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comments8.xml" ContentType="application/vnd.openxmlformats-officedocument.spreadsheetml.comment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ml.chartshapes+xml"/>
  <Override PartName="/xl/comments6.xml" ContentType="application/vnd.openxmlformats-officedocument.spreadsheetml.comments+xml"/>
  <Default Extension="rels" ContentType="application/vnd.openxmlformats-package.relationships+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comments4.xml" ContentType="application/vnd.openxmlformats-officedocument.spreadsheetml.comment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ml.chartshapes+xml"/>
  <Override PartName="/xl/comments7.xml" ContentType="application/vnd.openxmlformats-officedocument.spreadsheetml.comments+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3.xml" ContentType="application/vnd.openxmlformats-officedocument.drawingml.chartshapes+xml"/>
  <Override PartName="/xl/comments5.xml" ContentType="application/vnd.openxmlformats-officedocument.spreadsheetml.comment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720" windowWidth="10230" windowHeight="3135" tabRatio="765" firstSheet="1" activeTab="3"/>
  </bookViews>
  <sheets>
    <sheet name="CME VACIO" sheetId="4" state="hidden" r:id="rId1"/>
    <sheet name="Cuadro resumen" sheetId="27" r:id="rId2"/>
    <sheet name="Presupuesto" sheetId="38" r:id="rId3"/>
    <sheet name="Actividades de Impacto" sheetId="49" r:id="rId4"/>
    <sheet name="1. TALLERES SEMINARIOS" sheetId="7" r:id="rId5"/>
    <sheet name="2. CONTRATACION DE PERSONAL" sheetId="8" r:id="rId6"/>
    <sheet name="3. EQUIPO DE OFICINA" sheetId="9" r:id="rId7"/>
    <sheet name="4. EQUIPO TECNOLÓGICOS" sheetId="10" r:id="rId8"/>
    <sheet name="5. ACTIVIDADES ESPECIALES" sheetId="12" r:id="rId9"/>
    <sheet name="6. Becas" sheetId="40" r:id="rId10"/>
    <sheet name="7. Infraestructura" sheetId="42" r:id="rId11"/>
    <sheet name="8. Venta de Servicios" sheetId="43" r:id="rId12"/>
    <sheet name="Desarrollo e Innov. Curricular" sheetId="28" r:id="rId13"/>
    <sheet name="Investigación Científica" sheetId="21" r:id="rId14"/>
    <sheet name="Vinculación Univ. Sociedad" sheetId="22" r:id="rId15"/>
    <sheet name="Docencia y Profesorado Universi" sheetId="29" r:id="rId16"/>
    <sheet name="Estudiantes y Graduados" sheetId="30" r:id="rId17"/>
    <sheet name="Gestión del Conocimiento" sheetId="23" r:id="rId18"/>
    <sheet name="Lo Esencial de la Reforma Univ." sheetId="45" r:id="rId19"/>
    <sheet name="Aseguramiento de la Calidad" sheetId="33" r:id="rId20"/>
    <sheet name="Cultura de Innovación Insti..." sheetId="47" r:id="rId21"/>
    <sheet name="10Gestion Administrativa" sheetId="24" r:id="rId22"/>
    <sheet name="Gestión del Talento Humano" sheetId="44" r:id="rId23"/>
    <sheet name="Gestión Académica" sheetId="31" r:id="rId24"/>
    <sheet name="Internacionalización de la E.S." sheetId="46" r:id="rId25"/>
    <sheet name="Gobernabilidad y Procesos..." sheetId="34" r:id="rId26"/>
    <sheet name="Hoja1" sheetId="48" r:id="rId27"/>
  </sheets>
  <definedNames>
    <definedName name="_xlnm._FilterDatabase" localSheetId="4" hidden="1">'1. TALLERES SEMINARIOS'!$K$17:$K$26</definedName>
    <definedName name="_xlnm._FilterDatabase" localSheetId="7" hidden="1">'4. EQUIPO TECNOLÓGICOS'!$C$17:$C$168</definedName>
    <definedName name="_xlnm._FilterDatabase" localSheetId="0" hidden="1">'CME VACIO'!$B$7:$AJ$18</definedName>
    <definedName name="_xlnm._FilterDatabase" localSheetId="2" hidden="1">Presupuesto!$B$6:$AO$566</definedName>
    <definedName name="_xlnm.Print_Area" localSheetId="0">'CME VACIO'!$A$1:$AK$32</definedName>
    <definedName name="_xlnm.Print_Area" localSheetId="12">'Desarrollo e Innov. Curricular'!$A$1:$X$48</definedName>
    <definedName name="_xlnm.Print_Area" localSheetId="25">'Gobernabilidad y Procesos...'!$A$1:$X$12</definedName>
    <definedName name="_xlnm.Print_Titles" localSheetId="0">'CME VACIO'!$1:$9</definedName>
    <definedName name="_xlnm.Print_Titles" localSheetId="12">'Desarrollo e Innov. Curricular'!$6:$8</definedName>
  </definedNames>
  <calcPr calcId="124519"/>
</workbook>
</file>

<file path=xl/calcChain.xml><?xml version="1.0" encoding="utf-8"?>
<calcChain xmlns="http://schemas.openxmlformats.org/spreadsheetml/2006/main">
  <c r="F9" i="27"/>
  <c r="F8"/>
  <c r="E9"/>
  <c r="E8"/>
  <c r="S22" i="44" l="1"/>
  <c r="K13" i="33"/>
  <c r="R13"/>
  <c r="Q13"/>
  <c r="O13"/>
  <c r="M13"/>
  <c r="R12"/>
  <c r="Q12"/>
  <c r="O12"/>
  <c r="M12"/>
  <c r="K12"/>
  <c r="K928" i="8"/>
  <c r="J928"/>
  <c r="K927"/>
  <c r="J927"/>
  <c r="K926"/>
  <c r="J926"/>
  <c r="G926"/>
  <c r="F928" s="1"/>
  <c r="G928" s="1"/>
  <c r="K925"/>
  <c r="J925"/>
  <c r="G925"/>
  <c r="K924"/>
  <c r="J924"/>
  <c r="G924"/>
  <c r="K923"/>
  <c r="J923"/>
  <c r="G923"/>
  <c r="K922"/>
  <c r="J922"/>
  <c r="F922"/>
  <c r="G922" s="1"/>
  <c r="K921"/>
  <c r="J921"/>
  <c r="K920"/>
  <c r="J920"/>
  <c r="G920"/>
  <c r="F921" s="1"/>
  <c r="G921" s="1"/>
  <c r="K919"/>
  <c r="J919"/>
  <c r="K918"/>
  <c r="J918"/>
  <c r="K917"/>
  <c r="J917"/>
  <c r="G917"/>
  <c r="F919" s="1"/>
  <c r="G919" s="1"/>
  <c r="F917"/>
  <c r="K916"/>
  <c r="J916"/>
  <c r="K915"/>
  <c r="J915"/>
  <c r="K914"/>
  <c r="J914"/>
  <c r="G914"/>
  <c r="F916" s="1"/>
  <c r="G916" s="1"/>
  <c r="F914"/>
  <c r="K913"/>
  <c r="J913"/>
  <c r="K912"/>
  <c r="J912"/>
  <c r="K911"/>
  <c r="J911"/>
  <c r="G911"/>
  <c r="F913" s="1"/>
  <c r="G913" s="1"/>
  <c r="F911"/>
  <c r="K910"/>
  <c r="J910"/>
  <c r="K909"/>
  <c r="J909"/>
  <c r="K908"/>
  <c r="J908"/>
  <c r="G908"/>
  <c r="F910" s="1"/>
  <c r="G910" s="1"/>
  <c r="F908"/>
  <c r="K907"/>
  <c r="J907"/>
  <c r="K906"/>
  <c r="J906"/>
  <c r="K905"/>
  <c r="J905"/>
  <c r="G905"/>
  <c r="F907" s="1"/>
  <c r="G907" s="1"/>
  <c r="F905"/>
  <c r="K904"/>
  <c r="J904"/>
  <c r="K903"/>
  <c r="J903"/>
  <c r="K902"/>
  <c r="J902"/>
  <c r="G902"/>
  <c r="F904" s="1"/>
  <c r="G904" s="1"/>
  <c r="F902"/>
  <c r="K901"/>
  <c r="J901"/>
  <c r="K900"/>
  <c r="J900"/>
  <c r="K899"/>
  <c r="J899"/>
  <c r="F899"/>
  <c r="G899" s="1"/>
  <c r="K898"/>
  <c r="J898"/>
  <c r="K897"/>
  <c r="J897"/>
  <c r="K896"/>
  <c r="J896"/>
  <c r="F896"/>
  <c r="G896" s="1"/>
  <c r="K895"/>
  <c r="J895"/>
  <c r="K894"/>
  <c r="J894"/>
  <c r="K893"/>
  <c r="J893"/>
  <c r="F893"/>
  <c r="G893" s="1"/>
  <c r="K892"/>
  <c r="J892"/>
  <c r="K891"/>
  <c r="J891"/>
  <c r="K890"/>
  <c r="J890"/>
  <c r="F890"/>
  <c r="G890" s="1"/>
  <c r="K889"/>
  <c r="J889"/>
  <c r="K888"/>
  <c r="J888"/>
  <c r="K887"/>
  <c r="J887"/>
  <c r="F887"/>
  <c r="G887" s="1"/>
  <c r="K886"/>
  <c r="J886"/>
  <c r="K885"/>
  <c r="J885"/>
  <c r="K884"/>
  <c r="J884"/>
  <c r="F884"/>
  <c r="G884" s="1"/>
  <c r="K883"/>
  <c r="J883"/>
  <c r="K882"/>
  <c r="J882"/>
  <c r="K881"/>
  <c r="J881"/>
  <c r="F881"/>
  <c r="G881" s="1"/>
  <c r="K880"/>
  <c r="J880"/>
  <c r="K879"/>
  <c r="J879"/>
  <c r="J878"/>
  <c r="G878"/>
  <c r="F880" s="1"/>
  <c r="G880" s="1"/>
  <c r="F878"/>
  <c r="C875"/>
  <c r="K866"/>
  <c r="J866"/>
  <c r="K865"/>
  <c r="J865"/>
  <c r="K864"/>
  <c r="J864"/>
  <c r="G864"/>
  <c r="F866" s="1"/>
  <c r="G866" s="1"/>
  <c r="K863"/>
  <c r="J863"/>
  <c r="G863"/>
  <c r="K862"/>
  <c r="J862"/>
  <c r="G862"/>
  <c r="K861"/>
  <c r="J861"/>
  <c r="G861"/>
  <c r="K860"/>
  <c r="J860"/>
  <c r="F860"/>
  <c r="G860" s="1"/>
  <c r="K859"/>
  <c r="J859"/>
  <c r="F859"/>
  <c r="G859" s="1"/>
  <c r="K858"/>
  <c r="J858"/>
  <c r="G858"/>
  <c r="K857"/>
  <c r="J857"/>
  <c r="K856"/>
  <c r="J856"/>
  <c r="K855"/>
  <c r="J855"/>
  <c r="F855"/>
  <c r="G855" s="1"/>
  <c r="K854"/>
  <c r="J854"/>
  <c r="K853"/>
  <c r="J853"/>
  <c r="K852"/>
  <c r="J852"/>
  <c r="F852"/>
  <c r="G852" s="1"/>
  <c r="K851"/>
  <c r="J851"/>
  <c r="K850"/>
  <c r="J850"/>
  <c r="K849"/>
  <c r="J849"/>
  <c r="F849"/>
  <c r="G849" s="1"/>
  <c r="K848"/>
  <c r="J848"/>
  <c r="K847"/>
  <c r="J847"/>
  <c r="K846"/>
  <c r="J846"/>
  <c r="F846"/>
  <c r="G846" s="1"/>
  <c r="K845"/>
  <c r="J845"/>
  <c r="K844"/>
  <c r="J844"/>
  <c r="K843"/>
  <c r="J843"/>
  <c r="F843"/>
  <c r="G843" s="1"/>
  <c r="K842"/>
  <c r="J842"/>
  <c r="K841"/>
  <c r="J841"/>
  <c r="K840"/>
  <c r="J840"/>
  <c r="F840"/>
  <c r="G840" s="1"/>
  <c r="K839"/>
  <c r="J839"/>
  <c r="K838"/>
  <c r="J838"/>
  <c r="K837"/>
  <c r="J837"/>
  <c r="F837"/>
  <c r="G837" s="1"/>
  <c r="K836"/>
  <c r="J836"/>
  <c r="K835"/>
  <c r="J835"/>
  <c r="K834"/>
  <c r="J834"/>
  <c r="F834"/>
  <c r="G834" s="1"/>
  <c r="K833"/>
  <c r="J833"/>
  <c r="K832"/>
  <c r="J832"/>
  <c r="K831"/>
  <c r="J831"/>
  <c r="F831"/>
  <c r="G831" s="1"/>
  <c r="K830"/>
  <c r="J830"/>
  <c r="K829"/>
  <c r="J829"/>
  <c r="K828"/>
  <c r="J828"/>
  <c r="F828"/>
  <c r="G828" s="1"/>
  <c r="K827"/>
  <c r="J827"/>
  <c r="K826"/>
  <c r="J826"/>
  <c r="K825"/>
  <c r="J825"/>
  <c r="F825"/>
  <c r="G825" s="1"/>
  <c r="K824"/>
  <c r="J824"/>
  <c r="K823"/>
  <c r="J823"/>
  <c r="K822"/>
  <c r="J822"/>
  <c r="F822"/>
  <c r="G822" s="1"/>
  <c r="K821"/>
  <c r="J821"/>
  <c r="K820"/>
  <c r="J820"/>
  <c r="K819"/>
  <c r="J819"/>
  <c r="F819"/>
  <c r="G819" s="1"/>
  <c r="K818"/>
  <c r="J818"/>
  <c r="K817"/>
  <c r="J817"/>
  <c r="J816"/>
  <c r="F816"/>
  <c r="G816" s="1"/>
  <c r="F818" s="1"/>
  <c r="G818" s="1"/>
  <c r="C813"/>
  <c r="K804"/>
  <c r="J804"/>
  <c r="F804"/>
  <c r="G804" s="1"/>
  <c r="K803"/>
  <c r="J803"/>
  <c r="F803"/>
  <c r="G803" s="1"/>
  <c r="K802"/>
  <c r="J802"/>
  <c r="G802"/>
  <c r="K801"/>
  <c r="J801"/>
  <c r="G801"/>
  <c r="K800"/>
  <c r="J800"/>
  <c r="G800"/>
  <c r="K799"/>
  <c r="J799"/>
  <c r="G799"/>
  <c r="K798"/>
  <c r="J798"/>
  <c r="K797"/>
  <c r="J797"/>
  <c r="F797"/>
  <c r="G797" s="1"/>
  <c r="K796"/>
  <c r="J796"/>
  <c r="G796"/>
  <c r="F798" s="1"/>
  <c r="G798" s="1"/>
  <c r="K795"/>
  <c r="J795"/>
  <c r="K794"/>
  <c r="J794"/>
  <c r="K793"/>
  <c r="J793"/>
  <c r="F793"/>
  <c r="G793" s="1"/>
  <c r="F795" s="1"/>
  <c r="G795" s="1"/>
  <c r="K792"/>
  <c r="J792"/>
  <c r="K791"/>
  <c r="J791"/>
  <c r="K790"/>
  <c r="J790"/>
  <c r="F790"/>
  <c r="G790" s="1"/>
  <c r="F792" s="1"/>
  <c r="G792" s="1"/>
  <c r="K789"/>
  <c r="J789"/>
  <c r="K788"/>
  <c r="J788"/>
  <c r="K787"/>
  <c r="J787"/>
  <c r="F787"/>
  <c r="G787" s="1"/>
  <c r="F789" s="1"/>
  <c r="G789" s="1"/>
  <c r="K786"/>
  <c r="J786"/>
  <c r="K785"/>
  <c r="J785"/>
  <c r="K784"/>
  <c r="J784"/>
  <c r="F784"/>
  <c r="G784" s="1"/>
  <c r="F786" s="1"/>
  <c r="G786" s="1"/>
  <c r="K783"/>
  <c r="J783"/>
  <c r="K782"/>
  <c r="J782"/>
  <c r="K781"/>
  <c r="J781"/>
  <c r="F781"/>
  <c r="G781" s="1"/>
  <c r="F783" s="1"/>
  <c r="G783" s="1"/>
  <c r="K780"/>
  <c r="J780"/>
  <c r="K779"/>
  <c r="J779"/>
  <c r="K778"/>
  <c r="J778"/>
  <c r="F778"/>
  <c r="G778" s="1"/>
  <c r="F780" s="1"/>
  <c r="G780" s="1"/>
  <c r="K777"/>
  <c r="J777"/>
  <c r="K776"/>
  <c r="J776"/>
  <c r="K775"/>
  <c r="J775"/>
  <c r="F775"/>
  <c r="G775" s="1"/>
  <c r="K774"/>
  <c r="J774"/>
  <c r="K773"/>
  <c r="J773"/>
  <c r="K772"/>
  <c r="J772"/>
  <c r="F772"/>
  <c r="G772" s="1"/>
  <c r="K771"/>
  <c r="J771"/>
  <c r="K770"/>
  <c r="J770"/>
  <c r="K769"/>
  <c r="J769"/>
  <c r="F769"/>
  <c r="G769" s="1"/>
  <c r="K768"/>
  <c r="J768"/>
  <c r="K767"/>
  <c r="J767"/>
  <c r="K766"/>
  <c r="J766"/>
  <c r="F766"/>
  <c r="G766" s="1"/>
  <c r="K765"/>
  <c r="J765"/>
  <c r="K764"/>
  <c r="J764"/>
  <c r="K763"/>
  <c r="J763"/>
  <c r="F763"/>
  <c r="G763" s="1"/>
  <c r="K762"/>
  <c r="J762"/>
  <c r="K761"/>
  <c r="J761"/>
  <c r="K760"/>
  <c r="J760"/>
  <c r="F760"/>
  <c r="G760" s="1"/>
  <c r="K759"/>
  <c r="J759"/>
  <c r="K758"/>
  <c r="J758"/>
  <c r="K757"/>
  <c r="J757"/>
  <c r="F757"/>
  <c r="G757" s="1"/>
  <c r="K756"/>
  <c r="J756"/>
  <c r="K755"/>
  <c r="J755"/>
  <c r="J754"/>
  <c r="F754"/>
  <c r="G754" s="1"/>
  <c r="F756" s="1"/>
  <c r="G756" s="1"/>
  <c r="C751"/>
  <c r="K742"/>
  <c r="J742"/>
  <c r="F742"/>
  <c r="G742" s="1"/>
  <c r="K741"/>
  <c r="J741"/>
  <c r="F741"/>
  <c r="G741" s="1"/>
  <c r="K740"/>
  <c r="J740"/>
  <c r="G740"/>
  <c r="K739"/>
  <c r="J739"/>
  <c r="G739"/>
  <c r="K738"/>
  <c r="J738"/>
  <c r="G738"/>
  <c r="K737"/>
  <c r="J737"/>
  <c r="G737"/>
  <c r="K736"/>
  <c r="J736"/>
  <c r="K735"/>
  <c r="J735"/>
  <c r="F735"/>
  <c r="G735" s="1"/>
  <c r="K734"/>
  <c r="J734"/>
  <c r="G734"/>
  <c r="F736" s="1"/>
  <c r="G736" s="1"/>
  <c r="K733"/>
  <c r="J733"/>
  <c r="K732"/>
  <c r="J732"/>
  <c r="K731"/>
  <c r="J731"/>
  <c r="F731"/>
  <c r="G731" s="1"/>
  <c r="K730"/>
  <c r="J730"/>
  <c r="K729"/>
  <c r="J729"/>
  <c r="K728"/>
  <c r="J728"/>
  <c r="F728"/>
  <c r="G728" s="1"/>
  <c r="K727"/>
  <c r="J727"/>
  <c r="K726"/>
  <c r="J726"/>
  <c r="K725"/>
  <c r="J725"/>
  <c r="F725"/>
  <c r="G725" s="1"/>
  <c r="K724"/>
  <c r="J724"/>
  <c r="K723"/>
  <c r="J723"/>
  <c r="K722"/>
  <c r="J722"/>
  <c r="F722"/>
  <c r="G722" s="1"/>
  <c r="K721"/>
  <c r="J721"/>
  <c r="K720"/>
  <c r="J720"/>
  <c r="K719"/>
  <c r="J719"/>
  <c r="F719"/>
  <c r="G719" s="1"/>
  <c r="K718"/>
  <c r="J718"/>
  <c r="K717"/>
  <c r="J717"/>
  <c r="K716"/>
  <c r="J716"/>
  <c r="F716"/>
  <c r="G716" s="1"/>
  <c r="K715"/>
  <c r="J715"/>
  <c r="K714"/>
  <c r="J714"/>
  <c r="K713"/>
  <c r="J713"/>
  <c r="F713"/>
  <c r="G713" s="1"/>
  <c r="K712"/>
  <c r="J712"/>
  <c r="K711"/>
  <c r="J711"/>
  <c r="K710"/>
  <c r="J710"/>
  <c r="F710"/>
  <c r="G710" s="1"/>
  <c r="K709"/>
  <c r="J709"/>
  <c r="K708"/>
  <c r="J708"/>
  <c r="K707"/>
  <c r="J707"/>
  <c r="F707"/>
  <c r="G707" s="1"/>
  <c r="K706"/>
  <c r="J706"/>
  <c r="K705"/>
  <c r="J705"/>
  <c r="K704"/>
  <c r="J704"/>
  <c r="F704"/>
  <c r="G704" s="1"/>
  <c r="K703"/>
  <c r="J703"/>
  <c r="K702"/>
  <c r="J702"/>
  <c r="K701"/>
  <c r="J701"/>
  <c r="F701"/>
  <c r="G701" s="1"/>
  <c r="K700"/>
  <c r="J700"/>
  <c r="K699"/>
  <c r="J699"/>
  <c r="K698"/>
  <c r="J698"/>
  <c r="F698"/>
  <c r="G698" s="1"/>
  <c r="K697"/>
  <c r="J697"/>
  <c r="K696"/>
  <c r="J696"/>
  <c r="K695"/>
  <c r="J695"/>
  <c r="F695"/>
  <c r="G695" s="1"/>
  <c r="K694"/>
  <c r="J694"/>
  <c r="K693"/>
  <c r="J693"/>
  <c r="J692"/>
  <c r="G692"/>
  <c r="F694" s="1"/>
  <c r="G694" s="1"/>
  <c r="F692"/>
  <c r="C689"/>
  <c r="K680"/>
  <c r="J680"/>
  <c r="K679"/>
  <c r="J679"/>
  <c r="F679"/>
  <c r="G679" s="1"/>
  <c r="K678"/>
  <c r="J678"/>
  <c r="G678"/>
  <c r="F680" s="1"/>
  <c r="G680" s="1"/>
  <c r="K677"/>
  <c r="J677"/>
  <c r="G677"/>
  <c r="K676"/>
  <c r="J676"/>
  <c r="G676"/>
  <c r="K675"/>
  <c r="J675"/>
  <c r="G675"/>
  <c r="K674"/>
  <c r="J674"/>
  <c r="F674"/>
  <c r="G674" s="1"/>
  <c r="K673"/>
  <c r="J673"/>
  <c r="F673"/>
  <c r="G673" s="1"/>
  <c r="K672"/>
  <c r="J672"/>
  <c r="G672"/>
  <c r="K671"/>
  <c r="J671"/>
  <c r="K670"/>
  <c r="J670"/>
  <c r="K669"/>
  <c r="J669"/>
  <c r="G669"/>
  <c r="F671" s="1"/>
  <c r="G671" s="1"/>
  <c r="F669"/>
  <c r="K668"/>
  <c r="J668"/>
  <c r="K667"/>
  <c r="J667"/>
  <c r="K666"/>
  <c r="J666"/>
  <c r="G666"/>
  <c r="F668" s="1"/>
  <c r="G668" s="1"/>
  <c r="F666"/>
  <c r="K665"/>
  <c r="J665"/>
  <c r="K664"/>
  <c r="J664"/>
  <c r="K663"/>
  <c r="J663"/>
  <c r="G663"/>
  <c r="F665" s="1"/>
  <c r="G665" s="1"/>
  <c r="F663"/>
  <c r="K662"/>
  <c r="J662"/>
  <c r="K661"/>
  <c r="J661"/>
  <c r="K660"/>
  <c r="J660"/>
  <c r="G660"/>
  <c r="F662" s="1"/>
  <c r="G662" s="1"/>
  <c r="F660"/>
  <c r="K659"/>
  <c r="J659"/>
  <c r="K658"/>
  <c r="J658"/>
  <c r="K657"/>
  <c r="J657"/>
  <c r="G657"/>
  <c r="F659" s="1"/>
  <c r="G659" s="1"/>
  <c r="F657"/>
  <c r="K656"/>
  <c r="J656"/>
  <c r="K655"/>
  <c r="J655"/>
  <c r="K654"/>
  <c r="J654"/>
  <c r="G654"/>
  <c r="F656" s="1"/>
  <c r="G656" s="1"/>
  <c r="F654"/>
  <c r="K653"/>
  <c r="J653"/>
  <c r="K652"/>
  <c r="J652"/>
  <c r="K651"/>
  <c r="J651"/>
  <c r="G651"/>
  <c r="F653" s="1"/>
  <c r="G653" s="1"/>
  <c r="F651"/>
  <c r="K650"/>
  <c r="J650"/>
  <c r="K649"/>
  <c r="J649"/>
  <c r="K648"/>
  <c r="J648"/>
  <c r="G648"/>
  <c r="F650" s="1"/>
  <c r="G650" s="1"/>
  <c r="F648"/>
  <c r="K647"/>
  <c r="J647"/>
  <c r="K646"/>
  <c r="J646"/>
  <c r="K645"/>
  <c r="J645"/>
  <c r="G645"/>
  <c r="F647" s="1"/>
  <c r="G647" s="1"/>
  <c r="F645"/>
  <c r="K644"/>
  <c r="J644"/>
  <c r="K643"/>
  <c r="J643"/>
  <c r="K642"/>
  <c r="J642"/>
  <c r="G642"/>
  <c r="F644" s="1"/>
  <c r="G644" s="1"/>
  <c r="F642"/>
  <c r="K641"/>
  <c r="J641"/>
  <c r="K640"/>
  <c r="J640"/>
  <c r="K639"/>
  <c r="J639"/>
  <c r="G639"/>
  <c r="F641" s="1"/>
  <c r="G641" s="1"/>
  <c r="F639"/>
  <c r="K638"/>
  <c r="J638"/>
  <c r="K637"/>
  <c r="J637"/>
  <c r="K636"/>
  <c r="J636"/>
  <c r="G636"/>
  <c r="F638" s="1"/>
  <c r="G638" s="1"/>
  <c r="F636"/>
  <c r="K635"/>
  <c r="J635"/>
  <c r="K634"/>
  <c r="J634"/>
  <c r="K633"/>
  <c r="J633"/>
  <c r="G633"/>
  <c r="F635" s="1"/>
  <c r="G635" s="1"/>
  <c r="F633"/>
  <c r="K632"/>
  <c r="J632"/>
  <c r="K631"/>
  <c r="J631"/>
  <c r="J630"/>
  <c r="F630"/>
  <c r="G630" s="1"/>
  <c r="C627"/>
  <c r="J162" i="10"/>
  <c r="I162"/>
  <c r="F162"/>
  <c r="J161"/>
  <c r="I161"/>
  <c r="F161"/>
  <c r="F865" i="8" l="1"/>
  <c r="G865" s="1"/>
  <c r="F927"/>
  <c r="G927" s="1"/>
  <c r="F889"/>
  <c r="G889" s="1"/>
  <c r="F888"/>
  <c r="G888" s="1"/>
  <c r="F886"/>
  <c r="G886" s="1"/>
  <c r="F885"/>
  <c r="G885" s="1"/>
  <c r="F883"/>
  <c r="G883" s="1"/>
  <c r="F882"/>
  <c r="G882" s="1"/>
  <c r="F895"/>
  <c r="G895" s="1"/>
  <c r="F894"/>
  <c r="G894" s="1"/>
  <c r="F901"/>
  <c r="G901" s="1"/>
  <c r="F900"/>
  <c r="G900" s="1"/>
  <c r="F898"/>
  <c r="G898" s="1"/>
  <c r="F897"/>
  <c r="G897" s="1"/>
  <c r="F892"/>
  <c r="G892" s="1"/>
  <c r="F891"/>
  <c r="G891" s="1"/>
  <c r="F879"/>
  <c r="G879" s="1"/>
  <c r="F903"/>
  <c r="G903" s="1"/>
  <c r="F906"/>
  <c r="G906" s="1"/>
  <c r="F909"/>
  <c r="G909" s="1"/>
  <c r="F912"/>
  <c r="G912" s="1"/>
  <c r="F915"/>
  <c r="G915" s="1"/>
  <c r="F918"/>
  <c r="G918" s="1"/>
  <c r="F830"/>
  <c r="G830" s="1"/>
  <c r="F829"/>
  <c r="G829" s="1"/>
  <c r="F842"/>
  <c r="G842" s="1"/>
  <c r="F841"/>
  <c r="G841" s="1"/>
  <c r="F854"/>
  <c r="G854" s="1"/>
  <c r="F853"/>
  <c r="G853" s="1"/>
  <c r="F827"/>
  <c r="G827" s="1"/>
  <c r="F826"/>
  <c r="G826" s="1"/>
  <c r="F839"/>
  <c r="G839" s="1"/>
  <c r="F838"/>
  <c r="G838" s="1"/>
  <c r="F851"/>
  <c r="G851" s="1"/>
  <c r="F850"/>
  <c r="G850" s="1"/>
  <c r="F824"/>
  <c r="G824" s="1"/>
  <c r="F823"/>
  <c r="G823" s="1"/>
  <c r="F836"/>
  <c r="G836" s="1"/>
  <c r="F835"/>
  <c r="G835" s="1"/>
  <c r="F848"/>
  <c r="G848" s="1"/>
  <c r="F847"/>
  <c r="G847" s="1"/>
  <c r="F821"/>
  <c r="G821" s="1"/>
  <c r="F820"/>
  <c r="G820" s="1"/>
  <c r="F833"/>
  <c r="G833" s="1"/>
  <c r="F832"/>
  <c r="G832" s="1"/>
  <c r="F845"/>
  <c r="G845" s="1"/>
  <c r="F844"/>
  <c r="G844" s="1"/>
  <c r="F857"/>
  <c r="G857" s="1"/>
  <c r="F856"/>
  <c r="G856" s="1"/>
  <c r="F817"/>
  <c r="G817" s="1"/>
  <c r="F759"/>
  <c r="G759" s="1"/>
  <c r="F758"/>
  <c r="G758" s="1"/>
  <c r="F771"/>
  <c r="G771" s="1"/>
  <c r="F770"/>
  <c r="G770" s="1"/>
  <c r="F768"/>
  <c r="G768" s="1"/>
  <c r="F767"/>
  <c r="G767" s="1"/>
  <c r="F765"/>
  <c r="G765" s="1"/>
  <c r="F764"/>
  <c r="G764" s="1"/>
  <c r="F777"/>
  <c r="G777" s="1"/>
  <c r="F776"/>
  <c r="G776" s="1"/>
  <c r="F762"/>
  <c r="G762" s="1"/>
  <c r="F761"/>
  <c r="G761" s="1"/>
  <c r="F774"/>
  <c r="G774" s="1"/>
  <c r="F773"/>
  <c r="G773" s="1"/>
  <c r="F779"/>
  <c r="G779" s="1"/>
  <c r="F782"/>
  <c r="G782" s="1"/>
  <c r="F785"/>
  <c r="G785" s="1"/>
  <c r="F788"/>
  <c r="G788" s="1"/>
  <c r="D747" s="1"/>
  <c r="F791"/>
  <c r="G791" s="1"/>
  <c r="F794"/>
  <c r="G794" s="1"/>
  <c r="F755"/>
  <c r="G755" s="1"/>
  <c r="F715"/>
  <c r="G715" s="1"/>
  <c r="F714"/>
  <c r="G714" s="1"/>
  <c r="F700"/>
  <c r="G700" s="1"/>
  <c r="F699"/>
  <c r="G699" s="1"/>
  <c r="F697"/>
  <c r="G697" s="1"/>
  <c r="F696"/>
  <c r="G696" s="1"/>
  <c r="F709"/>
  <c r="G709" s="1"/>
  <c r="F708"/>
  <c r="G708" s="1"/>
  <c r="F721"/>
  <c r="G721" s="1"/>
  <c r="F720"/>
  <c r="G720" s="1"/>
  <c r="F733"/>
  <c r="G733" s="1"/>
  <c r="F732"/>
  <c r="G732" s="1"/>
  <c r="F703"/>
  <c r="G703" s="1"/>
  <c r="F702"/>
  <c r="G702" s="1"/>
  <c r="F727"/>
  <c r="G727" s="1"/>
  <c r="F726"/>
  <c r="G726" s="1"/>
  <c r="F712"/>
  <c r="G712" s="1"/>
  <c r="F711"/>
  <c r="G711" s="1"/>
  <c r="F724"/>
  <c r="G724" s="1"/>
  <c r="F723"/>
  <c r="G723" s="1"/>
  <c r="F706"/>
  <c r="G706" s="1"/>
  <c r="F705"/>
  <c r="G705" s="1"/>
  <c r="F718"/>
  <c r="G718" s="1"/>
  <c r="F717"/>
  <c r="G717" s="1"/>
  <c r="F730"/>
  <c r="G730" s="1"/>
  <c r="F729"/>
  <c r="G729" s="1"/>
  <c r="F693"/>
  <c r="G693" s="1"/>
  <c r="F632"/>
  <c r="G632" s="1"/>
  <c r="F631"/>
  <c r="G631" s="1"/>
  <c r="F634"/>
  <c r="G634" s="1"/>
  <c r="F637"/>
  <c r="G637" s="1"/>
  <c r="F640"/>
  <c r="G640" s="1"/>
  <c r="F643"/>
  <c r="G643" s="1"/>
  <c r="F646"/>
  <c r="G646" s="1"/>
  <c r="F649"/>
  <c r="G649" s="1"/>
  <c r="F652"/>
  <c r="G652" s="1"/>
  <c r="F655"/>
  <c r="G655" s="1"/>
  <c r="F658"/>
  <c r="G658" s="1"/>
  <c r="F661"/>
  <c r="G661" s="1"/>
  <c r="F664"/>
  <c r="G664" s="1"/>
  <c r="F667"/>
  <c r="G667" s="1"/>
  <c r="F670"/>
  <c r="G670" s="1"/>
  <c r="S16" i="47"/>
  <c r="R15"/>
  <c r="Q15"/>
  <c r="O15"/>
  <c r="M15"/>
  <c r="K15"/>
  <c r="R13" i="45"/>
  <c r="Q13"/>
  <c r="O13"/>
  <c r="M13"/>
  <c r="K13"/>
  <c r="R22" i="30"/>
  <c r="Q22"/>
  <c r="O22"/>
  <c r="M22"/>
  <c r="K22"/>
  <c r="S19" i="29"/>
  <c r="Q18"/>
  <c r="O18"/>
  <c r="M18"/>
  <c r="K18"/>
  <c r="R26" i="24"/>
  <c r="Q26"/>
  <c r="O26"/>
  <c r="M26"/>
  <c r="K26"/>
  <c r="R25"/>
  <c r="Q25"/>
  <c r="O25"/>
  <c r="M25"/>
  <c r="K25"/>
  <c r="D871" i="8" l="1"/>
  <c r="D623"/>
  <c r="D685"/>
  <c r="D809"/>
  <c r="G1070" i="7"/>
  <c r="O16" i="23"/>
  <c r="K16"/>
  <c r="Q17" i="46"/>
  <c r="M17"/>
  <c r="O21" i="44"/>
  <c r="N22"/>
  <c r="R16" i="46" l="1"/>
  <c r="Q16"/>
  <c r="O16"/>
  <c r="M16"/>
  <c r="K16"/>
  <c r="R15"/>
  <c r="Q15"/>
  <c r="O15"/>
  <c r="M15"/>
  <c r="K15"/>
  <c r="S15" i="31"/>
  <c r="R14"/>
  <c r="Q14"/>
  <c r="O14"/>
  <c r="M14"/>
  <c r="K14"/>
  <c r="R14" i="44"/>
  <c r="Q14"/>
  <c r="O14"/>
  <c r="M14"/>
  <c r="K14"/>
  <c r="R13"/>
  <c r="Q13"/>
  <c r="O13"/>
  <c r="M13"/>
  <c r="K13"/>
  <c r="R22" i="24"/>
  <c r="Q22"/>
  <c r="O22"/>
  <c r="M22"/>
  <c r="K22"/>
  <c r="F118" i="10"/>
  <c r="R19" i="24"/>
  <c r="Q19"/>
  <c r="O19"/>
  <c r="M19"/>
  <c r="K19"/>
  <c r="R24"/>
  <c r="Q24"/>
  <c r="O24"/>
  <c r="M24"/>
  <c r="K24"/>
  <c r="R23"/>
  <c r="Q23"/>
  <c r="O23"/>
  <c r="M23"/>
  <c r="K23"/>
  <c r="R21"/>
  <c r="Q21"/>
  <c r="O21"/>
  <c r="M21"/>
  <c r="K21"/>
  <c r="R20"/>
  <c r="Q20"/>
  <c r="O20"/>
  <c r="M20"/>
  <c r="K20"/>
  <c r="S14" i="33"/>
  <c r="S31" i="30"/>
  <c r="S19" i="45"/>
  <c r="S19" i="23"/>
  <c r="S34" i="22"/>
  <c r="S39" i="21"/>
  <c r="S47" i="28"/>
  <c r="R14" i="47"/>
  <c r="Q14"/>
  <c r="O14"/>
  <c r="M14"/>
  <c r="K14"/>
  <c r="R13"/>
  <c r="Q13"/>
  <c r="O13"/>
  <c r="M13"/>
  <c r="K13"/>
  <c r="R12"/>
  <c r="Q12"/>
  <c r="O12"/>
  <c r="M12"/>
  <c r="K12"/>
  <c r="K12" i="45" l="1"/>
  <c r="M12"/>
  <c r="O12"/>
  <c r="Q12"/>
  <c r="R12"/>
  <c r="R11"/>
  <c r="Q11"/>
  <c r="O11"/>
  <c r="M11"/>
  <c r="K11"/>
  <c r="R21" i="30"/>
  <c r="Q21"/>
  <c r="O21"/>
  <c r="M21"/>
  <c r="K21"/>
  <c r="R20"/>
  <c r="Q20"/>
  <c r="O20"/>
  <c r="M20"/>
  <c r="K20"/>
  <c r="R15"/>
  <c r="Q15"/>
  <c r="O15"/>
  <c r="M15"/>
  <c r="K15"/>
  <c r="I1534" i="12"/>
  <c r="F1534"/>
  <c r="J1533"/>
  <c r="I1533"/>
  <c r="F1533"/>
  <c r="J1532"/>
  <c r="I1532"/>
  <c r="F1532"/>
  <c r="J1531"/>
  <c r="I1531"/>
  <c r="F1531"/>
  <c r="J1530"/>
  <c r="I1530"/>
  <c r="F1530"/>
  <c r="J1529"/>
  <c r="I1529"/>
  <c r="F1529"/>
  <c r="J1528"/>
  <c r="I1528"/>
  <c r="F1528"/>
  <c r="J1527"/>
  <c r="I1527"/>
  <c r="F1527"/>
  <c r="J1526"/>
  <c r="I1526"/>
  <c r="F1526"/>
  <c r="J1525"/>
  <c r="I1525"/>
  <c r="F1525"/>
  <c r="J1524"/>
  <c r="I1524"/>
  <c r="F1524"/>
  <c r="J1523"/>
  <c r="I1523"/>
  <c r="F1523"/>
  <c r="J1522"/>
  <c r="I1522"/>
  <c r="F1522"/>
  <c r="J1521"/>
  <c r="I1521"/>
  <c r="F1521"/>
  <c r="J1520"/>
  <c r="I1520"/>
  <c r="F1520"/>
  <c r="J1519"/>
  <c r="I1519"/>
  <c r="F1519"/>
  <c r="J1518"/>
  <c r="I1518"/>
  <c r="F1518"/>
  <c r="J1517"/>
  <c r="I1517"/>
  <c r="F1517"/>
  <c r="J1516"/>
  <c r="I1516"/>
  <c r="F1516"/>
  <c r="J1515"/>
  <c r="I1515"/>
  <c r="F1515"/>
  <c r="J1514"/>
  <c r="I1514"/>
  <c r="F1514"/>
  <c r="J1513"/>
  <c r="I1513"/>
  <c r="F1513"/>
  <c r="J1512"/>
  <c r="I1512"/>
  <c r="F1512"/>
  <c r="J1511"/>
  <c r="I1511"/>
  <c r="F1511"/>
  <c r="J1510"/>
  <c r="I1510"/>
  <c r="F1510"/>
  <c r="J1509"/>
  <c r="I1509"/>
  <c r="F1509"/>
  <c r="J1508"/>
  <c r="I1508"/>
  <c r="F1508"/>
  <c r="J1507"/>
  <c r="I1507"/>
  <c r="F1507"/>
  <c r="J1506"/>
  <c r="I1506"/>
  <c r="F1506"/>
  <c r="J1505"/>
  <c r="I1505"/>
  <c r="F1505"/>
  <c r="J1504"/>
  <c r="I1504"/>
  <c r="F1504"/>
  <c r="J1503"/>
  <c r="I1503"/>
  <c r="F1503"/>
  <c r="I1502"/>
  <c r="F1502"/>
  <c r="I1501"/>
  <c r="F1501"/>
  <c r="I1500"/>
  <c r="E1500"/>
  <c r="F1500" s="1"/>
  <c r="C1497"/>
  <c r="I1490"/>
  <c r="F1490"/>
  <c r="J1489"/>
  <c r="I1489"/>
  <c r="F1489"/>
  <c r="J1488"/>
  <c r="I1488"/>
  <c r="F1488"/>
  <c r="J1487"/>
  <c r="I1487"/>
  <c r="F1487"/>
  <c r="J1486"/>
  <c r="I1486"/>
  <c r="F1486"/>
  <c r="J1485"/>
  <c r="I1485"/>
  <c r="F1485"/>
  <c r="J1484"/>
  <c r="I1484"/>
  <c r="F1484"/>
  <c r="J1483"/>
  <c r="I1483"/>
  <c r="F1483"/>
  <c r="J1482"/>
  <c r="I1482"/>
  <c r="F1482"/>
  <c r="J1481"/>
  <c r="I1481"/>
  <c r="F1481"/>
  <c r="J1480"/>
  <c r="I1480"/>
  <c r="F1480"/>
  <c r="J1479"/>
  <c r="I1479"/>
  <c r="F1479"/>
  <c r="J1478"/>
  <c r="I1478"/>
  <c r="F1478"/>
  <c r="J1477"/>
  <c r="I1477"/>
  <c r="F1477"/>
  <c r="J1476"/>
  <c r="I1476"/>
  <c r="F1476"/>
  <c r="J1475"/>
  <c r="I1475"/>
  <c r="F1475"/>
  <c r="J1474"/>
  <c r="I1474"/>
  <c r="F1474"/>
  <c r="J1473"/>
  <c r="I1473"/>
  <c r="F1473"/>
  <c r="J1472"/>
  <c r="I1472"/>
  <c r="F1472"/>
  <c r="J1471"/>
  <c r="I1471"/>
  <c r="F1471"/>
  <c r="J1470"/>
  <c r="I1470"/>
  <c r="F1470"/>
  <c r="J1469"/>
  <c r="I1469"/>
  <c r="F1469"/>
  <c r="J1468"/>
  <c r="I1468"/>
  <c r="F1468"/>
  <c r="J1467"/>
  <c r="I1467"/>
  <c r="F1467"/>
  <c r="J1466"/>
  <c r="I1466"/>
  <c r="F1466"/>
  <c r="J1465"/>
  <c r="I1465"/>
  <c r="F1465"/>
  <c r="J1464"/>
  <c r="I1464"/>
  <c r="F1464"/>
  <c r="J1463"/>
  <c r="I1463"/>
  <c r="F1463"/>
  <c r="J1462"/>
  <c r="I1462"/>
  <c r="F1462"/>
  <c r="J1461"/>
  <c r="I1461"/>
  <c r="F1461"/>
  <c r="J1460"/>
  <c r="I1460"/>
  <c r="F1460"/>
  <c r="J1459"/>
  <c r="I1459"/>
  <c r="F1459"/>
  <c r="I1458"/>
  <c r="F1458"/>
  <c r="I1457"/>
  <c r="F1457"/>
  <c r="I1456"/>
  <c r="E1456"/>
  <c r="F1456" s="1"/>
  <c r="C1453"/>
  <c r="I1446"/>
  <c r="F1446"/>
  <c r="J1445"/>
  <c r="I1445"/>
  <c r="F1445"/>
  <c r="J1444"/>
  <c r="I1444"/>
  <c r="F1444"/>
  <c r="J1443"/>
  <c r="I1443"/>
  <c r="F1443"/>
  <c r="J1442"/>
  <c r="I1442"/>
  <c r="F1442"/>
  <c r="J1441"/>
  <c r="I1441"/>
  <c r="F1441"/>
  <c r="J1440"/>
  <c r="I1440"/>
  <c r="F1440"/>
  <c r="J1439"/>
  <c r="I1439"/>
  <c r="F1439"/>
  <c r="J1438"/>
  <c r="I1438"/>
  <c r="F1438"/>
  <c r="J1437"/>
  <c r="I1437"/>
  <c r="F1437"/>
  <c r="J1436"/>
  <c r="I1436"/>
  <c r="F1436"/>
  <c r="J1435"/>
  <c r="I1435"/>
  <c r="F1435"/>
  <c r="J1434"/>
  <c r="I1434"/>
  <c r="F1434"/>
  <c r="J1433"/>
  <c r="I1433"/>
  <c r="F1433"/>
  <c r="J1432"/>
  <c r="I1432"/>
  <c r="F1432"/>
  <c r="J1431"/>
  <c r="I1431"/>
  <c r="F1431"/>
  <c r="J1430"/>
  <c r="I1430"/>
  <c r="F1430"/>
  <c r="J1429"/>
  <c r="I1429"/>
  <c r="F1429"/>
  <c r="J1428"/>
  <c r="I1428"/>
  <c r="F1428"/>
  <c r="J1427"/>
  <c r="I1427"/>
  <c r="F1427"/>
  <c r="J1426"/>
  <c r="I1426"/>
  <c r="F1426"/>
  <c r="J1425"/>
  <c r="I1425"/>
  <c r="F1425"/>
  <c r="J1424"/>
  <c r="I1424"/>
  <c r="F1424"/>
  <c r="J1423"/>
  <c r="I1423"/>
  <c r="F1423"/>
  <c r="J1422"/>
  <c r="I1422"/>
  <c r="F1422"/>
  <c r="J1421"/>
  <c r="I1421"/>
  <c r="F1421"/>
  <c r="J1420"/>
  <c r="I1420"/>
  <c r="F1420"/>
  <c r="J1419"/>
  <c r="I1419"/>
  <c r="F1419"/>
  <c r="J1418"/>
  <c r="I1418"/>
  <c r="F1418"/>
  <c r="J1417"/>
  <c r="I1417"/>
  <c r="F1417"/>
  <c r="J1416"/>
  <c r="I1416"/>
  <c r="F1416"/>
  <c r="J1415"/>
  <c r="I1415"/>
  <c r="F1415"/>
  <c r="I1414"/>
  <c r="F1414"/>
  <c r="I1413"/>
  <c r="F1413"/>
  <c r="I1412"/>
  <c r="E1412"/>
  <c r="F1412" s="1"/>
  <c r="C1409"/>
  <c r="I1402"/>
  <c r="F1402"/>
  <c r="J1401"/>
  <c r="I1401"/>
  <c r="F1401"/>
  <c r="J1400"/>
  <c r="I1400"/>
  <c r="F1400"/>
  <c r="J1399"/>
  <c r="I1399"/>
  <c r="F1399"/>
  <c r="J1398"/>
  <c r="I1398"/>
  <c r="F1398"/>
  <c r="J1397"/>
  <c r="I1397"/>
  <c r="F1397"/>
  <c r="J1396"/>
  <c r="I1396"/>
  <c r="F1396"/>
  <c r="J1395"/>
  <c r="I1395"/>
  <c r="F1395"/>
  <c r="J1394"/>
  <c r="I1394"/>
  <c r="F1394"/>
  <c r="J1393"/>
  <c r="I1393"/>
  <c r="F1393"/>
  <c r="J1392"/>
  <c r="I1392"/>
  <c r="F1392"/>
  <c r="J1391"/>
  <c r="I1391"/>
  <c r="F1391"/>
  <c r="J1390"/>
  <c r="I1390"/>
  <c r="F1390"/>
  <c r="J1389"/>
  <c r="I1389"/>
  <c r="F1389"/>
  <c r="J1388"/>
  <c r="I1388"/>
  <c r="F1388"/>
  <c r="J1387"/>
  <c r="I1387"/>
  <c r="F1387"/>
  <c r="J1386"/>
  <c r="I1386"/>
  <c r="F1386"/>
  <c r="J1385"/>
  <c r="I1385"/>
  <c r="F1385"/>
  <c r="J1384"/>
  <c r="I1384"/>
  <c r="F1384"/>
  <c r="J1383"/>
  <c r="I1383"/>
  <c r="F1383"/>
  <c r="J1382"/>
  <c r="I1382"/>
  <c r="F1382"/>
  <c r="J1381"/>
  <c r="I1381"/>
  <c r="F1381"/>
  <c r="J1380"/>
  <c r="I1380"/>
  <c r="F1380"/>
  <c r="J1379"/>
  <c r="I1379"/>
  <c r="F1379"/>
  <c r="J1378"/>
  <c r="I1378"/>
  <c r="F1378"/>
  <c r="J1377"/>
  <c r="I1377"/>
  <c r="F1377"/>
  <c r="I1376"/>
  <c r="F1376"/>
  <c r="I1375"/>
  <c r="F1375"/>
  <c r="I1374"/>
  <c r="F1374"/>
  <c r="I1373"/>
  <c r="F1373"/>
  <c r="I1372"/>
  <c r="F1372"/>
  <c r="I1371"/>
  <c r="F1371"/>
  <c r="I1370"/>
  <c r="F1370"/>
  <c r="I1369"/>
  <c r="F1369"/>
  <c r="I1368"/>
  <c r="E1368"/>
  <c r="F1368" s="1"/>
  <c r="C1365"/>
  <c r="I1358"/>
  <c r="F1358"/>
  <c r="J1357"/>
  <c r="I1357"/>
  <c r="F1357"/>
  <c r="J1356"/>
  <c r="I1356"/>
  <c r="F1356"/>
  <c r="J1355"/>
  <c r="I1355"/>
  <c r="F1355"/>
  <c r="J1354"/>
  <c r="I1354"/>
  <c r="F1354"/>
  <c r="J1353"/>
  <c r="I1353"/>
  <c r="F1353"/>
  <c r="J1352"/>
  <c r="I1352"/>
  <c r="F1352"/>
  <c r="J1351"/>
  <c r="I1351"/>
  <c r="F1351"/>
  <c r="J1350"/>
  <c r="I1350"/>
  <c r="F1350"/>
  <c r="J1349"/>
  <c r="I1349"/>
  <c r="F1349"/>
  <c r="J1348"/>
  <c r="I1348"/>
  <c r="F1348"/>
  <c r="J1347"/>
  <c r="I1347"/>
  <c r="F1347"/>
  <c r="J1346"/>
  <c r="I1346"/>
  <c r="F1346"/>
  <c r="J1345"/>
  <c r="I1345"/>
  <c r="F1345"/>
  <c r="J1344"/>
  <c r="I1344"/>
  <c r="F1344"/>
  <c r="J1343"/>
  <c r="I1343"/>
  <c r="F1343"/>
  <c r="J1342"/>
  <c r="I1342"/>
  <c r="F1342"/>
  <c r="J1341"/>
  <c r="I1341"/>
  <c r="F1341"/>
  <c r="J1340"/>
  <c r="I1340"/>
  <c r="F1340"/>
  <c r="J1339"/>
  <c r="I1339"/>
  <c r="F1339"/>
  <c r="J1338"/>
  <c r="I1338"/>
  <c r="F1338"/>
  <c r="J1337"/>
  <c r="I1337"/>
  <c r="F1337"/>
  <c r="J1336"/>
  <c r="I1336"/>
  <c r="F1336"/>
  <c r="J1335"/>
  <c r="I1335"/>
  <c r="F1335"/>
  <c r="J1334"/>
  <c r="I1334"/>
  <c r="F1334"/>
  <c r="J1333"/>
  <c r="I1333"/>
  <c r="F1333"/>
  <c r="J1332"/>
  <c r="I1332"/>
  <c r="F1332"/>
  <c r="J1331"/>
  <c r="I1331"/>
  <c r="F1331"/>
  <c r="J1330"/>
  <c r="I1330"/>
  <c r="F1330"/>
  <c r="J1329"/>
  <c r="I1329"/>
  <c r="F1329"/>
  <c r="J1328"/>
  <c r="I1328"/>
  <c r="F1328"/>
  <c r="J1327"/>
  <c r="I1327"/>
  <c r="F1327"/>
  <c r="I1326"/>
  <c r="F1326"/>
  <c r="I1325"/>
  <c r="F1325"/>
  <c r="I1324"/>
  <c r="E1324"/>
  <c r="F1324" s="1"/>
  <c r="C1321"/>
  <c r="I1314"/>
  <c r="F1314"/>
  <c r="J1313"/>
  <c r="I1313"/>
  <c r="F1313"/>
  <c r="J1312"/>
  <c r="I1312"/>
  <c r="F1312"/>
  <c r="J1311"/>
  <c r="I1311"/>
  <c r="F1311"/>
  <c r="J1310"/>
  <c r="I1310"/>
  <c r="F1310"/>
  <c r="J1309"/>
  <c r="I1309"/>
  <c r="F1309"/>
  <c r="J1308"/>
  <c r="I1308"/>
  <c r="F1308"/>
  <c r="J1307"/>
  <c r="I1307"/>
  <c r="F1307"/>
  <c r="J1306"/>
  <c r="I1306"/>
  <c r="F1306"/>
  <c r="J1305"/>
  <c r="I1305"/>
  <c r="F1305"/>
  <c r="J1304"/>
  <c r="I1304"/>
  <c r="F1304"/>
  <c r="J1303"/>
  <c r="I1303"/>
  <c r="F1303"/>
  <c r="J1302"/>
  <c r="I1302"/>
  <c r="F1302"/>
  <c r="J1301"/>
  <c r="I1301"/>
  <c r="F1301"/>
  <c r="J1300"/>
  <c r="I1300"/>
  <c r="F1300"/>
  <c r="J1299"/>
  <c r="I1299"/>
  <c r="F1299"/>
  <c r="J1298"/>
  <c r="I1298"/>
  <c r="F1298"/>
  <c r="J1297"/>
  <c r="I1297"/>
  <c r="F1297"/>
  <c r="J1296"/>
  <c r="I1296"/>
  <c r="F1296"/>
  <c r="J1295"/>
  <c r="I1295"/>
  <c r="F1295"/>
  <c r="J1294"/>
  <c r="I1294"/>
  <c r="F1294"/>
  <c r="J1293"/>
  <c r="I1293"/>
  <c r="F1293"/>
  <c r="J1292"/>
  <c r="I1292"/>
  <c r="F1292"/>
  <c r="J1291"/>
  <c r="I1291"/>
  <c r="F1291"/>
  <c r="J1290"/>
  <c r="I1290"/>
  <c r="F1290"/>
  <c r="J1289"/>
  <c r="I1289"/>
  <c r="F1289"/>
  <c r="J1288"/>
  <c r="I1288"/>
  <c r="F1288"/>
  <c r="J1287"/>
  <c r="I1287"/>
  <c r="F1287"/>
  <c r="J1286"/>
  <c r="I1286"/>
  <c r="F1286"/>
  <c r="J1285"/>
  <c r="I1285"/>
  <c r="F1285"/>
  <c r="J1284"/>
  <c r="I1284"/>
  <c r="F1284"/>
  <c r="J1283"/>
  <c r="I1283"/>
  <c r="F1283"/>
  <c r="I1282"/>
  <c r="F1282"/>
  <c r="I1281"/>
  <c r="F1281"/>
  <c r="I1280"/>
  <c r="E1280"/>
  <c r="F1280" s="1"/>
  <c r="C1277"/>
  <c r="I1270"/>
  <c r="F1270"/>
  <c r="J1269"/>
  <c r="I1269"/>
  <c r="F1269"/>
  <c r="J1268"/>
  <c r="I1268"/>
  <c r="F1268"/>
  <c r="J1267"/>
  <c r="I1267"/>
  <c r="F1267"/>
  <c r="J1266"/>
  <c r="I1266"/>
  <c r="F1266"/>
  <c r="J1265"/>
  <c r="I1265"/>
  <c r="F1265"/>
  <c r="J1264"/>
  <c r="I1264"/>
  <c r="F1264"/>
  <c r="J1263"/>
  <c r="I1263"/>
  <c r="F1263"/>
  <c r="J1262"/>
  <c r="I1262"/>
  <c r="F1262"/>
  <c r="J1261"/>
  <c r="I1261"/>
  <c r="F1261"/>
  <c r="J1260"/>
  <c r="I1260"/>
  <c r="F1260"/>
  <c r="J1259"/>
  <c r="I1259"/>
  <c r="F1259"/>
  <c r="J1258"/>
  <c r="I1258"/>
  <c r="F1258"/>
  <c r="J1257"/>
  <c r="I1257"/>
  <c r="F1257"/>
  <c r="J1256"/>
  <c r="I1256"/>
  <c r="F1256"/>
  <c r="J1255"/>
  <c r="I1255"/>
  <c r="F1255"/>
  <c r="J1254"/>
  <c r="I1254"/>
  <c r="F1254"/>
  <c r="J1253"/>
  <c r="I1253"/>
  <c r="F1253"/>
  <c r="J1252"/>
  <c r="I1252"/>
  <c r="F1252"/>
  <c r="J1251"/>
  <c r="I1251"/>
  <c r="F1251"/>
  <c r="J1250"/>
  <c r="I1250"/>
  <c r="F1250"/>
  <c r="J1249"/>
  <c r="I1249"/>
  <c r="F1249"/>
  <c r="J1248"/>
  <c r="I1248"/>
  <c r="F1248"/>
  <c r="J1247"/>
  <c r="I1247"/>
  <c r="F1247"/>
  <c r="J1246"/>
  <c r="I1246"/>
  <c r="F1246"/>
  <c r="J1245"/>
  <c r="I1245"/>
  <c r="F1245"/>
  <c r="J1244"/>
  <c r="I1244"/>
  <c r="F1244"/>
  <c r="J1243"/>
  <c r="I1243"/>
  <c r="F1243"/>
  <c r="J1242"/>
  <c r="I1242"/>
  <c r="F1242"/>
  <c r="J1241"/>
  <c r="I1241"/>
  <c r="F1241"/>
  <c r="J1240"/>
  <c r="I1240"/>
  <c r="F1240"/>
  <c r="J1239"/>
  <c r="I1239"/>
  <c r="F1239"/>
  <c r="I1238"/>
  <c r="F1238"/>
  <c r="I1237"/>
  <c r="F1237"/>
  <c r="I1236"/>
  <c r="E1236"/>
  <c r="F1236" s="1"/>
  <c r="C1233"/>
  <c r="R17" i="29"/>
  <c r="Q17"/>
  <c r="O17"/>
  <c r="M17"/>
  <c r="K17"/>
  <c r="R16"/>
  <c r="Q16"/>
  <c r="O16"/>
  <c r="M16"/>
  <c r="K16"/>
  <c r="R15"/>
  <c r="Q15"/>
  <c r="O15"/>
  <c r="M15"/>
  <c r="K15"/>
  <c r="R14"/>
  <c r="Q14"/>
  <c r="O14"/>
  <c r="M14"/>
  <c r="K14"/>
  <c r="R13"/>
  <c r="Q13"/>
  <c r="O13"/>
  <c r="M13"/>
  <c r="K13"/>
  <c r="R12"/>
  <c r="Q12"/>
  <c r="O12"/>
  <c r="M12"/>
  <c r="K12"/>
  <c r="R11"/>
  <c r="Q11"/>
  <c r="O11"/>
  <c r="M11"/>
  <c r="K11"/>
  <c r="R10"/>
  <c r="Q10"/>
  <c r="O10"/>
  <c r="M10"/>
  <c r="K10"/>
  <c r="R9"/>
  <c r="Q9"/>
  <c r="O9"/>
  <c r="M9"/>
  <c r="K9"/>
  <c r="R8"/>
  <c r="Q8"/>
  <c r="O8"/>
  <c r="M8"/>
  <c r="K8"/>
  <c r="I1226" i="12"/>
  <c r="F1226"/>
  <c r="J1225"/>
  <c r="I1225"/>
  <c r="F1225"/>
  <c r="J1224"/>
  <c r="I1224"/>
  <c r="F1224"/>
  <c r="J1223"/>
  <c r="I1223"/>
  <c r="F1223"/>
  <c r="J1222"/>
  <c r="I1222"/>
  <c r="F1222"/>
  <c r="J1221"/>
  <c r="I1221"/>
  <c r="F1221"/>
  <c r="J1220"/>
  <c r="I1220"/>
  <c r="F1220"/>
  <c r="J1219"/>
  <c r="I1219"/>
  <c r="F1219"/>
  <c r="J1218"/>
  <c r="I1218"/>
  <c r="F1218"/>
  <c r="J1217"/>
  <c r="I1217"/>
  <c r="F1217"/>
  <c r="J1216"/>
  <c r="I1216"/>
  <c r="F1216"/>
  <c r="J1215"/>
  <c r="I1215"/>
  <c r="F1215"/>
  <c r="J1214"/>
  <c r="I1214"/>
  <c r="F1214"/>
  <c r="J1213"/>
  <c r="I1213"/>
  <c r="F1213"/>
  <c r="J1212"/>
  <c r="I1212"/>
  <c r="F1212"/>
  <c r="J1211"/>
  <c r="I1211"/>
  <c r="F1211"/>
  <c r="J1210"/>
  <c r="I1210"/>
  <c r="F1210"/>
  <c r="J1209"/>
  <c r="I1209"/>
  <c r="F1209"/>
  <c r="J1208"/>
  <c r="I1208"/>
  <c r="F1208"/>
  <c r="J1207"/>
  <c r="I1207"/>
  <c r="F1207"/>
  <c r="J1206"/>
  <c r="I1206"/>
  <c r="F1206"/>
  <c r="J1205"/>
  <c r="I1205"/>
  <c r="F1205"/>
  <c r="J1204"/>
  <c r="I1204"/>
  <c r="F1204"/>
  <c r="J1203"/>
  <c r="I1203"/>
  <c r="F1203"/>
  <c r="J1202"/>
  <c r="I1202"/>
  <c r="F1202"/>
  <c r="J1201"/>
  <c r="I1201"/>
  <c r="F1201"/>
  <c r="J1200"/>
  <c r="I1200"/>
  <c r="F1200"/>
  <c r="J1199"/>
  <c r="I1199"/>
  <c r="F1199"/>
  <c r="J1198"/>
  <c r="I1198"/>
  <c r="F1198"/>
  <c r="I1197"/>
  <c r="F1197"/>
  <c r="I1196"/>
  <c r="F1196"/>
  <c r="I1195"/>
  <c r="F1195"/>
  <c r="I1194"/>
  <c r="F1194"/>
  <c r="I1193"/>
  <c r="F1193"/>
  <c r="I1192"/>
  <c r="E1192"/>
  <c r="F1192" s="1"/>
  <c r="C1189"/>
  <c r="I1182"/>
  <c r="F1182"/>
  <c r="J1181"/>
  <c r="I1181"/>
  <c r="F1181"/>
  <c r="J1180"/>
  <c r="I1180"/>
  <c r="F1180"/>
  <c r="J1179"/>
  <c r="I1179"/>
  <c r="F1179"/>
  <c r="J1178"/>
  <c r="I1178"/>
  <c r="F1178"/>
  <c r="J1177"/>
  <c r="I1177"/>
  <c r="F1177"/>
  <c r="J1176"/>
  <c r="I1176"/>
  <c r="F1176"/>
  <c r="J1175"/>
  <c r="I1175"/>
  <c r="F1175"/>
  <c r="J1174"/>
  <c r="I1174"/>
  <c r="F1174"/>
  <c r="J1173"/>
  <c r="I1173"/>
  <c r="F1173"/>
  <c r="J1172"/>
  <c r="I1172"/>
  <c r="F1172"/>
  <c r="J1171"/>
  <c r="I1171"/>
  <c r="F1171"/>
  <c r="J1170"/>
  <c r="I1170"/>
  <c r="F1170"/>
  <c r="J1169"/>
  <c r="I1169"/>
  <c r="F1169"/>
  <c r="J1168"/>
  <c r="I1168"/>
  <c r="F1168"/>
  <c r="J1167"/>
  <c r="I1167"/>
  <c r="F1167"/>
  <c r="J1166"/>
  <c r="I1166"/>
  <c r="F1166"/>
  <c r="J1165"/>
  <c r="I1165"/>
  <c r="F1165"/>
  <c r="J1164"/>
  <c r="I1164"/>
  <c r="F1164"/>
  <c r="J1163"/>
  <c r="I1163"/>
  <c r="F1163"/>
  <c r="J1162"/>
  <c r="I1162"/>
  <c r="F1162"/>
  <c r="J1161"/>
  <c r="I1161"/>
  <c r="F1161"/>
  <c r="J1160"/>
  <c r="I1160"/>
  <c r="F1160"/>
  <c r="J1159"/>
  <c r="I1159"/>
  <c r="F1159"/>
  <c r="J1158"/>
  <c r="I1158"/>
  <c r="F1158"/>
  <c r="J1157"/>
  <c r="I1157"/>
  <c r="F1157"/>
  <c r="J1156"/>
  <c r="I1156"/>
  <c r="F1156"/>
  <c r="J1155"/>
  <c r="I1155"/>
  <c r="F1155"/>
  <c r="J1154"/>
  <c r="I1154"/>
  <c r="F1154"/>
  <c r="J1153"/>
  <c r="I1153"/>
  <c r="F1153"/>
  <c r="J1152"/>
  <c r="I1152"/>
  <c r="F1152"/>
  <c r="I1151"/>
  <c r="F1151"/>
  <c r="I1150"/>
  <c r="F1150"/>
  <c r="I1149"/>
  <c r="F1149"/>
  <c r="I1148"/>
  <c r="E1148"/>
  <c r="F1148" s="1"/>
  <c r="C1145"/>
  <c r="I1138"/>
  <c r="F1138"/>
  <c r="J1137"/>
  <c r="I1137"/>
  <c r="F1137"/>
  <c r="J1136"/>
  <c r="I1136"/>
  <c r="F1136"/>
  <c r="J1135"/>
  <c r="I1135"/>
  <c r="F1135"/>
  <c r="J1134"/>
  <c r="I1134"/>
  <c r="F1134"/>
  <c r="J1133"/>
  <c r="I1133"/>
  <c r="F1133"/>
  <c r="J1132"/>
  <c r="I1132"/>
  <c r="F1132"/>
  <c r="J1131"/>
  <c r="I1131"/>
  <c r="F1131"/>
  <c r="J1130"/>
  <c r="I1130"/>
  <c r="F1130"/>
  <c r="J1129"/>
  <c r="I1129"/>
  <c r="F1129"/>
  <c r="J1128"/>
  <c r="I1128"/>
  <c r="F1128"/>
  <c r="J1127"/>
  <c r="I1127"/>
  <c r="F1127"/>
  <c r="J1126"/>
  <c r="I1126"/>
  <c r="F1126"/>
  <c r="J1125"/>
  <c r="I1125"/>
  <c r="F1125"/>
  <c r="J1124"/>
  <c r="I1124"/>
  <c r="F1124"/>
  <c r="J1123"/>
  <c r="I1123"/>
  <c r="F1123"/>
  <c r="J1122"/>
  <c r="I1122"/>
  <c r="F1122"/>
  <c r="J1121"/>
  <c r="I1121"/>
  <c r="F1121"/>
  <c r="J1120"/>
  <c r="I1120"/>
  <c r="F1120"/>
  <c r="J1119"/>
  <c r="I1119"/>
  <c r="F1119"/>
  <c r="J1118"/>
  <c r="I1118"/>
  <c r="F1118"/>
  <c r="J1117"/>
  <c r="I1117"/>
  <c r="F1117"/>
  <c r="J1116"/>
  <c r="I1116"/>
  <c r="F1116"/>
  <c r="J1115"/>
  <c r="I1115"/>
  <c r="F1115"/>
  <c r="J1114"/>
  <c r="I1114"/>
  <c r="F1114"/>
  <c r="J1113"/>
  <c r="I1113"/>
  <c r="F1113"/>
  <c r="J1112"/>
  <c r="I1112"/>
  <c r="F1112"/>
  <c r="J1111"/>
  <c r="I1111"/>
  <c r="F1111"/>
  <c r="J1110"/>
  <c r="I1110"/>
  <c r="F1110"/>
  <c r="J1109"/>
  <c r="I1109"/>
  <c r="F1109"/>
  <c r="J1108"/>
  <c r="I1108"/>
  <c r="F1108"/>
  <c r="J1107"/>
  <c r="I1107"/>
  <c r="F1107"/>
  <c r="I1106"/>
  <c r="F1106"/>
  <c r="I1105"/>
  <c r="F1105"/>
  <c r="I1104"/>
  <c r="E1104"/>
  <c r="F1104" s="1"/>
  <c r="C1101"/>
  <c r="I1094"/>
  <c r="F1094"/>
  <c r="J1093"/>
  <c r="I1093"/>
  <c r="F1093"/>
  <c r="J1092"/>
  <c r="I1092"/>
  <c r="F1092"/>
  <c r="J1091"/>
  <c r="I1091"/>
  <c r="F1091"/>
  <c r="J1090"/>
  <c r="I1090"/>
  <c r="F1090"/>
  <c r="J1089"/>
  <c r="I1089"/>
  <c r="F1089"/>
  <c r="J1088"/>
  <c r="I1088"/>
  <c r="F1088"/>
  <c r="J1087"/>
  <c r="I1087"/>
  <c r="F1087"/>
  <c r="J1086"/>
  <c r="I1086"/>
  <c r="F1086"/>
  <c r="J1085"/>
  <c r="I1085"/>
  <c r="F1085"/>
  <c r="J1084"/>
  <c r="I1084"/>
  <c r="F1084"/>
  <c r="J1083"/>
  <c r="I1083"/>
  <c r="F1083"/>
  <c r="J1082"/>
  <c r="I1082"/>
  <c r="F1082"/>
  <c r="J1081"/>
  <c r="I1081"/>
  <c r="F1081"/>
  <c r="J1080"/>
  <c r="I1080"/>
  <c r="F1080"/>
  <c r="J1079"/>
  <c r="I1079"/>
  <c r="F1079"/>
  <c r="J1078"/>
  <c r="I1078"/>
  <c r="F1078"/>
  <c r="J1077"/>
  <c r="I1077"/>
  <c r="F1077"/>
  <c r="J1076"/>
  <c r="I1076"/>
  <c r="F1076"/>
  <c r="J1075"/>
  <c r="I1075"/>
  <c r="F1075"/>
  <c r="J1074"/>
  <c r="I1074"/>
  <c r="F1074"/>
  <c r="J1073"/>
  <c r="I1073"/>
  <c r="F1073"/>
  <c r="J1072"/>
  <c r="I1072"/>
  <c r="F1072"/>
  <c r="J1071"/>
  <c r="I1071"/>
  <c r="F1071"/>
  <c r="J1070"/>
  <c r="I1070"/>
  <c r="F1070"/>
  <c r="J1069"/>
  <c r="I1069"/>
  <c r="F1069"/>
  <c r="J1068"/>
  <c r="I1068"/>
  <c r="F1068"/>
  <c r="I1067"/>
  <c r="F1067"/>
  <c r="I1066"/>
  <c r="F1066"/>
  <c r="I1065"/>
  <c r="F1065"/>
  <c r="I1064"/>
  <c r="F1064"/>
  <c r="I1063"/>
  <c r="F1063"/>
  <c r="I1062"/>
  <c r="F1062"/>
  <c r="I1061"/>
  <c r="F1061"/>
  <c r="I1060"/>
  <c r="E1060"/>
  <c r="F1060" s="1"/>
  <c r="C1057"/>
  <c r="I1050"/>
  <c r="F1050"/>
  <c r="J1049"/>
  <c r="I1049"/>
  <c r="F1049"/>
  <c r="J1048"/>
  <c r="I1048"/>
  <c r="F1048"/>
  <c r="J1047"/>
  <c r="I1047"/>
  <c r="F1047"/>
  <c r="J1046"/>
  <c r="I1046"/>
  <c r="F1046"/>
  <c r="J1045"/>
  <c r="I1045"/>
  <c r="F1045"/>
  <c r="J1044"/>
  <c r="I1044"/>
  <c r="F1044"/>
  <c r="J1043"/>
  <c r="I1043"/>
  <c r="F1043"/>
  <c r="J1042"/>
  <c r="I1042"/>
  <c r="F1042"/>
  <c r="J1041"/>
  <c r="I1041"/>
  <c r="F1041"/>
  <c r="J1040"/>
  <c r="I1040"/>
  <c r="F1040"/>
  <c r="J1039"/>
  <c r="I1039"/>
  <c r="F1039"/>
  <c r="J1038"/>
  <c r="I1038"/>
  <c r="F1038"/>
  <c r="J1037"/>
  <c r="I1037"/>
  <c r="F1037"/>
  <c r="J1036"/>
  <c r="I1036"/>
  <c r="F1036"/>
  <c r="J1035"/>
  <c r="I1035"/>
  <c r="F1035"/>
  <c r="J1034"/>
  <c r="I1034"/>
  <c r="F1034"/>
  <c r="J1033"/>
  <c r="I1033"/>
  <c r="F1033"/>
  <c r="J1032"/>
  <c r="I1032"/>
  <c r="F1032"/>
  <c r="J1031"/>
  <c r="I1031"/>
  <c r="F1031"/>
  <c r="J1030"/>
  <c r="I1030"/>
  <c r="F1030"/>
  <c r="J1029"/>
  <c r="I1029"/>
  <c r="F1029"/>
  <c r="J1028"/>
  <c r="I1028"/>
  <c r="F1028"/>
  <c r="J1027"/>
  <c r="I1027"/>
  <c r="F1027"/>
  <c r="J1026"/>
  <c r="I1026"/>
  <c r="F1026"/>
  <c r="J1025"/>
  <c r="I1025"/>
  <c r="F1025"/>
  <c r="J1024"/>
  <c r="I1024"/>
  <c r="F1024"/>
  <c r="J1023"/>
  <c r="I1023"/>
  <c r="F1023"/>
  <c r="J1022"/>
  <c r="I1022"/>
  <c r="F1022"/>
  <c r="J1021"/>
  <c r="I1021"/>
  <c r="F1021"/>
  <c r="J1020"/>
  <c r="I1020"/>
  <c r="F1020"/>
  <c r="J1019"/>
  <c r="I1019"/>
  <c r="F1019"/>
  <c r="I1018"/>
  <c r="F1018"/>
  <c r="I1017"/>
  <c r="F1017"/>
  <c r="I1016"/>
  <c r="E1016"/>
  <c r="F1016" s="1"/>
  <c r="C1013"/>
  <c r="I1006"/>
  <c r="F1006"/>
  <c r="J1005"/>
  <c r="I1005"/>
  <c r="F1005"/>
  <c r="J1004"/>
  <c r="I1004"/>
  <c r="F1004"/>
  <c r="J1003"/>
  <c r="I1003"/>
  <c r="F1003"/>
  <c r="J1002"/>
  <c r="I1002"/>
  <c r="F1002"/>
  <c r="J1001"/>
  <c r="I1001"/>
  <c r="F1001"/>
  <c r="J1000"/>
  <c r="I1000"/>
  <c r="F1000"/>
  <c r="J999"/>
  <c r="I999"/>
  <c r="F999"/>
  <c r="J998"/>
  <c r="I998"/>
  <c r="F998"/>
  <c r="J997"/>
  <c r="I997"/>
  <c r="F997"/>
  <c r="J996"/>
  <c r="I996"/>
  <c r="F996"/>
  <c r="J995"/>
  <c r="I995"/>
  <c r="F995"/>
  <c r="J994"/>
  <c r="I994"/>
  <c r="F994"/>
  <c r="J993"/>
  <c r="I993"/>
  <c r="F993"/>
  <c r="J992"/>
  <c r="I992"/>
  <c r="F992"/>
  <c r="J991"/>
  <c r="I991"/>
  <c r="F991"/>
  <c r="J990"/>
  <c r="I990"/>
  <c r="F990"/>
  <c r="J989"/>
  <c r="I989"/>
  <c r="F989"/>
  <c r="J988"/>
  <c r="I988"/>
  <c r="F988"/>
  <c r="J987"/>
  <c r="I987"/>
  <c r="F987"/>
  <c r="J986"/>
  <c r="I986"/>
  <c r="F986"/>
  <c r="J985"/>
  <c r="I985"/>
  <c r="F985"/>
  <c r="J984"/>
  <c r="I984"/>
  <c r="F984"/>
  <c r="J983"/>
  <c r="I983"/>
  <c r="F983"/>
  <c r="J982"/>
  <c r="I982"/>
  <c r="F982"/>
  <c r="J981"/>
  <c r="I981"/>
  <c r="F981"/>
  <c r="J980"/>
  <c r="I980"/>
  <c r="F980"/>
  <c r="J979"/>
  <c r="I979"/>
  <c r="F979"/>
  <c r="J978"/>
  <c r="I978"/>
  <c r="F978"/>
  <c r="I977"/>
  <c r="F977"/>
  <c r="I976"/>
  <c r="F976"/>
  <c r="I975"/>
  <c r="F975"/>
  <c r="I974"/>
  <c r="F974"/>
  <c r="I973"/>
  <c r="F973"/>
  <c r="I972"/>
  <c r="E972"/>
  <c r="F972" s="1"/>
  <c r="C969"/>
  <c r="I962"/>
  <c r="F962"/>
  <c r="J961"/>
  <c r="I961"/>
  <c r="F961"/>
  <c r="J960"/>
  <c r="I960"/>
  <c r="F960"/>
  <c r="J959"/>
  <c r="I959"/>
  <c r="F959"/>
  <c r="J958"/>
  <c r="I958"/>
  <c r="F958"/>
  <c r="J957"/>
  <c r="I957"/>
  <c r="F957"/>
  <c r="J956"/>
  <c r="I956"/>
  <c r="F956"/>
  <c r="J955"/>
  <c r="I955"/>
  <c r="F955"/>
  <c r="J954"/>
  <c r="I954"/>
  <c r="F954"/>
  <c r="J953"/>
  <c r="I953"/>
  <c r="F953"/>
  <c r="J952"/>
  <c r="I952"/>
  <c r="F952"/>
  <c r="J951"/>
  <c r="I951"/>
  <c r="F951"/>
  <c r="J950"/>
  <c r="I950"/>
  <c r="F950"/>
  <c r="J949"/>
  <c r="I949"/>
  <c r="F949"/>
  <c r="J948"/>
  <c r="I948"/>
  <c r="F948"/>
  <c r="J947"/>
  <c r="I947"/>
  <c r="F947"/>
  <c r="J946"/>
  <c r="I946"/>
  <c r="F946"/>
  <c r="J945"/>
  <c r="I945"/>
  <c r="F945"/>
  <c r="J944"/>
  <c r="I944"/>
  <c r="F944"/>
  <c r="J943"/>
  <c r="I943"/>
  <c r="F943"/>
  <c r="J942"/>
  <c r="I942"/>
  <c r="F942"/>
  <c r="J941"/>
  <c r="I941"/>
  <c r="F941"/>
  <c r="J940"/>
  <c r="I940"/>
  <c r="F940"/>
  <c r="J939"/>
  <c r="I939"/>
  <c r="F939"/>
  <c r="J938"/>
  <c r="I938"/>
  <c r="F938"/>
  <c r="J937"/>
  <c r="I937"/>
  <c r="F937"/>
  <c r="J936"/>
  <c r="I936"/>
  <c r="F936"/>
  <c r="J935"/>
  <c r="I935"/>
  <c r="F935"/>
  <c r="J934"/>
  <c r="I934"/>
  <c r="F934"/>
  <c r="J933"/>
  <c r="I933"/>
  <c r="F933"/>
  <c r="J932"/>
  <c r="I932"/>
  <c r="F932"/>
  <c r="J931"/>
  <c r="I931"/>
  <c r="F931"/>
  <c r="I930"/>
  <c r="F930"/>
  <c r="I929"/>
  <c r="F929"/>
  <c r="I928"/>
  <c r="E928"/>
  <c r="F928" s="1"/>
  <c r="C925"/>
  <c r="I918"/>
  <c r="F918"/>
  <c r="J917"/>
  <c r="I917"/>
  <c r="F917"/>
  <c r="J916"/>
  <c r="I916"/>
  <c r="F916"/>
  <c r="J915"/>
  <c r="I915"/>
  <c r="F915"/>
  <c r="J914"/>
  <c r="I914"/>
  <c r="F914"/>
  <c r="J913"/>
  <c r="I913"/>
  <c r="F913"/>
  <c r="J912"/>
  <c r="I912"/>
  <c r="F912"/>
  <c r="J911"/>
  <c r="I911"/>
  <c r="F911"/>
  <c r="J910"/>
  <c r="I910"/>
  <c r="F910"/>
  <c r="J909"/>
  <c r="I909"/>
  <c r="F909"/>
  <c r="J908"/>
  <c r="I908"/>
  <c r="F908"/>
  <c r="J907"/>
  <c r="I907"/>
  <c r="F907"/>
  <c r="J906"/>
  <c r="I906"/>
  <c r="F906"/>
  <c r="J905"/>
  <c r="I905"/>
  <c r="F905"/>
  <c r="J904"/>
  <c r="I904"/>
  <c r="F904"/>
  <c r="J903"/>
  <c r="I903"/>
  <c r="F903"/>
  <c r="J902"/>
  <c r="I902"/>
  <c r="F902"/>
  <c r="J901"/>
  <c r="I901"/>
  <c r="F901"/>
  <c r="J900"/>
  <c r="I900"/>
  <c r="F900"/>
  <c r="J899"/>
  <c r="I899"/>
  <c r="F899"/>
  <c r="J898"/>
  <c r="I898"/>
  <c r="F898"/>
  <c r="J897"/>
  <c r="I897"/>
  <c r="F897"/>
  <c r="J896"/>
  <c r="I896"/>
  <c r="F896"/>
  <c r="J895"/>
  <c r="I895"/>
  <c r="F895"/>
  <c r="J894"/>
  <c r="I894"/>
  <c r="F894"/>
  <c r="J893"/>
  <c r="I893"/>
  <c r="F893"/>
  <c r="J892"/>
  <c r="I892"/>
  <c r="F892"/>
  <c r="J891"/>
  <c r="I891"/>
  <c r="F891"/>
  <c r="J890"/>
  <c r="I890"/>
  <c r="F890"/>
  <c r="J889"/>
  <c r="I889"/>
  <c r="F889"/>
  <c r="J888"/>
  <c r="I888"/>
  <c r="F888"/>
  <c r="J887"/>
  <c r="I887"/>
  <c r="F887"/>
  <c r="I886"/>
  <c r="F886"/>
  <c r="I885"/>
  <c r="F885"/>
  <c r="I884"/>
  <c r="F884"/>
  <c r="E884"/>
  <c r="C881"/>
  <c r="R21" i="22"/>
  <c r="Q21"/>
  <c r="O21"/>
  <c r="M21"/>
  <c r="K21"/>
  <c r="R15"/>
  <c r="Q15"/>
  <c r="O15"/>
  <c r="M15"/>
  <c r="K15"/>
  <c r="R14"/>
  <c r="Q14"/>
  <c r="O14"/>
  <c r="M14"/>
  <c r="K14"/>
  <c r="R12"/>
  <c r="Q12"/>
  <c r="O12"/>
  <c r="M12"/>
  <c r="K12"/>
  <c r="R11"/>
  <c r="Q11"/>
  <c r="O11"/>
  <c r="M11"/>
  <c r="K11"/>
  <c r="R20" i="21"/>
  <c r="Q20"/>
  <c r="O20"/>
  <c r="M20"/>
  <c r="K20"/>
  <c r="D1273" i="12" l="1"/>
  <c r="D1449"/>
  <c r="D1493"/>
  <c r="D1317"/>
  <c r="D1229"/>
  <c r="D1405"/>
  <c r="D1361"/>
  <c r="D1185"/>
  <c r="D1141"/>
  <c r="D1097"/>
  <c r="D1053"/>
  <c r="D1009"/>
  <c r="D965"/>
  <c r="D921"/>
  <c r="D877"/>
  <c r="R31" i="21"/>
  <c r="Q31"/>
  <c r="O31"/>
  <c r="M31"/>
  <c r="K31"/>
  <c r="R30"/>
  <c r="Q30"/>
  <c r="O30"/>
  <c r="M30"/>
  <c r="K30"/>
  <c r="R29"/>
  <c r="Q29"/>
  <c r="O29"/>
  <c r="M29"/>
  <c r="K29"/>
  <c r="R28"/>
  <c r="Q28"/>
  <c r="O28"/>
  <c r="M28"/>
  <c r="K28"/>
  <c r="R27"/>
  <c r="Q27"/>
  <c r="O27"/>
  <c r="M27"/>
  <c r="K27"/>
  <c r="R26"/>
  <c r="Q26"/>
  <c r="O26"/>
  <c r="M26"/>
  <c r="K26"/>
  <c r="R25"/>
  <c r="Q25"/>
  <c r="O25"/>
  <c r="M25"/>
  <c r="K25"/>
  <c r="R24"/>
  <c r="Q24"/>
  <c r="O24"/>
  <c r="M24"/>
  <c r="K24"/>
  <c r="R23"/>
  <c r="Q23"/>
  <c r="O23"/>
  <c r="M23"/>
  <c r="K23"/>
  <c r="R22"/>
  <c r="Q22"/>
  <c r="O22"/>
  <c r="M22"/>
  <c r="K22"/>
  <c r="R21"/>
  <c r="Q21"/>
  <c r="O21"/>
  <c r="M21"/>
  <c r="K21"/>
  <c r="R18"/>
  <c r="Q18"/>
  <c r="O18"/>
  <c r="M18"/>
  <c r="K18"/>
  <c r="R17"/>
  <c r="Q17"/>
  <c r="O17"/>
  <c r="M17"/>
  <c r="K17"/>
  <c r="R16"/>
  <c r="Q16"/>
  <c r="O16"/>
  <c r="M16"/>
  <c r="K16"/>
  <c r="I874" i="12"/>
  <c r="F874"/>
  <c r="J873"/>
  <c r="I873"/>
  <c r="F873"/>
  <c r="J872"/>
  <c r="I872"/>
  <c r="F872"/>
  <c r="J871"/>
  <c r="I871"/>
  <c r="F871"/>
  <c r="J870"/>
  <c r="I870"/>
  <c r="F870"/>
  <c r="J869"/>
  <c r="I869"/>
  <c r="F869"/>
  <c r="J868"/>
  <c r="I868"/>
  <c r="F868"/>
  <c r="J867"/>
  <c r="I867"/>
  <c r="F867"/>
  <c r="J866"/>
  <c r="I866"/>
  <c r="F866"/>
  <c r="J865"/>
  <c r="I865"/>
  <c r="F865"/>
  <c r="J864"/>
  <c r="I864"/>
  <c r="F864"/>
  <c r="J863"/>
  <c r="I863"/>
  <c r="F863"/>
  <c r="J862"/>
  <c r="I862"/>
  <c r="F862"/>
  <c r="J861"/>
  <c r="I861"/>
  <c r="F861"/>
  <c r="J860"/>
  <c r="I860"/>
  <c r="F860"/>
  <c r="J859"/>
  <c r="I859"/>
  <c r="F859"/>
  <c r="J858"/>
  <c r="I858"/>
  <c r="F858"/>
  <c r="J857"/>
  <c r="I857"/>
  <c r="F857"/>
  <c r="J856"/>
  <c r="I856"/>
  <c r="F856"/>
  <c r="J855"/>
  <c r="I855"/>
  <c r="F855"/>
  <c r="J854"/>
  <c r="I854"/>
  <c r="F854"/>
  <c r="J853"/>
  <c r="I853"/>
  <c r="F853"/>
  <c r="J852"/>
  <c r="I852"/>
  <c r="F852"/>
  <c r="J851"/>
  <c r="I851"/>
  <c r="F851"/>
  <c r="J850"/>
  <c r="I850"/>
  <c r="F850"/>
  <c r="J849"/>
  <c r="I849"/>
  <c r="F849"/>
  <c r="J848"/>
  <c r="I848"/>
  <c r="F848"/>
  <c r="J847"/>
  <c r="I847"/>
  <c r="F847"/>
  <c r="J846"/>
  <c r="I846"/>
  <c r="F846"/>
  <c r="J845"/>
  <c r="I845"/>
  <c r="F845"/>
  <c r="J844"/>
  <c r="I844"/>
  <c r="F844"/>
  <c r="J843"/>
  <c r="I843"/>
  <c r="F843"/>
  <c r="I842"/>
  <c r="F842"/>
  <c r="I841"/>
  <c r="F841"/>
  <c r="I840"/>
  <c r="E840"/>
  <c r="F840" s="1"/>
  <c r="C837"/>
  <c r="I830"/>
  <c r="F830"/>
  <c r="J829"/>
  <c r="I829"/>
  <c r="F829"/>
  <c r="J828"/>
  <c r="I828"/>
  <c r="F828"/>
  <c r="J827"/>
  <c r="I827"/>
  <c r="F827"/>
  <c r="J826"/>
  <c r="I826"/>
  <c r="F826"/>
  <c r="J825"/>
  <c r="I825"/>
  <c r="F825"/>
  <c r="J824"/>
  <c r="I824"/>
  <c r="F824"/>
  <c r="J823"/>
  <c r="I823"/>
  <c r="F823"/>
  <c r="J822"/>
  <c r="I822"/>
  <c r="F822"/>
  <c r="J821"/>
  <c r="I821"/>
  <c r="F821"/>
  <c r="J820"/>
  <c r="I820"/>
  <c r="F820"/>
  <c r="J819"/>
  <c r="I819"/>
  <c r="F819"/>
  <c r="J818"/>
  <c r="I818"/>
  <c r="F818"/>
  <c r="J817"/>
  <c r="I817"/>
  <c r="F817"/>
  <c r="J816"/>
  <c r="I816"/>
  <c r="F816"/>
  <c r="J815"/>
  <c r="I815"/>
  <c r="F815"/>
  <c r="J814"/>
  <c r="I814"/>
  <c r="F814"/>
  <c r="J813"/>
  <c r="I813"/>
  <c r="F813"/>
  <c r="J812"/>
  <c r="I812"/>
  <c r="F812"/>
  <c r="J811"/>
  <c r="I811"/>
  <c r="F811"/>
  <c r="J810"/>
  <c r="I810"/>
  <c r="F810"/>
  <c r="J809"/>
  <c r="I809"/>
  <c r="F809"/>
  <c r="J808"/>
  <c r="I808"/>
  <c r="F808"/>
  <c r="J807"/>
  <c r="I807"/>
  <c r="F807"/>
  <c r="J806"/>
  <c r="I806"/>
  <c r="F806"/>
  <c r="J805"/>
  <c r="I805"/>
  <c r="F805"/>
  <c r="J804"/>
  <c r="I804"/>
  <c r="F804"/>
  <c r="J803"/>
  <c r="I803"/>
  <c r="F803"/>
  <c r="J802"/>
  <c r="I802"/>
  <c r="F802"/>
  <c r="J801"/>
  <c r="I801"/>
  <c r="F801"/>
  <c r="J800"/>
  <c r="I800"/>
  <c r="F800"/>
  <c r="I799"/>
  <c r="F799"/>
  <c r="I798"/>
  <c r="F798"/>
  <c r="I797"/>
  <c r="F797"/>
  <c r="I796"/>
  <c r="E796"/>
  <c r="F796" s="1"/>
  <c r="C793"/>
  <c r="D833" l="1"/>
  <c r="D789"/>
  <c r="E664"/>
  <c r="F664" s="1"/>
  <c r="I786"/>
  <c r="F786"/>
  <c r="J785"/>
  <c r="I785"/>
  <c r="F785"/>
  <c r="J784"/>
  <c r="I784"/>
  <c r="F784"/>
  <c r="J783"/>
  <c r="I783"/>
  <c r="F783"/>
  <c r="J782"/>
  <c r="I782"/>
  <c r="F782"/>
  <c r="J781"/>
  <c r="I781"/>
  <c r="F781"/>
  <c r="J780"/>
  <c r="I780"/>
  <c r="F780"/>
  <c r="J779"/>
  <c r="I779"/>
  <c r="F779"/>
  <c r="J778"/>
  <c r="I778"/>
  <c r="F778"/>
  <c r="J777"/>
  <c r="I777"/>
  <c r="F777"/>
  <c r="J776"/>
  <c r="I776"/>
  <c r="F776"/>
  <c r="J775"/>
  <c r="I775"/>
  <c r="F775"/>
  <c r="J774"/>
  <c r="I774"/>
  <c r="F774"/>
  <c r="J773"/>
  <c r="I773"/>
  <c r="F773"/>
  <c r="J772"/>
  <c r="I772"/>
  <c r="F772"/>
  <c r="J771"/>
  <c r="I771"/>
  <c r="F771"/>
  <c r="J770"/>
  <c r="I770"/>
  <c r="F770"/>
  <c r="J769"/>
  <c r="I769"/>
  <c r="F769"/>
  <c r="J768"/>
  <c r="I768"/>
  <c r="F768"/>
  <c r="J767"/>
  <c r="I767"/>
  <c r="F767"/>
  <c r="J766"/>
  <c r="I766"/>
  <c r="F766"/>
  <c r="J765"/>
  <c r="I765"/>
  <c r="F765"/>
  <c r="J764"/>
  <c r="I764"/>
  <c r="F764"/>
  <c r="J763"/>
  <c r="I763"/>
  <c r="F763"/>
  <c r="J762"/>
  <c r="I762"/>
  <c r="F762"/>
  <c r="J761"/>
  <c r="I761"/>
  <c r="F761"/>
  <c r="J760"/>
  <c r="I760"/>
  <c r="F760"/>
  <c r="J759"/>
  <c r="I759"/>
  <c r="F759"/>
  <c r="J758"/>
  <c r="I758"/>
  <c r="F758"/>
  <c r="J757"/>
  <c r="I757"/>
  <c r="F757"/>
  <c r="J756"/>
  <c r="I756"/>
  <c r="F756"/>
  <c r="J755"/>
  <c r="I755"/>
  <c r="F755"/>
  <c r="I754"/>
  <c r="F754"/>
  <c r="I753"/>
  <c r="F753"/>
  <c r="I752"/>
  <c r="E752"/>
  <c r="F752" s="1"/>
  <c r="C749"/>
  <c r="I742"/>
  <c r="F742"/>
  <c r="J741"/>
  <c r="I741"/>
  <c r="F741"/>
  <c r="J740"/>
  <c r="I740"/>
  <c r="F740"/>
  <c r="J739"/>
  <c r="I739"/>
  <c r="F739"/>
  <c r="J738"/>
  <c r="I738"/>
  <c r="F738"/>
  <c r="J737"/>
  <c r="I737"/>
  <c r="F737"/>
  <c r="J736"/>
  <c r="I736"/>
  <c r="F736"/>
  <c r="J735"/>
  <c r="I735"/>
  <c r="F735"/>
  <c r="J734"/>
  <c r="I734"/>
  <c r="F734"/>
  <c r="J733"/>
  <c r="I733"/>
  <c r="F733"/>
  <c r="J732"/>
  <c r="I732"/>
  <c r="F732"/>
  <c r="J731"/>
  <c r="I731"/>
  <c r="F731"/>
  <c r="J730"/>
  <c r="I730"/>
  <c r="F730"/>
  <c r="J729"/>
  <c r="I729"/>
  <c r="F729"/>
  <c r="J728"/>
  <c r="I728"/>
  <c r="F728"/>
  <c r="J727"/>
  <c r="I727"/>
  <c r="F727"/>
  <c r="J726"/>
  <c r="I726"/>
  <c r="F726"/>
  <c r="J725"/>
  <c r="I725"/>
  <c r="F725"/>
  <c r="J724"/>
  <c r="I724"/>
  <c r="F724"/>
  <c r="J723"/>
  <c r="I723"/>
  <c r="F723"/>
  <c r="J722"/>
  <c r="I722"/>
  <c r="F722"/>
  <c r="J721"/>
  <c r="I721"/>
  <c r="F721"/>
  <c r="J720"/>
  <c r="I720"/>
  <c r="F720"/>
  <c r="J719"/>
  <c r="I719"/>
  <c r="F719"/>
  <c r="J718"/>
  <c r="I718"/>
  <c r="F718"/>
  <c r="J717"/>
  <c r="I717"/>
  <c r="F717"/>
  <c r="J716"/>
  <c r="I716"/>
  <c r="F716"/>
  <c r="J715"/>
  <c r="I715"/>
  <c r="F715"/>
  <c r="J714"/>
  <c r="I714"/>
  <c r="F714"/>
  <c r="J713"/>
  <c r="I713"/>
  <c r="F713"/>
  <c r="J712"/>
  <c r="I712"/>
  <c r="F712"/>
  <c r="J711"/>
  <c r="I711"/>
  <c r="F711"/>
  <c r="J710"/>
  <c r="I710"/>
  <c r="F710"/>
  <c r="J709"/>
  <c r="I709"/>
  <c r="F709"/>
  <c r="I708"/>
  <c r="E708"/>
  <c r="F708" s="1"/>
  <c r="C705"/>
  <c r="I698"/>
  <c r="F698"/>
  <c r="J697"/>
  <c r="I697"/>
  <c r="F697"/>
  <c r="J696"/>
  <c r="I696"/>
  <c r="F696"/>
  <c r="J695"/>
  <c r="I695"/>
  <c r="F695"/>
  <c r="J694"/>
  <c r="I694"/>
  <c r="F694"/>
  <c r="J693"/>
  <c r="I693"/>
  <c r="F693"/>
  <c r="J692"/>
  <c r="I692"/>
  <c r="F692"/>
  <c r="J691"/>
  <c r="I691"/>
  <c r="F691"/>
  <c r="J690"/>
  <c r="I690"/>
  <c r="F690"/>
  <c r="J689"/>
  <c r="I689"/>
  <c r="F689"/>
  <c r="J688"/>
  <c r="I688"/>
  <c r="F688"/>
  <c r="J687"/>
  <c r="I687"/>
  <c r="F687"/>
  <c r="J686"/>
  <c r="I686"/>
  <c r="F686"/>
  <c r="J685"/>
  <c r="I685"/>
  <c r="F685"/>
  <c r="J684"/>
  <c r="I684"/>
  <c r="F684"/>
  <c r="J683"/>
  <c r="I683"/>
  <c r="F683"/>
  <c r="J682"/>
  <c r="I682"/>
  <c r="F682"/>
  <c r="J681"/>
  <c r="I681"/>
  <c r="F681"/>
  <c r="J680"/>
  <c r="I680"/>
  <c r="F680"/>
  <c r="J679"/>
  <c r="I679"/>
  <c r="F679"/>
  <c r="J678"/>
  <c r="I678"/>
  <c r="F678"/>
  <c r="J677"/>
  <c r="I677"/>
  <c r="F677"/>
  <c r="J676"/>
  <c r="I676"/>
  <c r="F676"/>
  <c r="J675"/>
  <c r="I675"/>
  <c r="F675"/>
  <c r="J674"/>
  <c r="I674"/>
  <c r="F674"/>
  <c r="J673"/>
  <c r="I673"/>
  <c r="F673"/>
  <c r="J672"/>
  <c r="I672"/>
  <c r="F672"/>
  <c r="J671"/>
  <c r="I671"/>
  <c r="F671"/>
  <c r="J670"/>
  <c r="I670"/>
  <c r="F670"/>
  <c r="J669"/>
  <c r="I669"/>
  <c r="F669"/>
  <c r="J668"/>
  <c r="I668"/>
  <c r="F668"/>
  <c r="J667"/>
  <c r="I667"/>
  <c r="F667"/>
  <c r="J666"/>
  <c r="I666"/>
  <c r="F666"/>
  <c r="J665"/>
  <c r="I665"/>
  <c r="F665"/>
  <c r="I664"/>
  <c r="C661"/>
  <c r="R43" i="28"/>
  <c r="Q43"/>
  <c r="O43"/>
  <c r="M43"/>
  <c r="K43"/>
  <c r="R34"/>
  <c r="Q34"/>
  <c r="O34"/>
  <c r="M34"/>
  <c r="K34"/>
  <c r="R23"/>
  <c r="Q23"/>
  <c r="O23"/>
  <c r="M23"/>
  <c r="K23"/>
  <c r="R22"/>
  <c r="Q22"/>
  <c r="O22"/>
  <c r="M22"/>
  <c r="K22"/>
  <c r="R21"/>
  <c r="Q21"/>
  <c r="O21"/>
  <c r="M21"/>
  <c r="K21"/>
  <c r="R20"/>
  <c r="Q20"/>
  <c r="O20"/>
  <c r="M20"/>
  <c r="K20"/>
  <c r="R19"/>
  <c r="Q19"/>
  <c r="O19"/>
  <c r="M19"/>
  <c r="K19"/>
  <c r="R18"/>
  <c r="Q18"/>
  <c r="O18"/>
  <c r="M18"/>
  <c r="K18"/>
  <c r="D657" i="12" l="1"/>
  <c r="D745"/>
  <c r="D701"/>
  <c r="S58" i="24"/>
  <c r="R9" i="34"/>
  <c r="Q9"/>
  <c r="O9"/>
  <c r="M9"/>
  <c r="K9"/>
  <c r="R14" i="46"/>
  <c r="Q14"/>
  <c r="O14"/>
  <c r="M14"/>
  <c r="K14"/>
  <c r="R13"/>
  <c r="Q13"/>
  <c r="O13"/>
  <c r="M13"/>
  <c r="K13"/>
  <c r="R12"/>
  <c r="Q12"/>
  <c r="O12"/>
  <c r="M12"/>
  <c r="K12"/>
  <c r="R11"/>
  <c r="Q11"/>
  <c r="O11"/>
  <c r="M11"/>
  <c r="K11"/>
  <c r="R10"/>
  <c r="Q10"/>
  <c r="O10"/>
  <c r="M10"/>
  <c r="K10"/>
  <c r="R13" i="31"/>
  <c r="Q13"/>
  <c r="O13"/>
  <c r="M13"/>
  <c r="K13"/>
  <c r="R12"/>
  <c r="Q12"/>
  <c r="O12"/>
  <c r="M12"/>
  <c r="K12"/>
  <c r="R11"/>
  <c r="Q11"/>
  <c r="O11"/>
  <c r="M11"/>
  <c r="K11"/>
  <c r="R10"/>
  <c r="Q10"/>
  <c r="O10"/>
  <c r="M10"/>
  <c r="K10"/>
  <c r="R9"/>
  <c r="Q9"/>
  <c r="O9"/>
  <c r="M9"/>
  <c r="M15" s="1"/>
  <c r="K9"/>
  <c r="R20" i="44"/>
  <c r="Q20"/>
  <c r="O20"/>
  <c r="M20"/>
  <c r="K20"/>
  <c r="R19"/>
  <c r="Q19"/>
  <c r="O19"/>
  <c r="M19"/>
  <c r="K19"/>
  <c r="R18"/>
  <c r="Q18"/>
  <c r="O18"/>
  <c r="M18"/>
  <c r="K18"/>
  <c r="R17"/>
  <c r="Q17"/>
  <c r="O17"/>
  <c r="M17"/>
  <c r="K17"/>
  <c r="R16"/>
  <c r="Q16"/>
  <c r="O16"/>
  <c r="M16"/>
  <c r="K16"/>
  <c r="R15"/>
  <c r="Q15"/>
  <c r="O15"/>
  <c r="M15"/>
  <c r="K15"/>
  <c r="R12"/>
  <c r="Q12"/>
  <c r="O12"/>
  <c r="M12"/>
  <c r="K12"/>
  <c r="R11"/>
  <c r="Q11"/>
  <c r="O11"/>
  <c r="M11"/>
  <c r="K11"/>
  <c r="R10"/>
  <c r="Q10"/>
  <c r="O10"/>
  <c r="M10"/>
  <c r="K10"/>
  <c r="R9"/>
  <c r="Q9"/>
  <c r="O9"/>
  <c r="M9"/>
  <c r="K9"/>
  <c r="R8"/>
  <c r="Q8"/>
  <c r="O8"/>
  <c r="M8"/>
  <c r="K8"/>
  <c r="R7"/>
  <c r="Q7"/>
  <c r="O7"/>
  <c r="M7"/>
  <c r="K7"/>
  <c r="Q15" i="31" l="1"/>
  <c r="O15"/>
  <c r="O22" i="44"/>
  <c r="I653" i="12"/>
  <c r="F653"/>
  <c r="J652"/>
  <c r="I652"/>
  <c r="F652"/>
  <c r="J651"/>
  <c r="I651"/>
  <c r="F651"/>
  <c r="J650"/>
  <c r="I650"/>
  <c r="F650"/>
  <c r="J649"/>
  <c r="I649"/>
  <c r="F649"/>
  <c r="J648"/>
  <c r="I648"/>
  <c r="F648"/>
  <c r="J647"/>
  <c r="I647"/>
  <c r="F647"/>
  <c r="J646"/>
  <c r="I646"/>
  <c r="F646"/>
  <c r="J645"/>
  <c r="I645"/>
  <c r="F645"/>
  <c r="J644"/>
  <c r="I644"/>
  <c r="F644"/>
  <c r="J643"/>
  <c r="I643"/>
  <c r="F643"/>
  <c r="J642"/>
  <c r="I642"/>
  <c r="F642"/>
  <c r="J641"/>
  <c r="I641"/>
  <c r="F641"/>
  <c r="J640"/>
  <c r="I640"/>
  <c r="F640"/>
  <c r="J639"/>
  <c r="I639"/>
  <c r="F639"/>
  <c r="J638"/>
  <c r="I638"/>
  <c r="F638"/>
  <c r="J637"/>
  <c r="I637"/>
  <c r="F637"/>
  <c r="J636"/>
  <c r="I636"/>
  <c r="F636"/>
  <c r="J635"/>
  <c r="I635"/>
  <c r="F635"/>
  <c r="J634"/>
  <c r="I634"/>
  <c r="F634"/>
  <c r="J633"/>
  <c r="I633"/>
  <c r="F633"/>
  <c r="J632"/>
  <c r="I632"/>
  <c r="F632"/>
  <c r="J631"/>
  <c r="I631"/>
  <c r="F631"/>
  <c r="J630"/>
  <c r="I630"/>
  <c r="F630"/>
  <c r="J629"/>
  <c r="I629"/>
  <c r="F629"/>
  <c r="J628"/>
  <c r="I628"/>
  <c r="F628"/>
  <c r="J627"/>
  <c r="I627"/>
  <c r="F627"/>
  <c r="J626"/>
  <c r="I626"/>
  <c r="F626"/>
  <c r="J625"/>
  <c r="I625"/>
  <c r="F625"/>
  <c r="J624"/>
  <c r="I624"/>
  <c r="F624"/>
  <c r="J623"/>
  <c r="I623"/>
  <c r="F623"/>
  <c r="J622"/>
  <c r="I622"/>
  <c r="F622"/>
  <c r="J621"/>
  <c r="I621"/>
  <c r="F621"/>
  <c r="I620"/>
  <c r="F620"/>
  <c r="I619"/>
  <c r="E619"/>
  <c r="F619" s="1"/>
  <c r="C616"/>
  <c r="I610"/>
  <c r="F610"/>
  <c r="J609"/>
  <c r="I609"/>
  <c r="F609"/>
  <c r="J608"/>
  <c r="I608"/>
  <c r="F608"/>
  <c r="J607"/>
  <c r="I607"/>
  <c r="F607"/>
  <c r="J606"/>
  <c r="I606"/>
  <c r="F606"/>
  <c r="J605"/>
  <c r="I605"/>
  <c r="F605"/>
  <c r="J604"/>
  <c r="I604"/>
  <c r="F604"/>
  <c r="J603"/>
  <c r="I603"/>
  <c r="F603"/>
  <c r="J602"/>
  <c r="I602"/>
  <c r="F602"/>
  <c r="J601"/>
  <c r="I601"/>
  <c r="F601"/>
  <c r="J600"/>
  <c r="I600"/>
  <c r="F600"/>
  <c r="J599"/>
  <c r="I599"/>
  <c r="F599"/>
  <c r="J598"/>
  <c r="I598"/>
  <c r="F598"/>
  <c r="J597"/>
  <c r="I597"/>
  <c r="F597"/>
  <c r="J596"/>
  <c r="I596"/>
  <c r="F596"/>
  <c r="J595"/>
  <c r="I595"/>
  <c r="F595"/>
  <c r="J594"/>
  <c r="I594"/>
  <c r="F594"/>
  <c r="J593"/>
  <c r="I593"/>
  <c r="F593"/>
  <c r="J592"/>
  <c r="I592"/>
  <c r="F592"/>
  <c r="J591"/>
  <c r="I591"/>
  <c r="F591"/>
  <c r="J590"/>
  <c r="I590"/>
  <c r="F590"/>
  <c r="J589"/>
  <c r="I589"/>
  <c r="F589"/>
  <c r="J588"/>
  <c r="I588"/>
  <c r="F588"/>
  <c r="J587"/>
  <c r="I587"/>
  <c r="F587"/>
  <c r="J586"/>
  <c r="I586"/>
  <c r="F586"/>
  <c r="J585"/>
  <c r="I585"/>
  <c r="F585"/>
  <c r="J584"/>
  <c r="I584"/>
  <c r="F584"/>
  <c r="J583"/>
  <c r="I583"/>
  <c r="F583"/>
  <c r="I582"/>
  <c r="F582"/>
  <c r="I581"/>
  <c r="F581"/>
  <c r="I580"/>
  <c r="F580"/>
  <c r="I579"/>
  <c r="F579"/>
  <c r="I578"/>
  <c r="F578"/>
  <c r="I577"/>
  <c r="F577"/>
  <c r="I576"/>
  <c r="E576"/>
  <c r="F576" s="1"/>
  <c r="C573"/>
  <c r="I567"/>
  <c r="F567"/>
  <c r="J566"/>
  <c r="I566"/>
  <c r="F566"/>
  <c r="J565"/>
  <c r="I565"/>
  <c r="F565"/>
  <c r="J564"/>
  <c r="I564"/>
  <c r="F564"/>
  <c r="J563"/>
  <c r="I563"/>
  <c r="F563"/>
  <c r="J562"/>
  <c r="I562"/>
  <c r="F562"/>
  <c r="J561"/>
  <c r="I561"/>
  <c r="F561"/>
  <c r="J560"/>
  <c r="I560"/>
  <c r="F560"/>
  <c r="J559"/>
  <c r="I559"/>
  <c r="F559"/>
  <c r="J558"/>
  <c r="I558"/>
  <c r="F558"/>
  <c r="J557"/>
  <c r="I557"/>
  <c r="F557"/>
  <c r="J556"/>
  <c r="I556"/>
  <c r="F556"/>
  <c r="J555"/>
  <c r="I555"/>
  <c r="F555"/>
  <c r="J554"/>
  <c r="I554"/>
  <c r="F554"/>
  <c r="J553"/>
  <c r="I553"/>
  <c r="F553"/>
  <c r="J552"/>
  <c r="I552"/>
  <c r="F552"/>
  <c r="J551"/>
  <c r="I551"/>
  <c r="F551"/>
  <c r="J550"/>
  <c r="I550"/>
  <c r="F550"/>
  <c r="J549"/>
  <c r="I549"/>
  <c r="F549"/>
  <c r="J548"/>
  <c r="I548"/>
  <c r="F548"/>
  <c r="J547"/>
  <c r="I547"/>
  <c r="F547"/>
  <c r="J546"/>
  <c r="I546"/>
  <c r="F546"/>
  <c r="J545"/>
  <c r="I545"/>
  <c r="F545"/>
  <c r="J544"/>
  <c r="I544"/>
  <c r="F544"/>
  <c r="J543"/>
  <c r="I543"/>
  <c r="F543"/>
  <c r="J542"/>
  <c r="I542"/>
  <c r="F542"/>
  <c r="J541"/>
  <c r="I541"/>
  <c r="F541"/>
  <c r="J540"/>
  <c r="I540"/>
  <c r="F540"/>
  <c r="J539"/>
  <c r="I539"/>
  <c r="F539"/>
  <c r="J538"/>
  <c r="I538"/>
  <c r="F538"/>
  <c r="J537"/>
  <c r="I537"/>
  <c r="F537"/>
  <c r="J536"/>
  <c r="I536"/>
  <c r="F536"/>
  <c r="J535"/>
  <c r="I535"/>
  <c r="F535"/>
  <c r="I534"/>
  <c r="F534"/>
  <c r="I533"/>
  <c r="E533"/>
  <c r="F533" s="1"/>
  <c r="C530"/>
  <c r="R57" i="24"/>
  <c r="Q57"/>
  <c r="O57"/>
  <c r="M57"/>
  <c r="K57"/>
  <c r="R56"/>
  <c r="Q56"/>
  <c r="O56"/>
  <c r="M56"/>
  <c r="K56"/>
  <c r="R55"/>
  <c r="Q55"/>
  <c r="O55"/>
  <c r="M55"/>
  <c r="K55"/>
  <c r="R54"/>
  <c r="Q54"/>
  <c r="O54"/>
  <c r="M54"/>
  <c r="K54"/>
  <c r="R53"/>
  <c r="Q53"/>
  <c r="O53"/>
  <c r="M53"/>
  <c r="K53"/>
  <c r="R52"/>
  <c r="Q52"/>
  <c r="O52"/>
  <c r="M52"/>
  <c r="K52"/>
  <c r="R51"/>
  <c r="Q51"/>
  <c r="O51"/>
  <c r="M51"/>
  <c r="K51"/>
  <c r="R50"/>
  <c r="Q50"/>
  <c r="O50"/>
  <c r="M50"/>
  <c r="K50"/>
  <c r="R49"/>
  <c r="Q49"/>
  <c r="O49"/>
  <c r="M49"/>
  <c r="K49"/>
  <c r="R48"/>
  <c r="Q48"/>
  <c r="O48"/>
  <c r="M48"/>
  <c r="K48"/>
  <c r="R47"/>
  <c r="Q47"/>
  <c r="O47"/>
  <c r="M47"/>
  <c r="K47"/>
  <c r="R46"/>
  <c r="Q46"/>
  <c r="O46"/>
  <c r="M46"/>
  <c r="K46"/>
  <c r="R45"/>
  <c r="Q45"/>
  <c r="O45"/>
  <c r="M45"/>
  <c r="K45"/>
  <c r="R44"/>
  <c r="Q44"/>
  <c r="O44"/>
  <c r="M44"/>
  <c r="K44"/>
  <c r="R43"/>
  <c r="Q43"/>
  <c r="O43"/>
  <c r="M43"/>
  <c r="K43"/>
  <c r="R42"/>
  <c r="Q42"/>
  <c r="O42"/>
  <c r="M42"/>
  <c r="K42"/>
  <c r="R41"/>
  <c r="Q41"/>
  <c r="O41"/>
  <c r="M41"/>
  <c r="K41"/>
  <c r="R40"/>
  <c r="Q40"/>
  <c r="O40"/>
  <c r="M40"/>
  <c r="K40"/>
  <c r="R39"/>
  <c r="Q39"/>
  <c r="O39"/>
  <c r="M39"/>
  <c r="K39"/>
  <c r="R38"/>
  <c r="Q38"/>
  <c r="O38"/>
  <c r="M38"/>
  <c r="K38"/>
  <c r="R37"/>
  <c r="Q37"/>
  <c r="O37"/>
  <c r="M37"/>
  <c r="K37"/>
  <c r="R36"/>
  <c r="Q36"/>
  <c r="O36"/>
  <c r="M36"/>
  <c r="K36"/>
  <c r="R35"/>
  <c r="Q35"/>
  <c r="O35"/>
  <c r="M35"/>
  <c r="K35"/>
  <c r="R34"/>
  <c r="Q34"/>
  <c r="O34"/>
  <c r="M34"/>
  <c r="K34"/>
  <c r="R33"/>
  <c r="Q33"/>
  <c r="O33"/>
  <c r="M33"/>
  <c r="K33"/>
  <c r="R32"/>
  <c r="Q32"/>
  <c r="O32"/>
  <c r="M32"/>
  <c r="K32"/>
  <c r="R31"/>
  <c r="Q31"/>
  <c r="O31"/>
  <c r="M31"/>
  <c r="K31"/>
  <c r="R30"/>
  <c r="Q30"/>
  <c r="O30"/>
  <c r="M30"/>
  <c r="K30"/>
  <c r="R29"/>
  <c r="Q29"/>
  <c r="O29"/>
  <c r="M29"/>
  <c r="K29"/>
  <c r="R28"/>
  <c r="Q28"/>
  <c r="O28"/>
  <c r="M28"/>
  <c r="K28"/>
  <c r="R27"/>
  <c r="Q27"/>
  <c r="O27"/>
  <c r="M27"/>
  <c r="K27"/>
  <c r="R18"/>
  <c r="Q18"/>
  <c r="O18"/>
  <c r="M18"/>
  <c r="K18"/>
  <c r="R17"/>
  <c r="Q17"/>
  <c r="O17"/>
  <c r="M17"/>
  <c r="K17"/>
  <c r="R16"/>
  <c r="Q16"/>
  <c r="O16"/>
  <c r="M16"/>
  <c r="K16"/>
  <c r="R15"/>
  <c r="Q15"/>
  <c r="O15"/>
  <c r="M15"/>
  <c r="K15"/>
  <c r="R14"/>
  <c r="Q14"/>
  <c r="O14"/>
  <c r="M14"/>
  <c r="K14"/>
  <c r="R13"/>
  <c r="Q13"/>
  <c r="O13"/>
  <c r="M13"/>
  <c r="K13"/>
  <c r="R12"/>
  <c r="Q12"/>
  <c r="O12"/>
  <c r="M12"/>
  <c r="K12"/>
  <c r="R11"/>
  <c r="Q11"/>
  <c r="O11"/>
  <c r="M11"/>
  <c r="K11"/>
  <c r="R10"/>
  <c r="Q10"/>
  <c r="O10"/>
  <c r="M10"/>
  <c r="K10"/>
  <c r="R9"/>
  <c r="Q9"/>
  <c r="O9"/>
  <c r="M9"/>
  <c r="K9"/>
  <c r="R11" i="47"/>
  <c r="Q11"/>
  <c r="O11"/>
  <c r="M11"/>
  <c r="K11"/>
  <c r="R10"/>
  <c r="Q10"/>
  <c r="O10"/>
  <c r="M10"/>
  <c r="K10"/>
  <c r="R9"/>
  <c r="Q9"/>
  <c r="O9"/>
  <c r="M9"/>
  <c r="K9"/>
  <c r="R8"/>
  <c r="Q8"/>
  <c r="O8"/>
  <c r="M8"/>
  <c r="K8"/>
  <c r="R7"/>
  <c r="O7"/>
  <c r="M7"/>
  <c r="K7"/>
  <c r="R10" i="33"/>
  <c r="Q10"/>
  <c r="O10"/>
  <c r="M10"/>
  <c r="K10"/>
  <c r="R9"/>
  <c r="Q9"/>
  <c r="O9"/>
  <c r="M9"/>
  <c r="K9"/>
  <c r="R8"/>
  <c r="Q8"/>
  <c r="O8"/>
  <c r="M8"/>
  <c r="M14" s="1"/>
  <c r="K8"/>
  <c r="K14" i="45"/>
  <c r="Q14" i="33" l="1"/>
  <c r="K14"/>
  <c r="O14"/>
  <c r="D612" i="12"/>
  <c r="D569"/>
  <c r="D526"/>
  <c r="R18" i="45"/>
  <c r="Q18"/>
  <c r="O18"/>
  <c r="M18"/>
  <c r="K18"/>
  <c r="R17"/>
  <c r="Q17"/>
  <c r="O17"/>
  <c r="M17"/>
  <c r="K17"/>
  <c r="R16"/>
  <c r="Q16"/>
  <c r="O16"/>
  <c r="M16"/>
  <c r="K16"/>
  <c r="R15"/>
  <c r="Q15"/>
  <c r="O15"/>
  <c r="M15"/>
  <c r="K15"/>
  <c r="R14"/>
  <c r="Q14"/>
  <c r="O14"/>
  <c r="M14"/>
  <c r="R10"/>
  <c r="Q10"/>
  <c r="O10"/>
  <c r="M10"/>
  <c r="K10"/>
  <c r="R9"/>
  <c r="Q9"/>
  <c r="O9"/>
  <c r="M9"/>
  <c r="K9"/>
  <c r="R8"/>
  <c r="Q8"/>
  <c r="O8"/>
  <c r="M8"/>
  <c r="K8"/>
  <c r="R7"/>
  <c r="Q7"/>
  <c r="O7"/>
  <c r="M7"/>
  <c r="K7"/>
  <c r="R6"/>
  <c r="Q6"/>
  <c r="O6"/>
  <c r="M6"/>
  <c r="K6"/>
  <c r="R18" i="23"/>
  <c r="Q18"/>
  <c r="O18"/>
  <c r="M18"/>
  <c r="K18"/>
  <c r="R17"/>
  <c r="Q17"/>
  <c r="O17"/>
  <c r="M17"/>
  <c r="K17"/>
  <c r="R15"/>
  <c r="Q15"/>
  <c r="O15"/>
  <c r="M15"/>
  <c r="K15"/>
  <c r="R14"/>
  <c r="Q14"/>
  <c r="O14"/>
  <c r="M14"/>
  <c r="K14"/>
  <c r="R13"/>
  <c r="Q13"/>
  <c r="O13"/>
  <c r="M13"/>
  <c r="K13"/>
  <c r="R12"/>
  <c r="Q12"/>
  <c r="O12"/>
  <c r="M12"/>
  <c r="K12"/>
  <c r="R11"/>
  <c r="Q11"/>
  <c r="O11"/>
  <c r="M11"/>
  <c r="K11"/>
  <c r="R10"/>
  <c r="Q10"/>
  <c r="O10"/>
  <c r="M10"/>
  <c r="K10"/>
  <c r="R9"/>
  <c r="Q9"/>
  <c r="O9"/>
  <c r="M9"/>
  <c r="K9"/>
  <c r="R8"/>
  <c r="Q8"/>
  <c r="O8"/>
  <c r="M8"/>
  <c r="K8"/>
  <c r="R7"/>
  <c r="Q7"/>
  <c r="O7"/>
  <c r="M7"/>
  <c r="K7"/>
  <c r="M20" i="22"/>
  <c r="R30" i="30"/>
  <c r="Q30"/>
  <c r="O30"/>
  <c r="M30"/>
  <c r="K30"/>
  <c r="R29"/>
  <c r="Q29"/>
  <c r="O29"/>
  <c r="M29"/>
  <c r="K29"/>
  <c r="R28"/>
  <c r="Q28"/>
  <c r="O28"/>
  <c r="M28"/>
  <c r="K28"/>
  <c r="R27"/>
  <c r="Q27"/>
  <c r="O27"/>
  <c r="M27"/>
  <c r="K27"/>
  <c r="R24"/>
  <c r="Q24"/>
  <c r="O24"/>
  <c r="M24"/>
  <c r="K24"/>
  <c r="R23"/>
  <c r="Q23"/>
  <c r="O23"/>
  <c r="M23"/>
  <c r="K23"/>
  <c r="R19"/>
  <c r="Q19"/>
  <c r="O19"/>
  <c r="M19"/>
  <c r="K19"/>
  <c r="R18"/>
  <c r="Q18"/>
  <c r="O18"/>
  <c r="M18"/>
  <c r="K18"/>
  <c r="R17"/>
  <c r="Q17"/>
  <c r="O17"/>
  <c r="M17"/>
  <c r="K17"/>
  <c r="R16"/>
  <c r="Q16"/>
  <c r="O16"/>
  <c r="M16"/>
  <c r="K16"/>
  <c r="R14"/>
  <c r="Q14"/>
  <c r="O14"/>
  <c r="M14"/>
  <c r="K14"/>
  <c r="R13"/>
  <c r="Q13"/>
  <c r="O13"/>
  <c r="M13"/>
  <c r="K13"/>
  <c r="R12"/>
  <c r="Q12"/>
  <c r="O12"/>
  <c r="M12"/>
  <c r="K12"/>
  <c r="R11"/>
  <c r="Q11"/>
  <c r="O11"/>
  <c r="M11"/>
  <c r="K11"/>
  <c r="R10"/>
  <c r="Q10"/>
  <c r="O10"/>
  <c r="M10"/>
  <c r="K10"/>
  <c r="Q7" i="29"/>
  <c r="Q19" s="1"/>
  <c r="R7"/>
  <c r="O7"/>
  <c r="O19" s="1"/>
  <c r="M7"/>
  <c r="M19" s="1"/>
  <c r="K7"/>
  <c r="K19" s="1"/>
  <c r="O30" i="22"/>
  <c r="K10" l="1"/>
  <c r="M10"/>
  <c r="O10"/>
  <c r="Q10"/>
  <c r="R10"/>
  <c r="K13"/>
  <c r="M13"/>
  <c r="O13"/>
  <c r="Q13"/>
  <c r="R13"/>
  <c r="K16"/>
  <c r="M16"/>
  <c r="O16"/>
  <c r="Q16"/>
  <c r="R16"/>
  <c r="K17"/>
  <c r="M17"/>
  <c r="O17"/>
  <c r="Q17"/>
  <c r="R17"/>
  <c r="K18"/>
  <c r="M18"/>
  <c r="O18"/>
  <c r="Q18"/>
  <c r="R18"/>
  <c r="K19"/>
  <c r="M19"/>
  <c r="O19"/>
  <c r="Q19"/>
  <c r="R19"/>
  <c r="K20"/>
  <c r="O20"/>
  <c r="Q20"/>
  <c r="R20"/>
  <c r="K22"/>
  <c r="M22"/>
  <c r="O22"/>
  <c r="Q22"/>
  <c r="R22"/>
  <c r="K23"/>
  <c r="M23"/>
  <c r="O23"/>
  <c r="Q23"/>
  <c r="R23"/>
  <c r="K24"/>
  <c r="M24"/>
  <c r="O24"/>
  <c r="Q24"/>
  <c r="R24"/>
  <c r="K25"/>
  <c r="M25"/>
  <c r="O25"/>
  <c r="Q25"/>
  <c r="R25"/>
  <c r="K26"/>
  <c r="M26"/>
  <c r="O26"/>
  <c r="Q26"/>
  <c r="R26"/>
  <c r="K27"/>
  <c r="M27"/>
  <c r="O27"/>
  <c r="Q27"/>
  <c r="R27"/>
  <c r="K28"/>
  <c r="M28"/>
  <c r="O28"/>
  <c r="Q28"/>
  <c r="R28"/>
  <c r="K29"/>
  <c r="M29"/>
  <c r="O29"/>
  <c r="Q29"/>
  <c r="R29"/>
  <c r="K30"/>
  <c r="M30"/>
  <c r="Q30"/>
  <c r="R30"/>
  <c r="K31"/>
  <c r="M31"/>
  <c r="O31"/>
  <c r="Q31"/>
  <c r="R31"/>
  <c r="K32"/>
  <c r="M32"/>
  <c r="O32"/>
  <c r="Q32"/>
  <c r="R32"/>
  <c r="K33"/>
  <c r="M33"/>
  <c r="O33"/>
  <c r="Q33"/>
  <c r="R33"/>
  <c r="R9"/>
  <c r="Q9"/>
  <c r="O9"/>
  <c r="M9"/>
  <c r="K9"/>
  <c r="K8" i="21"/>
  <c r="M8"/>
  <c r="O8"/>
  <c r="Q8"/>
  <c r="R8"/>
  <c r="K9"/>
  <c r="M9"/>
  <c r="O9"/>
  <c r="Q9"/>
  <c r="R9"/>
  <c r="K10"/>
  <c r="M10"/>
  <c r="O10"/>
  <c r="Q10"/>
  <c r="R10"/>
  <c r="K11"/>
  <c r="M11"/>
  <c r="O11"/>
  <c r="Q11"/>
  <c r="R11"/>
  <c r="K12"/>
  <c r="M12"/>
  <c r="O12"/>
  <c r="Q12"/>
  <c r="R12"/>
  <c r="K13"/>
  <c r="M13"/>
  <c r="O13"/>
  <c r="Q13"/>
  <c r="R13"/>
  <c r="K14"/>
  <c r="M14"/>
  <c r="O14"/>
  <c r="Q14"/>
  <c r="R14"/>
  <c r="K15"/>
  <c r="M15"/>
  <c r="O15"/>
  <c r="Q15"/>
  <c r="R15"/>
  <c r="K19"/>
  <c r="M19"/>
  <c r="O19"/>
  <c r="Q19"/>
  <c r="R19"/>
  <c r="K33"/>
  <c r="M33"/>
  <c r="O33"/>
  <c r="Q33"/>
  <c r="R33"/>
  <c r="K34"/>
  <c r="M34"/>
  <c r="O34"/>
  <c r="Q34"/>
  <c r="R34"/>
  <c r="K35"/>
  <c r="M35"/>
  <c r="O35"/>
  <c r="Q35"/>
  <c r="R35"/>
  <c r="K36"/>
  <c r="M36"/>
  <c r="O36"/>
  <c r="Q36"/>
  <c r="R36"/>
  <c r="K37"/>
  <c r="M37"/>
  <c r="O37"/>
  <c r="Q37"/>
  <c r="R37"/>
  <c r="K38"/>
  <c r="M38"/>
  <c r="O38"/>
  <c r="Q38"/>
  <c r="R38"/>
  <c r="R7"/>
  <c r="Q7"/>
  <c r="O7"/>
  <c r="M7"/>
  <c r="K7"/>
  <c r="K1503" i="7"/>
  <c r="J1503"/>
  <c r="F1503"/>
  <c r="G1503" s="1"/>
  <c r="K1502"/>
  <c r="J1502"/>
  <c r="G1502"/>
  <c r="K1501"/>
  <c r="J1501"/>
  <c r="E1501"/>
  <c r="G1501" s="1"/>
  <c r="K1500"/>
  <c r="J1500"/>
  <c r="E1500"/>
  <c r="G1500" s="1"/>
  <c r="K1499"/>
  <c r="J1499"/>
  <c r="E1499"/>
  <c r="G1499" s="1"/>
  <c r="K1498"/>
  <c r="J1498"/>
  <c r="G1498"/>
  <c r="K1497"/>
  <c r="J1497"/>
  <c r="G1497"/>
  <c r="K1496"/>
  <c r="J1496"/>
  <c r="E1496"/>
  <c r="G1496" s="1"/>
  <c r="K1495"/>
  <c r="J1495"/>
  <c r="G1495"/>
  <c r="J1494"/>
  <c r="G1494"/>
  <c r="C1491"/>
  <c r="K1485"/>
  <c r="J1485"/>
  <c r="F1485"/>
  <c r="G1485" s="1"/>
  <c r="K1484"/>
  <c r="J1484"/>
  <c r="G1484"/>
  <c r="K1483"/>
  <c r="J1483"/>
  <c r="E1483"/>
  <c r="G1483" s="1"/>
  <c r="K1482"/>
  <c r="J1482"/>
  <c r="E1482"/>
  <c r="G1482" s="1"/>
  <c r="K1481"/>
  <c r="J1481"/>
  <c r="E1481"/>
  <c r="G1481" s="1"/>
  <c r="K1480"/>
  <c r="J1480"/>
  <c r="G1480"/>
  <c r="K1479"/>
  <c r="J1479"/>
  <c r="G1479"/>
  <c r="K1478"/>
  <c r="J1478"/>
  <c r="E1478"/>
  <c r="G1478" s="1"/>
  <c r="K1477"/>
  <c r="J1477"/>
  <c r="G1477"/>
  <c r="J1476"/>
  <c r="G1476"/>
  <c r="C1473"/>
  <c r="K1467"/>
  <c r="J1467"/>
  <c r="F1467"/>
  <c r="G1467" s="1"/>
  <c r="K1466"/>
  <c r="J1466"/>
  <c r="G1466"/>
  <c r="K1465"/>
  <c r="J1465"/>
  <c r="E1465"/>
  <c r="G1465" s="1"/>
  <c r="K1464"/>
  <c r="J1464"/>
  <c r="E1464"/>
  <c r="G1464" s="1"/>
  <c r="K1463"/>
  <c r="J1463"/>
  <c r="E1463"/>
  <c r="G1463" s="1"/>
  <c r="K1462"/>
  <c r="J1462"/>
  <c r="G1462"/>
  <c r="K1461"/>
  <c r="J1461"/>
  <c r="G1461"/>
  <c r="K1460"/>
  <c r="J1460"/>
  <c r="E1460"/>
  <c r="G1460" s="1"/>
  <c r="K1459"/>
  <c r="J1459"/>
  <c r="G1459"/>
  <c r="J1458"/>
  <c r="G1458"/>
  <c r="C1455"/>
  <c r="K1449"/>
  <c r="J1449"/>
  <c r="F1449"/>
  <c r="G1449" s="1"/>
  <c r="K1448"/>
  <c r="J1448"/>
  <c r="G1448"/>
  <c r="K1447"/>
  <c r="J1447"/>
  <c r="E1447"/>
  <c r="G1447" s="1"/>
  <c r="K1446"/>
  <c r="J1446"/>
  <c r="E1446"/>
  <c r="G1446" s="1"/>
  <c r="K1445"/>
  <c r="J1445"/>
  <c r="E1445"/>
  <c r="G1445" s="1"/>
  <c r="K1444"/>
  <c r="J1444"/>
  <c r="G1444"/>
  <c r="K1443"/>
  <c r="J1443"/>
  <c r="G1443"/>
  <c r="K1442"/>
  <c r="J1442"/>
  <c r="E1442"/>
  <c r="G1442" s="1"/>
  <c r="K1441"/>
  <c r="J1441"/>
  <c r="G1441"/>
  <c r="J1440"/>
  <c r="G1440"/>
  <c r="C1437"/>
  <c r="K1431"/>
  <c r="J1431"/>
  <c r="F1431"/>
  <c r="G1431" s="1"/>
  <c r="K1430"/>
  <c r="J1430"/>
  <c r="G1430"/>
  <c r="K1429"/>
  <c r="J1429"/>
  <c r="E1429"/>
  <c r="G1429" s="1"/>
  <c r="K1428"/>
  <c r="J1428"/>
  <c r="E1428"/>
  <c r="G1428" s="1"/>
  <c r="K1427"/>
  <c r="J1427"/>
  <c r="E1427"/>
  <c r="G1427" s="1"/>
  <c r="K1426"/>
  <c r="J1426"/>
  <c r="G1426"/>
  <c r="K1425"/>
  <c r="J1425"/>
  <c r="G1425"/>
  <c r="K1424"/>
  <c r="J1424"/>
  <c r="E1424"/>
  <c r="G1424" s="1"/>
  <c r="K1423"/>
  <c r="J1423"/>
  <c r="G1423"/>
  <c r="J1422"/>
  <c r="G1422"/>
  <c r="C1419"/>
  <c r="K1413"/>
  <c r="J1413"/>
  <c r="F1413"/>
  <c r="G1413" s="1"/>
  <c r="K1412"/>
  <c r="J1412"/>
  <c r="G1412"/>
  <c r="K1411"/>
  <c r="J1411"/>
  <c r="E1411"/>
  <c r="G1411" s="1"/>
  <c r="K1410"/>
  <c r="J1410"/>
  <c r="E1410"/>
  <c r="G1410" s="1"/>
  <c r="K1409"/>
  <c r="J1409"/>
  <c r="E1409"/>
  <c r="G1409" s="1"/>
  <c r="K1408"/>
  <c r="J1408"/>
  <c r="G1408"/>
  <c r="K1407"/>
  <c r="J1407"/>
  <c r="G1407"/>
  <c r="K1406"/>
  <c r="J1406"/>
  <c r="E1406"/>
  <c r="G1406" s="1"/>
  <c r="K1405"/>
  <c r="J1405"/>
  <c r="G1405"/>
  <c r="J1404"/>
  <c r="G1404"/>
  <c r="C1401"/>
  <c r="K1395"/>
  <c r="J1395"/>
  <c r="F1395"/>
  <c r="G1395" s="1"/>
  <c r="K1394"/>
  <c r="J1394"/>
  <c r="G1394"/>
  <c r="K1393"/>
  <c r="J1393"/>
  <c r="E1393"/>
  <c r="G1393" s="1"/>
  <c r="K1392"/>
  <c r="J1392"/>
  <c r="E1392"/>
  <c r="G1392" s="1"/>
  <c r="K1391"/>
  <c r="J1391"/>
  <c r="E1391"/>
  <c r="G1391" s="1"/>
  <c r="K1390"/>
  <c r="J1390"/>
  <c r="G1390"/>
  <c r="K1389"/>
  <c r="J1389"/>
  <c r="G1389"/>
  <c r="K1388"/>
  <c r="J1388"/>
  <c r="E1388"/>
  <c r="G1388" s="1"/>
  <c r="K1387"/>
  <c r="J1387"/>
  <c r="G1387"/>
  <c r="J1386"/>
  <c r="G1386"/>
  <c r="C1383"/>
  <c r="K1377"/>
  <c r="J1377"/>
  <c r="F1377"/>
  <c r="G1377" s="1"/>
  <c r="K1376"/>
  <c r="J1376"/>
  <c r="G1376"/>
  <c r="K1375"/>
  <c r="J1375"/>
  <c r="E1375"/>
  <c r="G1375" s="1"/>
  <c r="K1374"/>
  <c r="J1374"/>
  <c r="E1374"/>
  <c r="G1374" s="1"/>
  <c r="K1373"/>
  <c r="J1373"/>
  <c r="E1373"/>
  <c r="G1373" s="1"/>
  <c r="K1372"/>
  <c r="J1372"/>
  <c r="G1372"/>
  <c r="K1371"/>
  <c r="J1371"/>
  <c r="G1371"/>
  <c r="K1370"/>
  <c r="J1370"/>
  <c r="E1370"/>
  <c r="G1370" s="1"/>
  <c r="K1369"/>
  <c r="J1369"/>
  <c r="G1369"/>
  <c r="J1368"/>
  <c r="G1368"/>
  <c r="C1365"/>
  <c r="K1359"/>
  <c r="J1359"/>
  <c r="F1359"/>
  <c r="G1359" s="1"/>
  <c r="K1358"/>
  <c r="J1358"/>
  <c r="G1358"/>
  <c r="K1357"/>
  <c r="J1357"/>
  <c r="E1357"/>
  <c r="G1357" s="1"/>
  <c r="K1356"/>
  <c r="J1356"/>
  <c r="E1356"/>
  <c r="G1356" s="1"/>
  <c r="K1355"/>
  <c r="J1355"/>
  <c r="E1355"/>
  <c r="G1355" s="1"/>
  <c r="K1354"/>
  <c r="J1354"/>
  <c r="G1354"/>
  <c r="K1353"/>
  <c r="J1353"/>
  <c r="G1353"/>
  <c r="K1352"/>
  <c r="J1352"/>
  <c r="E1352"/>
  <c r="G1352" s="1"/>
  <c r="K1351"/>
  <c r="J1351"/>
  <c r="G1351"/>
  <c r="J1350"/>
  <c r="G1350"/>
  <c r="C1347"/>
  <c r="K1341"/>
  <c r="J1341"/>
  <c r="F1341"/>
  <c r="G1341" s="1"/>
  <c r="K1340"/>
  <c r="J1340"/>
  <c r="G1340"/>
  <c r="K1339"/>
  <c r="J1339"/>
  <c r="E1339"/>
  <c r="G1339" s="1"/>
  <c r="K1338"/>
  <c r="J1338"/>
  <c r="E1338"/>
  <c r="G1338" s="1"/>
  <c r="K1337"/>
  <c r="J1337"/>
  <c r="E1337"/>
  <c r="G1337" s="1"/>
  <c r="K1336"/>
  <c r="J1336"/>
  <c r="G1336"/>
  <c r="K1335"/>
  <c r="J1335"/>
  <c r="G1335"/>
  <c r="K1334"/>
  <c r="J1334"/>
  <c r="E1334"/>
  <c r="G1334" s="1"/>
  <c r="K1333"/>
  <c r="J1333"/>
  <c r="G1333"/>
  <c r="J1332"/>
  <c r="G1332"/>
  <c r="C1329"/>
  <c r="K1323"/>
  <c r="J1323"/>
  <c r="F1323"/>
  <c r="G1323" s="1"/>
  <c r="K1322"/>
  <c r="J1322"/>
  <c r="G1322"/>
  <c r="K1321"/>
  <c r="J1321"/>
  <c r="E1321"/>
  <c r="G1321" s="1"/>
  <c r="K1320"/>
  <c r="J1320"/>
  <c r="E1320"/>
  <c r="G1320" s="1"/>
  <c r="K1319"/>
  <c r="J1319"/>
  <c r="E1319"/>
  <c r="G1319" s="1"/>
  <c r="K1318"/>
  <c r="J1318"/>
  <c r="G1318"/>
  <c r="K1317"/>
  <c r="J1317"/>
  <c r="G1317"/>
  <c r="K1316"/>
  <c r="J1316"/>
  <c r="E1316"/>
  <c r="G1316" s="1"/>
  <c r="K1315"/>
  <c r="J1315"/>
  <c r="G1315"/>
  <c r="J1314"/>
  <c r="G1314"/>
  <c r="D1307" s="1"/>
  <c r="C1311"/>
  <c r="K1305"/>
  <c r="J1305"/>
  <c r="G1305"/>
  <c r="F1305"/>
  <c r="K1304"/>
  <c r="J1304"/>
  <c r="G1304"/>
  <c r="K1303"/>
  <c r="J1303"/>
  <c r="E1303"/>
  <c r="G1303" s="1"/>
  <c r="K1302"/>
  <c r="J1302"/>
  <c r="E1302"/>
  <c r="G1302" s="1"/>
  <c r="K1301"/>
  <c r="J1301"/>
  <c r="E1301"/>
  <c r="G1301" s="1"/>
  <c r="K1300"/>
  <c r="J1300"/>
  <c r="G1300"/>
  <c r="K1299"/>
  <c r="J1299"/>
  <c r="G1299"/>
  <c r="K1298"/>
  <c r="J1298"/>
  <c r="E1298"/>
  <c r="G1298" s="1"/>
  <c r="K1297"/>
  <c r="J1297"/>
  <c r="G1297"/>
  <c r="J1296"/>
  <c r="G1296"/>
  <c r="C1293"/>
  <c r="K1287"/>
  <c r="J1287"/>
  <c r="F1287"/>
  <c r="G1287" s="1"/>
  <c r="K1286"/>
  <c r="J1286"/>
  <c r="G1286"/>
  <c r="K1285"/>
  <c r="J1285"/>
  <c r="E1285"/>
  <c r="G1285" s="1"/>
  <c r="K1284"/>
  <c r="J1284"/>
  <c r="E1284"/>
  <c r="G1284" s="1"/>
  <c r="K1283"/>
  <c r="J1283"/>
  <c r="E1283"/>
  <c r="G1283" s="1"/>
  <c r="K1282"/>
  <c r="J1282"/>
  <c r="G1282"/>
  <c r="K1281"/>
  <c r="J1281"/>
  <c r="G1281"/>
  <c r="K1280"/>
  <c r="J1280"/>
  <c r="E1280"/>
  <c r="G1280" s="1"/>
  <c r="K1279"/>
  <c r="J1279"/>
  <c r="G1279"/>
  <c r="J1278"/>
  <c r="G1278"/>
  <c r="C1275"/>
  <c r="K1269"/>
  <c r="J1269"/>
  <c r="F1269"/>
  <c r="G1269" s="1"/>
  <c r="K1268"/>
  <c r="J1268"/>
  <c r="G1268"/>
  <c r="K1267"/>
  <c r="J1267"/>
  <c r="E1267"/>
  <c r="G1267" s="1"/>
  <c r="K1266"/>
  <c r="J1266"/>
  <c r="E1266"/>
  <c r="G1266" s="1"/>
  <c r="K1265"/>
  <c r="J1265"/>
  <c r="E1265"/>
  <c r="G1265" s="1"/>
  <c r="K1264"/>
  <c r="J1264"/>
  <c r="G1264"/>
  <c r="K1263"/>
  <c r="J1263"/>
  <c r="G1263"/>
  <c r="K1262"/>
  <c r="J1262"/>
  <c r="E1262"/>
  <c r="G1262" s="1"/>
  <c r="K1261"/>
  <c r="J1261"/>
  <c r="G1261"/>
  <c r="J1260"/>
  <c r="G1260"/>
  <c r="C1257"/>
  <c r="K1251"/>
  <c r="J1251"/>
  <c r="F1251"/>
  <c r="G1251" s="1"/>
  <c r="K1250"/>
  <c r="J1250"/>
  <c r="G1250"/>
  <c r="K1249"/>
  <c r="J1249"/>
  <c r="E1249"/>
  <c r="G1249" s="1"/>
  <c r="K1248"/>
  <c r="J1248"/>
  <c r="E1248"/>
  <c r="G1248" s="1"/>
  <c r="K1247"/>
  <c r="J1247"/>
  <c r="E1247"/>
  <c r="G1247" s="1"/>
  <c r="K1246"/>
  <c r="J1246"/>
  <c r="G1246"/>
  <c r="K1245"/>
  <c r="J1245"/>
  <c r="G1245"/>
  <c r="K1244"/>
  <c r="J1244"/>
  <c r="E1244"/>
  <c r="G1244" s="1"/>
  <c r="K1243"/>
  <c r="J1243"/>
  <c r="G1243"/>
  <c r="J1242"/>
  <c r="G1242"/>
  <c r="C1239"/>
  <c r="K1233"/>
  <c r="J1233"/>
  <c r="F1233"/>
  <c r="G1233" s="1"/>
  <c r="K1232"/>
  <c r="J1232"/>
  <c r="G1232"/>
  <c r="K1231"/>
  <c r="J1231"/>
  <c r="E1231"/>
  <c r="G1231" s="1"/>
  <c r="K1230"/>
  <c r="J1230"/>
  <c r="E1230"/>
  <c r="G1230" s="1"/>
  <c r="K1229"/>
  <c r="J1229"/>
  <c r="E1229"/>
  <c r="G1229" s="1"/>
  <c r="K1228"/>
  <c r="J1228"/>
  <c r="G1228"/>
  <c r="K1227"/>
  <c r="J1227"/>
  <c r="G1227"/>
  <c r="K1226"/>
  <c r="J1226"/>
  <c r="E1226"/>
  <c r="G1226" s="1"/>
  <c r="K1225"/>
  <c r="J1225"/>
  <c r="G1225"/>
  <c r="J1224"/>
  <c r="G1224"/>
  <c r="C1221"/>
  <c r="K1215"/>
  <c r="J1215"/>
  <c r="F1215"/>
  <c r="G1215" s="1"/>
  <c r="K1214"/>
  <c r="J1214"/>
  <c r="G1214"/>
  <c r="K1213"/>
  <c r="J1213"/>
  <c r="E1213"/>
  <c r="G1213" s="1"/>
  <c r="K1212"/>
  <c r="J1212"/>
  <c r="E1212"/>
  <c r="G1212" s="1"/>
  <c r="K1211"/>
  <c r="J1211"/>
  <c r="E1211"/>
  <c r="G1211" s="1"/>
  <c r="K1210"/>
  <c r="J1210"/>
  <c r="G1210"/>
  <c r="K1209"/>
  <c r="J1209"/>
  <c r="G1209"/>
  <c r="K1208"/>
  <c r="J1208"/>
  <c r="E1208"/>
  <c r="G1208" s="1"/>
  <c r="K1207"/>
  <c r="J1207"/>
  <c r="G1207"/>
  <c r="J1206"/>
  <c r="G1206"/>
  <c r="C1203"/>
  <c r="K1197"/>
  <c r="J1197"/>
  <c r="F1197"/>
  <c r="G1197" s="1"/>
  <c r="K1196"/>
  <c r="J1196"/>
  <c r="G1196"/>
  <c r="K1195"/>
  <c r="J1195"/>
  <c r="E1195"/>
  <c r="G1195" s="1"/>
  <c r="K1194"/>
  <c r="J1194"/>
  <c r="E1194"/>
  <c r="G1194" s="1"/>
  <c r="K1193"/>
  <c r="J1193"/>
  <c r="E1193"/>
  <c r="G1193" s="1"/>
  <c r="K1192"/>
  <c r="J1192"/>
  <c r="G1192"/>
  <c r="K1191"/>
  <c r="J1191"/>
  <c r="G1191"/>
  <c r="K1190"/>
  <c r="J1190"/>
  <c r="E1190"/>
  <c r="G1190" s="1"/>
  <c r="K1189"/>
  <c r="J1189"/>
  <c r="G1189"/>
  <c r="J1188"/>
  <c r="G1188"/>
  <c r="C1185"/>
  <c r="K1179"/>
  <c r="J1179"/>
  <c r="F1179"/>
  <c r="G1179" s="1"/>
  <c r="K1178"/>
  <c r="J1178"/>
  <c r="G1178"/>
  <c r="K1177"/>
  <c r="J1177"/>
  <c r="E1177"/>
  <c r="G1177" s="1"/>
  <c r="K1176"/>
  <c r="J1176"/>
  <c r="E1176"/>
  <c r="G1176" s="1"/>
  <c r="K1175"/>
  <c r="J1175"/>
  <c r="E1175"/>
  <c r="G1175" s="1"/>
  <c r="K1174"/>
  <c r="J1174"/>
  <c r="G1174"/>
  <c r="K1173"/>
  <c r="J1173"/>
  <c r="G1173"/>
  <c r="K1172"/>
  <c r="J1172"/>
  <c r="E1172"/>
  <c r="G1172" s="1"/>
  <c r="K1171"/>
  <c r="J1171"/>
  <c r="G1171"/>
  <c r="J1170"/>
  <c r="G1170"/>
  <c r="C1167"/>
  <c r="K1161"/>
  <c r="J1161"/>
  <c r="F1161"/>
  <c r="G1161" s="1"/>
  <c r="K1160"/>
  <c r="J1160"/>
  <c r="G1160"/>
  <c r="K1159"/>
  <c r="J1159"/>
  <c r="E1159"/>
  <c r="G1159" s="1"/>
  <c r="K1158"/>
  <c r="J1158"/>
  <c r="E1158"/>
  <c r="G1158" s="1"/>
  <c r="K1157"/>
  <c r="J1157"/>
  <c r="E1157"/>
  <c r="G1157" s="1"/>
  <c r="K1156"/>
  <c r="J1156"/>
  <c r="G1156"/>
  <c r="K1155"/>
  <c r="J1155"/>
  <c r="G1155"/>
  <c r="K1154"/>
  <c r="J1154"/>
  <c r="E1154"/>
  <c r="G1154" s="1"/>
  <c r="K1153"/>
  <c r="J1153"/>
  <c r="G1153"/>
  <c r="J1152"/>
  <c r="G1152"/>
  <c r="C1149"/>
  <c r="K1143"/>
  <c r="J1143"/>
  <c r="F1143"/>
  <c r="G1143" s="1"/>
  <c r="K1142"/>
  <c r="J1142"/>
  <c r="G1142"/>
  <c r="K1141"/>
  <c r="J1141"/>
  <c r="E1141"/>
  <c r="G1141" s="1"/>
  <c r="K1140"/>
  <c r="J1140"/>
  <c r="E1140"/>
  <c r="G1140" s="1"/>
  <c r="K1139"/>
  <c r="J1139"/>
  <c r="E1139"/>
  <c r="G1139" s="1"/>
  <c r="K1138"/>
  <c r="J1138"/>
  <c r="G1138"/>
  <c r="K1137"/>
  <c r="J1137"/>
  <c r="G1137"/>
  <c r="K1136"/>
  <c r="J1136"/>
  <c r="G1136"/>
  <c r="E1136"/>
  <c r="K1135"/>
  <c r="J1135"/>
  <c r="G1135"/>
  <c r="J1134"/>
  <c r="G1134"/>
  <c r="C1131"/>
  <c r="K1125"/>
  <c r="J1125"/>
  <c r="F1125"/>
  <c r="G1125" s="1"/>
  <c r="K1124"/>
  <c r="J1124"/>
  <c r="G1124"/>
  <c r="K1123"/>
  <c r="J1123"/>
  <c r="G1123"/>
  <c r="K1122"/>
  <c r="J1122"/>
  <c r="G1122"/>
  <c r="K1121"/>
  <c r="J1121"/>
  <c r="G1121"/>
  <c r="K1120"/>
  <c r="J1120"/>
  <c r="G1120"/>
  <c r="K1119"/>
  <c r="J1119"/>
  <c r="G1119"/>
  <c r="K1118"/>
  <c r="J1118"/>
  <c r="E1118"/>
  <c r="G1118" s="1"/>
  <c r="K1117"/>
  <c r="J1117"/>
  <c r="G1117"/>
  <c r="J1116"/>
  <c r="G1116"/>
  <c r="C1113"/>
  <c r="K1107"/>
  <c r="J1107"/>
  <c r="F1107"/>
  <c r="G1107" s="1"/>
  <c r="K1106"/>
  <c r="J1106"/>
  <c r="G1106"/>
  <c r="K1105"/>
  <c r="J1105"/>
  <c r="G1105"/>
  <c r="K1104"/>
  <c r="J1104"/>
  <c r="E1104"/>
  <c r="G1104" s="1"/>
  <c r="K1103"/>
  <c r="J1103"/>
  <c r="E1103"/>
  <c r="G1103" s="1"/>
  <c r="K1102"/>
  <c r="J1102"/>
  <c r="G1102"/>
  <c r="K1101"/>
  <c r="J1101"/>
  <c r="G1101"/>
  <c r="K1100"/>
  <c r="J1100"/>
  <c r="E1100"/>
  <c r="G1100" s="1"/>
  <c r="K1099"/>
  <c r="J1099"/>
  <c r="G1099"/>
  <c r="J1098"/>
  <c r="G1098"/>
  <c r="C1095"/>
  <c r="K1089"/>
  <c r="J1089"/>
  <c r="F1089"/>
  <c r="G1089" s="1"/>
  <c r="K1088"/>
  <c r="J1088"/>
  <c r="G1088"/>
  <c r="K1087"/>
  <c r="J1087"/>
  <c r="E1087"/>
  <c r="G1087" s="1"/>
  <c r="K1086"/>
  <c r="J1086"/>
  <c r="E1086"/>
  <c r="G1086" s="1"/>
  <c r="K1085"/>
  <c r="J1085"/>
  <c r="E1085"/>
  <c r="G1085" s="1"/>
  <c r="K1084"/>
  <c r="J1084"/>
  <c r="G1084"/>
  <c r="K1083"/>
  <c r="J1083"/>
  <c r="G1083"/>
  <c r="K1082"/>
  <c r="J1082"/>
  <c r="E1082"/>
  <c r="G1082" s="1"/>
  <c r="K1081"/>
  <c r="J1081"/>
  <c r="G1081"/>
  <c r="J1080"/>
  <c r="G1080"/>
  <c r="C1077"/>
  <c r="K1070"/>
  <c r="J1070"/>
  <c r="K1069"/>
  <c r="J1069"/>
  <c r="G1069"/>
  <c r="K1068"/>
  <c r="J1068"/>
  <c r="E1068"/>
  <c r="G1068" s="1"/>
  <c r="K1067"/>
  <c r="J1067"/>
  <c r="E1067"/>
  <c r="G1067" s="1"/>
  <c r="K1066"/>
  <c r="J1066"/>
  <c r="E1066"/>
  <c r="G1066" s="1"/>
  <c r="K1065"/>
  <c r="J1065"/>
  <c r="G1065"/>
  <c r="K1064"/>
  <c r="J1064"/>
  <c r="G1064"/>
  <c r="K1063"/>
  <c r="J1063"/>
  <c r="E1063"/>
  <c r="G1063" s="1"/>
  <c r="K1062"/>
  <c r="J1062"/>
  <c r="G1062"/>
  <c r="J1061"/>
  <c r="G1061"/>
  <c r="C1058"/>
  <c r="K1052"/>
  <c r="J1052"/>
  <c r="G1052"/>
  <c r="K1051"/>
  <c r="J1051"/>
  <c r="G1051"/>
  <c r="K1050"/>
  <c r="J1050"/>
  <c r="E1050"/>
  <c r="G1050" s="1"/>
  <c r="K1049"/>
  <c r="J1049"/>
  <c r="E1049"/>
  <c r="G1049" s="1"/>
  <c r="K1048"/>
  <c r="J1048"/>
  <c r="E1048"/>
  <c r="G1048" s="1"/>
  <c r="K1047"/>
  <c r="J1047"/>
  <c r="G1047"/>
  <c r="K1046"/>
  <c r="J1046"/>
  <c r="G1046"/>
  <c r="K1045"/>
  <c r="J1045"/>
  <c r="G1045"/>
  <c r="E1045"/>
  <c r="K1044"/>
  <c r="J1044"/>
  <c r="G1044"/>
  <c r="J1043"/>
  <c r="G1043"/>
  <c r="C1040"/>
  <c r="J1034"/>
  <c r="F1034"/>
  <c r="G1034" s="1"/>
  <c r="K1033"/>
  <c r="J1033"/>
  <c r="G1033"/>
  <c r="J1032"/>
  <c r="E1032"/>
  <c r="G1032" s="1"/>
  <c r="J1031"/>
  <c r="E1031"/>
  <c r="G1031" s="1"/>
  <c r="J1030"/>
  <c r="E1030"/>
  <c r="G1030" s="1"/>
  <c r="K1029"/>
  <c r="J1029"/>
  <c r="G1029"/>
  <c r="J1028"/>
  <c r="G1028"/>
  <c r="J1027"/>
  <c r="E1027"/>
  <c r="G1027" s="1"/>
  <c r="K1026"/>
  <c r="J1026"/>
  <c r="G1026"/>
  <c r="J1025"/>
  <c r="G1025"/>
  <c r="C1022"/>
  <c r="J1016"/>
  <c r="F1016"/>
  <c r="G1016" s="1"/>
  <c r="K1015"/>
  <c r="J1015"/>
  <c r="G1015"/>
  <c r="K1014"/>
  <c r="J1014"/>
  <c r="G1014"/>
  <c r="K1013"/>
  <c r="J1013"/>
  <c r="G1013"/>
  <c r="K1012"/>
  <c r="J1012"/>
  <c r="G1012"/>
  <c r="K1011"/>
  <c r="J1011"/>
  <c r="G1011"/>
  <c r="J1010"/>
  <c r="G1010"/>
  <c r="J1009"/>
  <c r="E1009"/>
  <c r="G1009" s="1"/>
  <c r="K1008"/>
  <c r="J1008"/>
  <c r="G1008"/>
  <c r="J1007"/>
  <c r="G1007"/>
  <c r="C1004"/>
  <c r="K998"/>
  <c r="J998"/>
  <c r="F998"/>
  <c r="G998" s="1"/>
  <c r="K997"/>
  <c r="J997"/>
  <c r="G997"/>
  <c r="K996"/>
  <c r="J996"/>
  <c r="G996"/>
  <c r="K995"/>
  <c r="J995"/>
  <c r="G995"/>
  <c r="K994"/>
  <c r="J994"/>
  <c r="G994"/>
  <c r="K993"/>
  <c r="J993"/>
  <c r="G993"/>
  <c r="K992"/>
  <c r="J992"/>
  <c r="G992"/>
  <c r="J991"/>
  <c r="E991"/>
  <c r="G991" s="1"/>
  <c r="K990"/>
  <c r="J990"/>
  <c r="G990"/>
  <c r="J989"/>
  <c r="G989"/>
  <c r="C986"/>
  <c r="K980"/>
  <c r="J980"/>
  <c r="F980"/>
  <c r="G980" s="1"/>
  <c r="K979"/>
  <c r="J979"/>
  <c r="G979"/>
  <c r="J978"/>
  <c r="E978"/>
  <c r="G978" s="1"/>
  <c r="J977"/>
  <c r="E977"/>
  <c r="G977" s="1"/>
  <c r="J976"/>
  <c r="E976"/>
  <c r="G976" s="1"/>
  <c r="K975"/>
  <c r="J975"/>
  <c r="G975"/>
  <c r="K974"/>
  <c r="J974"/>
  <c r="G974"/>
  <c r="J973"/>
  <c r="E973"/>
  <c r="G973" s="1"/>
  <c r="K972"/>
  <c r="J972"/>
  <c r="G972"/>
  <c r="J971"/>
  <c r="G971"/>
  <c r="C968"/>
  <c r="K962"/>
  <c r="J962"/>
  <c r="F962"/>
  <c r="G962" s="1"/>
  <c r="K961"/>
  <c r="J961"/>
  <c r="G961"/>
  <c r="J960"/>
  <c r="E960"/>
  <c r="G960" s="1"/>
  <c r="J959"/>
  <c r="E959"/>
  <c r="G959" s="1"/>
  <c r="J958"/>
  <c r="E958"/>
  <c r="G958" s="1"/>
  <c r="K957"/>
  <c r="J957"/>
  <c r="G957"/>
  <c r="K956"/>
  <c r="J956"/>
  <c r="G956"/>
  <c r="J955"/>
  <c r="E955"/>
  <c r="G955" s="1"/>
  <c r="K954"/>
  <c r="J954"/>
  <c r="G954"/>
  <c r="J953"/>
  <c r="G953"/>
  <c r="C950"/>
  <c r="J944"/>
  <c r="F944"/>
  <c r="G944" s="1"/>
  <c r="K943"/>
  <c r="J943"/>
  <c r="G943"/>
  <c r="J942"/>
  <c r="E942"/>
  <c r="G942" s="1"/>
  <c r="J941"/>
  <c r="E941"/>
  <c r="G941" s="1"/>
  <c r="J940"/>
  <c r="E940"/>
  <c r="G940" s="1"/>
  <c r="K939"/>
  <c r="J939"/>
  <c r="G939"/>
  <c r="K938"/>
  <c r="J938"/>
  <c r="G938"/>
  <c r="J937"/>
  <c r="E937"/>
  <c r="G937" s="1"/>
  <c r="K936"/>
  <c r="J936"/>
  <c r="G936"/>
  <c r="J935"/>
  <c r="G935"/>
  <c r="C932"/>
  <c r="K926"/>
  <c r="J926"/>
  <c r="F926"/>
  <c r="G926" s="1"/>
  <c r="K925"/>
  <c r="J925"/>
  <c r="G925"/>
  <c r="K924"/>
  <c r="J924"/>
  <c r="G924"/>
  <c r="K923"/>
  <c r="J923"/>
  <c r="G923"/>
  <c r="K922"/>
  <c r="J922"/>
  <c r="G922"/>
  <c r="K921"/>
  <c r="J921"/>
  <c r="G921"/>
  <c r="K920"/>
  <c r="J920"/>
  <c r="G920"/>
  <c r="J919"/>
  <c r="E919"/>
  <c r="G919" s="1"/>
  <c r="K918"/>
  <c r="J918"/>
  <c r="G918"/>
  <c r="J917"/>
  <c r="G917"/>
  <c r="C914"/>
  <c r="K908"/>
  <c r="J908"/>
  <c r="F908"/>
  <c r="G908" s="1"/>
  <c r="K907"/>
  <c r="J907"/>
  <c r="G907"/>
  <c r="K906"/>
  <c r="J906"/>
  <c r="G906"/>
  <c r="K905"/>
  <c r="J905"/>
  <c r="G905"/>
  <c r="K904"/>
  <c r="J904"/>
  <c r="G904"/>
  <c r="K903"/>
  <c r="J903"/>
  <c r="G903"/>
  <c r="K902"/>
  <c r="J902"/>
  <c r="G902"/>
  <c r="J901"/>
  <c r="E901"/>
  <c r="G901" s="1"/>
  <c r="K900"/>
  <c r="J900"/>
  <c r="G900"/>
  <c r="J899"/>
  <c r="G899"/>
  <c r="C896"/>
  <c r="K890"/>
  <c r="J890"/>
  <c r="F890"/>
  <c r="G890" s="1"/>
  <c r="K889"/>
  <c r="J889"/>
  <c r="G889"/>
  <c r="K888"/>
  <c r="J888"/>
  <c r="G888"/>
  <c r="K887"/>
  <c r="J887"/>
  <c r="G887"/>
  <c r="K886"/>
  <c r="J886"/>
  <c r="G886"/>
  <c r="K885"/>
  <c r="J885"/>
  <c r="G885"/>
  <c r="K884"/>
  <c r="J884"/>
  <c r="G884"/>
  <c r="J883"/>
  <c r="E883"/>
  <c r="G883" s="1"/>
  <c r="K882"/>
  <c r="J882"/>
  <c r="G882"/>
  <c r="J881"/>
  <c r="G881"/>
  <c r="C878"/>
  <c r="K872"/>
  <c r="J872"/>
  <c r="F872"/>
  <c r="G872" s="1"/>
  <c r="K871"/>
  <c r="J871"/>
  <c r="G871"/>
  <c r="K870"/>
  <c r="J870"/>
  <c r="E870"/>
  <c r="G870" s="1"/>
  <c r="K869"/>
  <c r="J869"/>
  <c r="E869"/>
  <c r="G869" s="1"/>
  <c r="K868"/>
  <c r="J868"/>
  <c r="E868"/>
  <c r="G868" s="1"/>
  <c r="K867"/>
  <c r="J867"/>
  <c r="G867"/>
  <c r="K866"/>
  <c r="J866"/>
  <c r="G866"/>
  <c r="K865"/>
  <c r="J865"/>
  <c r="E865"/>
  <c r="G865" s="1"/>
  <c r="K864"/>
  <c r="J864"/>
  <c r="G864"/>
  <c r="J863"/>
  <c r="G863"/>
  <c r="C860"/>
  <c r="K854"/>
  <c r="J854"/>
  <c r="F854"/>
  <c r="G854" s="1"/>
  <c r="K853"/>
  <c r="J853"/>
  <c r="G853"/>
  <c r="K852"/>
  <c r="J852"/>
  <c r="E852"/>
  <c r="G852" s="1"/>
  <c r="K851"/>
  <c r="J851"/>
  <c r="E851"/>
  <c r="G851" s="1"/>
  <c r="K850"/>
  <c r="J850"/>
  <c r="E850"/>
  <c r="G850" s="1"/>
  <c r="K849"/>
  <c r="J849"/>
  <c r="G849"/>
  <c r="K848"/>
  <c r="J848"/>
  <c r="G848"/>
  <c r="K847"/>
  <c r="J847"/>
  <c r="E847"/>
  <c r="G847" s="1"/>
  <c r="K846"/>
  <c r="J846"/>
  <c r="G846"/>
  <c r="J845"/>
  <c r="G845"/>
  <c r="C842"/>
  <c r="K836"/>
  <c r="J836"/>
  <c r="F836"/>
  <c r="G836" s="1"/>
  <c r="K835"/>
  <c r="J835"/>
  <c r="G835"/>
  <c r="K834"/>
  <c r="J834"/>
  <c r="G834"/>
  <c r="K833"/>
  <c r="J833"/>
  <c r="G833"/>
  <c r="K832"/>
  <c r="J832"/>
  <c r="G832"/>
  <c r="K831"/>
  <c r="J831"/>
  <c r="G831"/>
  <c r="K830"/>
  <c r="J830"/>
  <c r="G830"/>
  <c r="K829"/>
  <c r="J829"/>
  <c r="E829"/>
  <c r="G829" s="1"/>
  <c r="K828"/>
  <c r="J828"/>
  <c r="G828"/>
  <c r="J827"/>
  <c r="G827"/>
  <c r="C824"/>
  <c r="K818"/>
  <c r="J818"/>
  <c r="F818"/>
  <c r="G818" s="1"/>
  <c r="K817"/>
  <c r="J817"/>
  <c r="G817"/>
  <c r="K816"/>
  <c r="J816"/>
  <c r="G816"/>
  <c r="K815"/>
  <c r="J815"/>
  <c r="G815"/>
  <c r="K814"/>
  <c r="J814"/>
  <c r="G814"/>
  <c r="K813"/>
  <c r="J813"/>
  <c r="G813"/>
  <c r="K812"/>
  <c r="J812"/>
  <c r="G812"/>
  <c r="K811"/>
  <c r="J811"/>
  <c r="E811"/>
  <c r="G811" s="1"/>
  <c r="K810"/>
  <c r="J810"/>
  <c r="G810"/>
  <c r="J809"/>
  <c r="G809"/>
  <c r="C806"/>
  <c r="K800"/>
  <c r="J800"/>
  <c r="F800"/>
  <c r="G800" s="1"/>
  <c r="K799"/>
  <c r="J799"/>
  <c r="G799"/>
  <c r="K798"/>
  <c r="J798"/>
  <c r="E798"/>
  <c r="G798" s="1"/>
  <c r="K797"/>
  <c r="J797"/>
  <c r="E797"/>
  <c r="G797" s="1"/>
  <c r="K796"/>
  <c r="J796"/>
  <c r="E796"/>
  <c r="G796" s="1"/>
  <c r="K795"/>
  <c r="J795"/>
  <c r="G795"/>
  <c r="K794"/>
  <c r="J794"/>
  <c r="G794"/>
  <c r="K793"/>
  <c r="J793"/>
  <c r="E793"/>
  <c r="G793" s="1"/>
  <c r="K792"/>
  <c r="J792"/>
  <c r="G792"/>
  <c r="J791"/>
  <c r="G791"/>
  <c r="C788"/>
  <c r="K782"/>
  <c r="J782"/>
  <c r="F782"/>
  <c r="G782" s="1"/>
  <c r="K781"/>
  <c r="J781"/>
  <c r="G781"/>
  <c r="K780"/>
  <c r="J780"/>
  <c r="E780"/>
  <c r="G780" s="1"/>
  <c r="K779"/>
  <c r="J779"/>
  <c r="E779"/>
  <c r="G779" s="1"/>
  <c r="K778"/>
  <c r="J778"/>
  <c r="E778"/>
  <c r="G778" s="1"/>
  <c r="K777"/>
  <c r="J777"/>
  <c r="G777"/>
  <c r="K776"/>
  <c r="J776"/>
  <c r="G776"/>
  <c r="K775"/>
  <c r="J775"/>
  <c r="E775"/>
  <c r="G775" s="1"/>
  <c r="K774"/>
  <c r="J774"/>
  <c r="G774"/>
  <c r="J773"/>
  <c r="G773"/>
  <c r="C770"/>
  <c r="K764"/>
  <c r="J764"/>
  <c r="F764"/>
  <c r="G764" s="1"/>
  <c r="K763"/>
  <c r="J763"/>
  <c r="G763"/>
  <c r="K762"/>
  <c r="J762"/>
  <c r="E762"/>
  <c r="G762" s="1"/>
  <c r="K761"/>
  <c r="J761"/>
  <c r="E761"/>
  <c r="G761" s="1"/>
  <c r="K760"/>
  <c r="J760"/>
  <c r="E760"/>
  <c r="G760" s="1"/>
  <c r="K759"/>
  <c r="J759"/>
  <c r="G759"/>
  <c r="K758"/>
  <c r="J758"/>
  <c r="G758"/>
  <c r="K757"/>
  <c r="J757"/>
  <c r="E757"/>
  <c r="G757" s="1"/>
  <c r="K756"/>
  <c r="J756"/>
  <c r="G756"/>
  <c r="J755"/>
  <c r="G755"/>
  <c r="C752"/>
  <c r="K746"/>
  <c r="J746"/>
  <c r="F746"/>
  <c r="G746" s="1"/>
  <c r="K745"/>
  <c r="J745"/>
  <c r="G745"/>
  <c r="K744"/>
  <c r="J744"/>
  <c r="E744"/>
  <c r="G744" s="1"/>
  <c r="K743"/>
  <c r="J743"/>
  <c r="E743"/>
  <c r="G743" s="1"/>
  <c r="K742"/>
  <c r="J742"/>
  <c r="E742"/>
  <c r="G742" s="1"/>
  <c r="K741"/>
  <c r="J741"/>
  <c r="G741"/>
  <c r="K740"/>
  <c r="J740"/>
  <c r="G740"/>
  <c r="J739"/>
  <c r="E739"/>
  <c r="G739" s="1"/>
  <c r="K738"/>
  <c r="J738"/>
  <c r="G738"/>
  <c r="J737"/>
  <c r="G737"/>
  <c r="C734"/>
  <c r="K728"/>
  <c r="J728"/>
  <c r="F728"/>
  <c r="G728" s="1"/>
  <c r="K727"/>
  <c r="J727"/>
  <c r="G727"/>
  <c r="J726"/>
  <c r="E726"/>
  <c r="G726" s="1"/>
  <c r="J725"/>
  <c r="E725"/>
  <c r="G725" s="1"/>
  <c r="J724"/>
  <c r="E724"/>
  <c r="G724" s="1"/>
  <c r="K723"/>
  <c r="J723"/>
  <c r="G723"/>
  <c r="K722"/>
  <c r="J722"/>
  <c r="G722"/>
  <c r="J721"/>
  <c r="E721"/>
  <c r="G721" s="1"/>
  <c r="K720"/>
  <c r="J720"/>
  <c r="G720"/>
  <c r="J719"/>
  <c r="G719"/>
  <c r="C716"/>
  <c r="K710"/>
  <c r="J710"/>
  <c r="F710"/>
  <c r="G710" s="1"/>
  <c r="K709"/>
  <c r="J709"/>
  <c r="G709"/>
  <c r="J708"/>
  <c r="E708"/>
  <c r="G708" s="1"/>
  <c r="J707"/>
  <c r="E707"/>
  <c r="G707" s="1"/>
  <c r="J706"/>
  <c r="E706"/>
  <c r="G706" s="1"/>
  <c r="K705"/>
  <c r="J705"/>
  <c r="G705"/>
  <c r="K704"/>
  <c r="J704"/>
  <c r="G704"/>
  <c r="J703"/>
  <c r="E703"/>
  <c r="G703" s="1"/>
  <c r="K702"/>
  <c r="J702"/>
  <c r="G702"/>
  <c r="J701"/>
  <c r="G701"/>
  <c r="C698"/>
  <c r="K692"/>
  <c r="J692"/>
  <c r="F692"/>
  <c r="G692" s="1"/>
  <c r="K691"/>
  <c r="J691"/>
  <c r="G691"/>
  <c r="J690"/>
  <c r="E690"/>
  <c r="G690" s="1"/>
  <c r="J689"/>
  <c r="E689"/>
  <c r="G689" s="1"/>
  <c r="J688"/>
  <c r="E688"/>
  <c r="G688" s="1"/>
  <c r="K687"/>
  <c r="J687"/>
  <c r="G687"/>
  <c r="K686"/>
  <c r="J686"/>
  <c r="G686"/>
  <c r="J685"/>
  <c r="E685"/>
  <c r="G685" s="1"/>
  <c r="K684"/>
  <c r="J684"/>
  <c r="G684"/>
  <c r="J683"/>
  <c r="G683"/>
  <c r="C680"/>
  <c r="K674"/>
  <c r="J674"/>
  <c r="F674"/>
  <c r="G674" s="1"/>
  <c r="K673"/>
  <c r="J673"/>
  <c r="G673"/>
  <c r="J672"/>
  <c r="E672"/>
  <c r="G672" s="1"/>
  <c r="J671"/>
  <c r="E671"/>
  <c r="G671" s="1"/>
  <c r="J670"/>
  <c r="E670"/>
  <c r="G670" s="1"/>
  <c r="K669"/>
  <c r="J669"/>
  <c r="G669"/>
  <c r="K668"/>
  <c r="J668"/>
  <c r="G668"/>
  <c r="J667"/>
  <c r="E667"/>
  <c r="G667" s="1"/>
  <c r="K666"/>
  <c r="J666"/>
  <c r="G666"/>
  <c r="J665"/>
  <c r="G665"/>
  <c r="C662"/>
  <c r="K656"/>
  <c r="J656"/>
  <c r="F656"/>
  <c r="G656" s="1"/>
  <c r="K655"/>
  <c r="J655"/>
  <c r="G655"/>
  <c r="J654"/>
  <c r="E654"/>
  <c r="G654" s="1"/>
  <c r="J653"/>
  <c r="E653"/>
  <c r="G653" s="1"/>
  <c r="J652"/>
  <c r="E652"/>
  <c r="G652" s="1"/>
  <c r="K651"/>
  <c r="J651"/>
  <c r="G651"/>
  <c r="K650"/>
  <c r="J650"/>
  <c r="G650"/>
  <c r="J649"/>
  <c r="E649"/>
  <c r="G649" s="1"/>
  <c r="K648"/>
  <c r="J648"/>
  <c r="G648"/>
  <c r="J647"/>
  <c r="G647"/>
  <c r="C644"/>
  <c r="K638"/>
  <c r="J638"/>
  <c r="F638"/>
  <c r="G638" s="1"/>
  <c r="K637"/>
  <c r="J637"/>
  <c r="G637"/>
  <c r="J636"/>
  <c r="E636"/>
  <c r="G636" s="1"/>
  <c r="J635"/>
  <c r="E635"/>
  <c r="G635" s="1"/>
  <c r="J634"/>
  <c r="E634"/>
  <c r="G634" s="1"/>
  <c r="K633"/>
  <c r="J633"/>
  <c r="G633"/>
  <c r="K632"/>
  <c r="J632"/>
  <c r="G632"/>
  <c r="J631"/>
  <c r="E631"/>
  <c r="G631" s="1"/>
  <c r="K630"/>
  <c r="J630"/>
  <c r="G630"/>
  <c r="J629"/>
  <c r="G629"/>
  <c r="C626"/>
  <c r="K620"/>
  <c r="J620"/>
  <c r="F620"/>
  <c r="G620" s="1"/>
  <c r="K619"/>
  <c r="J619"/>
  <c r="G619"/>
  <c r="J618"/>
  <c r="E618"/>
  <c r="G618" s="1"/>
  <c r="J617"/>
  <c r="E617"/>
  <c r="G617" s="1"/>
  <c r="J616"/>
  <c r="E616"/>
  <c r="G616" s="1"/>
  <c r="K615"/>
  <c r="J615"/>
  <c r="G615"/>
  <c r="K614"/>
  <c r="J614"/>
  <c r="G614"/>
  <c r="J613"/>
  <c r="E613"/>
  <c r="G613" s="1"/>
  <c r="K612"/>
  <c r="J612"/>
  <c r="G612"/>
  <c r="J611"/>
  <c r="G611"/>
  <c r="C608"/>
  <c r="K602"/>
  <c r="J602"/>
  <c r="F602"/>
  <c r="G602" s="1"/>
  <c r="K601"/>
  <c r="J601"/>
  <c r="G601"/>
  <c r="J600"/>
  <c r="E600"/>
  <c r="G600" s="1"/>
  <c r="J599"/>
  <c r="E599"/>
  <c r="G599" s="1"/>
  <c r="J598"/>
  <c r="E598"/>
  <c r="G598" s="1"/>
  <c r="K597"/>
  <c r="J597"/>
  <c r="G597"/>
  <c r="K596"/>
  <c r="J596"/>
  <c r="G596"/>
  <c r="J595"/>
  <c r="E595"/>
  <c r="G595" s="1"/>
  <c r="K594"/>
  <c r="J594"/>
  <c r="G594"/>
  <c r="J593"/>
  <c r="G593"/>
  <c r="C590"/>
  <c r="K584"/>
  <c r="J584"/>
  <c r="F584"/>
  <c r="G584" s="1"/>
  <c r="K583"/>
  <c r="J583"/>
  <c r="G583"/>
  <c r="J582"/>
  <c r="E582"/>
  <c r="G582" s="1"/>
  <c r="J581"/>
  <c r="E581"/>
  <c r="G581" s="1"/>
  <c r="J580"/>
  <c r="E580"/>
  <c r="G580" s="1"/>
  <c r="K579"/>
  <c r="J579"/>
  <c r="G579"/>
  <c r="K578"/>
  <c r="J578"/>
  <c r="G578"/>
  <c r="J577"/>
  <c r="E577"/>
  <c r="G577" s="1"/>
  <c r="K576"/>
  <c r="J576"/>
  <c r="G576"/>
  <c r="J575"/>
  <c r="G575"/>
  <c r="C572"/>
  <c r="K566"/>
  <c r="J566"/>
  <c r="G566"/>
  <c r="F566"/>
  <c r="K565"/>
  <c r="J565"/>
  <c r="G565"/>
  <c r="J564"/>
  <c r="E564"/>
  <c r="G564" s="1"/>
  <c r="J563"/>
  <c r="E563"/>
  <c r="G563" s="1"/>
  <c r="J562"/>
  <c r="E562"/>
  <c r="G562" s="1"/>
  <c r="K561"/>
  <c r="J561"/>
  <c r="G561"/>
  <c r="K560"/>
  <c r="J560"/>
  <c r="G560"/>
  <c r="J559"/>
  <c r="E559"/>
  <c r="G559" s="1"/>
  <c r="K558"/>
  <c r="J558"/>
  <c r="G558"/>
  <c r="J557"/>
  <c r="G557"/>
  <c r="C554"/>
  <c r="K548"/>
  <c r="J548"/>
  <c r="F548"/>
  <c r="G548" s="1"/>
  <c r="K547"/>
  <c r="J547"/>
  <c r="G547"/>
  <c r="J546"/>
  <c r="E546"/>
  <c r="G546" s="1"/>
  <c r="J545"/>
  <c r="E545"/>
  <c r="G545" s="1"/>
  <c r="J544"/>
  <c r="E544"/>
  <c r="G544" s="1"/>
  <c r="K543"/>
  <c r="J543"/>
  <c r="G543"/>
  <c r="K542"/>
  <c r="J542"/>
  <c r="G542"/>
  <c r="J541"/>
  <c r="E541"/>
  <c r="G541" s="1"/>
  <c r="K540"/>
  <c r="J540"/>
  <c r="G540"/>
  <c r="J539"/>
  <c r="G539"/>
  <c r="C536"/>
  <c r="K530"/>
  <c r="J530"/>
  <c r="F530"/>
  <c r="G530" s="1"/>
  <c r="K529"/>
  <c r="J529"/>
  <c r="G529"/>
  <c r="J528"/>
  <c r="E528"/>
  <c r="G528" s="1"/>
  <c r="J527"/>
  <c r="E527"/>
  <c r="G527" s="1"/>
  <c r="J526"/>
  <c r="E526"/>
  <c r="G526" s="1"/>
  <c r="K525"/>
  <c r="J525"/>
  <c r="G525"/>
  <c r="K524"/>
  <c r="J524"/>
  <c r="G524"/>
  <c r="J523"/>
  <c r="E523"/>
  <c r="G523" s="1"/>
  <c r="K522"/>
  <c r="J522"/>
  <c r="G522"/>
  <c r="J521"/>
  <c r="G521"/>
  <c r="C518"/>
  <c r="K512"/>
  <c r="J512"/>
  <c r="F512"/>
  <c r="G512" s="1"/>
  <c r="K511"/>
  <c r="J511"/>
  <c r="G511"/>
  <c r="J510"/>
  <c r="E510"/>
  <c r="G510" s="1"/>
  <c r="J509"/>
  <c r="E509"/>
  <c r="G509" s="1"/>
  <c r="J508"/>
  <c r="E508"/>
  <c r="G508" s="1"/>
  <c r="K507"/>
  <c r="J507"/>
  <c r="G507"/>
  <c r="K506"/>
  <c r="J506"/>
  <c r="G506"/>
  <c r="J505"/>
  <c r="E505"/>
  <c r="G505" s="1"/>
  <c r="K504"/>
  <c r="J504"/>
  <c r="G504"/>
  <c r="J503"/>
  <c r="G503"/>
  <c r="C500"/>
  <c r="K494"/>
  <c r="J494"/>
  <c r="F494"/>
  <c r="G494" s="1"/>
  <c r="K493"/>
  <c r="J493"/>
  <c r="G493"/>
  <c r="J492"/>
  <c r="E492"/>
  <c r="G492" s="1"/>
  <c r="J491"/>
  <c r="E491"/>
  <c r="G491" s="1"/>
  <c r="J490"/>
  <c r="E490"/>
  <c r="G490" s="1"/>
  <c r="K489"/>
  <c r="J489"/>
  <c r="G489"/>
  <c r="K488"/>
  <c r="J488"/>
  <c r="G488"/>
  <c r="J487"/>
  <c r="E487"/>
  <c r="G487" s="1"/>
  <c r="K486"/>
  <c r="J486"/>
  <c r="G486"/>
  <c r="J485"/>
  <c r="G485"/>
  <c r="C482"/>
  <c r="K476"/>
  <c r="J476"/>
  <c r="F476"/>
  <c r="G476" s="1"/>
  <c r="K475"/>
  <c r="J475"/>
  <c r="G475"/>
  <c r="K474"/>
  <c r="J474"/>
  <c r="G474"/>
  <c r="K473"/>
  <c r="J473"/>
  <c r="G473"/>
  <c r="K472"/>
  <c r="J472"/>
  <c r="G472"/>
  <c r="K471"/>
  <c r="J471"/>
  <c r="G471"/>
  <c r="K470"/>
  <c r="J470"/>
  <c r="G470"/>
  <c r="J469"/>
  <c r="E469"/>
  <c r="G469" s="1"/>
  <c r="K468"/>
  <c r="J468"/>
  <c r="G468"/>
  <c r="J467"/>
  <c r="G467"/>
  <c r="C464"/>
  <c r="K458"/>
  <c r="J458"/>
  <c r="F458"/>
  <c r="G458" s="1"/>
  <c r="K457"/>
  <c r="J457"/>
  <c r="G457"/>
  <c r="J456"/>
  <c r="E456"/>
  <c r="G456" s="1"/>
  <c r="J455"/>
  <c r="E455"/>
  <c r="G455" s="1"/>
  <c r="J454"/>
  <c r="E454"/>
  <c r="G454" s="1"/>
  <c r="K453"/>
  <c r="J453"/>
  <c r="G453"/>
  <c r="K452"/>
  <c r="J452"/>
  <c r="G452"/>
  <c r="J451"/>
  <c r="E451"/>
  <c r="G451" s="1"/>
  <c r="K450"/>
  <c r="J450"/>
  <c r="G450"/>
  <c r="J449"/>
  <c r="G449"/>
  <c r="C446"/>
  <c r="K440"/>
  <c r="J440"/>
  <c r="F440"/>
  <c r="G440" s="1"/>
  <c r="K439"/>
  <c r="J439"/>
  <c r="G439"/>
  <c r="J438"/>
  <c r="E438"/>
  <c r="G438" s="1"/>
  <c r="J437"/>
  <c r="E437"/>
  <c r="G437" s="1"/>
  <c r="J436"/>
  <c r="E436"/>
  <c r="G436" s="1"/>
  <c r="K435"/>
  <c r="J435"/>
  <c r="G435"/>
  <c r="K434"/>
  <c r="J434"/>
  <c r="G434"/>
  <c r="J433"/>
  <c r="E433"/>
  <c r="G433" s="1"/>
  <c r="K432"/>
  <c r="J432"/>
  <c r="G432"/>
  <c r="J431"/>
  <c r="G431"/>
  <c r="C428"/>
  <c r="J422"/>
  <c r="F422"/>
  <c r="G422" s="1"/>
  <c r="J421"/>
  <c r="G421"/>
  <c r="J420"/>
  <c r="E420"/>
  <c r="G420" s="1"/>
  <c r="J419"/>
  <c r="E419"/>
  <c r="G419" s="1"/>
  <c r="J418"/>
  <c r="E418"/>
  <c r="G418" s="1"/>
  <c r="K417"/>
  <c r="J417"/>
  <c r="G417"/>
  <c r="K416"/>
  <c r="J416"/>
  <c r="G416"/>
  <c r="J415"/>
  <c r="G415"/>
  <c r="J414"/>
  <c r="G414"/>
  <c r="J413"/>
  <c r="G413"/>
  <c r="C410"/>
  <c r="K404"/>
  <c r="J404"/>
  <c r="F404"/>
  <c r="G404" s="1"/>
  <c r="K403"/>
  <c r="J403"/>
  <c r="G403"/>
  <c r="J402"/>
  <c r="E402"/>
  <c r="G402" s="1"/>
  <c r="J401"/>
  <c r="E401"/>
  <c r="G401" s="1"/>
  <c r="J400"/>
  <c r="E400"/>
  <c r="G400" s="1"/>
  <c r="K399"/>
  <c r="J399"/>
  <c r="G399"/>
  <c r="K398"/>
  <c r="J398"/>
  <c r="G398"/>
  <c r="J397"/>
  <c r="E397"/>
  <c r="G397" s="1"/>
  <c r="K396"/>
  <c r="J396"/>
  <c r="G396"/>
  <c r="J395"/>
  <c r="G395"/>
  <c r="C392"/>
  <c r="K386"/>
  <c r="J386"/>
  <c r="F386"/>
  <c r="G386" s="1"/>
  <c r="K385"/>
  <c r="J385"/>
  <c r="G385"/>
  <c r="J384"/>
  <c r="E384"/>
  <c r="G384" s="1"/>
  <c r="J383"/>
  <c r="E383"/>
  <c r="G383" s="1"/>
  <c r="J382"/>
  <c r="E382"/>
  <c r="G382" s="1"/>
  <c r="K381"/>
  <c r="J381"/>
  <c r="G381"/>
  <c r="K380"/>
  <c r="J380"/>
  <c r="G380"/>
  <c r="J379"/>
  <c r="E379"/>
  <c r="G379" s="1"/>
  <c r="K378"/>
  <c r="J378"/>
  <c r="G378"/>
  <c r="J377"/>
  <c r="G377"/>
  <c r="C374"/>
  <c r="K368"/>
  <c r="J368"/>
  <c r="F368"/>
  <c r="G368" s="1"/>
  <c r="K367"/>
  <c r="J367"/>
  <c r="G367"/>
  <c r="J366"/>
  <c r="E366"/>
  <c r="G366" s="1"/>
  <c r="J365"/>
  <c r="E365"/>
  <c r="G365" s="1"/>
  <c r="J364"/>
  <c r="E364"/>
  <c r="G364" s="1"/>
  <c r="K363"/>
  <c r="J363"/>
  <c r="G363"/>
  <c r="K362"/>
  <c r="J362"/>
  <c r="G362"/>
  <c r="J361"/>
  <c r="E361"/>
  <c r="G361" s="1"/>
  <c r="K360"/>
  <c r="J360"/>
  <c r="G360"/>
  <c r="J359"/>
  <c r="G359"/>
  <c r="C356"/>
  <c r="K350"/>
  <c r="J350"/>
  <c r="F350"/>
  <c r="G350" s="1"/>
  <c r="K349"/>
  <c r="J349"/>
  <c r="G349"/>
  <c r="J348"/>
  <c r="E348"/>
  <c r="G348" s="1"/>
  <c r="J347"/>
  <c r="E347"/>
  <c r="G347" s="1"/>
  <c r="J346"/>
  <c r="E346"/>
  <c r="G346" s="1"/>
  <c r="K345"/>
  <c r="J345"/>
  <c r="G345"/>
  <c r="K344"/>
  <c r="J344"/>
  <c r="G344"/>
  <c r="J343"/>
  <c r="E343"/>
  <c r="G343" s="1"/>
  <c r="K342"/>
  <c r="J342"/>
  <c r="G342"/>
  <c r="J341"/>
  <c r="G341"/>
  <c r="C338"/>
  <c r="K332"/>
  <c r="J332"/>
  <c r="F332"/>
  <c r="G332" s="1"/>
  <c r="K331"/>
  <c r="J331"/>
  <c r="G331"/>
  <c r="J330"/>
  <c r="G330"/>
  <c r="E330"/>
  <c r="J329"/>
  <c r="E329"/>
  <c r="G329" s="1"/>
  <c r="J328"/>
  <c r="E328"/>
  <c r="G328" s="1"/>
  <c r="K327"/>
  <c r="J327"/>
  <c r="G327"/>
  <c r="K326"/>
  <c r="J326"/>
  <c r="G326"/>
  <c r="J325"/>
  <c r="E325"/>
  <c r="G325" s="1"/>
  <c r="K324"/>
  <c r="J324"/>
  <c r="G324"/>
  <c r="J323"/>
  <c r="G323"/>
  <c r="C320"/>
  <c r="K314"/>
  <c r="J314"/>
  <c r="F314"/>
  <c r="G314" s="1"/>
  <c r="K313"/>
  <c r="J313"/>
  <c r="G313"/>
  <c r="J312"/>
  <c r="E312"/>
  <c r="G312" s="1"/>
  <c r="J311"/>
  <c r="E311"/>
  <c r="G311" s="1"/>
  <c r="J310"/>
  <c r="E310"/>
  <c r="G310" s="1"/>
  <c r="K309"/>
  <c r="J309"/>
  <c r="G309"/>
  <c r="K308"/>
  <c r="J308"/>
  <c r="G308"/>
  <c r="J307"/>
  <c r="E307"/>
  <c r="G307" s="1"/>
  <c r="K306"/>
  <c r="J306"/>
  <c r="G306"/>
  <c r="J305"/>
  <c r="G305"/>
  <c r="C302"/>
  <c r="K296"/>
  <c r="J296"/>
  <c r="F296"/>
  <c r="G296" s="1"/>
  <c r="K295"/>
  <c r="J295"/>
  <c r="G295"/>
  <c r="J294"/>
  <c r="E294"/>
  <c r="G294" s="1"/>
  <c r="J293"/>
  <c r="E293"/>
  <c r="G293" s="1"/>
  <c r="J292"/>
  <c r="E292"/>
  <c r="G292" s="1"/>
  <c r="K291"/>
  <c r="J291"/>
  <c r="G291"/>
  <c r="K290"/>
  <c r="J290"/>
  <c r="G290"/>
  <c r="J289"/>
  <c r="E289"/>
  <c r="G289" s="1"/>
  <c r="K288"/>
  <c r="J288"/>
  <c r="G288"/>
  <c r="J287"/>
  <c r="G287"/>
  <c r="C284"/>
  <c r="K278"/>
  <c r="J278"/>
  <c r="F278"/>
  <c r="G278" s="1"/>
  <c r="K277"/>
  <c r="J277"/>
  <c r="G277"/>
  <c r="J276"/>
  <c r="E276"/>
  <c r="G276" s="1"/>
  <c r="J275"/>
  <c r="E275"/>
  <c r="G275" s="1"/>
  <c r="J274"/>
  <c r="E274"/>
  <c r="G274" s="1"/>
  <c r="K273"/>
  <c r="J273"/>
  <c r="G273"/>
  <c r="K272"/>
  <c r="J272"/>
  <c r="G272"/>
  <c r="J271"/>
  <c r="E271"/>
  <c r="G271" s="1"/>
  <c r="K270"/>
  <c r="J270"/>
  <c r="G270"/>
  <c r="J269"/>
  <c r="G269"/>
  <c r="C266"/>
  <c r="J260"/>
  <c r="F260"/>
  <c r="G260" s="1"/>
  <c r="K259"/>
  <c r="J259"/>
  <c r="G259"/>
  <c r="J258"/>
  <c r="E258"/>
  <c r="G258" s="1"/>
  <c r="J257"/>
  <c r="E257"/>
  <c r="G257" s="1"/>
  <c r="J256"/>
  <c r="E256"/>
  <c r="G256" s="1"/>
  <c r="K255"/>
  <c r="J255"/>
  <c r="G255"/>
  <c r="K254"/>
  <c r="J254"/>
  <c r="G254"/>
  <c r="J253"/>
  <c r="E253"/>
  <c r="G253" s="1"/>
  <c r="K252"/>
  <c r="J252"/>
  <c r="G252"/>
  <c r="J251"/>
  <c r="G251"/>
  <c r="C248"/>
  <c r="K242"/>
  <c r="J242"/>
  <c r="F242"/>
  <c r="G242" s="1"/>
  <c r="K241"/>
  <c r="J241"/>
  <c r="G241"/>
  <c r="J240"/>
  <c r="E240"/>
  <c r="G240" s="1"/>
  <c r="J239"/>
  <c r="E239"/>
  <c r="G239" s="1"/>
  <c r="J238"/>
  <c r="E238"/>
  <c r="G238" s="1"/>
  <c r="K237"/>
  <c r="J237"/>
  <c r="G237"/>
  <c r="K236"/>
  <c r="J236"/>
  <c r="G236"/>
  <c r="J235"/>
  <c r="E235"/>
  <c r="G235" s="1"/>
  <c r="K234"/>
  <c r="J234"/>
  <c r="G234"/>
  <c r="J233"/>
  <c r="G233"/>
  <c r="C230"/>
  <c r="K224"/>
  <c r="J224"/>
  <c r="F224"/>
  <c r="G224" s="1"/>
  <c r="K223"/>
  <c r="J223"/>
  <c r="G223"/>
  <c r="J222"/>
  <c r="E222"/>
  <c r="G222" s="1"/>
  <c r="J221"/>
  <c r="E221"/>
  <c r="G221" s="1"/>
  <c r="J220"/>
  <c r="E220"/>
  <c r="G220" s="1"/>
  <c r="K219"/>
  <c r="J219"/>
  <c r="G219"/>
  <c r="K218"/>
  <c r="J218"/>
  <c r="G218"/>
  <c r="J217"/>
  <c r="E217"/>
  <c r="G217" s="1"/>
  <c r="K216"/>
  <c r="J216"/>
  <c r="G216"/>
  <c r="J215"/>
  <c r="G215"/>
  <c r="C212"/>
  <c r="K206"/>
  <c r="J206"/>
  <c r="F206"/>
  <c r="G206" s="1"/>
  <c r="K205"/>
  <c r="J205"/>
  <c r="G205"/>
  <c r="J204"/>
  <c r="E204"/>
  <c r="G204" s="1"/>
  <c r="J203"/>
  <c r="E203"/>
  <c r="G203" s="1"/>
  <c r="J202"/>
  <c r="E202"/>
  <c r="G202" s="1"/>
  <c r="K201"/>
  <c r="J201"/>
  <c r="G201"/>
  <c r="K200"/>
  <c r="J200"/>
  <c r="G200"/>
  <c r="J199"/>
  <c r="E199"/>
  <c r="G199" s="1"/>
  <c r="K198"/>
  <c r="J198"/>
  <c r="G198"/>
  <c r="J197"/>
  <c r="G197"/>
  <c r="C194"/>
  <c r="K188"/>
  <c r="J188"/>
  <c r="F188"/>
  <c r="G188" s="1"/>
  <c r="K187"/>
  <c r="J187"/>
  <c r="G187"/>
  <c r="J186"/>
  <c r="E186"/>
  <c r="G186" s="1"/>
  <c r="J185"/>
  <c r="E185"/>
  <c r="G185" s="1"/>
  <c r="J184"/>
  <c r="E184"/>
  <c r="G184" s="1"/>
  <c r="K183"/>
  <c r="J183"/>
  <c r="G183"/>
  <c r="K182"/>
  <c r="J182"/>
  <c r="G182"/>
  <c r="J181"/>
  <c r="E181"/>
  <c r="G181" s="1"/>
  <c r="K180"/>
  <c r="J180"/>
  <c r="G180"/>
  <c r="J179"/>
  <c r="G179"/>
  <c r="C176"/>
  <c r="K170"/>
  <c r="J170"/>
  <c r="F170"/>
  <c r="G170" s="1"/>
  <c r="K169"/>
  <c r="J169"/>
  <c r="G169"/>
  <c r="J168"/>
  <c r="E168"/>
  <c r="G168" s="1"/>
  <c r="J167"/>
  <c r="E167"/>
  <c r="G167" s="1"/>
  <c r="J166"/>
  <c r="E166"/>
  <c r="G166" s="1"/>
  <c r="K165"/>
  <c r="J165"/>
  <c r="G165"/>
  <c r="K164"/>
  <c r="J164"/>
  <c r="G164"/>
  <c r="J163"/>
  <c r="E163"/>
  <c r="G163" s="1"/>
  <c r="K162"/>
  <c r="J162"/>
  <c r="G162"/>
  <c r="J161"/>
  <c r="G161"/>
  <c r="C158"/>
  <c r="K152"/>
  <c r="J152"/>
  <c r="F152"/>
  <c r="G152" s="1"/>
  <c r="K151"/>
  <c r="J151"/>
  <c r="G151"/>
  <c r="J150"/>
  <c r="E150"/>
  <c r="G150" s="1"/>
  <c r="J149"/>
  <c r="E149"/>
  <c r="G149" s="1"/>
  <c r="J148"/>
  <c r="G148"/>
  <c r="E148"/>
  <c r="K147"/>
  <c r="J147"/>
  <c r="G147"/>
  <c r="K146"/>
  <c r="J146"/>
  <c r="G146"/>
  <c r="J145"/>
  <c r="E145"/>
  <c r="G145" s="1"/>
  <c r="K144"/>
  <c r="J144"/>
  <c r="G144"/>
  <c r="J143"/>
  <c r="G143"/>
  <c r="C140"/>
  <c r="J134"/>
  <c r="F134"/>
  <c r="G134" s="1"/>
  <c r="K133"/>
  <c r="J133"/>
  <c r="G133"/>
  <c r="K132"/>
  <c r="J132"/>
  <c r="G132"/>
  <c r="K131"/>
  <c r="J131"/>
  <c r="G131"/>
  <c r="K130"/>
  <c r="J130"/>
  <c r="G130"/>
  <c r="K129"/>
  <c r="J129"/>
  <c r="G129"/>
  <c r="J128"/>
  <c r="G128"/>
  <c r="K127"/>
  <c r="J127"/>
  <c r="G127"/>
  <c r="K126"/>
  <c r="J126"/>
  <c r="G126"/>
  <c r="J125"/>
  <c r="G125"/>
  <c r="C122"/>
  <c r="K116"/>
  <c r="J116"/>
  <c r="F116"/>
  <c r="G116" s="1"/>
  <c r="K115"/>
  <c r="J115"/>
  <c r="G115"/>
  <c r="J114"/>
  <c r="E114"/>
  <c r="G114" s="1"/>
  <c r="J113"/>
  <c r="E113"/>
  <c r="G113" s="1"/>
  <c r="J112"/>
  <c r="E112"/>
  <c r="G112" s="1"/>
  <c r="K111"/>
  <c r="J111"/>
  <c r="G111"/>
  <c r="K110"/>
  <c r="J110"/>
  <c r="G110"/>
  <c r="J109"/>
  <c r="E109"/>
  <c r="G109" s="1"/>
  <c r="K108"/>
  <c r="J108"/>
  <c r="G108"/>
  <c r="J107"/>
  <c r="G107"/>
  <c r="C104"/>
  <c r="K98"/>
  <c r="J98"/>
  <c r="F98"/>
  <c r="G98" s="1"/>
  <c r="K97"/>
  <c r="J97"/>
  <c r="G97"/>
  <c r="J96"/>
  <c r="E96"/>
  <c r="G96" s="1"/>
  <c r="J95"/>
  <c r="E95"/>
  <c r="G95" s="1"/>
  <c r="J94"/>
  <c r="E94"/>
  <c r="G94" s="1"/>
  <c r="K93"/>
  <c r="J93"/>
  <c r="G93"/>
  <c r="K92"/>
  <c r="J92"/>
  <c r="G92"/>
  <c r="J91"/>
  <c r="E91"/>
  <c r="G91" s="1"/>
  <c r="K90"/>
  <c r="J90"/>
  <c r="G90"/>
  <c r="J89"/>
  <c r="G89"/>
  <c r="C86"/>
  <c r="K80"/>
  <c r="J80"/>
  <c r="F80"/>
  <c r="G80" s="1"/>
  <c r="K79"/>
  <c r="J79"/>
  <c r="G79"/>
  <c r="J78"/>
  <c r="E78"/>
  <c r="G78" s="1"/>
  <c r="J77"/>
  <c r="E77"/>
  <c r="G77" s="1"/>
  <c r="J76"/>
  <c r="E76"/>
  <c r="G76" s="1"/>
  <c r="K75"/>
  <c r="J75"/>
  <c r="G75"/>
  <c r="K74"/>
  <c r="J74"/>
  <c r="G74"/>
  <c r="J73"/>
  <c r="E73"/>
  <c r="G73" s="1"/>
  <c r="K72"/>
  <c r="J72"/>
  <c r="G72"/>
  <c r="J71"/>
  <c r="G71"/>
  <c r="C68"/>
  <c r="K62"/>
  <c r="J62"/>
  <c r="F62"/>
  <c r="G62" s="1"/>
  <c r="K61"/>
  <c r="J61"/>
  <c r="G61"/>
  <c r="J60"/>
  <c r="E60"/>
  <c r="G60" s="1"/>
  <c r="J59"/>
  <c r="E59"/>
  <c r="G59" s="1"/>
  <c r="J58"/>
  <c r="E58"/>
  <c r="G58" s="1"/>
  <c r="K57"/>
  <c r="J57"/>
  <c r="G57"/>
  <c r="K56"/>
  <c r="J56"/>
  <c r="G56"/>
  <c r="J55"/>
  <c r="E55"/>
  <c r="G55" s="1"/>
  <c r="K54"/>
  <c r="J54"/>
  <c r="G54"/>
  <c r="J53"/>
  <c r="G53"/>
  <c r="C50"/>
  <c r="K44"/>
  <c r="J44"/>
  <c r="F44"/>
  <c r="G44" s="1"/>
  <c r="K43"/>
  <c r="J43"/>
  <c r="G43"/>
  <c r="J42"/>
  <c r="E42"/>
  <c r="G42" s="1"/>
  <c r="J41"/>
  <c r="E41"/>
  <c r="G41" s="1"/>
  <c r="J40"/>
  <c r="E40"/>
  <c r="G40" s="1"/>
  <c r="K39"/>
  <c r="J39"/>
  <c r="G39"/>
  <c r="K38"/>
  <c r="J38"/>
  <c r="G38"/>
  <c r="J37"/>
  <c r="E37"/>
  <c r="G37" s="1"/>
  <c r="K36"/>
  <c r="J36"/>
  <c r="G36"/>
  <c r="J35"/>
  <c r="G35"/>
  <c r="C32"/>
  <c r="K11" i="28"/>
  <c r="M11"/>
  <c r="O11"/>
  <c r="Q11"/>
  <c r="R11"/>
  <c r="K12"/>
  <c r="M12"/>
  <c r="O12"/>
  <c r="Q12"/>
  <c r="R12"/>
  <c r="K13"/>
  <c r="M13"/>
  <c r="O13"/>
  <c r="Q13"/>
  <c r="R13"/>
  <c r="K15"/>
  <c r="M15"/>
  <c r="O15"/>
  <c r="Q15"/>
  <c r="R15"/>
  <c r="K16"/>
  <c r="M16"/>
  <c r="O16"/>
  <c r="Q16"/>
  <c r="R16"/>
  <c r="K17"/>
  <c r="M17"/>
  <c r="O17"/>
  <c r="Q17"/>
  <c r="R17"/>
  <c r="K24"/>
  <c r="M24"/>
  <c r="O24"/>
  <c r="Q24"/>
  <c r="R24"/>
  <c r="K25"/>
  <c r="M25"/>
  <c r="O25"/>
  <c r="Q25"/>
  <c r="R25"/>
  <c r="K26"/>
  <c r="M26"/>
  <c r="O26"/>
  <c r="Q26"/>
  <c r="R26"/>
  <c r="K27"/>
  <c r="M27"/>
  <c r="O27"/>
  <c r="Q27"/>
  <c r="R27"/>
  <c r="K28"/>
  <c r="M28"/>
  <c r="O28"/>
  <c r="Q28"/>
  <c r="R28"/>
  <c r="K29"/>
  <c r="M29"/>
  <c r="O29"/>
  <c r="Q29"/>
  <c r="R29"/>
  <c r="K30"/>
  <c r="M30"/>
  <c r="O30"/>
  <c r="Q30"/>
  <c r="R30"/>
  <c r="K31"/>
  <c r="M31"/>
  <c r="O31"/>
  <c r="Q31"/>
  <c r="R31"/>
  <c r="K32"/>
  <c r="M32"/>
  <c r="O32"/>
  <c r="Q32"/>
  <c r="R32"/>
  <c r="K33"/>
  <c r="M33"/>
  <c r="O33"/>
  <c r="Q33"/>
  <c r="R33"/>
  <c r="K35"/>
  <c r="M35"/>
  <c r="O35"/>
  <c r="Q35"/>
  <c r="R35"/>
  <c r="K36"/>
  <c r="M36"/>
  <c r="O36"/>
  <c r="Q36"/>
  <c r="R36"/>
  <c r="K37"/>
  <c r="M37"/>
  <c r="O37"/>
  <c r="Q37"/>
  <c r="R37"/>
  <c r="K38"/>
  <c r="M38"/>
  <c r="O38"/>
  <c r="Q38"/>
  <c r="R38"/>
  <c r="K39"/>
  <c r="M39"/>
  <c r="O39"/>
  <c r="Q39"/>
  <c r="R39"/>
  <c r="K40"/>
  <c r="M40"/>
  <c r="O40"/>
  <c r="Q40"/>
  <c r="R40"/>
  <c r="K41"/>
  <c r="M41"/>
  <c r="O41"/>
  <c r="Q41"/>
  <c r="R41"/>
  <c r="K42"/>
  <c r="M42"/>
  <c r="O42"/>
  <c r="Q42"/>
  <c r="R42"/>
  <c r="K44"/>
  <c r="M44"/>
  <c r="O44"/>
  <c r="Q44"/>
  <c r="R44"/>
  <c r="K45"/>
  <c r="M45"/>
  <c r="O45"/>
  <c r="Q45"/>
  <c r="R45"/>
  <c r="K46"/>
  <c r="M46"/>
  <c r="O46"/>
  <c r="Q46"/>
  <c r="R46"/>
  <c r="K10"/>
  <c r="M10"/>
  <c r="O10"/>
  <c r="Q10"/>
  <c r="R10"/>
  <c r="Q9"/>
  <c r="O9"/>
  <c r="M9"/>
  <c r="K9"/>
  <c r="R9"/>
  <c r="O524" i="43"/>
  <c r="Q524" s="1"/>
  <c r="I524"/>
  <c r="F524"/>
  <c r="O523"/>
  <c r="J523"/>
  <c r="I523"/>
  <c r="F523"/>
  <c r="O522"/>
  <c r="Q522" s="1"/>
  <c r="J522"/>
  <c r="I522"/>
  <c r="F522"/>
  <c r="Q521"/>
  <c r="P521"/>
  <c r="O521"/>
  <c r="J521"/>
  <c r="I521"/>
  <c r="F521"/>
  <c r="O520"/>
  <c r="Q520" s="1"/>
  <c r="J520"/>
  <c r="I520"/>
  <c r="F520"/>
  <c r="O519"/>
  <c r="J519"/>
  <c r="I519"/>
  <c r="F519"/>
  <c r="O518"/>
  <c r="Q518" s="1"/>
  <c r="J518"/>
  <c r="I518"/>
  <c r="F518"/>
  <c r="O517"/>
  <c r="Q517" s="1"/>
  <c r="J517"/>
  <c r="I517"/>
  <c r="F517"/>
  <c r="O516"/>
  <c r="Q516" s="1"/>
  <c r="J516"/>
  <c r="I516"/>
  <c r="F516"/>
  <c r="O515"/>
  <c r="J515"/>
  <c r="I515"/>
  <c r="F515"/>
  <c r="O514"/>
  <c r="Q514" s="1"/>
  <c r="J514"/>
  <c r="I514"/>
  <c r="F514"/>
  <c r="Q513"/>
  <c r="P513"/>
  <c r="O513"/>
  <c r="J513"/>
  <c r="I513"/>
  <c r="F513"/>
  <c r="O512"/>
  <c r="Q512" s="1"/>
  <c r="J512"/>
  <c r="I512"/>
  <c r="F512"/>
  <c r="O511"/>
  <c r="J511"/>
  <c r="I511"/>
  <c r="F511"/>
  <c r="O510"/>
  <c r="Q510" s="1"/>
  <c r="J510"/>
  <c r="I510"/>
  <c r="F510"/>
  <c r="O509"/>
  <c r="Q509" s="1"/>
  <c r="J509"/>
  <c r="I509"/>
  <c r="F509"/>
  <c r="O508"/>
  <c r="Q508" s="1"/>
  <c r="J508"/>
  <c r="I508"/>
  <c r="F508"/>
  <c r="O507"/>
  <c r="J507"/>
  <c r="I507"/>
  <c r="F507"/>
  <c r="O506"/>
  <c r="Q506" s="1"/>
  <c r="J506"/>
  <c r="I506"/>
  <c r="F506"/>
  <c r="Q505"/>
  <c r="P505"/>
  <c r="O505"/>
  <c r="J505"/>
  <c r="I505"/>
  <c r="F505"/>
  <c r="O504"/>
  <c r="Q504" s="1"/>
  <c r="J504"/>
  <c r="I504"/>
  <c r="F504"/>
  <c r="O503"/>
  <c r="J503"/>
  <c r="I503"/>
  <c r="F503"/>
  <c r="O502"/>
  <c r="Q502" s="1"/>
  <c r="J502"/>
  <c r="I502"/>
  <c r="F502"/>
  <c r="O501"/>
  <c r="Q501" s="1"/>
  <c r="J501"/>
  <c r="I501"/>
  <c r="F501"/>
  <c r="O500"/>
  <c r="Q500" s="1"/>
  <c r="J500"/>
  <c r="I500"/>
  <c r="F500"/>
  <c r="O499"/>
  <c r="J499"/>
  <c r="I499"/>
  <c r="F499"/>
  <c r="O498"/>
  <c r="Q498" s="1"/>
  <c r="J498"/>
  <c r="I498"/>
  <c r="F498"/>
  <c r="Q497"/>
  <c r="P497"/>
  <c r="O497"/>
  <c r="J497"/>
  <c r="I497"/>
  <c r="F497"/>
  <c r="O496"/>
  <c r="Q496" s="1"/>
  <c r="J496"/>
  <c r="I496"/>
  <c r="F496"/>
  <c r="O495"/>
  <c r="J495"/>
  <c r="I495"/>
  <c r="F495"/>
  <c r="O494"/>
  <c r="Q494" s="1"/>
  <c r="J494"/>
  <c r="I494"/>
  <c r="F494"/>
  <c r="O493"/>
  <c r="Q493" s="1"/>
  <c r="J493"/>
  <c r="I493"/>
  <c r="F493"/>
  <c r="O492"/>
  <c r="Q492" s="1"/>
  <c r="J492"/>
  <c r="I492"/>
  <c r="F492"/>
  <c r="O491"/>
  <c r="J491"/>
  <c r="I491"/>
  <c r="F491"/>
  <c r="O490"/>
  <c r="Q490" s="1"/>
  <c r="I490"/>
  <c r="E490"/>
  <c r="F490" s="1"/>
  <c r="D483" s="1"/>
  <c r="C487"/>
  <c r="O481"/>
  <c r="Q481" s="1"/>
  <c r="I481"/>
  <c r="F481"/>
  <c r="O480"/>
  <c r="J480"/>
  <c r="I480"/>
  <c r="F480"/>
  <c r="O479"/>
  <c r="Q479" s="1"/>
  <c r="J479"/>
  <c r="I479"/>
  <c r="F479"/>
  <c r="Q478"/>
  <c r="O478"/>
  <c r="P478" s="1"/>
  <c r="J478"/>
  <c r="I478"/>
  <c r="F478"/>
  <c r="O477"/>
  <c r="Q477" s="1"/>
  <c r="J477"/>
  <c r="I477"/>
  <c r="F477"/>
  <c r="O476"/>
  <c r="J476"/>
  <c r="I476"/>
  <c r="F476"/>
  <c r="O475"/>
  <c r="Q475" s="1"/>
  <c r="J475"/>
  <c r="I475"/>
  <c r="F475"/>
  <c r="O474"/>
  <c r="P474" s="1"/>
  <c r="J474"/>
  <c r="I474"/>
  <c r="F474"/>
  <c r="O473"/>
  <c r="Q473" s="1"/>
  <c r="J473"/>
  <c r="I473"/>
  <c r="F473"/>
  <c r="O472"/>
  <c r="J472"/>
  <c r="I472"/>
  <c r="F472"/>
  <c r="O471"/>
  <c r="Q471" s="1"/>
  <c r="J471"/>
  <c r="I471"/>
  <c r="F471"/>
  <c r="Q470"/>
  <c r="O470"/>
  <c r="P470" s="1"/>
  <c r="J470"/>
  <c r="I470"/>
  <c r="F470"/>
  <c r="O469"/>
  <c r="Q469" s="1"/>
  <c r="J469"/>
  <c r="I469"/>
  <c r="F469"/>
  <c r="O468"/>
  <c r="J468"/>
  <c r="I468"/>
  <c r="F468"/>
  <c r="O467"/>
  <c r="Q467" s="1"/>
  <c r="J467"/>
  <c r="I467"/>
  <c r="F467"/>
  <c r="O466"/>
  <c r="P466" s="1"/>
  <c r="J466"/>
  <c r="I466"/>
  <c r="F466"/>
  <c r="O465"/>
  <c r="Q465" s="1"/>
  <c r="J465"/>
  <c r="I465"/>
  <c r="F465"/>
  <c r="O464"/>
  <c r="J464"/>
  <c r="I464"/>
  <c r="F464"/>
  <c r="O463"/>
  <c r="Q463" s="1"/>
  <c r="J463"/>
  <c r="I463"/>
  <c r="F463"/>
  <c r="Q462"/>
  <c r="O462"/>
  <c r="P462" s="1"/>
  <c r="J462"/>
  <c r="I462"/>
  <c r="F462"/>
  <c r="O461"/>
  <c r="Q461" s="1"/>
  <c r="J461"/>
  <c r="I461"/>
  <c r="F461"/>
  <c r="O460"/>
  <c r="J460"/>
  <c r="I460"/>
  <c r="F460"/>
  <c r="O459"/>
  <c r="Q459" s="1"/>
  <c r="J459"/>
  <c r="I459"/>
  <c r="F459"/>
  <c r="O458"/>
  <c r="Q458" s="1"/>
  <c r="J458"/>
  <c r="I458"/>
  <c r="F458"/>
  <c r="O457"/>
  <c r="Q457" s="1"/>
  <c r="J457"/>
  <c r="I457"/>
  <c r="F457"/>
  <c r="O456"/>
  <c r="J456"/>
  <c r="I456"/>
  <c r="F456"/>
  <c r="O455"/>
  <c r="Q455" s="1"/>
  <c r="J455"/>
  <c r="I455"/>
  <c r="F455"/>
  <c r="O454"/>
  <c r="P454" s="1"/>
  <c r="J454"/>
  <c r="I454"/>
  <c r="F454"/>
  <c r="O453"/>
  <c r="Q453" s="1"/>
  <c r="J453"/>
  <c r="I453"/>
  <c r="F453"/>
  <c r="Q452"/>
  <c r="O452"/>
  <c r="P452" s="1"/>
  <c r="J452"/>
  <c r="I452"/>
  <c r="F452"/>
  <c r="O451"/>
  <c r="Q451" s="1"/>
  <c r="J451"/>
  <c r="I451"/>
  <c r="F451"/>
  <c r="O450"/>
  <c r="Q450" s="1"/>
  <c r="J450"/>
  <c r="I450"/>
  <c r="F450"/>
  <c r="O449"/>
  <c r="Q449" s="1"/>
  <c r="J449"/>
  <c r="I449"/>
  <c r="F449"/>
  <c r="O448"/>
  <c r="J448"/>
  <c r="I448"/>
  <c r="F448"/>
  <c r="O447"/>
  <c r="Q447" s="1"/>
  <c r="I447"/>
  <c r="E447"/>
  <c r="F447" s="1"/>
  <c r="C444"/>
  <c r="O438"/>
  <c r="Q438" s="1"/>
  <c r="I438"/>
  <c r="F438"/>
  <c r="O437"/>
  <c r="J437"/>
  <c r="I437"/>
  <c r="F437"/>
  <c r="O436"/>
  <c r="Q436" s="1"/>
  <c r="J436"/>
  <c r="I436"/>
  <c r="F436"/>
  <c r="O435"/>
  <c r="P435" s="1"/>
  <c r="J435"/>
  <c r="I435"/>
  <c r="F435"/>
  <c r="O434"/>
  <c r="Q434" s="1"/>
  <c r="J434"/>
  <c r="I434"/>
  <c r="F434"/>
  <c r="Q433"/>
  <c r="O433"/>
  <c r="P433" s="1"/>
  <c r="J433"/>
  <c r="I433"/>
  <c r="F433"/>
  <c r="O432"/>
  <c r="Q432" s="1"/>
  <c r="J432"/>
  <c r="I432"/>
  <c r="F432"/>
  <c r="O431"/>
  <c r="Q431" s="1"/>
  <c r="J431"/>
  <c r="I431"/>
  <c r="F431"/>
  <c r="O430"/>
  <c r="Q430" s="1"/>
  <c r="J430"/>
  <c r="I430"/>
  <c r="F430"/>
  <c r="O429"/>
  <c r="J429"/>
  <c r="I429"/>
  <c r="F429"/>
  <c r="O428"/>
  <c r="Q428" s="1"/>
  <c r="J428"/>
  <c r="I428"/>
  <c r="F428"/>
  <c r="O427"/>
  <c r="P427" s="1"/>
  <c r="J427"/>
  <c r="I427"/>
  <c r="F427"/>
  <c r="O426"/>
  <c r="Q426" s="1"/>
  <c r="J426"/>
  <c r="I426"/>
  <c r="F426"/>
  <c r="Q425"/>
  <c r="O425"/>
  <c r="P425" s="1"/>
  <c r="J425"/>
  <c r="I425"/>
  <c r="F425"/>
  <c r="O424"/>
  <c r="Q424" s="1"/>
  <c r="J424"/>
  <c r="I424"/>
  <c r="F424"/>
  <c r="O423"/>
  <c r="Q423" s="1"/>
  <c r="J423"/>
  <c r="I423"/>
  <c r="F423"/>
  <c r="O422"/>
  <c r="Q422" s="1"/>
  <c r="J422"/>
  <c r="I422"/>
  <c r="F422"/>
  <c r="O421"/>
  <c r="J421"/>
  <c r="I421"/>
  <c r="F421"/>
  <c r="O420"/>
  <c r="Q420" s="1"/>
  <c r="J420"/>
  <c r="I420"/>
  <c r="F420"/>
  <c r="O419"/>
  <c r="P419" s="1"/>
  <c r="J419"/>
  <c r="I419"/>
  <c r="F419"/>
  <c r="O418"/>
  <c r="Q418" s="1"/>
  <c r="J418"/>
  <c r="I418"/>
  <c r="F418"/>
  <c r="O417"/>
  <c r="P417" s="1"/>
  <c r="J417"/>
  <c r="I417"/>
  <c r="F417"/>
  <c r="O416"/>
  <c r="Q416" s="1"/>
  <c r="J416"/>
  <c r="I416"/>
  <c r="F416"/>
  <c r="Q415"/>
  <c r="P415"/>
  <c r="O415"/>
  <c r="J415"/>
  <c r="I415"/>
  <c r="F415"/>
  <c r="O414"/>
  <c r="Q414" s="1"/>
  <c r="J414"/>
  <c r="I414"/>
  <c r="F414"/>
  <c r="O413"/>
  <c r="J413"/>
  <c r="I413"/>
  <c r="F413"/>
  <c r="O412"/>
  <c r="Q412" s="1"/>
  <c r="J412"/>
  <c r="I412"/>
  <c r="F412"/>
  <c r="O411"/>
  <c r="P411" s="1"/>
  <c r="J411"/>
  <c r="I411"/>
  <c r="F411"/>
  <c r="O410"/>
  <c r="Q410" s="1"/>
  <c r="J410"/>
  <c r="I410"/>
  <c r="F410"/>
  <c r="O409"/>
  <c r="P409" s="1"/>
  <c r="J409"/>
  <c r="I409"/>
  <c r="F409"/>
  <c r="O408"/>
  <c r="Q408" s="1"/>
  <c r="J408"/>
  <c r="I408"/>
  <c r="F408"/>
  <c r="O407"/>
  <c r="Q407" s="1"/>
  <c r="J407"/>
  <c r="I407"/>
  <c r="F407"/>
  <c r="O406"/>
  <c r="Q406" s="1"/>
  <c r="J406"/>
  <c r="I406"/>
  <c r="F406"/>
  <c r="O405"/>
  <c r="J405"/>
  <c r="I405"/>
  <c r="F405"/>
  <c r="O404"/>
  <c r="Q404" s="1"/>
  <c r="I404"/>
  <c r="E404"/>
  <c r="F404" s="1"/>
  <c r="D397" s="1"/>
  <c r="C401"/>
  <c r="Q395"/>
  <c r="O395"/>
  <c r="P395" s="1"/>
  <c r="I395"/>
  <c r="F395"/>
  <c r="O394"/>
  <c r="Q394" s="1"/>
  <c r="J394"/>
  <c r="I394"/>
  <c r="F394"/>
  <c r="O393"/>
  <c r="J393"/>
  <c r="I393"/>
  <c r="F393"/>
  <c r="O392"/>
  <c r="Q392" s="1"/>
  <c r="J392"/>
  <c r="I392"/>
  <c r="F392"/>
  <c r="O391"/>
  <c r="J391"/>
  <c r="I391"/>
  <c r="F391"/>
  <c r="O390"/>
  <c r="Q390" s="1"/>
  <c r="J390"/>
  <c r="I390"/>
  <c r="F390"/>
  <c r="Q389"/>
  <c r="O389"/>
  <c r="P389" s="1"/>
  <c r="J389"/>
  <c r="I389"/>
  <c r="F389"/>
  <c r="O388"/>
  <c r="Q388" s="1"/>
  <c r="J388"/>
  <c r="I388"/>
  <c r="F388"/>
  <c r="O387"/>
  <c r="P387" s="1"/>
  <c r="J387"/>
  <c r="I387"/>
  <c r="F387"/>
  <c r="O386"/>
  <c r="Q386" s="1"/>
  <c r="J386"/>
  <c r="I386"/>
  <c r="F386"/>
  <c r="O385"/>
  <c r="J385"/>
  <c r="I385"/>
  <c r="F385"/>
  <c r="O384"/>
  <c r="Q384" s="1"/>
  <c r="J384"/>
  <c r="I384"/>
  <c r="F384"/>
  <c r="O383"/>
  <c r="P383" s="1"/>
  <c r="J383"/>
  <c r="I383"/>
  <c r="F383"/>
  <c r="O382"/>
  <c r="Q382" s="1"/>
  <c r="J382"/>
  <c r="I382"/>
  <c r="F382"/>
  <c r="O381"/>
  <c r="J381"/>
  <c r="I381"/>
  <c r="F381"/>
  <c r="O380"/>
  <c r="Q380" s="1"/>
  <c r="J380"/>
  <c r="I380"/>
  <c r="F380"/>
  <c r="O379"/>
  <c r="P379" s="1"/>
  <c r="J379"/>
  <c r="I379"/>
  <c r="F379"/>
  <c r="O378"/>
  <c r="Q378" s="1"/>
  <c r="J378"/>
  <c r="I378"/>
  <c r="F378"/>
  <c r="O377"/>
  <c r="J377"/>
  <c r="I377"/>
  <c r="F377"/>
  <c r="O376"/>
  <c r="Q376" s="1"/>
  <c r="J376"/>
  <c r="I376"/>
  <c r="F376"/>
  <c r="O375"/>
  <c r="J375"/>
  <c r="I375"/>
  <c r="F375"/>
  <c r="O374"/>
  <c r="Q374" s="1"/>
  <c r="J374"/>
  <c r="I374"/>
  <c r="F374"/>
  <c r="Q373"/>
  <c r="O373"/>
  <c r="P373" s="1"/>
  <c r="J373"/>
  <c r="I373"/>
  <c r="F373"/>
  <c r="O372"/>
  <c r="Q372" s="1"/>
  <c r="J372"/>
  <c r="I372"/>
  <c r="F372"/>
  <c r="O371"/>
  <c r="P371" s="1"/>
  <c r="J371"/>
  <c r="I371"/>
  <c r="F371"/>
  <c r="O370"/>
  <c r="Q370" s="1"/>
  <c r="J370"/>
  <c r="I370"/>
  <c r="F370"/>
  <c r="O369"/>
  <c r="J369"/>
  <c r="I369"/>
  <c r="F369"/>
  <c r="O368"/>
  <c r="Q368" s="1"/>
  <c r="J368"/>
  <c r="I368"/>
  <c r="F368"/>
  <c r="O367"/>
  <c r="P367" s="1"/>
  <c r="J367"/>
  <c r="I367"/>
  <c r="F367"/>
  <c r="O366"/>
  <c r="Q366" s="1"/>
  <c r="J366"/>
  <c r="I366"/>
  <c r="F366"/>
  <c r="O365"/>
  <c r="J365"/>
  <c r="I365"/>
  <c r="F365"/>
  <c r="O364"/>
  <c r="Q364" s="1"/>
  <c r="J364"/>
  <c r="I364"/>
  <c r="F364"/>
  <c r="O363"/>
  <c r="Q363" s="1"/>
  <c r="J363"/>
  <c r="I363"/>
  <c r="F363"/>
  <c r="O362"/>
  <c r="Q362" s="1"/>
  <c r="J362"/>
  <c r="I362"/>
  <c r="F362"/>
  <c r="O361"/>
  <c r="P361" s="1"/>
  <c r="I361"/>
  <c r="E361"/>
  <c r="F361" s="1"/>
  <c r="C358"/>
  <c r="O352"/>
  <c r="Q352" s="1"/>
  <c r="I352"/>
  <c r="F352"/>
  <c r="O351"/>
  <c r="P351" s="1"/>
  <c r="J351"/>
  <c r="I351"/>
  <c r="F351"/>
  <c r="O350"/>
  <c r="P350" s="1"/>
  <c r="J350"/>
  <c r="I350"/>
  <c r="F350"/>
  <c r="O349"/>
  <c r="J349"/>
  <c r="I349"/>
  <c r="F349"/>
  <c r="O348"/>
  <c r="Q348" s="1"/>
  <c r="J348"/>
  <c r="I348"/>
  <c r="F348"/>
  <c r="Q347"/>
  <c r="O347"/>
  <c r="P347" s="1"/>
  <c r="J347"/>
  <c r="I347"/>
  <c r="F347"/>
  <c r="O346"/>
  <c r="Q346" s="1"/>
  <c r="J346"/>
  <c r="I346"/>
  <c r="F346"/>
  <c r="O345"/>
  <c r="J345"/>
  <c r="I345"/>
  <c r="F345"/>
  <c r="O344"/>
  <c r="P344" s="1"/>
  <c r="J344"/>
  <c r="I344"/>
  <c r="F344"/>
  <c r="O343"/>
  <c r="J343"/>
  <c r="I343"/>
  <c r="F343"/>
  <c r="O342"/>
  <c r="Q342" s="1"/>
  <c r="J342"/>
  <c r="I342"/>
  <c r="F342"/>
  <c r="O341"/>
  <c r="P341" s="1"/>
  <c r="J341"/>
  <c r="I341"/>
  <c r="F341"/>
  <c r="O340"/>
  <c r="P340" s="1"/>
  <c r="J340"/>
  <c r="I340"/>
  <c r="F340"/>
  <c r="O339"/>
  <c r="P339" s="1"/>
  <c r="J339"/>
  <c r="I339"/>
  <c r="F339"/>
  <c r="O338"/>
  <c r="P338" s="1"/>
  <c r="J338"/>
  <c r="I338"/>
  <c r="F338"/>
  <c r="O337"/>
  <c r="J337"/>
  <c r="I337"/>
  <c r="F337"/>
  <c r="O336"/>
  <c r="Q336" s="1"/>
  <c r="J336"/>
  <c r="I336"/>
  <c r="F336"/>
  <c r="O335"/>
  <c r="P335" s="1"/>
  <c r="J335"/>
  <c r="I335"/>
  <c r="F335"/>
  <c r="O334"/>
  <c r="P334" s="1"/>
  <c r="J334"/>
  <c r="I334"/>
  <c r="F334"/>
  <c r="O333"/>
  <c r="J333"/>
  <c r="I333"/>
  <c r="F333"/>
  <c r="O332"/>
  <c r="Q332" s="1"/>
  <c r="J332"/>
  <c r="I332"/>
  <c r="F332"/>
  <c r="Q331"/>
  <c r="O331"/>
  <c r="P331" s="1"/>
  <c r="J331"/>
  <c r="I331"/>
  <c r="F331"/>
  <c r="O330"/>
  <c r="P330" s="1"/>
  <c r="J330"/>
  <c r="I330"/>
  <c r="F330"/>
  <c r="O329"/>
  <c r="J329"/>
  <c r="I329"/>
  <c r="F329"/>
  <c r="O328"/>
  <c r="Q328" s="1"/>
  <c r="J328"/>
  <c r="I328"/>
  <c r="F328"/>
  <c r="O327"/>
  <c r="J327"/>
  <c r="I327"/>
  <c r="F327"/>
  <c r="O326"/>
  <c r="P326" s="1"/>
  <c r="J326"/>
  <c r="I326"/>
  <c r="F326"/>
  <c r="O325"/>
  <c r="P325" s="1"/>
  <c r="J325"/>
  <c r="I325"/>
  <c r="F325"/>
  <c r="O324"/>
  <c r="Q324" s="1"/>
  <c r="J324"/>
  <c r="I324"/>
  <c r="F324"/>
  <c r="O323"/>
  <c r="P323" s="1"/>
  <c r="J323"/>
  <c r="I323"/>
  <c r="F323"/>
  <c r="O322"/>
  <c r="P322" s="1"/>
  <c r="J322"/>
  <c r="I322"/>
  <c r="F322"/>
  <c r="O321"/>
  <c r="J321"/>
  <c r="I321"/>
  <c r="F321"/>
  <c r="O320"/>
  <c r="Q320" s="1"/>
  <c r="J320"/>
  <c r="I320"/>
  <c r="F320"/>
  <c r="O319"/>
  <c r="P319" s="1"/>
  <c r="J319"/>
  <c r="I319"/>
  <c r="F319"/>
  <c r="O318"/>
  <c r="P318" s="1"/>
  <c r="I318"/>
  <c r="E318"/>
  <c r="F318" s="1"/>
  <c r="C315"/>
  <c r="O309"/>
  <c r="P309" s="1"/>
  <c r="I309"/>
  <c r="F309"/>
  <c r="O308"/>
  <c r="P308" s="1"/>
  <c r="J308"/>
  <c r="I308"/>
  <c r="F308"/>
  <c r="O307"/>
  <c r="Q307" s="1"/>
  <c r="J307"/>
  <c r="I307"/>
  <c r="F307"/>
  <c r="O306"/>
  <c r="J306"/>
  <c r="I306"/>
  <c r="F306"/>
  <c r="O305"/>
  <c r="P305" s="1"/>
  <c r="J305"/>
  <c r="I305"/>
  <c r="F305"/>
  <c r="O304"/>
  <c r="J304"/>
  <c r="I304"/>
  <c r="F304"/>
  <c r="O303"/>
  <c r="Q303" s="1"/>
  <c r="J303"/>
  <c r="I303"/>
  <c r="F303"/>
  <c r="Q302"/>
  <c r="O302"/>
  <c r="P302" s="1"/>
  <c r="J302"/>
  <c r="I302"/>
  <c r="F302"/>
  <c r="O301"/>
  <c r="P301" s="1"/>
  <c r="J301"/>
  <c r="I301"/>
  <c r="F301"/>
  <c r="O300"/>
  <c r="P300" s="1"/>
  <c r="J300"/>
  <c r="I300"/>
  <c r="F300"/>
  <c r="O299"/>
  <c r="Q299" s="1"/>
  <c r="J299"/>
  <c r="I299"/>
  <c r="F299"/>
  <c r="O298"/>
  <c r="J298"/>
  <c r="I298"/>
  <c r="F298"/>
  <c r="O297"/>
  <c r="P297" s="1"/>
  <c r="J297"/>
  <c r="I297"/>
  <c r="F297"/>
  <c r="O296"/>
  <c r="P296" s="1"/>
  <c r="J296"/>
  <c r="I296"/>
  <c r="F296"/>
  <c r="O295"/>
  <c r="Q295" s="1"/>
  <c r="J295"/>
  <c r="I295"/>
  <c r="F295"/>
  <c r="O294"/>
  <c r="J294"/>
  <c r="I294"/>
  <c r="F294"/>
  <c r="O293"/>
  <c r="P293" s="1"/>
  <c r="J293"/>
  <c r="I293"/>
  <c r="F293"/>
  <c r="O292"/>
  <c r="P292" s="1"/>
  <c r="J292"/>
  <c r="I292"/>
  <c r="F292"/>
  <c r="O291"/>
  <c r="Q291" s="1"/>
  <c r="J291"/>
  <c r="I291"/>
  <c r="F291"/>
  <c r="O290"/>
  <c r="J290"/>
  <c r="I290"/>
  <c r="F290"/>
  <c r="O289"/>
  <c r="P289" s="1"/>
  <c r="J289"/>
  <c r="I289"/>
  <c r="F289"/>
  <c r="O288"/>
  <c r="J288"/>
  <c r="I288"/>
  <c r="F288"/>
  <c r="O287"/>
  <c r="Q287" s="1"/>
  <c r="J287"/>
  <c r="I287"/>
  <c r="F287"/>
  <c r="Q286"/>
  <c r="O286"/>
  <c r="P286" s="1"/>
  <c r="J286"/>
  <c r="I286"/>
  <c r="F286"/>
  <c r="O285"/>
  <c r="P285" s="1"/>
  <c r="J285"/>
  <c r="I285"/>
  <c r="F285"/>
  <c r="O284"/>
  <c r="P284" s="1"/>
  <c r="J284"/>
  <c r="I284"/>
  <c r="F284"/>
  <c r="O283"/>
  <c r="Q283" s="1"/>
  <c r="J283"/>
  <c r="I283"/>
  <c r="F283"/>
  <c r="O282"/>
  <c r="J282"/>
  <c r="I282"/>
  <c r="F282"/>
  <c r="O281"/>
  <c r="P281" s="1"/>
  <c r="J281"/>
  <c r="I281"/>
  <c r="F281"/>
  <c r="O280"/>
  <c r="P280" s="1"/>
  <c r="J280"/>
  <c r="I280"/>
  <c r="F280"/>
  <c r="O279"/>
  <c r="Q279" s="1"/>
  <c r="J279"/>
  <c r="I279"/>
  <c r="F279"/>
  <c r="O278"/>
  <c r="J278"/>
  <c r="I278"/>
  <c r="F278"/>
  <c r="O277"/>
  <c r="P277" s="1"/>
  <c r="J277"/>
  <c r="I277"/>
  <c r="F277"/>
  <c r="O276"/>
  <c r="P276" s="1"/>
  <c r="J276"/>
  <c r="I276"/>
  <c r="F276"/>
  <c r="O275"/>
  <c r="Q275" s="1"/>
  <c r="I275"/>
  <c r="E275"/>
  <c r="F275" s="1"/>
  <c r="C272"/>
  <c r="O266"/>
  <c r="Q266" s="1"/>
  <c r="I266"/>
  <c r="F266"/>
  <c r="O265"/>
  <c r="P265" s="1"/>
  <c r="J265"/>
  <c r="I265"/>
  <c r="F265"/>
  <c r="O264"/>
  <c r="Q264" s="1"/>
  <c r="J264"/>
  <c r="I264"/>
  <c r="F264"/>
  <c r="O263"/>
  <c r="P263" s="1"/>
  <c r="J263"/>
  <c r="I263"/>
  <c r="F263"/>
  <c r="O262"/>
  <c r="Q262" s="1"/>
  <c r="J262"/>
  <c r="I262"/>
  <c r="F262"/>
  <c r="P261"/>
  <c r="O261"/>
  <c r="Q261" s="1"/>
  <c r="J261"/>
  <c r="I261"/>
  <c r="F261"/>
  <c r="O260"/>
  <c r="Q260" s="1"/>
  <c r="J260"/>
  <c r="I260"/>
  <c r="F260"/>
  <c r="O259"/>
  <c r="J259"/>
  <c r="I259"/>
  <c r="F259"/>
  <c r="O258"/>
  <c r="Q258" s="1"/>
  <c r="J258"/>
  <c r="I258"/>
  <c r="F258"/>
  <c r="O257"/>
  <c r="P257" s="1"/>
  <c r="J257"/>
  <c r="I257"/>
  <c r="F257"/>
  <c r="O256"/>
  <c r="Q256" s="1"/>
  <c r="J256"/>
  <c r="I256"/>
  <c r="F256"/>
  <c r="O255"/>
  <c r="P255" s="1"/>
  <c r="J255"/>
  <c r="I255"/>
  <c r="F255"/>
  <c r="O254"/>
  <c r="Q254" s="1"/>
  <c r="J254"/>
  <c r="I254"/>
  <c r="F254"/>
  <c r="O253"/>
  <c r="P253" s="1"/>
  <c r="J253"/>
  <c r="I253"/>
  <c r="F253"/>
  <c r="O252"/>
  <c r="Q252" s="1"/>
  <c r="J252"/>
  <c r="I252"/>
  <c r="F252"/>
  <c r="O251"/>
  <c r="J251"/>
  <c r="I251"/>
  <c r="F251"/>
  <c r="O250"/>
  <c r="Q250" s="1"/>
  <c r="J250"/>
  <c r="I250"/>
  <c r="F250"/>
  <c r="O249"/>
  <c r="P249" s="1"/>
  <c r="J249"/>
  <c r="I249"/>
  <c r="F249"/>
  <c r="O248"/>
  <c r="Q248" s="1"/>
  <c r="J248"/>
  <c r="I248"/>
  <c r="F248"/>
  <c r="Q247"/>
  <c r="O247"/>
  <c r="P247" s="1"/>
  <c r="J247"/>
  <c r="I247"/>
  <c r="F247"/>
  <c r="O246"/>
  <c r="Q246" s="1"/>
  <c r="J246"/>
  <c r="I246"/>
  <c r="F246"/>
  <c r="O245"/>
  <c r="Q245" s="1"/>
  <c r="J245"/>
  <c r="I245"/>
  <c r="F245"/>
  <c r="O244"/>
  <c r="Q244" s="1"/>
  <c r="J244"/>
  <c r="I244"/>
  <c r="F244"/>
  <c r="O243"/>
  <c r="J243"/>
  <c r="I243"/>
  <c r="F243"/>
  <c r="O242"/>
  <c r="Q242" s="1"/>
  <c r="J242"/>
  <c r="I242"/>
  <c r="F242"/>
  <c r="O241"/>
  <c r="P241" s="1"/>
  <c r="J241"/>
  <c r="I241"/>
  <c r="F241"/>
  <c r="O240"/>
  <c r="Q240" s="1"/>
  <c r="J240"/>
  <c r="I240"/>
  <c r="F240"/>
  <c r="O239"/>
  <c r="P239" s="1"/>
  <c r="J239"/>
  <c r="I239"/>
  <c r="F239"/>
  <c r="O238"/>
  <c r="Q238" s="1"/>
  <c r="J238"/>
  <c r="I238"/>
  <c r="F238"/>
  <c r="Q237"/>
  <c r="P237"/>
  <c r="O237"/>
  <c r="J237"/>
  <c r="I237"/>
  <c r="F237"/>
  <c r="O236"/>
  <c r="Q236" s="1"/>
  <c r="J236"/>
  <c r="I236"/>
  <c r="F236"/>
  <c r="O235"/>
  <c r="J235"/>
  <c r="I235"/>
  <c r="F235"/>
  <c r="O234"/>
  <c r="Q234" s="1"/>
  <c r="J234"/>
  <c r="I234"/>
  <c r="F234"/>
  <c r="O233"/>
  <c r="P233" s="1"/>
  <c r="J233"/>
  <c r="I233"/>
  <c r="F233"/>
  <c r="O232"/>
  <c r="Q232" s="1"/>
  <c r="I232"/>
  <c r="E232"/>
  <c r="F232" s="1"/>
  <c r="D225" s="1"/>
  <c r="C229"/>
  <c r="O223"/>
  <c r="Q223" s="1"/>
  <c r="I223"/>
  <c r="F223"/>
  <c r="O222"/>
  <c r="Q222" s="1"/>
  <c r="J222"/>
  <c r="I222"/>
  <c r="F222"/>
  <c r="O221"/>
  <c r="Q221" s="1"/>
  <c r="J221"/>
  <c r="I221"/>
  <c r="F221"/>
  <c r="O220"/>
  <c r="J220"/>
  <c r="I220"/>
  <c r="F220"/>
  <c r="O219"/>
  <c r="Q219" s="1"/>
  <c r="J219"/>
  <c r="I219"/>
  <c r="F219"/>
  <c r="O218"/>
  <c r="P218" s="1"/>
  <c r="J218"/>
  <c r="I218"/>
  <c r="F218"/>
  <c r="O217"/>
  <c r="Q217" s="1"/>
  <c r="J217"/>
  <c r="I217"/>
  <c r="F217"/>
  <c r="O216"/>
  <c r="P216" s="1"/>
  <c r="J216"/>
  <c r="I216"/>
  <c r="F216"/>
  <c r="O215"/>
  <c r="Q215" s="1"/>
  <c r="J215"/>
  <c r="I215"/>
  <c r="F215"/>
  <c r="Q214"/>
  <c r="O214"/>
  <c r="P214" s="1"/>
  <c r="J214"/>
  <c r="I214"/>
  <c r="F214"/>
  <c r="O213"/>
  <c r="Q213" s="1"/>
  <c r="J213"/>
  <c r="I213"/>
  <c r="F213"/>
  <c r="O212"/>
  <c r="J212"/>
  <c r="I212"/>
  <c r="F212"/>
  <c r="O211"/>
  <c r="Q211" s="1"/>
  <c r="J211"/>
  <c r="I211"/>
  <c r="F211"/>
  <c r="O210"/>
  <c r="P210" s="1"/>
  <c r="J210"/>
  <c r="I210"/>
  <c r="F210"/>
  <c r="O209"/>
  <c r="Q209" s="1"/>
  <c r="J209"/>
  <c r="I209"/>
  <c r="F209"/>
  <c r="O208"/>
  <c r="P208" s="1"/>
  <c r="J208"/>
  <c r="I208"/>
  <c r="F208"/>
  <c r="O207"/>
  <c r="Q207" s="1"/>
  <c r="J207"/>
  <c r="I207"/>
  <c r="F207"/>
  <c r="P206"/>
  <c r="O206"/>
  <c r="Q206" s="1"/>
  <c r="J206"/>
  <c r="I206"/>
  <c r="F206"/>
  <c r="O205"/>
  <c r="Q205" s="1"/>
  <c r="J205"/>
  <c r="I205"/>
  <c r="F205"/>
  <c r="O204"/>
  <c r="J204"/>
  <c r="I204"/>
  <c r="F204"/>
  <c r="O203"/>
  <c r="Q203" s="1"/>
  <c r="J203"/>
  <c r="I203"/>
  <c r="F203"/>
  <c r="O202"/>
  <c r="P202" s="1"/>
  <c r="J202"/>
  <c r="I202"/>
  <c r="F202"/>
  <c r="O201"/>
  <c r="Q201" s="1"/>
  <c r="J201"/>
  <c r="I201"/>
  <c r="F201"/>
  <c r="O200"/>
  <c r="P200" s="1"/>
  <c r="J200"/>
  <c r="I200"/>
  <c r="F200"/>
  <c r="O199"/>
  <c r="Q199" s="1"/>
  <c r="J199"/>
  <c r="I199"/>
  <c r="F199"/>
  <c r="O198"/>
  <c r="P198" s="1"/>
  <c r="J198"/>
  <c r="I198"/>
  <c r="F198"/>
  <c r="O197"/>
  <c r="Q197" s="1"/>
  <c r="J197"/>
  <c r="I197"/>
  <c r="F197"/>
  <c r="O196"/>
  <c r="J196"/>
  <c r="I196"/>
  <c r="F196"/>
  <c r="O195"/>
  <c r="Q195" s="1"/>
  <c r="J195"/>
  <c r="I195"/>
  <c r="F195"/>
  <c r="O194"/>
  <c r="P194" s="1"/>
  <c r="J194"/>
  <c r="I194"/>
  <c r="F194"/>
  <c r="O193"/>
  <c r="Q193" s="1"/>
  <c r="J193"/>
  <c r="I193"/>
  <c r="F193"/>
  <c r="Q192"/>
  <c r="O192"/>
  <c r="P192" s="1"/>
  <c r="J192"/>
  <c r="I192"/>
  <c r="F192"/>
  <c r="O191"/>
  <c r="Q191" s="1"/>
  <c r="J191"/>
  <c r="I191"/>
  <c r="F191"/>
  <c r="O190"/>
  <c r="Q190" s="1"/>
  <c r="J190"/>
  <c r="I190"/>
  <c r="F190"/>
  <c r="O189"/>
  <c r="Q189" s="1"/>
  <c r="I189"/>
  <c r="E189"/>
  <c r="F189" s="1"/>
  <c r="D182" s="1"/>
  <c r="C186"/>
  <c r="O180"/>
  <c r="Q180" s="1"/>
  <c r="I180"/>
  <c r="F180"/>
  <c r="O179"/>
  <c r="Q179" s="1"/>
  <c r="J179"/>
  <c r="I179"/>
  <c r="F179"/>
  <c r="O178"/>
  <c r="Q178" s="1"/>
  <c r="J178"/>
  <c r="I178"/>
  <c r="F178"/>
  <c r="O177"/>
  <c r="P177" s="1"/>
  <c r="J177"/>
  <c r="I177"/>
  <c r="F177"/>
  <c r="O176"/>
  <c r="Q176" s="1"/>
  <c r="J176"/>
  <c r="I176"/>
  <c r="F176"/>
  <c r="P175"/>
  <c r="O175"/>
  <c r="Q175" s="1"/>
  <c r="J175"/>
  <c r="I175"/>
  <c r="F175"/>
  <c r="O174"/>
  <c r="Q174" s="1"/>
  <c r="J174"/>
  <c r="I174"/>
  <c r="F174"/>
  <c r="O173"/>
  <c r="Q173" s="1"/>
  <c r="J173"/>
  <c r="I173"/>
  <c r="F173"/>
  <c r="O172"/>
  <c r="Q172" s="1"/>
  <c r="J172"/>
  <c r="I172"/>
  <c r="F172"/>
  <c r="O171"/>
  <c r="Q171" s="1"/>
  <c r="J171"/>
  <c r="I171"/>
  <c r="F171"/>
  <c r="O170"/>
  <c r="Q170" s="1"/>
  <c r="J170"/>
  <c r="I170"/>
  <c r="F170"/>
  <c r="Q169"/>
  <c r="O169"/>
  <c r="P169" s="1"/>
  <c r="J169"/>
  <c r="I169"/>
  <c r="F169"/>
  <c r="O168"/>
  <c r="Q168" s="1"/>
  <c r="J168"/>
  <c r="I168"/>
  <c r="F168"/>
  <c r="O167"/>
  <c r="Q167" s="1"/>
  <c r="J167"/>
  <c r="I167"/>
  <c r="F167"/>
  <c r="O166"/>
  <c r="Q166" s="1"/>
  <c r="J166"/>
  <c r="I166"/>
  <c r="F166"/>
  <c r="Q165"/>
  <c r="P165"/>
  <c r="O165"/>
  <c r="J165"/>
  <c r="I165"/>
  <c r="F165"/>
  <c r="O164"/>
  <c r="Q164" s="1"/>
  <c r="J164"/>
  <c r="I164"/>
  <c r="F164"/>
  <c r="O163"/>
  <c r="Q163" s="1"/>
  <c r="J163"/>
  <c r="I163"/>
  <c r="F163"/>
  <c r="O162"/>
  <c r="Q162" s="1"/>
  <c r="J162"/>
  <c r="I162"/>
  <c r="F162"/>
  <c r="O161"/>
  <c r="P161" s="1"/>
  <c r="J161"/>
  <c r="I161"/>
  <c r="F161"/>
  <c r="O160"/>
  <c r="Q160" s="1"/>
  <c r="J160"/>
  <c r="I160"/>
  <c r="F160"/>
  <c r="P159"/>
  <c r="O159"/>
  <c r="Q159" s="1"/>
  <c r="J159"/>
  <c r="I159"/>
  <c r="F159"/>
  <c r="O158"/>
  <c r="Q158" s="1"/>
  <c r="J158"/>
  <c r="I158"/>
  <c r="F158"/>
  <c r="O157"/>
  <c r="Q157" s="1"/>
  <c r="J157"/>
  <c r="I157"/>
  <c r="F157"/>
  <c r="O156"/>
  <c r="Q156" s="1"/>
  <c r="J156"/>
  <c r="I156"/>
  <c r="F156"/>
  <c r="O155"/>
  <c r="Q155" s="1"/>
  <c r="J155"/>
  <c r="I155"/>
  <c r="F155"/>
  <c r="O154"/>
  <c r="Q154" s="1"/>
  <c r="J154"/>
  <c r="I154"/>
  <c r="F154"/>
  <c r="Q153"/>
  <c r="O153"/>
  <c r="P153" s="1"/>
  <c r="J153"/>
  <c r="I153"/>
  <c r="F153"/>
  <c r="O152"/>
  <c r="Q152" s="1"/>
  <c r="J152"/>
  <c r="I152"/>
  <c r="F152"/>
  <c r="O151"/>
  <c r="Q151" s="1"/>
  <c r="J151"/>
  <c r="I151"/>
  <c r="F151"/>
  <c r="O150"/>
  <c r="Q150" s="1"/>
  <c r="J150"/>
  <c r="I150"/>
  <c r="F150"/>
  <c r="Q149"/>
  <c r="P149"/>
  <c r="O149"/>
  <c r="J149"/>
  <c r="I149"/>
  <c r="F149"/>
  <c r="O148"/>
  <c r="Q148" s="1"/>
  <c r="J148"/>
  <c r="I148"/>
  <c r="F148"/>
  <c r="O147"/>
  <c r="Q147" s="1"/>
  <c r="J147"/>
  <c r="I147"/>
  <c r="F147"/>
  <c r="O146"/>
  <c r="Q146" s="1"/>
  <c r="I146"/>
  <c r="E146"/>
  <c r="F146" s="1"/>
  <c r="D139" s="1"/>
  <c r="C143"/>
  <c r="O137"/>
  <c r="I137"/>
  <c r="F137"/>
  <c r="O136"/>
  <c r="Q136" s="1"/>
  <c r="J136"/>
  <c r="I136"/>
  <c r="F136"/>
  <c r="O135"/>
  <c r="J135"/>
  <c r="I135"/>
  <c r="F135"/>
  <c r="O134"/>
  <c r="Q134" s="1"/>
  <c r="J134"/>
  <c r="I134"/>
  <c r="F134"/>
  <c r="O133"/>
  <c r="J133"/>
  <c r="I133"/>
  <c r="F133"/>
  <c r="P132"/>
  <c r="O132"/>
  <c r="Q132" s="1"/>
  <c r="J132"/>
  <c r="I132"/>
  <c r="F132"/>
  <c r="O131"/>
  <c r="J131"/>
  <c r="I131"/>
  <c r="F131"/>
  <c r="O130"/>
  <c r="Q130" s="1"/>
  <c r="J130"/>
  <c r="I130"/>
  <c r="F130"/>
  <c r="O129"/>
  <c r="J129"/>
  <c r="I129"/>
  <c r="F129"/>
  <c r="O128"/>
  <c r="Q128" s="1"/>
  <c r="J128"/>
  <c r="I128"/>
  <c r="F128"/>
  <c r="O127"/>
  <c r="J127"/>
  <c r="I127"/>
  <c r="F127"/>
  <c r="O126"/>
  <c r="Q126" s="1"/>
  <c r="J126"/>
  <c r="I126"/>
  <c r="F126"/>
  <c r="O125"/>
  <c r="P125" s="1"/>
  <c r="J125"/>
  <c r="I125"/>
  <c r="F125"/>
  <c r="O124"/>
  <c r="Q124" s="1"/>
  <c r="J124"/>
  <c r="I124"/>
  <c r="F124"/>
  <c r="O123"/>
  <c r="J123"/>
  <c r="I123"/>
  <c r="F123"/>
  <c r="O122"/>
  <c r="Q122" s="1"/>
  <c r="J122"/>
  <c r="I122"/>
  <c r="F122"/>
  <c r="Q121"/>
  <c r="O121"/>
  <c r="P121" s="1"/>
  <c r="J121"/>
  <c r="I121"/>
  <c r="F121"/>
  <c r="O120"/>
  <c r="Q120" s="1"/>
  <c r="J120"/>
  <c r="I120"/>
  <c r="F120"/>
  <c r="O119"/>
  <c r="J119"/>
  <c r="I119"/>
  <c r="F119"/>
  <c r="O118"/>
  <c r="Q118" s="1"/>
  <c r="J118"/>
  <c r="I118"/>
  <c r="F118"/>
  <c r="O117"/>
  <c r="P117" s="1"/>
  <c r="J117"/>
  <c r="I117"/>
  <c r="F117"/>
  <c r="O116"/>
  <c r="Q116" s="1"/>
  <c r="J116"/>
  <c r="I116"/>
  <c r="F116"/>
  <c r="O115"/>
  <c r="J115"/>
  <c r="I115"/>
  <c r="F115"/>
  <c r="O114"/>
  <c r="Q114" s="1"/>
  <c r="J114"/>
  <c r="I114"/>
  <c r="F114"/>
  <c r="O113"/>
  <c r="P113" s="1"/>
  <c r="J113"/>
  <c r="I113"/>
  <c r="F113"/>
  <c r="O112"/>
  <c r="Q112" s="1"/>
  <c r="J112"/>
  <c r="I112"/>
  <c r="F112"/>
  <c r="O111"/>
  <c r="J111"/>
  <c r="I111"/>
  <c r="F111"/>
  <c r="O110"/>
  <c r="Q110" s="1"/>
  <c r="J110"/>
  <c r="I110"/>
  <c r="F110"/>
  <c r="O109"/>
  <c r="P109" s="1"/>
  <c r="J109"/>
  <c r="I109"/>
  <c r="F109"/>
  <c r="O108"/>
  <c r="Q108" s="1"/>
  <c r="J108"/>
  <c r="I108"/>
  <c r="F108"/>
  <c r="O107"/>
  <c r="J107"/>
  <c r="I107"/>
  <c r="F107"/>
  <c r="O106"/>
  <c r="Q106" s="1"/>
  <c r="J106"/>
  <c r="I106"/>
  <c r="F106"/>
  <c r="Q105"/>
  <c r="O105"/>
  <c r="P105" s="1"/>
  <c r="J105"/>
  <c r="I105"/>
  <c r="F105"/>
  <c r="O104"/>
  <c r="Q104" s="1"/>
  <c r="J104"/>
  <c r="I104"/>
  <c r="F104"/>
  <c r="O103"/>
  <c r="I103"/>
  <c r="E103"/>
  <c r="F103" s="1"/>
  <c r="C100"/>
  <c r="O94"/>
  <c r="Q94" s="1"/>
  <c r="I94"/>
  <c r="F94"/>
  <c r="O93"/>
  <c r="Q93" s="1"/>
  <c r="J93"/>
  <c r="I93"/>
  <c r="F93"/>
  <c r="O92"/>
  <c r="Q92" s="1"/>
  <c r="J92"/>
  <c r="I92"/>
  <c r="F92"/>
  <c r="O91"/>
  <c r="P91" s="1"/>
  <c r="J91"/>
  <c r="I91"/>
  <c r="F91"/>
  <c r="O90"/>
  <c r="Q90" s="1"/>
  <c r="J90"/>
  <c r="I90"/>
  <c r="F90"/>
  <c r="P89"/>
  <c r="O89"/>
  <c r="Q89" s="1"/>
  <c r="J89"/>
  <c r="I89"/>
  <c r="F89"/>
  <c r="O88"/>
  <c r="Q88" s="1"/>
  <c r="J88"/>
  <c r="I88"/>
  <c r="F88"/>
  <c r="O87"/>
  <c r="Q87" s="1"/>
  <c r="J87"/>
  <c r="I87"/>
  <c r="F87"/>
  <c r="O86"/>
  <c r="Q86" s="1"/>
  <c r="J86"/>
  <c r="I86"/>
  <c r="F86"/>
  <c r="O85"/>
  <c r="Q85" s="1"/>
  <c r="J85"/>
  <c r="I85"/>
  <c r="F85"/>
  <c r="O84"/>
  <c r="Q84" s="1"/>
  <c r="J84"/>
  <c r="I84"/>
  <c r="F84"/>
  <c r="Q83"/>
  <c r="O83"/>
  <c r="P83" s="1"/>
  <c r="J83"/>
  <c r="I83"/>
  <c r="F83"/>
  <c r="O82"/>
  <c r="Q82" s="1"/>
  <c r="J82"/>
  <c r="I82"/>
  <c r="F82"/>
  <c r="O81"/>
  <c r="Q81" s="1"/>
  <c r="J81"/>
  <c r="I81"/>
  <c r="F81"/>
  <c r="O80"/>
  <c r="Q80" s="1"/>
  <c r="J80"/>
  <c r="I80"/>
  <c r="F80"/>
  <c r="Q79"/>
  <c r="P79"/>
  <c r="O79"/>
  <c r="J79"/>
  <c r="I79"/>
  <c r="F79"/>
  <c r="O78"/>
  <c r="Q78" s="1"/>
  <c r="J78"/>
  <c r="I78"/>
  <c r="F78"/>
  <c r="O77"/>
  <c r="Q77" s="1"/>
  <c r="J77"/>
  <c r="I77"/>
  <c r="F77"/>
  <c r="O76"/>
  <c r="Q76" s="1"/>
  <c r="J76"/>
  <c r="I76"/>
  <c r="F76"/>
  <c r="O75"/>
  <c r="P75" s="1"/>
  <c r="J75"/>
  <c r="I75"/>
  <c r="F75"/>
  <c r="O74"/>
  <c r="Q74" s="1"/>
  <c r="J74"/>
  <c r="I74"/>
  <c r="F74"/>
  <c r="P73"/>
  <c r="O73"/>
  <c r="Q73" s="1"/>
  <c r="J73"/>
  <c r="I73"/>
  <c r="F73"/>
  <c r="O72"/>
  <c r="Q72" s="1"/>
  <c r="J72"/>
  <c r="I72"/>
  <c r="F72"/>
  <c r="O71"/>
  <c r="Q71" s="1"/>
  <c r="J71"/>
  <c r="I71"/>
  <c r="F71"/>
  <c r="O70"/>
  <c r="Q70" s="1"/>
  <c r="J70"/>
  <c r="I70"/>
  <c r="F70"/>
  <c r="O69"/>
  <c r="Q69" s="1"/>
  <c r="J69"/>
  <c r="I69"/>
  <c r="F69"/>
  <c r="O68"/>
  <c r="Q68" s="1"/>
  <c r="J68"/>
  <c r="I68"/>
  <c r="F68"/>
  <c r="Q67"/>
  <c r="O67"/>
  <c r="P67" s="1"/>
  <c r="J67"/>
  <c r="I67"/>
  <c r="F67"/>
  <c r="O66"/>
  <c r="Q66" s="1"/>
  <c r="J66"/>
  <c r="I66"/>
  <c r="F66"/>
  <c r="O65"/>
  <c r="Q65" s="1"/>
  <c r="J65"/>
  <c r="I65"/>
  <c r="F65"/>
  <c r="O64"/>
  <c r="Q64" s="1"/>
  <c r="J64"/>
  <c r="I64"/>
  <c r="F64"/>
  <c r="Q63"/>
  <c r="P63"/>
  <c r="O63"/>
  <c r="J63"/>
  <c r="I63"/>
  <c r="F63"/>
  <c r="O62"/>
  <c r="Q62" s="1"/>
  <c r="J62"/>
  <c r="I62"/>
  <c r="F62"/>
  <c r="O61"/>
  <c r="Q61" s="1"/>
  <c r="J61"/>
  <c r="I61"/>
  <c r="F61"/>
  <c r="O60"/>
  <c r="Q60" s="1"/>
  <c r="I60"/>
  <c r="E60"/>
  <c r="F60" s="1"/>
  <c r="D53" s="1"/>
  <c r="C57"/>
  <c r="I524" i="42"/>
  <c r="F524"/>
  <c r="J523"/>
  <c r="I523"/>
  <c r="F523"/>
  <c r="J522"/>
  <c r="I522"/>
  <c r="F522"/>
  <c r="J521"/>
  <c r="I521"/>
  <c r="F521"/>
  <c r="J520"/>
  <c r="I520"/>
  <c r="F520"/>
  <c r="J519"/>
  <c r="I519"/>
  <c r="F519"/>
  <c r="J518"/>
  <c r="I518"/>
  <c r="F518"/>
  <c r="J517"/>
  <c r="I517"/>
  <c r="F517"/>
  <c r="J516"/>
  <c r="I516"/>
  <c r="F516"/>
  <c r="J515"/>
  <c r="I515"/>
  <c r="F515"/>
  <c r="J514"/>
  <c r="I514"/>
  <c r="F514"/>
  <c r="J513"/>
  <c r="I513"/>
  <c r="F513"/>
  <c r="J512"/>
  <c r="I512"/>
  <c r="F512"/>
  <c r="J511"/>
  <c r="I511"/>
  <c r="F511"/>
  <c r="J510"/>
  <c r="I510"/>
  <c r="F510"/>
  <c r="J509"/>
  <c r="I509"/>
  <c r="F509"/>
  <c r="J508"/>
  <c r="I508"/>
  <c r="F508"/>
  <c r="J507"/>
  <c r="I507"/>
  <c r="F507"/>
  <c r="J506"/>
  <c r="I506"/>
  <c r="F506"/>
  <c r="J505"/>
  <c r="I505"/>
  <c r="F505"/>
  <c r="J504"/>
  <c r="I504"/>
  <c r="F504"/>
  <c r="J503"/>
  <c r="I503"/>
  <c r="F503"/>
  <c r="J502"/>
  <c r="I502"/>
  <c r="F502"/>
  <c r="J501"/>
  <c r="I501"/>
  <c r="F501"/>
  <c r="J500"/>
  <c r="I500"/>
  <c r="F500"/>
  <c r="J499"/>
  <c r="I499"/>
  <c r="F499"/>
  <c r="J498"/>
  <c r="I498"/>
  <c r="F498"/>
  <c r="J497"/>
  <c r="I497"/>
  <c r="F497"/>
  <c r="J496"/>
  <c r="I496"/>
  <c r="F496"/>
  <c r="J495"/>
  <c r="I495"/>
  <c r="F495"/>
  <c r="J494"/>
  <c r="I494"/>
  <c r="F494"/>
  <c r="J493"/>
  <c r="I493"/>
  <c r="F493"/>
  <c r="J492"/>
  <c r="I492"/>
  <c r="F492"/>
  <c r="J491"/>
  <c r="I491"/>
  <c r="F491"/>
  <c r="I490"/>
  <c r="F490"/>
  <c r="D483" s="1"/>
  <c r="C486"/>
  <c r="I481"/>
  <c r="F481"/>
  <c r="J480"/>
  <c r="I480"/>
  <c r="F480"/>
  <c r="J479"/>
  <c r="I479"/>
  <c r="F479"/>
  <c r="J478"/>
  <c r="I478"/>
  <c r="F478"/>
  <c r="J477"/>
  <c r="I477"/>
  <c r="F477"/>
  <c r="J476"/>
  <c r="I476"/>
  <c r="F476"/>
  <c r="J475"/>
  <c r="I475"/>
  <c r="F475"/>
  <c r="J474"/>
  <c r="I474"/>
  <c r="F474"/>
  <c r="J473"/>
  <c r="I473"/>
  <c r="F473"/>
  <c r="J472"/>
  <c r="I472"/>
  <c r="F472"/>
  <c r="J471"/>
  <c r="I471"/>
  <c r="F471"/>
  <c r="J470"/>
  <c r="I470"/>
  <c r="F470"/>
  <c r="J469"/>
  <c r="I469"/>
  <c r="F469"/>
  <c r="J468"/>
  <c r="I468"/>
  <c r="F468"/>
  <c r="J467"/>
  <c r="I467"/>
  <c r="F467"/>
  <c r="J466"/>
  <c r="I466"/>
  <c r="F466"/>
  <c r="J465"/>
  <c r="I465"/>
  <c r="F465"/>
  <c r="J464"/>
  <c r="I464"/>
  <c r="F464"/>
  <c r="J463"/>
  <c r="I463"/>
  <c r="F463"/>
  <c r="J462"/>
  <c r="I462"/>
  <c r="F462"/>
  <c r="J461"/>
  <c r="I461"/>
  <c r="F461"/>
  <c r="J460"/>
  <c r="I460"/>
  <c r="F460"/>
  <c r="J459"/>
  <c r="I459"/>
  <c r="F459"/>
  <c r="J458"/>
  <c r="I458"/>
  <c r="F458"/>
  <c r="J457"/>
  <c r="I457"/>
  <c r="F457"/>
  <c r="J456"/>
  <c r="I456"/>
  <c r="F456"/>
  <c r="J455"/>
  <c r="I455"/>
  <c r="F455"/>
  <c r="J454"/>
  <c r="I454"/>
  <c r="F454"/>
  <c r="J453"/>
  <c r="I453"/>
  <c r="F453"/>
  <c r="J452"/>
  <c r="I452"/>
  <c r="F452"/>
  <c r="J451"/>
  <c r="I451"/>
  <c r="F451"/>
  <c r="J450"/>
  <c r="I450"/>
  <c r="F450"/>
  <c r="J449"/>
  <c r="I449"/>
  <c r="F449"/>
  <c r="J448"/>
  <c r="I448"/>
  <c r="F448"/>
  <c r="I447"/>
  <c r="F447"/>
  <c r="C443"/>
  <c r="I438"/>
  <c r="F438"/>
  <c r="J437"/>
  <c r="I437"/>
  <c r="F437"/>
  <c r="J436"/>
  <c r="I436"/>
  <c r="F436"/>
  <c r="J435"/>
  <c r="I435"/>
  <c r="F435"/>
  <c r="J434"/>
  <c r="I434"/>
  <c r="F434"/>
  <c r="J433"/>
  <c r="I433"/>
  <c r="F433"/>
  <c r="J432"/>
  <c r="I432"/>
  <c r="F432"/>
  <c r="J431"/>
  <c r="I431"/>
  <c r="F431"/>
  <c r="J430"/>
  <c r="I430"/>
  <c r="F430"/>
  <c r="J429"/>
  <c r="I429"/>
  <c r="F429"/>
  <c r="J428"/>
  <c r="I428"/>
  <c r="F428"/>
  <c r="J427"/>
  <c r="I427"/>
  <c r="F427"/>
  <c r="J426"/>
  <c r="I426"/>
  <c r="F426"/>
  <c r="J425"/>
  <c r="I425"/>
  <c r="F425"/>
  <c r="J424"/>
  <c r="I424"/>
  <c r="F424"/>
  <c r="J423"/>
  <c r="I423"/>
  <c r="F423"/>
  <c r="J422"/>
  <c r="I422"/>
  <c r="F422"/>
  <c r="J421"/>
  <c r="I421"/>
  <c r="F421"/>
  <c r="J420"/>
  <c r="I420"/>
  <c r="F420"/>
  <c r="J419"/>
  <c r="I419"/>
  <c r="F419"/>
  <c r="J418"/>
  <c r="I418"/>
  <c r="F418"/>
  <c r="J417"/>
  <c r="I417"/>
  <c r="F417"/>
  <c r="J416"/>
  <c r="I416"/>
  <c r="F416"/>
  <c r="J415"/>
  <c r="I415"/>
  <c r="F415"/>
  <c r="J414"/>
  <c r="I414"/>
  <c r="F414"/>
  <c r="J413"/>
  <c r="I413"/>
  <c r="F413"/>
  <c r="J412"/>
  <c r="I412"/>
  <c r="F412"/>
  <c r="J411"/>
  <c r="I411"/>
  <c r="F411"/>
  <c r="J410"/>
  <c r="I410"/>
  <c r="F410"/>
  <c r="J409"/>
  <c r="I409"/>
  <c r="F409"/>
  <c r="J408"/>
  <c r="I408"/>
  <c r="F408"/>
  <c r="J407"/>
  <c r="I407"/>
  <c r="F407"/>
  <c r="J406"/>
  <c r="I406"/>
  <c r="F406"/>
  <c r="J405"/>
  <c r="I405"/>
  <c r="F405"/>
  <c r="I404"/>
  <c r="F404"/>
  <c r="C400"/>
  <c r="I395"/>
  <c r="F395"/>
  <c r="J394"/>
  <c r="I394"/>
  <c r="F394"/>
  <c r="J393"/>
  <c r="I393"/>
  <c r="F393"/>
  <c r="J392"/>
  <c r="I392"/>
  <c r="F392"/>
  <c r="J391"/>
  <c r="I391"/>
  <c r="F391"/>
  <c r="J390"/>
  <c r="I390"/>
  <c r="F390"/>
  <c r="J389"/>
  <c r="I389"/>
  <c r="F389"/>
  <c r="J388"/>
  <c r="I388"/>
  <c r="F388"/>
  <c r="J387"/>
  <c r="I387"/>
  <c r="F387"/>
  <c r="J386"/>
  <c r="I386"/>
  <c r="F386"/>
  <c r="J385"/>
  <c r="I385"/>
  <c r="F385"/>
  <c r="J384"/>
  <c r="I384"/>
  <c r="F384"/>
  <c r="J383"/>
  <c r="I383"/>
  <c r="F383"/>
  <c r="J382"/>
  <c r="I382"/>
  <c r="F382"/>
  <c r="J381"/>
  <c r="I381"/>
  <c r="F381"/>
  <c r="J380"/>
  <c r="I380"/>
  <c r="F380"/>
  <c r="J379"/>
  <c r="I379"/>
  <c r="F379"/>
  <c r="J378"/>
  <c r="I378"/>
  <c r="F378"/>
  <c r="J377"/>
  <c r="I377"/>
  <c r="F377"/>
  <c r="J376"/>
  <c r="I376"/>
  <c r="F376"/>
  <c r="J375"/>
  <c r="I375"/>
  <c r="F375"/>
  <c r="J374"/>
  <c r="I374"/>
  <c r="F374"/>
  <c r="J373"/>
  <c r="I373"/>
  <c r="F373"/>
  <c r="J372"/>
  <c r="I372"/>
  <c r="F372"/>
  <c r="J371"/>
  <c r="I371"/>
  <c r="F371"/>
  <c r="J370"/>
  <c r="I370"/>
  <c r="F370"/>
  <c r="J369"/>
  <c r="I369"/>
  <c r="F369"/>
  <c r="J368"/>
  <c r="I368"/>
  <c r="F368"/>
  <c r="J367"/>
  <c r="I367"/>
  <c r="F367"/>
  <c r="J366"/>
  <c r="I366"/>
  <c r="F366"/>
  <c r="J365"/>
  <c r="I365"/>
  <c r="F365"/>
  <c r="J364"/>
  <c r="I364"/>
  <c r="F364"/>
  <c r="J363"/>
  <c r="I363"/>
  <c r="F363"/>
  <c r="J362"/>
  <c r="I362"/>
  <c r="F362"/>
  <c r="I361"/>
  <c r="F361"/>
  <c r="D354" s="1"/>
  <c r="C357"/>
  <c r="I352"/>
  <c r="F352"/>
  <c r="J351"/>
  <c r="I351"/>
  <c r="F351"/>
  <c r="J350"/>
  <c r="I350"/>
  <c r="F350"/>
  <c r="J349"/>
  <c r="I349"/>
  <c r="F349"/>
  <c r="J348"/>
  <c r="I348"/>
  <c r="F348"/>
  <c r="J347"/>
  <c r="I347"/>
  <c r="F347"/>
  <c r="J346"/>
  <c r="I346"/>
  <c r="F346"/>
  <c r="J345"/>
  <c r="I345"/>
  <c r="F345"/>
  <c r="J344"/>
  <c r="I344"/>
  <c r="F344"/>
  <c r="J343"/>
  <c r="I343"/>
  <c r="F343"/>
  <c r="J342"/>
  <c r="I342"/>
  <c r="F342"/>
  <c r="J341"/>
  <c r="I341"/>
  <c r="F341"/>
  <c r="J340"/>
  <c r="I340"/>
  <c r="F340"/>
  <c r="J339"/>
  <c r="I339"/>
  <c r="F339"/>
  <c r="J338"/>
  <c r="I338"/>
  <c r="F338"/>
  <c r="J337"/>
  <c r="I337"/>
  <c r="F337"/>
  <c r="J336"/>
  <c r="I336"/>
  <c r="F336"/>
  <c r="J335"/>
  <c r="I335"/>
  <c r="F335"/>
  <c r="J334"/>
  <c r="I334"/>
  <c r="F334"/>
  <c r="J333"/>
  <c r="I333"/>
  <c r="F333"/>
  <c r="J332"/>
  <c r="I332"/>
  <c r="F332"/>
  <c r="J331"/>
  <c r="I331"/>
  <c r="F331"/>
  <c r="J330"/>
  <c r="I330"/>
  <c r="F330"/>
  <c r="J329"/>
  <c r="I329"/>
  <c r="F329"/>
  <c r="J328"/>
  <c r="I328"/>
  <c r="F328"/>
  <c r="J327"/>
  <c r="I327"/>
  <c r="F327"/>
  <c r="J326"/>
  <c r="I326"/>
  <c r="F326"/>
  <c r="J325"/>
  <c r="I325"/>
  <c r="F325"/>
  <c r="J324"/>
  <c r="I324"/>
  <c r="F324"/>
  <c r="J323"/>
  <c r="I323"/>
  <c r="F323"/>
  <c r="J322"/>
  <c r="I322"/>
  <c r="F322"/>
  <c r="J321"/>
  <c r="I321"/>
  <c r="F321"/>
  <c r="J320"/>
  <c r="I320"/>
  <c r="F320"/>
  <c r="J319"/>
  <c r="I319"/>
  <c r="F319"/>
  <c r="I318"/>
  <c r="F318"/>
  <c r="C314"/>
  <c r="I309"/>
  <c r="F309"/>
  <c r="J308"/>
  <c r="I308"/>
  <c r="F308"/>
  <c r="J307"/>
  <c r="I307"/>
  <c r="F307"/>
  <c r="J306"/>
  <c r="I306"/>
  <c r="F306"/>
  <c r="J305"/>
  <c r="I305"/>
  <c r="F305"/>
  <c r="J304"/>
  <c r="I304"/>
  <c r="F304"/>
  <c r="J303"/>
  <c r="I303"/>
  <c r="F303"/>
  <c r="J302"/>
  <c r="I302"/>
  <c r="F302"/>
  <c r="J301"/>
  <c r="I301"/>
  <c r="F301"/>
  <c r="J300"/>
  <c r="I300"/>
  <c r="F300"/>
  <c r="J299"/>
  <c r="I299"/>
  <c r="F299"/>
  <c r="J298"/>
  <c r="I298"/>
  <c r="F298"/>
  <c r="J297"/>
  <c r="I297"/>
  <c r="F297"/>
  <c r="J296"/>
  <c r="I296"/>
  <c r="F296"/>
  <c r="J295"/>
  <c r="I295"/>
  <c r="F295"/>
  <c r="J294"/>
  <c r="I294"/>
  <c r="F294"/>
  <c r="J293"/>
  <c r="I293"/>
  <c r="F293"/>
  <c r="J292"/>
  <c r="I292"/>
  <c r="F292"/>
  <c r="J291"/>
  <c r="I291"/>
  <c r="F291"/>
  <c r="J290"/>
  <c r="I290"/>
  <c r="F290"/>
  <c r="J289"/>
  <c r="I289"/>
  <c r="F289"/>
  <c r="J288"/>
  <c r="I288"/>
  <c r="F288"/>
  <c r="J287"/>
  <c r="I287"/>
  <c r="F287"/>
  <c r="J286"/>
  <c r="I286"/>
  <c r="F286"/>
  <c r="J285"/>
  <c r="I285"/>
  <c r="F285"/>
  <c r="J284"/>
  <c r="I284"/>
  <c r="F284"/>
  <c r="J283"/>
  <c r="I283"/>
  <c r="F283"/>
  <c r="J282"/>
  <c r="I282"/>
  <c r="F282"/>
  <c r="J281"/>
  <c r="I281"/>
  <c r="F281"/>
  <c r="J280"/>
  <c r="I280"/>
  <c r="F280"/>
  <c r="J279"/>
  <c r="I279"/>
  <c r="F279"/>
  <c r="J278"/>
  <c r="I278"/>
  <c r="F278"/>
  <c r="J277"/>
  <c r="I277"/>
  <c r="F277"/>
  <c r="J276"/>
  <c r="I276"/>
  <c r="F276"/>
  <c r="I275"/>
  <c r="F275"/>
  <c r="C271"/>
  <c r="I266"/>
  <c r="F266"/>
  <c r="J265"/>
  <c r="I265"/>
  <c r="F265"/>
  <c r="J264"/>
  <c r="I264"/>
  <c r="F264"/>
  <c r="J263"/>
  <c r="I263"/>
  <c r="F263"/>
  <c r="J262"/>
  <c r="I262"/>
  <c r="F262"/>
  <c r="J261"/>
  <c r="I261"/>
  <c r="F261"/>
  <c r="J260"/>
  <c r="I260"/>
  <c r="F260"/>
  <c r="J259"/>
  <c r="I259"/>
  <c r="F259"/>
  <c r="J258"/>
  <c r="I258"/>
  <c r="F258"/>
  <c r="J257"/>
  <c r="I257"/>
  <c r="F257"/>
  <c r="J256"/>
  <c r="I256"/>
  <c r="F256"/>
  <c r="J255"/>
  <c r="I255"/>
  <c r="F255"/>
  <c r="J254"/>
  <c r="I254"/>
  <c r="F254"/>
  <c r="J253"/>
  <c r="I253"/>
  <c r="F253"/>
  <c r="J252"/>
  <c r="I252"/>
  <c r="F252"/>
  <c r="J251"/>
  <c r="I251"/>
  <c r="F251"/>
  <c r="J250"/>
  <c r="I250"/>
  <c r="F250"/>
  <c r="J249"/>
  <c r="I249"/>
  <c r="F249"/>
  <c r="J248"/>
  <c r="I248"/>
  <c r="F248"/>
  <c r="J247"/>
  <c r="I247"/>
  <c r="F247"/>
  <c r="J246"/>
  <c r="I246"/>
  <c r="F246"/>
  <c r="J245"/>
  <c r="I245"/>
  <c r="F245"/>
  <c r="J244"/>
  <c r="I244"/>
  <c r="F244"/>
  <c r="J243"/>
  <c r="I243"/>
  <c r="F243"/>
  <c r="J242"/>
  <c r="I242"/>
  <c r="F242"/>
  <c r="J241"/>
  <c r="I241"/>
  <c r="F241"/>
  <c r="J240"/>
  <c r="I240"/>
  <c r="F240"/>
  <c r="J239"/>
  <c r="I239"/>
  <c r="F239"/>
  <c r="J238"/>
  <c r="I238"/>
  <c r="F238"/>
  <c r="J237"/>
  <c r="I237"/>
  <c r="F237"/>
  <c r="J236"/>
  <c r="I236"/>
  <c r="F236"/>
  <c r="J235"/>
  <c r="I235"/>
  <c r="F235"/>
  <c r="J234"/>
  <c r="I234"/>
  <c r="F234"/>
  <c r="J233"/>
  <c r="I233"/>
  <c r="F233"/>
  <c r="I232"/>
  <c r="F232"/>
  <c r="C228"/>
  <c r="I223"/>
  <c r="F223"/>
  <c r="J222"/>
  <c r="I222"/>
  <c r="F222"/>
  <c r="J221"/>
  <c r="I221"/>
  <c r="F221"/>
  <c r="J220"/>
  <c r="I220"/>
  <c r="F220"/>
  <c r="J219"/>
  <c r="I219"/>
  <c r="F219"/>
  <c r="J218"/>
  <c r="I218"/>
  <c r="F218"/>
  <c r="J217"/>
  <c r="I217"/>
  <c r="F217"/>
  <c r="J216"/>
  <c r="I216"/>
  <c r="F216"/>
  <c r="J215"/>
  <c r="I215"/>
  <c r="F215"/>
  <c r="J214"/>
  <c r="I214"/>
  <c r="F214"/>
  <c r="J213"/>
  <c r="I213"/>
  <c r="F213"/>
  <c r="J212"/>
  <c r="I212"/>
  <c r="F212"/>
  <c r="J211"/>
  <c r="I211"/>
  <c r="F211"/>
  <c r="J210"/>
  <c r="I210"/>
  <c r="F210"/>
  <c r="J209"/>
  <c r="I209"/>
  <c r="F209"/>
  <c r="J208"/>
  <c r="I208"/>
  <c r="F208"/>
  <c r="J207"/>
  <c r="I207"/>
  <c r="F207"/>
  <c r="J206"/>
  <c r="I206"/>
  <c r="F206"/>
  <c r="J205"/>
  <c r="I205"/>
  <c r="F205"/>
  <c r="J204"/>
  <c r="I204"/>
  <c r="F204"/>
  <c r="J203"/>
  <c r="I203"/>
  <c r="F203"/>
  <c r="J202"/>
  <c r="I202"/>
  <c r="F202"/>
  <c r="J201"/>
  <c r="I201"/>
  <c r="F201"/>
  <c r="J200"/>
  <c r="I200"/>
  <c r="F200"/>
  <c r="J199"/>
  <c r="I199"/>
  <c r="F199"/>
  <c r="J198"/>
  <c r="I198"/>
  <c r="F198"/>
  <c r="J197"/>
  <c r="I197"/>
  <c r="F197"/>
  <c r="J196"/>
  <c r="I196"/>
  <c r="F196"/>
  <c r="J195"/>
  <c r="I195"/>
  <c r="F195"/>
  <c r="J194"/>
  <c r="I194"/>
  <c r="F194"/>
  <c r="J193"/>
  <c r="I193"/>
  <c r="F193"/>
  <c r="J192"/>
  <c r="I192"/>
  <c r="F192"/>
  <c r="J191"/>
  <c r="I191"/>
  <c r="F191"/>
  <c r="D182" s="1"/>
  <c r="J190"/>
  <c r="I190"/>
  <c r="F190"/>
  <c r="I189"/>
  <c r="F189"/>
  <c r="C185"/>
  <c r="I180"/>
  <c r="F180"/>
  <c r="J179"/>
  <c r="I179"/>
  <c r="F179"/>
  <c r="J178"/>
  <c r="I178"/>
  <c r="F178"/>
  <c r="J177"/>
  <c r="I177"/>
  <c r="F177"/>
  <c r="J176"/>
  <c r="I176"/>
  <c r="F176"/>
  <c r="J175"/>
  <c r="I175"/>
  <c r="F175"/>
  <c r="J174"/>
  <c r="I174"/>
  <c r="F174"/>
  <c r="J173"/>
  <c r="I173"/>
  <c r="F173"/>
  <c r="J172"/>
  <c r="I172"/>
  <c r="F172"/>
  <c r="J171"/>
  <c r="I171"/>
  <c r="F171"/>
  <c r="J170"/>
  <c r="I170"/>
  <c r="F170"/>
  <c r="J169"/>
  <c r="I169"/>
  <c r="F169"/>
  <c r="J168"/>
  <c r="I168"/>
  <c r="F168"/>
  <c r="J167"/>
  <c r="I167"/>
  <c r="F167"/>
  <c r="J166"/>
  <c r="I166"/>
  <c r="F166"/>
  <c r="J165"/>
  <c r="I165"/>
  <c r="F165"/>
  <c r="J164"/>
  <c r="I164"/>
  <c r="F164"/>
  <c r="J163"/>
  <c r="I163"/>
  <c r="F163"/>
  <c r="J162"/>
  <c r="I162"/>
  <c r="F162"/>
  <c r="J161"/>
  <c r="I161"/>
  <c r="F161"/>
  <c r="J160"/>
  <c r="I160"/>
  <c r="F160"/>
  <c r="J159"/>
  <c r="I159"/>
  <c r="F159"/>
  <c r="J158"/>
  <c r="I158"/>
  <c r="F158"/>
  <c r="J157"/>
  <c r="I157"/>
  <c r="F157"/>
  <c r="J156"/>
  <c r="I156"/>
  <c r="F156"/>
  <c r="J155"/>
  <c r="I155"/>
  <c r="F155"/>
  <c r="J154"/>
  <c r="I154"/>
  <c r="F154"/>
  <c r="J153"/>
  <c r="I153"/>
  <c r="F153"/>
  <c r="J152"/>
  <c r="I152"/>
  <c r="F152"/>
  <c r="J151"/>
  <c r="I151"/>
  <c r="F151"/>
  <c r="J150"/>
  <c r="I150"/>
  <c r="F150"/>
  <c r="J149"/>
  <c r="I149"/>
  <c r="F149"/>
  <c r="J148"/>
  <c r="I148"/>
  <c r="F148"/>
  <c r="J147"/>
  <c r="I147"/>
  <c r="F147"/>
  <c r="I146"/>
  <c r="F146"/>
  <c r="C142"/>
  <c r="I137"/>
  <c r="F137"/>
  <c r="J136"/>
  <c r="I136"/>
  <c r="F136"/>
  <c r="J135"/>
  <c r="I135"/>
  <c r="F135"/>
  <c r="J134"/>
  <c r="I134"/>
  <c r="F134"/>
  <c r="J133"/>
  <c r="I133"/>
  <c r="F133"/>
  <c r="J132"/>
  <c r="I132"/>
  <c r="F132"/>
  <c r="J131"/>
  <c r="I131"/>
  <c r="F131"/>
  <c r="J130"/>
  <c r="I130"/>
  <c r="F130"/>
  <c r="J129"/>
  <c r="I129"/>
  <c r="F129"/>
  <c r="J128"/>
  <c r="I128"/>
  <c r="F128"/>
  <c r="J127"/>
  <c r="I127"/>
  <c r="F127"/>
  <c r="J126"/>
  <c r="I126"/>
  <c r="F126"/>
  <c r="J125"/>
  <c r="I125"/>
  <c r="F125"/>
  <c r="J124"/>
  <c r="I124"/>
  <c r="F124"/>
  <c r="J123"/>
  <c r="I123"/>
  <c r="F123"/>
  <c r="J122"/>
  <c r="I122"/>
  <c r="F122"/>
  <c r="J121"/>
  <c r="I121"/>
  <c r="F121"/>
  <c r="J120"/>
  <c r="I120"/>
  <c r="F120"/>
  <c r="J119"/>
  <c r="I119"/>
  <c r="F119"/>
  <c r="J118"/>
  <c r="I118"/>
  <c r="F118"/>
  <c r="J117"/>
  <c r="I117"/>
  <c r="F117"/>
  <c r="J116"/>
  <c r="I116"/>
  <c r="F116"/>
  <c r="J115"/>
  <c r="I115"/>
  <c r="F115"/>
  <c r="J114"/>
  <c r="I114"/>
  <c r="F114"/>
  <c r="J113"/>
  <c r="I113"/>
  <c r="F113"/>
  <c r="J112"/>
  <c r="I112"/>
  <c r="F112"/>
  <c r="J111"/>
  <c r="I111"/>
  <c r="F111"/>
  <c r="J110"/>
  <c r="I110"/>
  <c r="F110"/>
  <c r="J109"/>
  <c r="I109"/>
  <c r="F109"/>
  <c r="J108"/>
  <c r="I108"/>
  <c r="F108"/>
  <c r="J107"/>
  <c r="I107"/>
  <c r="F107"/>
  <c r="J106"/>
  <c r="I106"/>
  <c r="F106"/>
  <c r="J105"/>
  <c r="I105"/>
  <c r="F105"/>
  <c r="J104"/>
  <c r="I104"/>
  <c r="F104"/>
  <c r="I103"/>
  <c r="F103"/>
  <c r="C99"/>
  <c r="I94"/>
  <c r="F94"/>
  <c r="J93"/>
  <c r="I93"/>
  <c r="F93"/>
  <c r="J92"/>
  <c r="I92"/>
  <c r="F92"/>
  <c r="J91"/>
  <c r="I91"/>
  <c r="F91"/>
  <c r="J90"/>
  <c r="I90"/>
  <c r="F90"/>
  <c r="J89"/>
  <c r="I89"/>
  <c r="F89"/>
  <c r="J88"/>
  <c r="I88"/>
  <c r="F88"/>
  <c r="J87"/>
  <c r="I87"/>
  <c r="F87"/>
  <c r="J86"/>
  <c r="I86"/>
  <c r="F86"/>
  <c r="J85"/>
  <c r="I85"/>
  <c r="F85"/>
  <c r="J84"/>
  <c r="I84"/>
  <c r="F84"/>
  <c r="J83"/>
  <c r="I83"/>
  <c r="F83"/>
  <c r="J82"/>
  <c r="I82"/>
  <c r="F82"/>
  <c r="J81"/>
  <c r="I81"/>
  <c r="F81"/>
  <c r="J80"/>
  <c r="I80"/>
  <c r="F80"/>
  <c r="J79"/>
  <c r="I79"/>
  <c r="F79"/>
  <c r="J78"/>
  <c r="I78"/>
  <c r="F78"/>
  <c r="J77"/>
  <c r="I77"/>
  <c r="F77"/>
  <c r="J76"/>
  <c r="I76"/>
  <c r="F76"/>
  <c r="J75"/>
  <c r="I75"/>
  <c r="F75"/>
  <c r="J74"/>
  <c r="I74"/>
  <c r="F74"/>
  <c r="J73"/>
  <c r="I73"/>
  <c r="F73"/>
  <c r="J72"/>
  <c r="I72"/>
  <c r="F72"/>
  <c r="J71"/>
  <c r="I71"/>
  <c r="F71"/>
  <c r="J70"/>
  <c r="I70"/>
  <c r="F70"/>
  <c r="J69"/>
  <c r="I69"/>
  <c r="F69"/>
  <c r="J68"/>
  <c r="I68"/>
  <c r="F68"/>
  <c r="J67"/>
  <c r="I67"/>
  <c r="F67"/>
  <c r="J66"/>
  <c r="I66"/>
  <c r="F66"/>
  <c r="J65"/>
  <c r="I65"/>
  <c r="F65"/>
  <c r="J64"/>
  <c r="I64"/>
  <c r="F64"/>
  <c r="J63"/>
  <c r="I63"/>
  <c r="F63"/>
  <c r="J62"/>
  <c r="I62"/>
  <c r="F62"/>
  <c r="J61"/>
  <c r="I61"/>
  <c r="F61"/>
  <c r="I60"/>
  <c r="F60"/>
  <c r="C56"/>
  <c r="J524" i="40"/>
  <c r="I524"/>
  <c r="F524"/>
  <c r="J523"/>
  <c r="I523"/>
  <c r="F523"/>
  <c r="J522"/>
  <c r="I522"/>
  <c r="F522"/>
  <c r="J521"/>
  <c r="I521"/>
  <c r="F521"/>
  <c r="J520"/>
  <c r="I520"/>
  <c r="F520"/>
  <c r="J519"/>
  <c r="I519"/>
  <c r="F519"/>
  <c r="J518"/>
  <c r="I518"/>
  <c r="F518"/>
  <c r="J517"/>
  <c r="I517"/>
  <c r="F517"/>
  <c r="J516"/>
  <c r="I516"/>
  <c r="F516"/>
  <c r="J515"/>
  <c r="I515"/>
  <c r="F515"/>
  <c r="J514"/>
  <c r="I514"/>
  <c r="F514"/>
  <c r="J513"/>
  <c r="I513"/>
  <c r="F513"/>
  <c r="J512"/>
  <c r="I512"/>
  <c r="F512"/>
  <c r="J511"/>
  <c r="I511"/>
  <c r="F511"/>
  <c r="J510"/>
  <c r="I510"/>
  <c r="F510"/>
  <c r="J509"/>
  <c r="I509"/>
  <c r="F509"/>
  <c r="J508"/>
  <c r="I508"/>
  <c r="F508"/>
  <c r="J507"/>
  <c r="I507"/>
  <c r="F507"/>
  <c r="J506"/>
  <c r="I506"/>
  <c r="F506"/>
  <c r="J505"/>
  <c r="I505"/>
  <c r="F505"/>
  <c r="J504"/>
  <c r="I504"/>
  <c r="F504"/>
  <c r="J503"/>
  <c r="I503"/>
  <c r="F503"/>
  <c r="J502"/>
  <c r="I502"/>
  <c r="F502"/>
  <c r="J501"/>
  <c r="I501"/>
  <c r="F501"/>
  <c r="J500"/>
  <c r="I500"/>
  <c r="F500"/>
  <c r="J499"/>
  <c r="I499"/>
  <c r="F499"/>
  <c r="J498"/>
  <c r="I498"/>
  <c r="F498"/>
  <c r="J497"/>
  <c r="I497"/>
  <c r="F497"/>
  <c r="J496"/>
  <c r="I496"/>
  <c r="F496"/>
  <c r="J495"/>
  <c r="I495"/>
  <c r="F495"/>
  <c r="J494"/>
  <c r="I494"/>
  <c r="F494"/>
  <c r="J493"/>
  <c r="I493"/>
  <c r="F493"/>
  <c r="J492"/>
  <c r="I492"/>
  <c r="F492"/>
  <c r="J491"/>
  <c r="I491"/>
  <c r="F491"/>
  <c r="I490"/>
  <c r="F490"/>
  <c r="C487"/>
  <c r="J481"/>
  <c r="I481"/>
  <c r="F481"/>
  <c r="J480"/>
  <c r="I480"/>
  <c r="F480"/>
  <c r="J479"/>
  <c r="I479"/>
  <c r="F479"/>
  <c r="J478"/>
  <c r="I478"/>
  <c r="F478"/>
  <c r="J477"/>
  <c r="I477"/>
  <c r="F477"/>
  <c r="J476"/>
  <c r="I476"/>
  <c r="F476"/>
  <c r="J475"/>
  <c r="I475"/>
  <c r="F475"/>
  <c r="J474"/>
  <c r="I474"/>
  <c r="F474"/>
  <c r="J473"/>
  <c r="I473"/>
  <c r="F473"/>
  <c r="J472"/>
  <c r="I472"/>
  <c r="F472"/>
  <c r="J471"/>
  <c r="I471"/>
  <c r="F471"/>
  <c r="J470"/>
  <c r="I470"/>
  <c r="F470"/>
  <c r="J469"/>
  <c r="I469"/>
  <c r="F469"/>
  <c r="J468"/>
  <c r="I468"/>
  <c r="F468"/>
  <c r="J467"/>
  <c r="I467"/>
  <c r="F467"/>
  <c r="J466"/>
  <c r="I466"/>
  <c r="F466"/>
  <c r="J465"/>
  <c r="I465"/>
  <c r="F465"/>
  <c r="J464"/>
  <c r="I464"/>
  <c r="F464"/>
  <c r="J463"/>
  <c r="I463"/>
  <c r="F463"/>
  <c r="J462"/>
  <c r="I462"/>
  <c r="F462"/>
  <c r="J461"/>
  <c r="I461"/>
  <c r="F461"/>
  <c r="J460"/>
  <c r="I460"/>
  <c r="F460"/>
  <c r="J459"/>
  <c r="I459"/>
  <c r="F459"/>
  <c r="J458"/>
  <c r="I458"/>
  <c r="F458"/>
  <c r="J457"/>
  <c r="I457"/>
  <c r="F457"/>
  <c r="J456"/>
  <c r="I456"/>
  <c r="F456"/>
  <c r="J455"/>
  <c r="I455"/>
  <c r="F455"/>
  <c r="J454"/>
  <c r="I454"/>
  <c r="F454"/>
  <c r="J453"/>
  <c r="I453"/>
  <c r="F453"/>
  <c r="J452"/>
  <c r="I452"/>
  <c r="F452"/>
  <c r="J451"/>
  <c r="I451"/>
  <c r="F451"/>
  <c r="J450"/>
  <c r="I450"/>
  <c r="F450"/>
  <c r="J449"/>
  <c r="I449"/>
  <c r="F449"/>
  <c r="J448"/>
  <c r="I448"/>
  <c r="F448"/>
  <c r="I447"/>
  <c r="F447"/>
  <c r="C444"/>
  <c r="J438"/>
  <c r="I438"/>
  <c r="F438"/>
  <c r="J437"/>
  <c r="I437"/>
  <c r="F437"/>
  <c r="J436"/>
  <c r="I436"/>
  <c r="F436"/>
  <c r="J435"/>
  <c r="I435"/>
  <c r="F435"/>
  <c r="J434"/>
  <c r="I434"/>
  <c r="F434"/>
  <c r="J433"/>
  <c r="I433"/>
  <c r="F433"/>
  <c r="J432"/>
  <c r="I432"/>
  <c r="F432"/>
  <c r="J431"/>
  <c r="I431"/>
  <c r="F431"/>
  <c r="J430"/>
  <c r="I430"/>
  <c r="F430"/>
  <c r="J429"/>
  <c r="I429"/>
  <c r="F429"/>
  <c r="J428"/>
  <c r="I428"/>
  <c r="F428"/>
  <c r="J427"/>
  <c r="I427"/>
  <c r="F427"/>
  <c r="J426"/>
  <c r="I426"/>
  <c r="F426"/>
  <c r="J425"/>
  <c r="I425"/>
  <c r="F425"/>
  <c r="J424"/>
  <c r="I424"/>
  <c r="F424"/>
  <c r="J423"/>
  <c r="I423"/>
  <c r="F423"/>
  <c r="J422"/>
  <c r="I422"/>
  <c r="F422"/>
  <c r="J421"/>
  <c r="I421"/>
  <c r="F421"/>
  <c r="J420"/>
  <c r="I420"/>
  <c r="F420"/>
  <c r="J419"/>
  <c r="I419"/>
  <c r="F419"/>
  <c r="J418"/>
  <c r="I418"/>
  <c r="F418"/>
  <c r="J417"/>
  <c r="I417"/>
  <c r="F417"/>
  <c r="J416"/>
  <c r="I416"/>
  <c r="F416"/>
  <c r="J415"/>
  <c r="I415"/>
  <c r="F415"/>
  <c r="J414"/>
  <c r="I414"/>
  <c r="F414"/>
  <c r="J413"/>
  <c r="I413"/>
  <c r="F413"/>
  <c r="J412"/>
  <c r="I412"/>
  <c r="F412"/>
  <c r="J411"/>
  <c r="I411"/>
  <c r="F411"/>
  <c r="J410"/>
  <c r="I410"/>
  <c r="F410"/>
  <c r="J409"/>
  <c r="I409"/>
  <c r="F409"/>
  <c r="J408"/>
  <c r="I408"/>
  <c r="F408"/>
  <c r="J407"/>
  <c r="I407"/>
  <c r="F407"/>
  <c r="J406"/>
  <c r="I406"/>
  <c r="F406"/>
  <c r="J405"/>
  <c r="I405"/>
  <c r="F405"/>
  <c r="I404"/>
  <c r="F404"/>
  <c r="C401"/>
  <c r="J395"/>
  <c r="I395"/>
  <c r="F395"/>
  <c r="J394"/>
  <c r="I394"/>
  <c r="F394"/>
  <c r="J393"/>
  <c r="I393"/>
  <c r="F393"/>
  <c r="J392"/>
  <c r="I392"/>
  <c r="F392"/>
  <c r="J391"/>
  <c r="I391"/>
  <c r="F391"/>
  <c r="J390"/>
  <c r="I390"/>
  <c r="F390"/>
  <c r="J389"/>
  <c r="I389"/>
  <c r="F389"/>
  <c r="J388"/>
  <c r="I388"/>
  <c r="F388"/>
  <c r="J387"/>
  <c r="I387"/>
  <c r="F387"/>
  <c r="J386"/>
  <c r="I386"/>
  <c r="F386"/>
  <c r="J385"/>
  <c r="I385"/>
  <c r="F385"/>
  <c r="J384"/>
  <c r="I384"/>
  <c r="F384"/>
  <c r="J383"/>
  <c r="I383"/>
  <c r="F383"/>
  <c r="J382"/>
  <c r="I382"/>
  <c r="F382"/>
  <c r="J381"/>
  <c r="I381"/>
  <c r="F381"/>
  <c r="J380"/>
  <c r="I380"/>
  <c r="F380"/>
  <c r="J379"/>
  <c r="I379"/>
  <c r="F379"/>
  <c r="J378"/>
  <c r="I378"/>
  <c r="F378"/>
  <c r="J377"/>
  <c r="I377"/>
  <c r="F377"/>
  <c r="J376"/>
  <c r="I376"/>
  <c r="F376"/>
  <c r="J375"/>
  <c r="I375"/>
  <c r="F375"/>
  <c r="J374"/>
  <c r="I374"/>
  <c r="F374"/>
  <c r="J373"/>
  <c r="I373"/>
  <c r="F373"/>
  <c r="J372"/>
  <c r="I372"/>
  <c r="F372"/>
  <c r="J371"/>
  <c r="I371"/>
  <c r="F371"/>
  <c r="J370"/>
  <c r="I370"/>
  <c r="F370"/>
  <c r="J369"/>
  <c r="I369"/>
  <c r="F369"/>
  <c r="J368"/>
  <c r="I368"/>
  <c r="F368"/>
  <c r="J367"/>
  <c r="I367"/>
  <c r="F367"/>
  <c r="J366"/>
  <c r="I366"/>
  <c r="F366"/>
  <c r="J365"/>
  <c r="I365"/>
  <c r="F365"/>
  <c r="J364"/>
  <c r="I364"/>
  <c r="F364"/>
  <c r="J363"/>
  <c r="I363"/>
  <c r="F363"/>
  <c r="J362"/>
  <c r="I362"/>
  <c r="F362"/>
  <c r="I361"/>
  <c r="F361"/>
  <c r="C358"/>
  <c r="J352"/>
  <c r="I352"/>
  <c r="F352"/>
  <c r="J351"/>
  <c r="I351"/>
  <c r="F351"/>
  <c r="J350"/>
  <c r="I350"/>
  <c r="F350"/>
  <c r="J349"/>
  <c r="I349"/>
  <c r="F349"/>
  <c r="J348"/>
  <c r="I348"/>
  <c r="F348"/>
  <c r="J347"/>
  <c r="I347"/>
  <c r="F347"/>
  <c r="J346"/>
  <c r="I346"/>
  <c r="F346"/>
  <c r="J345"/>
  <c r="I345"/>
  <c r="F345"/>
  <c r="J344"/>
  <c r="I344"/>
  <c r="F344"/>
  <c r="J343"/>
  <c r="I343"/>
  <c r="F343"/>
  <c r="J342"/>
  <c r="I342"/>
  <c r="F342"/>
  <c r="J341"/>
  <c r="I341"/>
  <c r="F341"/>
  <c r="J340"/>
  <c r="I340"/>
  <c r="F340"/>
  <c r="J339"/>
  <c r="I339"/>
  <c r="F339"/>
  <c r="J338"/>
  <c r="I338"/>
  <c r="F338"/>
  <c r="J337"/>
  <c r="I337"/>
  <c r="F337"/>
  <c r="J336"/>
  <c r="I336"/>
  <c r="F336"/>
  <c r="J335"/>
  <c r="I335"/>
  <c r="F335"/>
  <c r="J334"/>
  <c r="I334"/>
  <c r="F334"/>
  <c r="J333"/>
  <c r="I333"/>
  <c r="F333"/>
  <c r="J332"/>
  <c r="I332"/>
  <c r="F332"/>
  <c r="J331"/>
  <c r="I331"/>
  <c r="F331"/>
  <c r="J330"/>
  <c r="I330"/>
  <c r="F330"/>
  <c r="J329"/>
  <c r="I329"/>
  <c r="F329"/>
  <c r="J328"/>
  <c r="I328"/>
  <c r="F328"/>
  <c r="J327"/>
  <c r="I327"/>
  <c r="F327"/>
  <c r="J326"/>
  <c r="I326"/>
  <c r="F326"/>
  <c r="J325"/>
  <c r="I325"/>
  <c r="F325"/>
  <c r="J324"/>
  <c r="I324"/>
  <c r="F324"/>
  <c r="J323"/>
  <c r="I323"/>
  <c r="F323"/>
  <c r="J322"/>
  <c r="I322"/>
  <c r="F322"/>
  <c r="J321"/>
  <c r="I321"/>
  <c r="F321"/>
  <c r="J320"/>
  <c r="I320"/>
  <c r="F320"/>
  <c r="J319"/>
  <c r="I319"/>
  <c r="F319"/>
  <c r="I318"/>
  <c r="F318"/>
  <c r="C315"/>
  <c r="J309"/>
  <c r="I309"/>
  <c r="F309"/>
  <c r="J308"/>
  <c r="I308"/>
  <c r="F308"/>
  <c r="J307"/>
  <c r="I307"/>
  <c r="F307"/>
  <c r="J306"/>
  <c r="I306"/>
  <c r="F306"/>
  <c r="J305"/>
  <c r="I305"/>
  <c r="F305"/>
  <c r="J304"/>
  <c r="I304"/>
  <c r="F304"/>
  <c r="J303"/>
  <c r="I303"/>
  <c r="F303"/>
  <c r="J302"/>
  <c r="I302"/>
  <c r="F302"/>
  <c r="J301"/>
  <c r="I301"/>
  <c r="F301"/>
  <c r="J300"/>
  <c r="I300"/>
  <c r="F300"/>
  <c r="J299"/>
  <c r="I299"/>
  <c r="F299"/>
  <c r="J298"/>
  <c r="I298"/>
  <c r="F298"/>
  <c r="J297"/>
  <c r="I297"/>
  <c r="F297"/>
  <c r="J296"/>
  <c r="I296"/>
  <c r="F296"/>
  <c r="J295"/>
  <c r="I295"/>
  <c r="F295"/>
  <c r="J294"/>
  <c r="I294"/>
  <c r="F294"/>
  <c r="J293"/>
  <c r="I293"/>
  <c r="F293"/>
  <c r="J292"/>
  <c r="I292"/>
  <c r="F292"/>
  <c r="J291"/>
  <c r="I291"/>
  <c r="F291"/>
  <c r="J290"/>
  <c r="I290"/>
  <c r="F290"/>
  <c r="J289"/>
  <c r="I289"/>
  <c r="F289"/>
  <c r="J288"/>
  <c r="I288"/>
  <c r="F288"/>
  <c r="J287"/>
  <c r="I287"/>
  <c r="F287"/>
  <c r="J286"/>
  <c r="I286"/>
  <c r="F286"/>
  <c r="J285"/>
  <c r="I285"/>
  <c r="F285"/>
  <c r="J284"/>
  <c r="I284"/>
  <c r="F284"/>
  <c r="J283"/>
  <c r="I283"/>
  <c r="F283"/>
  <c r="J282"/>
  <c r="I282"/>
  <c r="F282"/>
  <c r="J281"/>
  <c r="I281"/>
  <c r="F281"/>
  <c r="J280"/>
  <c r="I280"/>
  <c r="F280"/>
  <c r="J279"/>
  <c r="I279"/>
  <c r="F279"/>
  <c r="J278"/>
  <c r="I278"/>
  <c r="F278"/>
  <c r="J277"/>
  <c r="I277"/>
  <c r="F277"/>
  <c r="J276"/>
  <c r="I276"/>
  <c r="F276"/>
  <c r="I275"/>
  <c r="F275"/>
  <c r="C272"/>
  <c r="J266"/>
  <c r="I266"/>
  <c r="F266"/>
  <c r="J265"/>
  <c r="I265"/>
  <c r="F265"/>
  <c r="J264"/>
  <c r="I264"/>
  <c r="F264"/>
  <c r="J263"/>
  <c r="I263"/>
  <c r="F263"/>
  <c r="J262"/>
  <c r="I262"/>
  <c r="F262"/>
  <c r="J261"/>
  <c r="I261"/>
  <c r="F261"/>
  <c r="J260"/>
  <c r="I260"/>
  <c r="F260"/>
  <c r="J259"/>
  <c r="I259"/>
  <c r="F259"/>
  <c r="J258"/>
  <c r="I258"/>
  <c r="F258"/>
  <c r="J257"/>
  <c r="I257"/>
  <c r="F257"/>
  <c r="J256"/>
  <c r="I256"/>
  <c r="F256"/>
  <c r="J255"/>
  <c r="I255"/>
  <c r="F255"/>
  <c r="J254"/>
  <c r="I254"/>
  <c r="F254"/>
  <c r="J253"/>
  <c r="I253"/>
  <c r="F253"/>
  <c r="J252"/>
  <c r="I252"/>
  <c r="F252"/>
  <c r="J251"/>
  <c r="I251"/>
  <c r="F251"/>
  <c r="J250"/>
  <c r="I250"/>
  <c r="F250"/>
  <c r="J249"/>
  <c r="I249"/>
  <c r="F249"/>
  <c r="J248"/>
  <c r="I248"/>
  <c r="F248"/>
  <c r="J247"/>
  <c r="I247"/>
  <c r="F247"/>
  <c r="J246"/>
  <c r="I246"/>
  <c r="F246"/>
  <c r="J245"/>
  <c r="I245"/>
  <c r="F245"/>
  <c r="J244"/>
  <c r="I244"/>
  <c r="F244"/>
  <c r="J243"/>
  <c r="I243"/>
  <c r="F243"/>
  <c r="J242"/>
  <c r="I242"/>
  <c r="F242"/>
  <c r="J241"/>
  <c r="I241"/>
  <c r="F241"/>
  <c r="J240"/>
  <c r="I240"/>
  <c r="F240"/>
  <c r="J239"/>
  <c r="I239"/>
  <c r="F239"/>
  <c r="J238"/>
  <c r="I238"/>
  <c r="F238"/>
  <c r="J237"/>
  <c r="I237"/>
  <c r="F237"/>
  <c r="J236"/>
  <c r="I236"/>
  <c r="F236"/>
  <c r="J235"/>
  <c r="I235"/>
  <c r="F235"/>
  <c r="J234"/>
  <c r="I234"/>
  <c r="F234"/>
  <c r="J233"/>
  <c r="I233"/>
  <c r="F233"/>
  <c r="I232"/>
  <c r="F232"/>
  <c r="C229"/>
  <c r="J223"/>
  <c r="I223"/>
  <c r="F223"/>
  <c r="J222"/>
  <c r="I222"/>
  <c r="F222"/>
  <c r="J221"/>
  <c r="I221"/>
  <c r="F221"/>
  <c r="J220"/>
  <c r="I220"/>
  <c r="F220"/>
  <c r="J219"/>
  <c r="I219"/>
  <c r="F219"/>
  <c r="J218"/>
  <c r="I218"/>
  <c r="F218"/>
  <c r="J217"/>
  <c r="I217"/>
  <c r="F217"/>
  <c r="J216"/>
  <c r="I216"/>
  <c r="F216"/>
  <c r="J215"/>
  <c r="I215"/>
  <c r="F215"/>
  <c r="J214"/>
  <c r="I214"/>
  <c r="F214"/>
  <c r="J213"/>
  <c r="I213"/>
  <c r="F213"/>
  <c r="J212"/>
  <c r="I212"/>
  <c r="F212"/>
  <c r="J211"/>
  <c r="I211"/>
  <c r="F211"/>
  <c r="J210"/>
  <c r="I210"/>
  <c r="F210"/>
  <c r="J209"/>
  <c r="I209"/>
  <c r="F209"/>
  <c r="J208"/>
  <c r="I208"/>
  <c r="F208"/>
  <c r="J207"/>
  <c r="I207"/>
  <c r="F207"/>
  <c r="J206"/>
  <c r="I206"/>
  <c r="F206"/>
  <c r="J205"/>
  <c r="I205"/>
  <c r="F205"/>
  <c r="J204"/>
  <c r="I204"/>
  <c r="F204"/>
  <c r="J203"/>
  <c r="I203"/>
  <c r="F203"/>
  <c r="J202"/>
  <c r="I202"/>
  <c r="F202"/>
  <c r="J201"/>
  <c r="I201"/>
  <c r="F201"/>
  <c r="J200"/>
  <c r="I200"/>
  <c r="F200"/>
  <c r="J199"/>
  <c r="I199"/>
  <c r="F199"/>
  <c r="J198"/>
  <c r="I198"/>
  <c r="F198"/>
  <c r="J197"/>
  <c r="I197"/>
  <c r="F197"/>
  <c r="J196"/>
  <c r="I196"/>
  <c r="F196"/>
  <c r="J195"/>
  <c r="I195"/>
  <c r="F195"/>
  <c r="J194"/>
  <c r="I194"/>
  <c r="F194"/>
  <c r="J193"/>
  <c r="I193"/>
  <c r="F193"/>
  <c r="J192"/>
  <c r="I192"/>
  <c r="F192"/>
  <c r="J191"/>
  <c r="I191"/>
  <c r="F191"/>
  <c r="J190"/>
  <c r="I190"/>
  <c r="F190"/>
  <c r="I189"/>
  <c r="F189"/>
  <c r="C186"/>
  <c r="D182"/>
  <c r="J180"/>
  <c r="I180"/>
  <c r="F180"/>
  <c r="J179"/>
  <c r="I179"/>
  <c r="F179"/>
  <c r="J178"/>
  <c r="I178"/>
  <c r="F178"/>
  <c r="J177"/>
  <c r="I177"/>
  <c r="F177"/>
  <c r="J176"/>
  <c r="I176"/>
  <c r="F176"/>
  <c r="J175"/>
  <c r="I175"/>
  <c r="F175"/>
  <c r="J174"/>
  <c r="I174"/>
  <c r="F174"/>
  <c r="J173"/>
  <c r="I173"/>
  <c r="F173"/>
  <c r="J172"/>
  <c r="I172"/>
  <c r="F172"/>
  <c r="J171"/>
  <c r="I171"/>
  <c r="F171"/>
  <c r="J170"/>
  <c r="I170"/>
  <c r="F170"/>
  <c r="J169"/>
  <c r="I169"/>
  <c r="F169"/>
  <c r="J168"/>
  <c r="I168"/>
  <c r="F168"/>
  <c r="J167"/>
  <c r="I167"/>
  <c r="F167"/>
  <c r="J166"/>
  <c r="I166"/>
  <c r="F166"/>
  <c r="J165"/>
  <c r="I165"/>
  <c r="F165"/>
  <c r="J164"/>
  <c r="I164"/>
  <c r="F164"/>
  <c r="J163"/>
  <c r="I163"/>
  <c r="F163"/>
  <c r="J162"/>
  <c r="I162"/>
  <c r="F162"/>
  <c r="J161"/>
  <c r="I161"/>
  <c r="F161"/>
  <c r="J160"/>
  <c r="I160"/>
  <c r="F160"/>
  <c r="J159"/>
  <c r="I159"/>
  <c r="F159"/>
  <c r="J158"/>
  <c r="I158"/>
  <c r="F158"/>
  <c r="J157"/>
  <c r="I157"/>
  <c r="F157"/>
  <c r="J156"/>
  <c r="I156"/>
  <c r="F156"/>
  <c r="J155"/>
  <c r="I155"/>
  <c r="F155"/>
  <c r="J154"/>
  <c r="I154"/>
  <c r="F154"/>
  <c r="J153"/>
  <c r="I153"/>
  <c r="F153"/>
  <c r="J152"/>
  <c r="I152"/>
  <c r="F152"/>
  <c r="J151"/>
  <c r="I151"/>
  <c r="F151"/>
  <c r="J150"/>
  <c r="I150"/>
  <c r="F150"/>
  <c r="J149"/>
  <c r="I149"/>
  <c r="F149"/>
  <c r="J148"/>
  <c r="I148"/>
  <c r="F148"/>
  <c r="J147"/>
  <c r="I147"/>
  <c r="F147"/>
  <c r="I146"/>
  <c r="F146"/>
  <c r="D139" s="1"/>
  <c r="C143"/>
  <c r="J137"/>
  <c r="I137"/>
  <c r="F137"/>
  <c r="J136"/>
  <c r="I136"/>
  <c r="F136"/>
  <c r="J135"/>
  <c r="I135"/>
  <c r="F135"/>
  <c r="J134"/>
  <c r="I134"/>
  <c r="F134"/>
  <c r="J133"/>
  <c r="I133"/>
  <c r="F133"/>
  <c r="J132"/>
  <c r="I132"/>
  <c r="F132"/>
  <c r="J131"/>
  <c r="I131"/>
  <c r="F131"/>
  <c r="J130"/>
  <c r="I130"/>
  <c r="F130"/>
  <c r="J129"/>
  <c r="I129"/>
  <c r="F129"/>
  <c r="J128"/>
  <c r="I128"/>
  <c r="F128"/>
  <c r="J127"/>
  <c r="I127"/>
  <c r="F127"/>
  <c r="J126"/>
  <c r="I126"/>
  <c r="F126"/>
  <c r="J125"/>
  <c r="I125"/>
  <c r="F125"/>
  <c r="J124"/>
  <c r="I124"/>
  <c r="F124"/>
  <c r="J123"/>
  <c r="I123"/>
  <c r="F123"/>
  <c r="J122"/>
  <c r="I122"/>
  <c r="F122"/>
  <c r="J121"/>
  <c r="I121"/>
  <c r="F121"/>
  <c r="J120"/>
  <c r="I120"/>
  <c r="F120"/>
  <c r="J119"/>
  <c r="I119"/>
  <c r="F119"/>
  <c r="J118"/>
  <c r="I118"/>
  <c r="F118"/>
  <c r="J117"/>
  <c r="I117"/>
  <c r="F117"/>
  <c r="J116"/>
  <c r="I116"/>
  <c r="F116"/>
  <c r="J115"/>
  <c r="I115"/>
  <c r="F115"/>
  <c r="J114"/>
  <c r="I114"/>
  <c r="F114"/>
  <c r="J113"/>
  <c r="I113"/>
  <c r="F113"/>
  <c r="J112"/>
  <c r="I112"/>
  <c r="F112"/>
  <c r="J111"/>
  <c r="I111"/>
  <c r="F111"/>
  <c r="J110"/>
  <c r="I110"/>
  <c r="F110"/>
  <c r="J109"/>
  <c r="I109"/>
  <c r="F109"/>
  <c r="J108"/>
  <c r="I108"/>
  <c r="F108"/>
  <c r="J107"/>
  <c r="I107"/>
  <c r="F107"/>
  <c r="J106"/>
  <c r="I106"/>
  <c r="F106"/>
  <c r="J105"/>
  <c r="I105"/>
  <c r="F105"/>
  <c r="D96" s="1"/>
  <c r="J104"/>
  <c r="I104"/>
  <c r="F104"/>
  <c r="I103"/>
  <c r="F103"/>
  <c r="C100"/>
  <c r="J94"/>
  <c r="I94"/>
  <c r="F94"/>
  <c r="J93"/>
  <c r="I93"/>
  <c r="F93"/>
  <c r="J92"/>
  <c r="I92"/>
  <c r="F92"/>
  <c r="J91"/>
  <c r="I91"/>
  <c r="F91"/>
  <c r="J90"/>
  <c r="I90"/>
  <c r="F90"/>
  <c r="J89"/>
  <c r="I89"/>
  <c r="F89"/>
  <c r="J88"/>
  <c r="I88"/>
  <c r="F88"/>
  <c r="J87"/>
  <c r="I87"/>
  <c r="F87"/>
  <c r="J86"/>
  <c r="I86"/>
  <c r="F86"/>
  <c r="J85"/>
  <c r="I85"/>
  <c r="F85"/>
  <c r="J84"/>
  <c r="I84"/>
  <c r="F84"/>
  <c r="J83"/>
  <c r="I83"/>
  <c r="F83"/>
  <c r="J82"/>
  <c r="I82"/>
  <c r="F82"/>
  <c r="J81"/>
  <c r="I81"/>
  <c r="F81"/>
  <c r="J80"/>
  <c r="I80"/>
  <c r="F80"/>
  <c r="J79"/>
  <c r="I79"/>
  <c r="F79"/>
  <c r="J78"/>
  <c r="I78"/>
  <c r="F78"/>
  <c r="J77"/>
  <c r="I77"/>
  <c r="F77"/>
  <c r="J76"/>
  <c r="I76"/>
  <c r="F76"/>
  <c r="J75"/>
  <c r="I75"/>
  <c r="F75"/>
  <c r="J74"/>
  <c r="I74"/>
  <c r="F74"/>
  <c r="J73"/>
  <c r="I73"/>
  <c r="F73"/>
  <c r="J72"/>
  <c r="I72"/>
  <c r="F72"/>
  <c r="J71"/>
  <c r="I71"/>
  <c r="F71"/>
  <c r="J70"/>
  <c r="I70"/>
  <c r="F70"/>
  <c r="J69"/>
  <c r="I69"/>
  <c r="F69"/>
  <c r="J68"/>
  <c r="I68"/>
  <c r="F68"/>
  <c r="J67"/>
  <c r="I67"/>
  <c r="F67"/>
  <c r="J66"/>
  <c r="I66"/>
  <c r="F66"/>
  <c r="J65"/>
  <c r="I65"/>
  <c r="F65"/>
  <c r="J64"/>
  <c r="I64"/>
  <c r="F64"/>
  <c r="J63"/>
  <c r="I63"/>
  <c r="F63"/>
  <c r="J62"/>
  <c r="I62"/>
  <c r="F62"/>
  <c r="I61"/>
  <c r="F61"/>
  <c r="I60"/>
  <c r="F60"/>
  <c r="C57"/>
  <c r="I524" i="12"/>
  <c r="F524"/>
  <c r="J523"/>
  <c r="I523"/>
  <c r="F523"/>
  <c r="J522"/>
  <c r="I522"/>
  <c r="F522"/>
  <c r="J521"/>
  <c r="I521"/>
  <c r="F521"/>
  <c r="J520"/>
  <c r="I520"/>
  <c r="F520"/>
  <c r="J519"/>
  <c r="I519"/>
  <c r="F519"/>
  <c r="J518"/>
  <c r="I518"/>
  <c r="F518"/>
  <c r="J517"/>
  <c r="I517"/>
  <c r="F517"/>
  <c r="J516"/>
  <c r="I516"/>
  <c r="F516"/>
  <c r="J515"/>
  <c r="I515"/>
  <c r="F515"/>
  <c r="J514"/>
  <c r="I514"/>
  <c r="F514"/>
  <c r="J513"/>
  <c r="I513"/>
  <c r="F513"/>
  <c r="J512"/>
  <c r="I512"/>
  <c r="F512"/>
  <c r="J511"/>
  <c r="I511"/>
  <c r="F511"/>
  <c r="J510"/>
  <c r="I510"/>
  <c r="F510"/>
  <c r="J509"/>
  <c r="I509"/>
  <c r="F509"/>
  <c r="J508"/>
  <c r="I508"/>
  <c r="F508"/>
  <c r="J507"/>
  <c r="I507"/>
  <c r="F507"/>
  <c r="J506"/>
  <c r="I506"/>
  <c r="F506"/>
  <c r="J505"/>
  <c r="I505"/>
  <c r="F505"/>
  <c r="J504"/>
  <c r="I504"/>
  <c r="F504"/>
  <c r="J503"/>
  <c r="I503"/>
  <c r="F503"/>
  <c r="J502"/>
  <c r="I502"/>
  <c r="F502"/>
  <c r="J501"/>
  <c r="I501"/>
  <c r="F501"/>
  <c r="J500"/>
  <c r="I500"/>
  <c r="F500"/>
  <c r="J499"/>
  <c r="I499"/>
  <c r="F499"/>
  <c r="J498"/>
  <c r="I498"/>
  <c r="F498"/>
  <c r="J497"/>
  <c r="I497"/>
  <c r="F497"/>
  <c r="J496"/>
  <c r="I496"/>
  <c r="F496"/>
  <c r="J495"/>
  <c r="I495"/>
  <c r="F495"/>
  <c r="J494"/>
  <c r="I494"/>
  <c r="F494"/>
  <c r="J493"/>
  <c r="I493"/>
  <c r="F493"/>
  <c r="J492"/>
  <c r="I492"/>
  <c r="F492"/>
  <c r="I491"/>
  <c r="F491"/>
  <c r="I490"/>
  <c r="F490"/>
  <c r="D483" s="1"/>
  <c r="E490"/>
  <c r="C487"/>
  <c r="I481"/>
  <c r="F481"/>
  <c r="J480"/>
  <c r="I480"/>
  <c r="F480"/>
  <c r="J479"/>
  <c r="I479"/>
  <c r="F479"/>
  <c r="J478"/>
  <c r="I478"/>
  <c r="F478"/>
  <c r="J477"/>
  <c r="I477"/>
  <c r="F477"/>
  <c r="J476"/>
  <c r="I476"/>
  <c r="F476"/>
  <c r="J475"/>
  <c r="I475"/>
  <c r="F475"/>
  <c r="J474"/>
  <c r="I474"/>
  <c r="F474"/>
  <c r="J473"/>
  <c r="I473"/>
  <c r="F473"/>
  <c r="J472"/>
  <c r="I472"/>
  <c r="F472"/>
  <c r="J471"/>
  <c r="I471"/>
  <c r="F471"/>
  <c r="J470"/>
  <c r="I470"/>
  <c r="F470"/>
  <c r="J469"/>
  <c r="I469"/>
  <c r="F469"/>
  <c r="J468"/>
  <c r="I468"/>
  <c r="F468"/>
  <c r="J467"/>
  <c r="I467"/>
  <c r="F467"/>
  <c r="J466"/>
  <c r="I466"/>
  <c r="F466"/>
  <c r="J465"/>
  <c r="I465"/>
  <c r="F465"/>
  <c r="J464"/>
  <c r="I464"/>
  <c r="F464"/>
  <c r="J463"/>
  <c r="I463"/>
  <c r="F463"/>
  <c r="J462"/>
  <c r="I462"/>
  <c r="F462"/>
  <c r="J461"/>
  <c r="I461"/>
  <c r="F461"/>
  <c r="J460"/>
  <c r="I460"/>
  <c r="F460"/>
  <c r="J459"/>
  <c r="I459"/>
  <c r="F459"/>
  <c r="J458"/>
  <c r="I458"/>
  <c r="F458"/>
  <c r="J457"/>
  <c r="I457"/>
  <c r="F457"/>
  <c r="J456"/>
  <c r="I456"/>
  <c r="F456"/>
  <c r="J455"/>
  <c r="I455"/>
  <c r="F455"/>
  <c r="J454"/>
  <c r="I454"/>
  <c r="F454"/>
  <c r="I453"/>
  <c r="F453"/>
  <c r="I452"/>
  <c r="F452"/>
  <c r="I451"/>
  <c r="F451"/>
  <c r="I450"/>
  <c r="F450"/>
  <c r="I449"/>
  <c r="F449"/>
  <c r="I448"/>
  <c r="F448"/>
  <c r="I447"/>
  <c r="E447"/>
  <c r="F447" s="1"/>
  <c r="C444"/>
  <c r="I438"/>
  <c r="F438"/>
  <c r="J437"/>
  <c r="I437"/>
  <c r="F437"/>
  <c r="J436"/>
  <c r="I436"/>
  <c r="F436"/>
  <c r="J435"/>
  <c r="I435"/>
  <c r="F435"/>
  <c r="J434"/>
  <c r="I434"/>
  <c r="F434"/>
  <c r="J433"/>
  <c r="I433"/>
  <c r="F433"/>
  <c r="J432"/>
  <c r="I432"/>
  <c r="F432"/>
  <c r="J431"/>
  <c r="I431"/>
  <c r="F431"/>
  <c r="J430"/>
  <c r="I430"/>
  <c r="F430"/>
  <c r="J429"/>
  <c r="I429"/>
  <c r="F429"/>
  <c r="J428"/>
  <c r="I428"/>
  <c r="F428"/>
  <c r="J427"/>
  <c r="I427"/>
  <c r="F427"/>
  <c r="J426"/>
  <c r="I426"/>
  <c r="F426"/>
  <c r="J425"/>
  <c r="I425"/>
  <c r="F425"/>
  <c r="J424"/>
  <c r="I424"/>
  <c r="F424"/>
  <c r="J423"/>
  <c r="I423"/>
  <c r="F423"/>
  <c r="J422"/>
  <c r="I422"/>
  <c r="F422"/>
  <c r="J421"/>
  <c r="I421"/>
  <c r="F421"/>
  <c r="J420"/>
  <c r="I420"/>
  <c r="F420"/>
  <c r="J419"/>
  <c r="I419"/>
  <c r="F419"/>
  <c r="J418"/>
  <c r="I418"/>
  <c r="F418"/>
  <c r="J417"/>
  <c r="I417"/>
  <c r="F417"/>
  <c r="J416"/>
  <c r="I416"/>
  <c r="F416"/>
  <c r="J415"/>
  <c r="I415"/>
  <c r="F415"/>
  <c r="J414"/>
  <c r="I414"/>
  <c r="F414"/>
  <c r="J413"/>
  <c r="I413"/>
  <c r="F413"/>
  <c r="J412"/>
  <c r="I412"/>
  <c r="F412"/>
  <c r="J411"/>
  <c r="I411"/>
  <c r="F411"/>
  <c r="J410"/>
  <c r="I410"/>
  <c r="F410"/>
  <c r="J409"/>
  <c r="I409"/>
  <c r="F409"/>
  <c r="J408"/>
  <c r="I408"/>
  <c r="F408"/>
  <c r="I407"/>
  <c r="F407"/>
  <c r="I406"/>
  <c r="F406"/>
  <c r="I405"/>
  <c r="F405"/>
  <c r="I404"/>
  <c r="E404"/>
  <c r="F404" s="1"/>
  <c r="C401"/>
  <c r="I395"/>
  <c r="F395"/>
  <c r="J394"/>
  <c r="I394"/>
  <c r="F394"/>
  <c r="J393"/>
  <c r="I393"/>
  <c r="F393"/>
  <c r="J392"/>
  <c r="I392"/>
  <c r="F392"/>
  <c r="J391"/>
  <c r="I391"/>
  <c r="F391"/>
  <c r="J390"/>
  <c r="I390"/>
  <c r="F390"/>
  <c r="J389"/>
  <c r="I389"/>
  <c r="F389"/>
  <c r="J388"/>
  <c r="I388"/>
  <c r="F388"/>
  <c r="J387"/>
  <c r="I387"/>
  <c r="F387"/>
  <c r="J386"/>
  <c r="I386"/>
  <c r="F386"/>
  <c r="J385"/>
  <c r="I385"/>
  <c r="F385"/>
  <c r="J384"/>
  <c r="I384"/>
  <c r="F384"/>
  <c r="J383"/>
  <c r="I383"/>
  <c r="F383"/>
  <c r="J382"/>
  <c r="I382"/>
  <c r="F382"/>
  <c r="J381"/>
  <c r="I381"/>
  <c r="F381"/>
  <c r="J380"/>
  <c r="I380"/>
  <c r="F380"/>
  <c r="J379"/>
  <c r="I379"/>
  <c r="F379"/>
  <c r="J378"/>
  <c r="I378"/>
  <c r="F378"/>
  <c r="J377"/>
  <c r="I377"/>
  <c r="F377"/>
  <c r="J376"/>
  <c r="I376"/>
  <c r="F376"/>
  <c r="J375"/>
  <c r="I375"/>
  <c r="F375"/>
  <c r="J374"/>
  <c r="I374"/>
  <c r="F374"/>
  <c r="J373"/>
  <c r="I373"/>
  <c r="F373"/>
  <c r="J372"/>
  <c r="I372"/>
  <c r="F372"/>
  <c r="J371"/>
  <c r="I371"/>
  <c r="F371"/>
  <c r="J370"/>
  <c r="I370"/>
  <c r="F370"/>
  <c r="J369"/>
  <c r="I369"/>
  <c r="F369"/>
  <c r="J368"/>
  <c r="I368"/>
  <c r="F368"/>
  <c r="J367"/>
  <c r="I367"/>
  <c r="F367"/>
  <c r="J366"/>
  <c r="I366"/>
  <c r="F366"/>
  <c r="J365"/>
  <c r="I365"/>
  <c r="F365"/>
  <c r="J364"/>
  <c r="I364"/>
  <c r="F364"/>
  <c r="J363"/>
  <c r="I363"/>
  <c r="F363"/>
  <c r="I362"/>
  <c r="F362"/>
  <c r="I361"/>
  <c r="E361"/>
  <c r="F361" s="1"/>
  <c r="C358"/>
  <c r="I352"/>
  <c r="F352"/>
  <c r="J351"/>
  <c r="I351"/>
  <c r="F351"/>
  <c r="J350"/>
  <c r="I350"/>
  <c r="F350"/>
  <c r="J349"/>
  <c r="I349"/>
  <c r="F349"/>
  <c r="J348"/>
  <c r="I348"/>
  <c r="F348"/>
  <c r="J347"/>
  <c r="I347"/>
  <c r="F347"/>
  <c r="J346"/>
  <c r="I346"/>
  <c r="F346"/>
  <c r="J345"/>
  <c r="I345"/>
  <c r="F345"/>
  <c r="J344"/>
  <c r="I344"/>
  <c r="F344"/>
  <c r="J343"/>
  <c r="I343"/>
  <c r="F343"/>
  <c r="J342"/>
  <c r="I342"/>
  <c r="F342"/>
  <c r="J341"/>
  <c r="I341"/>
  <c r="F341"/>
  <c r="J340"/>
  <c r="I340"/>
  <c r="F340"/>
  <c r="J339"/>
  <c r="I339"/>
  <c r="F339"/>
  <c r="J338"/>
  <c r="I338"/>
  <c r="F338"/>
  <c r="J337"/>
  <c r="I337"/>
  <c r="F337"/>
  <c r="J336"/>
  <c r="I336"/>
  <c r="F336"/>
  <c r="J335"/>
  <c r="I335"/>
  <c r="F335"/>
  <c r="J334"/>
  <c r="I334"/>
  <c r="F334"/>
  <c r="J333"/>
  <c r="I333"/>
  <c r="F333"/>
  <c r="J332"/>
  <c r="I332"/>
  <c r="F332"/>
  <c r="J331"/>
  <c r="I331"/>
  <c r="F331"/>
  <c r="J330"/>
  <c r="I330"/>
  <c r="F330"/>
  <c r="J329"/>
  <c r="I329"/>
  <c r="F329"/>
  <c r="J328"/>
  <c r="I328"/>
  <c r="F328"/>
  <c r="J327"/>
  <c r="I327"/>
  <c r="F327"/>
  <c r="J326"/>
  <c r="I326"/>
  <c r="F326"/>
  <c r="J325"/>
  <c r="I325"/>
  <c r="F325"/>
  <c r="J324"/>
  <c r="I324"/>
  <c r="F324"/>
  <c r="I323"/>
  <c r="F323"/>
  <c r="I322"/>
  <c r="F322"/>
  <c r="I321"/>
  <c r="F321"/>
  <c r="I320"/>
  <c r="F320"/>
  <c r="I319"/>
  <c r="F319"/>
  <c r="I318"/>
  <c r="E318"/>
  <c r="F318" s="1"/>
  <c r="C315"/>
  <c r="I309"/>
  <c r="F309"/>
  <c r="J308"/>
  <c r="I308"/>
  <c r="F308"/>
  <c r="J307"/>
  <c r="I307"/>
  <c r="F307"/>
  <c r="J306"/>
  <c r="I306"/>
  <c r="F306"/>
  <c r="J305"/>
  <c r="I305"/>
  <c r="F305"/>
  <c r="J304"/>
  <c r="I304"/>
  <c r="F304"/>
  <c r="J303"/>
  <c r="I303"/>
  <c r="F303"/>
  <c r="J302"/>
  <c r="I302"/>
  <c r="F302"/>
  <c r="J301"/>
  <c r="I301"/>
  <c r="F301"/>
  <c r="J300"/>
  <c r="I300"/>
  <c r="F300"/>
  <c r="J299"/>
  <c r="I299"/>
  <c r="F299"/>
  <c r="J298"/>
  <c r="I298"/>
  <c r="F298"/>
  <c r="J297"/>
  <c r="I297"/>
  <c r="F297"/>
  <c r="J296"/>
  <c r="I296"/>
  <c r="F296"/>
  <c r="J295"/>
  <c r="I295"/>
  <c r="F295"/>
  <c r="J294"/>
  <c r="I294"/>
  <c r="F294"/>
  <c r="J293"/>
  <c r="I293"/>
  <c r="F293"/>
  <c r="J292"/>
  <c r="I292"/>
  <c r="F292"/>
  <c r="J291"/>
  <c r="I291"/>
  <c r="F291"/>
  <c r="J290"/>
  <c r="I290"/>
  <c r="F290"/>
  <c r="J289"/>
  <c r="I289"/>
  <c r="F289"/>
  <c r="J288"/>
  <c r="I288"/>
  <c r="F288"/>
  <c r="J287"/>
  <c r="I287"/>
  <c r="F287"/>
  <c r="J286"/>
  <c r="I286"/>
  <c r="F286"/>
  <c r="J285"/>
  <c r="I285"/>
  <c r="F285"/>
  <c r="J284"/>
  <c r="I284"/>
  <c r="F284"/>
  <c r="J283"/>
  <c r="I283"/>
  <c r="F283"/>
  <c r="J282"/>
  <c r="I282"/>
  <c r="F282"/>
  <c r="J281"/>
  <c r="I281"/>
  <c r="F281"/>
  <c r="J280"/>
  <c r="I280"/>
  <c r="F280"/>
  <c r="I279"/>
  <c r="F279"/>
  <c r="I278"/>
  <c r="F278"/>
  <c r="I277"/>
  <c r="F277"/>
  <c r="I276"/>
  <c r="F276"/>
  <c r="I275"/>
  <c r="E275"/>
  <c r="F275" s="1"/>
  <c r="C272"/>
  <c r="I266"/>
  <c r="F266"/>
  <c r="J265"/>
  <c r="I265"/>
  <c r="F265"/>
  <c r="J264"/>
  <c r="I264"/>
  <c r="F264"/>
  <c r="J263"/>
  <c r="I263"/>
  <c r="F263"/>
  <c r="J262"/>
  <c r="I262"/>
  <c r="F262"/>
  <c r="J261"/>
  <c r="I261"/>
  <c r="F261"/>
  <c r="J260"/>
  <c r="I260"/>
  <c r="F260"/>
  <c r="J259"/>
  <c r="I259"/>
  <c r="F259"/>
  <c r="J258"/>
  <c r="I258"/>
  <c r="F258"/>
  <c r="J257"/>
  <c r="I257"/>
  <c r="F257"/>
  <c r="J256"/>
  <c r="I256"/>
  <c r="F256"/>
  <c r="J255"/>
  <c r="I255"/>
  <c r="F255"/>
  <c r="J254"/>
  <c r="I254"/>
  <c r="F254"/>
  <c r="J253"/>
  <c r="I253"/>
  <c r="F253"/>
  <c r="J252"/>
  <c r="I252"/>
  <c r="F252"/>
  <c r="J251"/>
  <c r="I251"/>
  <c r="F251"/>
  <c r="J250"/>
  <c r="I250"/>
  <c r="F250"/>
  <c r="J249"/>
  <c r="I249"/>
  <c r="F249"/>
  <c r="J248"/>
  <c r="I248"/>
  <c r="F248"/>
  <c r="J247"/>
  <c r="I247"/>
  <c r="F247"/>
  <c r="J246"/>
  <c r="I246"/>
  <c r="F246"/>
  <c r="J245"/>
  <c r="I245"/>
  <c r="F245"/>
  <c r="J244"/>
  <c r="I244"/>
  <c r="F244"/>
  <c r="J243"/>
  <c r="I243"/>
  <c r="F243"/>
  <c r="J242"/>
  <c r="I242"/>
  <c r="F242"/>
  <c r="J241"/>
  <c r="I241"/>
  <c r="F241"/>
  <c r="J240"/>
  <c r="I240"/>
  <c r="F240"/>
  <c r="J239"/>
  <c r="I239"/>
  <c r="F239"/>
  <c r="J238"/>
  <c r="I238"/>
  <c r="F238"/>
  <c r="J237"/>
  <c r="I237"/>
  <c r="F237"/>
  <c r="J236"/>
  <c r="I236"/>
  <c r="F236"/>
  <c r="J235"/>
  <c r="I235"/>
  <c r="F235"/>
  <c r="J234"/>
  <c r="I234"/>
  <c r="F234"/>
  <c r="J233"/>
  <c r="I233"/>
  <c r="F233"/>
  <c r="I232"/>
  <c r="E232"/>
  <c r="F232" s="1"/>
  <c r="C229"/>
  <c r="I223"/>
  <c r="F223"/>
  <c r="J222"/>
  <c r="I222"/>
  <c r="F222"/>
  <c r="J221"/>
  <c r="I221"/>
  <c r="F221"/>
  <c r="J220"/>
  <c r="I220"/>
  <c r="F220"/>
  <c r="J219"/>
  <c r="I219"/>
  <c r="F219"/>
  <c r="J218"/>
  <c r="I218"/>
  <c r="F218"/>
  <c r="J217"/>
  <c r="I217"/>
  <c r="F217"/>
  <c r="J216"/>
  <c r="I216"/>
  <c r="F216"/>
  <c r="J215"/>
  <c r="I215"/>
  <c r="F215"/>
  <c r="J214"/>
  <c r="I214"/>
  <c r="F214"/>
  <c r="J213"/>
  <c r="I213"/>
  <c r="F213"/>
  <c r="J212"/>
  <c r="I212"/>
  <c r="F212"/>
  <c r="J211"/>
  <c r="I211"/>
  <c r="F211"/>
  <c r="J210"/>
  <c r="I210"/>
  <c r="F210"/>
  <c r="J209"/>
  <c r="I209"/>
  <c r="F209"/>
  <c r="J208"/>
  <c r="I208"/>
  <c r="F208"/>
  <c r="J207"/>
  <c r="I207"/>
  <c r="F207"/>
  <c r="J206"/>
  <c r="I206"/>
  <c r="F206"/>
  <c r="J205"/>
  <c r="I205"/>
  <c r="F205"/>
  <c r="J204"/>
  <c r="I204"/>
  <c r="F204"/>
  <c r="J203"/>
  <c r="I203"/>
  <c r="F203"/>
  <c r="J202"/>
  <c r="I202"/>
  <c r="F202"/>
  <c r="J201"/>
  <c r="I201"/>
  <c r="F201"/>
  <c r="J200"/>
  <c r="I200"/>
  <c r="F200"/>
  <c r="J199"/>
  <c r="I199"/>
  <c r="F199"/>
  <c r="J198"/>
  <c r="I198"/>
  <c r="F198"/>
  <c r="J197"/>
  <c r="I197"/>
  <c r="F197"/>
  <c r="J196"/>
  <c r="I196"/>
  <c r="F196"/>
  <c r="J195"/>
  <c r="I195"/>
  <c r="F195"/>
  <c r="I194"/>
  <c r="F194"/>
  <c r="I193"/>
  <c r="F193"/>
  <c r="I192"/>
  <c r="F192"/>
  <c r="I191"/>
  <c r="F191"/>
  <c r="I190"/>
  <c r="F190"/>
  <c r="I189"/>
  <c r="E189"/>
  <c r="F189" s="1"/>
  <c r="C186"/>
  <c r="I180"/>
  <c r="F180"/>
  <c r="J179"/>
  <c r="I179"/>
  <c r="F179"/>
  <c r="J178"/>
  <c r="I178"/>
  <c r="F178"/>
  <c r="J177"/>
  <c r="I177"/>
  <c r="F177"/>
  <c r="J176"/>
  <c r="I176"/>
  <c r="F176"/>
  <c r="J175"/>
  <c r="I175"/>
  <c r="F175"/>
  <c r="J174"/>
  <c r="I174"/>
  <c r="F174"/>
  <c r="J173"/>
  <c r="I173"/>
  <c r="F173"/>
  <c r="J172"/>
  <c r="I172"/>
  <c r="F172"/>
  <c r="J171"/>
  <c r="I171"/>
  <c r="F171"/>
  <c r="J170"/>
  <c r="I170"/>
  <c r="F170"/>
  <c r="J169"/>
  <c r="I169"/>
  <c r="F169"/>
  <c r="J168"/>
  <c r="I168"/>
  <c r="F168"/>
  <c r="J167"/>
  <c r="I167"/>
  <c r="F167"/>
  <c r="J166"/>
  <c r="I166"/>
  <c r="F166"/>
  <c r="J165"/>
  <c r="I165"/>
  <c r="F165"/>
  <c r="J164"/>
  <c r="I164"/>
  <c r="F164"/>
  <c r="J163"/>
  <c r="I163"/>
  <c r="F163"/>
  <c r="J162"/>
  <c r="I162"/>
  <c r="F162"/>
  <c r="J161"/>
  <c r="I161"/>
  <c r="F161"/>
  <c r="J160"/>
  <c r="I160"/>
  <c r="F160"/>
  <c r="J159"/>
  <c r="I159"/>
  <c r="F159"/>
  <c r="J158"/>
  <c r="I158"/>
  <c r="F158"/>
  <c r="J157"/>
  <c r="I157"/>
  <c r="F157"/>
  <c r="J156"/>
  <c r="I156"/>
  <c r="F156"/>
  <c r="J155"/>
  <c r="I155"/>
  <c r="F155"/>
  <c r="J154"/>
  <c r="I154"/>
  <c r="F154"/>
  <c r="J153"/>
  <c r="I153"/>
  <c r="F153"/>
  <c r="J152"/>
  <c r="I152"/>
  <c r="F152"/>
  <c r="J151"/>
  <c r="I151"/>
  <c r="F151"/>
  <c r="J150"/>
  <c r="I150"/>
  <c r="F150"/>
  <c r="J149"/>
  <c r="I149"/>
  <c r="F149"/>
  <c r="I148"/>
  <c r="F148"/>
  <c r="I147"/>
  <c r="F147"/>
  <c r="I146"/>
  <c r="E146"/>
  <c r="F146" s="1"/>
  <c r="C143"/>
  <c r="I137"/>
  <c r="F137"/>
  <c r="J136"/>
  <c r="I136"/>
  <c r="F136"/>
  <c r="J135"/>
  <c r="I135"/>
  <c r="F135"/>
  <c r="J134"/>
  <c r="I134"/>
  <c r="F134"/>
  <c r="J133"/>
  <c r="I133"/>
  <c r="F133"/>
  <c r="J132"/>
  <c r="I132"/>
  <c r="F132"/>
  <c r="J131"/>
  <c r="I131"/>
  <c r="F131"/>
  <c r="J130"/>
  <c r="I130"/>
  <c r="F130"/>
  <c r="J129"/>
  <c r="I129"/>
  <c r="F129"/>
  <c r="J128"/>
  <c r="I128"/>
  <c r="F128"/>
  <c r="J127"/>
  <c r="I127"/>
  <c r="F127"/>
  <c r="J126"/>
  <c r="I126"/>
  <c r="F126"/>
  <c r="J125"/>
  <c r="I125"/>
  <c r="F125"/>
  <c r="J124"/>
  <c r="I124"/>
  <c r="F124"/>
  <c r="J123"/>
  <c r="I123"/>
  <c r="F123"/>
  <c r="J122"/>
  <c r="I122"/>
  <c r="F122"/>
  <c r="J121"/>
  <c r="I121"/>
  <c r="F121"/>
  <c r="J120"/>
  <c r="I120"/>
  <c r="F120"/>
  <c r="J119"/>
  <c r="I119"/>
  <c r="F119"/>
  <c r="J118"/>
  <c r="I118"/>
  <c r="F118"/>
  <c r="J117"/>
  <c r="I117"/>
  <c r="F117"/>
  <c r="J116"/>
  <c r="I116"/>
  <c r="F116"/>
  <c r="J115"/>
  <c r="I115"/>
  <c r="F115"/>
  <c r="J114"/>
  <c r="I114"/>
  <c r="F114"/>
  <c r="J113"/>
  <c r="I113"/>
  <c r="F113"/>
  <c r="J112"/>
  <c r="I112"/>
  <c r="F112"/>
  <c r="J111"/>
  <c r="I111"/>
  <c r="F111"/>
  <c r="J110"/>
  <c r="I110"/>
  <c r="F110"/>
  <c r="J109"/>
  <c r="I109"/>
  <c r="F109"/>
  <c r="J108"/>
  <c r="I108"/>
  <c r="F108"/>
  <c r="J107"/>
  <c r="I107"/>
  <c r="F107"/>
  <c r="J106"/>
  <c r="I106"/>
  <c r="F106"/>
  <c r="I105"/>
  <c r="F105"/>
  <c r="I104"/>
  <c r="F104"/>
  <c r="I103"/>
  <c r="E103"/>
  <c r="F103" s="1"/>
  <c r="C100"/>
  <c r="I94"/>
  <c r="F94"/>
  <c r="J93"/>
  <c r="I93"/>
  <c r="F93"/>
  <c r="J92"/>
  <c r="I92"/>
  <c r="F92"/>
  <c r="J91"/>
  <c r="I91"/>
  <c r="F91"/>
  <c r="J90"/>
  <c r="I90"/>
  <c r="F90"/>
  <c r="J89"/>
  <c r="I89"/>
  <c r="F89"/>
  <c r="J88"/>
  <c r="I88"/>
  <c r="F88"/>
  <c r="J87"/>
  <c r="I87"/>
  <c r="F87"/>
  <c r="J86"/>
  <c r="I86"/>
  <c r="F86"/>
  <c r="J85"/>
  <c r="I85"/>
  <c r="F85"/>
  <c r="J84"/>
  <c r="I84"/>
  <c r="F84"/>
  <c r="J83"/>
  <c r="I83"/>
  <c r="F83"/>
  <c r="J82"/>
  <c r="I82"/>
  <c r="F82"/>
  <c r="J81"/>
  <c r="I81"/>
  <c r="F81"/>
  <c r="J80"/>
  <c r="I80"/>
  <c r="F80"/>
  <c r="J79"/>
  <c r="I79"/>
  <c r="F79"/>
  <c r="J78"/>
  <c r="I78"/>
  <c r="F78"/>
  <c r="J77"/>
  <c r="I77"/>
  <c r="F77"/>
  <c r="J76"/>
  <c r="I76"/>
  <c r="F76"/>
  <c r="J75"/>
  <c r="I75"/>
  <c r="F75"/>
  <c r="J74"/>
  <c r="I74"/>
  <c r="F74"/>
  <c r="J73"/>
  <c r="I73"/>
  <c r="F73"/>
  <c r="J72"/>
  <c r="I72"/>
  <c r="F72"/>
  <c r="J71"/>
  <c r="I71"/>
  <c r="F71"/>
  <c r="J70"/>
  <c r="I70"/>
  <c r="F70"/>
  <c r="J69"/>
  <c r="I69"/>
  <c r="F69"/>
  <c r="J68"/>
  <c r="I68"/>
  <c r="F68"/>
  <c r="J67"/>
  <c r="I67"/>
  <c r="F67"/>
  <c r="J66"/>
  <c r="I66"/>
  <c r="F66"/>
  <c r="J65"/>
  <c r="I65"/>
  <c r="F65"/>
  <c r="J64"/>
  <c r="I64"/>
  <c r="F64"/>
  <c r="J63"/>
  <c r="I63"/>
  <c r="F63"/>
  <c r="J62"/>
  <c r="I62"/>
  <c r="F62"/>
  <c r="I61"/>
  <c r="F61"/>
  <c r="I60"/>
  <c r="E60"/>
  <c r="F60" s="1"/>
  <c r="C57"/>
  <c r="J272" i="10"/>
  <c r="I272"/>
  <c r="F272"/>
  <c r="J271"/>
  <c r="I271"/>
  <c r="F271"/>
  <c r="J270"/>
  <c r="I270"/>
  <c r="F270"/>
  <c r="J269"/>
  <c r="I269"/>
  <c r="F269"/>
  <c r="J268"/>
  <c r="I268"/>
  <c r="F268"/>
  <c r="J267"/>
  <c r="I267"/>
  <c r="F267"/>
  <c r="J266"/>
  <c r="I266"/>
  <c r="F266"/>
  <c r="J265"/>
  <c r="I265"/>
  <c r="F265"/>
  <c r="J264"/>
  <c r="I264"/>
  <c r="F264"/>
  <c r="J263"/>
  <c r="I263"/>
  <c r="F263"/>
  <c r="J262"/>
  <c r="I262"/>
  <c r="F262"/>
  <c r="J261"/>
  <c r="I261"/>
  <c r="F261"/>
  <c r="J260"/>
  <c r="I260"/>
  <c r="E260"/>
  <c r="F260" s="1"/>
  <c r="I259"/>
  <c r="E259"/>
  <c r="F259" s="1"/>
  <c r="C256"/>
  <c r="J250"/>
  <c r="I250"/>
  <c r="F250"/>
  <c r="J249"/>
  <c r="I249"/>
  <c r="F249"/>
  <c r="J248"/>
  <c r="I248"/>
  <c r="F248"/>
  <c r="J247"/>
  <c r="I247"/>
  <c r="F247"/>
  <c r="J246"/>
  <c r="I246"/>
  <c r="F246"/>
  <c r="J245"/>
  <c r="I245"/>
  <c r="F245"/>
  <c r="J244"/>
  <c r="I244"/>
  <c r="F244"/>
  <c r="J243"/>
  <c r="I243"/>
  <c r="F243"/>
  <c r="J242"/>
  <c r="I242"/>
  <c r="F242"/>
  <c r="J241"/>
  <c r="I241"/>
  <c r="F241"/>
  <c r="J240"/>
  <c r="I240"/>
  <c r="F240"/>
  <c r="J239"/>
  <c r="I239"/>
  <c r="F239"/>
  <c r="J238"/>
  <c r="I238"/>
  <c r="E238"/>
  <c r="F238" s="1"/>
  <c r="I237"/>
  <c r="E237"/>
  <c r="F237" s="1"/>
  <c r="C234"/>
  <c r="J228"/>
  <c r="I228"/>
  <c r="F228"/>
  <c r="J227"/>
  <c r="I227"/>
  <c r="F227"/>
  <c r="J226"/>
  <c r="I226"/>
  <c r="F226"/>
  <c r="J225"/>
  <c r="I225"/>
  <c r="F225"/>
  <c r="J224"/>
  <c r="I224"/>
  <c r="F224"/>
  <c r="J223"/>
  <c r="I223"/>
  <c r="F223"/>
  <c r="J222"/>
  <c r="I222"/>
  <c r="F222"/>
  <c r="J221"/>
  <c r="I221"/>
  <c r="F221"/>
  <c r="J220"/>
  <c r="I220"/>
  <c r="F220"/>
  <c r="J219"/>
  <c r="I219"/>
  <c r="F219"/>
  <c r="J218"/>
  <c r="I218"/>
  <c r="F218"/>
  <c r="J217"/>
  <c r="I217"/>
  <c r="F217"/>
  <c r="J216"/>
  <c r="I216"/>
  <c r="E216"/>
  <c r="F216" s="1"/>
  <c r="I215"/>
  <c r="E215"/>
  <c r="F215" s="1"/>
  <c r="C212"/>
  <c r="J206"/>
  <c r="I206"/>
  <c r="F206"/>
  <c r="J205"/>
  <c r="I205"/>
  <c r="F205"/>
  <c r="J204"/>
  <c r="I204"/>
  <c r="F204"/>
  <c r="J203"/>
  <c r="I203"/>
  <c r="F203"/>
  <c r="J202"/>
  <c r="I202"/>
  <c r="F202"/>
  <c r="J201"/>
  <c r="I201"/>
  <c r="F201"/>
  <c r="J200"/>
  <c r="I200"/>
  <c r="F200"/>
  <c r="J199"/>
  <c r="I199"/>
  <c r="F199"/>
  <c r="J198"/>
  <c r="I198"/>
  <c r="F198"/>
  <c r="J197"/>
  <c r="I197"/>
  <c r="F197"/>
  <c r="J196"/>
  <c r="I196"/>
  <c r="F196"/>
  <c r="J195"/>
  <c r="I195"/>
  <c r="F195"/>
  <c r="J194"/>
  <c r="I194"/>
  <c r="E194"/>
  <c r="F194" s="1"/>
  <c r="I193"/>
  <c r="E193"/>
  <c r="F193" s="1"/>
  <c r="C190"/>
  <c r="J184"/>
  <c r="I184"/>
  <c r="F184"/>
  <c r="J183"/>
  <c r="I183"/>
  <c r="F183"/>
  <c r="J182"/>
  <c r="I182"/>
  <c r="F182"/>
  <c r="J181"/>
  <c r="I181"/>
  <c r="F181"/>
  <c r="J180"/>
  <c r="I180"/>
  <c r="F180"/>
  <c r="J179"/>
  <c r="I179"/>
  <c r="F179"/>
  <c r="J178"/>
  <c r="I178"/>
  <c r="F178"/>
  <c r="J177"/>
  <c r="I177"/>
  <c r="F177"/>
  <c r="J176"/>
  <c r="I176"/>
  <c r="F176"/>
  <c r="J175"/>
  <c r="I175"/>
  <c r="F175"/>
  <c r="J174"/>
  <c r="I174"/>
  <c r="F174"/>
  <c r="J173"/>
  <c r="I173"/>
  <c r="F173"/>
  <c r="J172"/>
  <c r="I172"/>
  <c r="E172"/>
  <c r="F172" s="1"/>
  <c r="I171"/>
  <c r="E171"/>
  <c r="F171" s="1"/>
  <c r="C168"/>
  <c r="J160"/>
  <c r="I160"/>
  <c r="F160"/>
  <c r="J159"/>
  <c r="I159"/>
  <c r="F159"/>
  <c r="J158"/>
  <c r="I158"/>
  <c r="F158"/>
  <c r="J157"/>
  <c r="I157"/>
  <c r="F157"/>
  <c r="J156"/>
  <c r="I156"/>
  <c r="F156"/>
  <c r="J155"/>
  <c r="I155"/>
  <c r="F155"/>
  <c r="J154"/>
  <c r="I154"/>
  <c r="F154"/>
  <c r="J153"/>
  <c r="I153"/>
  <c r="F153"/>
  <c r="J152"/>
  <c r="I152"/>
  <c r="F152"/>
  <c r="J151"/>
  <c r="I151"/>
  <c r="F151"/>
  <c r="J150"/>
  <c r="I150"/>
  <c r="E150"/>
  <c r="F150" s="1"/>
  <c r="I149"/>
  <c r="E149"/>
  <c r="F149" s="1"/>
  <c r="C146"/>
  <c r="J140"/>
  <c r="I140"/>
  <c r="F140"/>
  <c r="J139"/>
  <c r="I139"/>
  <c r="F139"/>
  <c r="J138"/>
  <c r="I138"/>
  <c r="F138"/>
  <c r="J137"/>
  <c r="I137"/>
  <c r="F137"/>
  <c r="J136"/>
  <c r="I136"/>
  <c r="F136"/>
  <c r="J135"/>
  <c r="I135"/>
  <c r="F135"/>
  <c r="J134"/>
  <c r="I134"/>
  <c r="F134"/>
  <c r="J133"/>
  <c r="I133"/>
  <c r="F133"/>
  <c r="I132"/>
  <c r="F132"/>
  <c r="I131"/>
  <c r="F131"/>
  <c r="J130"/>
  <c r="I130"/>
  <c r="F130"/>
  <c r="I129"/>
  <c r="F129"/>
  <c r="J128"/>
  <c r="I128"/>
  <c r="E128"/>
  <c r="F128" s="1"/>
  <c r="I127"/>
  <c r="E127"/>
  <c r="F127" s="1"/>
  <c r="D120" s="1"/>
  <c r="C124"/>
  <c r="I118"/>
  <c r="J117"/>
  <c r="I117"/>
  <c r="F117"/>
  <c r="J116"/>
  <c r="I116"/>
  <c r="F116"/>
  <c r="J115"/>
  <c r="I115"/>
  <c r="F115"/>
  <c r="J114"/>
  <c r="I114"/>
  <c r="F114"/>
  <c r="J113"/>
  <c r="I113"/>
  <c r="F113"/>
  <c r="J112"/>
  <c r="I112"/>
  <c r="F112"/>
  <c r="I111"/>
  <c r="F111"/>
  <c r="I110"/>
  <c r="F110"/>
  <c r="J109"/>
  <c r="I109"/>
  <c r="F109"/>
  <c r="J108"/>
  <c r="I108"/>
  <c r="F108"/>
  <c r="J107"/>
  <c r="I107"/>
  <c r="F107"/>
  <c r="I106"/>
  <c r="E106"/>
  <c r="F106" s="1"/>
  <c r="I105"/>
  <c r="E105"/>
  <c r="F105" s="1"/>
  <c r="C102"/>
  <c r="J96"/>
  <c r="I96"/>
  <c r="F96"/>
  <c r="J95"/>
  <c r="I95"/>
  <c r="F95"/>
  <c r="J94"/>
  <c r="I94"/>
  <c r="F94"/>
  <c r="J93"/>
  <c r="I93"/>
  <c r="F93"/>
  <c r="J92"/>
  <c r="I92"/>
  <c r="F92"/>
  <c r="J91"/>
  <c r="I91"/>
  <c r="F91"/>
  <c r="J90"/>
  <c r="I90"/>
  <c r="F90"/>
  <c r="J89"/>
  <c r="I89"/>
  <c r="F89"/>
  <c r="J88"/>
  <c r="I88"/>
  <c r="F88"/>
  <c r="J87"/>
  <c r="I87"/>
  <c r="F87"/>
  <c r="J86"/>
  <c r="I86"/>
  <c r="F86"/>
  <c r="J85"/>
  <c r="I85"/>
  <c r="F85"/>
  <c r="J84"/>
  <c r="I84"/>
  <c r="E84"/>
  <c r="F84" s="1"/>
  <c r="I83"/>
  <c r="E83"/>
  <c r="F83" s="1"/>
  <c r="C80"/>
  <c r="J74"/>
  <c r="I74"/>
  <c r="F74"/>
  <c r="J73"/>
  <c r="I73"/>
  <c r="F73"/>
  <c r="I72"/>
  <c r="F72"/>
  <c r="J71"/>
  <c r="I71"/>
  <c r="F71"/>
  <c r="J70"/>
  <c r="I70"/>
  <c r="F70"/>
  <c r="I69"/>
  <c r="F69"/>
  <c r="J68"/>
  <c r="I68"/>
  <c r="F68"/>
  <c r="J67"/>
  <c r="I67"/>
  <c r="F67"/>
  <c r="I66"/>
  <c r="F66"/>
  <c r="J65"/>
  <c r="I65"/>
  <c r="F65"/>
  <c r="J64"/>
  <c r="I64"/>
  <c r="F64"/>
  <c r="J63"/>
  <c r="I63"/>
  <c r="F63"/>
  <c r="J62"/>
  <c r="I62"/>
  <c r="E62"/>
  <c r="F62" s="1"/>
  <c r="I61"/>
  <c r="E61"/>
  <c r="F61" s="1"/>
  <c r="C58"/>
  <c r="J52"/>
  <c r="I52"/>
  <c r="F52"/>
  <c r="J51"/>
  <c r="I51"/>
  <c r="F51"/>
  <c r="J50"/>
  <c r="I50"/>
  <c r="F50"/>
  <c r="J49"/>
  <c r="I49"/>
  <c r="F49"/>
  <c r="J48"/>
  <c r="I48"/>
  <c r="F48"/>
  <c r="J47"/>
  <c r="I47"/>
  <c r="F47"/>
  <c r="J46"/>
  <c r="I46"/>
  <c r="F46"/>
  <c r="J45"/>
  <c r="I45"/>
  <c r="F45"/>
  <c r="I44"/>
  <c r="F44"/>
  <c r="J43"/>
  <c r="I43"/>
  <c r="F43"/>
  <c r="J42"/>
  <c r="I42"/>
  <c r="F42"/>
  <c r="J41"/>
  <c r="I41"/>
  <c r="F41"/>
  <c r="J40"/>
  <c r="I40"/>
  <c r="E40"/>
  <c r="F40" s="1"/>
  <c r="I39"/>
  <c r="E39"/>
  <c r="F39" s="1"/>
  <c r="C36"/>
  <c r="J246" i="9"/>
  <c r="I246"/>
  <c r="F246"/>
  <c r="J245"/>
  <c r="I245"/>
  <c r="F245"/>
  <c r="J244"/>
  <c r="I244"/>
  <c r="F244"/>
  <c r="J243"/>
  <c r="I243"/>
  <c r="F243"/>
  <c r="J242"/>
  <c r="I242"/>
  <c r="F242"/>
  <c r="J241"/>
  <c r="I241"/>
  <c r="F241"/>
  <c r="J240"/>
  <c r="I240"/>
  <c r="F240"/>
  <c r="J239"/>
  <c r="I239"/>
  <c r="F239"/>
  <c r="J238"/>
  <c r="I238"/>
  <c r="F238"/>
  <c r="I237"/>
  <c r="F237"/>
  <c r="C234"/>
  <c r="J226"/>
  <c r="I226"/>
  <c r="F226"/>
  <c r="J225"/>
  <c r="I225"/>
  <c r="F225"/>
  <c r="J224"/>
  <c r="I224"/>
  <c r="F224"/>
  <c r="J223"/>
  <c r="I223"/>
  <c r="F223"/>
  <c r="J222"/>
  <c r="I222"/>
  <c r="F222"/>
  <c r="J221"/>
  <c r="I221"/>
  <c r="F221"/>
  <c r="J220"/>
  <c r="I220"/>
  <c r="F220"/>
  <c r="J219"/>
  <c r="I219"/>
  <c r="F219"/>
  <c r="J218"/>
  <c r="I218"/>
  <c r="F218"/>
  <c r="I217"/>
  <c r="F217"/>
  <c r="C214"/>
  <c r="J206"/>
  <c r="I206"/>
  <c r="F206"/>
  <c r="J205"/>
  <c r="I205"/>
  <c r="F205"/>
  <c r="J204"/>
  <c r="I204"/>
  <c r="F204"/>
  <c r="J203"/>
  <c r="I203"/>
  <c r="F203"/>
  <c r="J202"/>
  <c r="I202"/>
  <c r="F202"/>
  <c r="J201"/>
  <c r="I201"/>
  <c r="F201"/>
  <c r="J200"/>
  <c r="I200"/>
  <c r="F200"/>
  <c r="J199"/>
  <c r="I199"/>
  <c r="F199"/>
  <c r="J198"/>
  <c r="I198"/>
  <c r="F198"/>
  <c r="I197"/>
  <c r="F197"/>
  <c r="C194"/>
  <c r="J186"/>
  <c r="I186"/>
  <c r="F186"/>
  <c r="J185"/>
  <c r="I185"/>
  <c r="F185"/>
  <c r="J184"/>
  <c r="I184"/>
  <c r="F184"/>
  <c r="J183"/>
  <c r="I183"/>
  <c r="F183"/>
  <c r="J182"/>
  <c r="I182"/>
  <c r="F182"/>
  <c r="J181"/>
  <c r="I181"/>
  <c r="F181"/>
  <c r="J180"/>
  <c r="I180"/>
  <c r="F180"/>
  <c r="J179"/>
  <c r="I179"/>
  <c r="F179"/>
  <c r="J178"/>
  <c r="I178"/>
  <c r="F178"/>
  <c r="I177"/>
  <c r="F177"/>
  <c r="C174"/>
  <c r="J166"/>
  <c r="I166"/>
  <c r="F166"/>
  <c r="J165"/>
  <c r="I165"/>
  <c r="F165"/>
  <c r="J164"/>
  <c r="I164"/>
  <c r="F164"/>
  <c r="J163"/>
  <c r="I163"/>
  <c r="F163"/>
  <c r="J162"/>
  <c r="I162"/>
  <c r="F162"/>
  <c r="J161"/>
  <c r="I161"/>
  <c r="F161"/>
  <c r="J160"/>
  <c r="I160"/>
  <c r="F160"/>
  <c r="J159"/>
  <c r="I159"/>
  <c r="F159"/>
  <c r="J158"/>
  <c r="I158"/>
  <c r="F158"/>
  <c r="I157"/>
  <c r="F157"/>
  <c r="C154"/>
  <c r="J146"/>
  <c r="I146"/>
  <c r="F146"/>
  <c r="J145"/>
  <c r="I145"/>
  <c r="F145"/>
  <c r="J144"/>
  <c r="I144"/>
  <c r="F144"/>
  <c r="J143"/>
  <c r="I143"/>
  <c r="F143"/>
  <c r="J142"/>
  <c r="I142"/>
  <c r="F142"/>
  <c r="J141"/>
  <c r="I141"/>
  <c r="F141"/>
  <c r="J140"/>
  <c r="I140"/>
  <c r="F140"/>
  <c r="J139"/>
  <c r="I139"/>
  <c r="F139"/>
  <c r="J138"/>
  <c r="I138"/>
  <c r="F138"/>
  <c r="I137"/>
  <c r="F137"/>
  <c r="C134"/>
  <c r="J126"/>
  <c r="I126"/>
  <c r="F126"/>
  <c r="J125"/>
  <c r="I125"/>
  <c r="F125"/>
  <c r="J124"/>
  <c r="I124"/>
  <c r="F124"/>
  <c r="J123"/>
  <c r="I123"/>
  <c r="F123"/>
  <c r="J122"/>
  <c r="I122"/>
  <c r="F122"/>
  <c r="J121"/>
  <c r="I121"/>
  <c r="F121"/>
  <c r="J120"/>
  <c r="I120"/>
  <c r="F120"/>
  <c r="J119"/>
  <c r="I119"/>
  <c r="F119"/>
  <c r="J118"/>
  <c r="I118"/>
  <c r="F118"/>
  <c r="I117"/>
  <c r="F117"/>
  <c r="C114"/>
  <c r="J106"/>
  <c r="I106"/>
  <c r="F106"/>
  <c r="J105"/>
  <c r="I105"/>
  <c r="F105"/>
  <c r="J104"/>
  <c r="I104"/>
  <c r="F104"/>
  <c r="J103"/>
  <c r="I103"/>
  <c r="F103"/>
  <c r="J102"/>
  <c r="I102"/>
  <c r="F102"/>
  <c r="J101"/>
  <c r="I101"/>
  <c r="F101"/>
  <c r="J100"/>
  <c r="I100"/>
  <c r="F100"/>
  <c r="J99"/>
  <c r="I99"/>
  <c r="F99"/>
  <c r="J98"/>
  <c r="I98"/>
  <c r="F98"/>
  <c r="I97"/>
  <c r="F97"/>
  <c r="C94"/>
  <c r="J86"/>
  <c r="I86"/>
  <c r="F86"/>
  <c r="J85"/>
  <c r="I85"/>
  <c r="F85"/>
  <c r="J84"/>
  <c r="I84"/>
  <c r="F84"/>
  <c r="J83"/>
  <c r="I83"/>
  <c r="F83"/>
  <c r="J82"/>
  <c r="I82"/>
  <c r="F82"/>
  <c r="J81"/>
  <c r="I81"/>
  <c r="F81"/>
  <c r="J80"/>
  <c r="I80"/>
  <c r="F80"/>
  <c r="J79"/>
  <c r="I79"/>
  <c r="F79"/>
  <c r="J78"/>
  <c r="I78"/>
  <c r="F78"/>
  <c r="I77"/>
  <c r="F77"/>
  <c r="C74"/>
  <c r="J66"/>
  <c r="I66"/>
  <c r="F66"/>
  <c r="J65"/>
  <c r="I65"/>
  <c r="F65"/>
  <c r="J64"/>
  <c r="I64"/>
  <c r="F64"/>
  <c r="J63"/>
  <c r="I63"/>
  <c r="F63"/>
  <c r="J62"/>
  <c r="I62"/>
  <c r="F62"/>
  <c r="J61"/>
  <c r="I61"/>
  <c r="F61"/>
  <c r="J60"/>
  <c r="I60"/>
  <c r="F60"/>
  <c r="J59"/>
  <c r="I59"/>
  <c r="F59"/>
  <c r="J58"/>
  <c r="I58"/>
  <c r="F58"/>
  <c r="I57"/>
  <c r="F57"/>
  <c r="C54"/>
  <c r="J46"/>
  <c r="I46"/>
  <c r="F46"/>
  <c r="J45"/>
  <c r="I45"/>
  <c r="F45"/>
  <c r="J44"/>
  <c r="I44"/>
  <c r="F44"/>
  <c r="J43"/>
  <c r="I43"/>
  <c r="F43"/>
  <c r="J42"/>
  <c r="I42"/>
  <c r="F42"/>
  <c r="J41"/>
  <c r="I41"/>
  <c r="F41"/>
  <c r="J40"/>
  <c r="I40"/>
  <c r="F40"/>
  <c r="J39"/>
  <c r="I39"/>
  <c r="F39"/>
  <c r="J38"/>
  <c r="I38"/>
  <c r="F38"/>
  <c r="I37"/>
  <c r="F37"/>
  <c r="C34"/>
  <c r="K618" i="8"/>
  <c r="J618"/>
  <c r="K617"/>
  <c r="J617"/>
  <c r="K616"/>
  <c r="J616"/>
  <c r="G616"/>
  <c r="F618" s="1"/>
  <c r="G618" s="1"/>
  <c r="K615"/>
  <c r="J615"/>
  <c r="G615"/>
  <c r="K614"/>
  <c r="J614"/>
  <c r="G614"/>
  <c r="K613"/>
  <c r="J613"/>
  <c r="G613"/>
  <c r="K612"/>
  <c r="J612"/>
  <c r="K611"/>
  <c r="J611"/>
  <c r="K610"/>
  <c r="J610"/>
  <c r="G610"/>
  <c r="F611" s="1"/>
  <c r="G611" s="1"/>
  <c r="K609"/>
  <c r="J609"/>
  <c r="K608"/>
  <c r="J608"/>
  <c r="K607"/>
  <c r="J607"/>
  <c r="F607"/>
  <c r="G607" s="1"/>
  <c r="F608" s="1"/>
  <c r="G608" s="1"/>
  <c r="K606"/>
  <c r="J606"/>
  <c r="K605"/>
  <c r="J605"/>
  <c r="K604"/>
  <c r="J604"/>
  <c r="F604"/>
  <c r="G604" s="1"/>
  <c r="F605" s="1"/>
  <c r="G605" s="1"/>
  <c r="K603"/>
  <c r="J603"/>
  <c r="K602"/>
  <c r="J602"/>
  <c r="K601"/>
  <c r="J601"/>
  <c r="F601"/>
  <c r="G601" s="1"/>
  <c r="F602" s="1"/>
  <c r="G602" s="1"/>
  <c r="K600"/>
  <c r="J600"/>
  <c r="K599"/>
  <c r="J599"/>
  <c r="K598"/>
  <c r="J598"/>
  <c r="F598"/>
  <c r="G598" s="1"/>
  <c r="F600" s="1"/>
  <c r="G600" s="1"/>
  <c r="K597"/>
  <c r="J597"/>
  <c r="K596"/>
  <c r="J596"/>
  <c r="K595"/>
  <c r="J595"/>
  <c r="F595"/>
  <c r="G595" s="1"/>
  <c r="F596" s="1"/>
  <c r="G596" s="1"/>
  <c r="K594"/>
  <c r="J594"/>
  <c r="K593"/>
  <c r="J593"/>
  <c r="K592"/>
  <c r="J592"/>
  <c r="F592"/>
  <c r="G592" s="1"/>
  <c r="F593" s="1"/>
  <c r="G593" s="1"/>
  <c r="K591"/>
  <c r="J591"/>
  <c r="K590"/>
  <c r="J590"/>
  <c r="K589"/>
  <c r="J589"/>
  <c r="F589"/>
  <c r="G589" s="1"/>
  <c r="F590" s="1"/>
  <c r="G590" s="1"/>
  <c r="K588"/>
  <c r="J588"/>
  <c r="K587"/>
  <c r="J587"/>
  <c r="K586"/>
  <c r="J586"/>
  <c r="F586"/>
  <c r="G586" s="1"/>
  <c r="F588" s="1"/>
  <c r="G588" s="1"/>
  <c r="K585"/>
  <c r="J585"/>
  <c r="K584"/>
  <c r="J584"/>
  <c r="K583"/>
  <c r="J583"/>
  <c r="F583"/>
  <c r="G583" s="1"/>
  <c r="F584" s="1"/>
  <c r="G584" s="1"/>
  <c r="K582"/>
  <c r="J582"/>
  <c r="K581"/>
  <c r="J581"/>
  <c r="K580"/>
  <c r="J580"/>
  <c r="F580"/>
  <c r="G580" s="1"/>
  <c r="F581" s="1"/>
  <c r="G581" s="1"/>
  <c r="K579"/>
  <c r="J579"/>
  <c r="K578"/>
  <c r="J578"/>
  <c r="K577"/>
  <c r="J577"/>
  <c r="F577"/>
  <c r="G577" s="1"/>
  <c r="F578" s="1"/>
  <c r="G578" s="1"/>
  <c r="K576"/>
  <c r="J576"/>
  <c r="K575"/>
  <c r="J575"/>
  <c r="K574"/>
  <c r="J574"/>
  <c r="F574"/>
  <c r="G574" s="1"/>
  <c r="F576" s="1"/>
  <c r="G576" s="1"/>
  <c r="K573"/>
  <c r="J573"/>
  <c r="K572"/>
  <c r="J572"/>
  <c r="K571"/>
  <c r="J571"/>
  <c r="F571"/>
  <c r="G571" s="1"/>
  <c r="F572" s="1"/>
  <c r="G572" s="1"/>
  <c r="K570"/>
  <c r="J570"/>
  <c r="K569"/>
  <c r="J569"/>
  <c r="J568"/>
  <c r="F568"/>
  <c r="G568" s="1"/>
  <c r="F570" s="1"/>
  <c r="G570" s="1"/>
  <c r="C565"/>
  <c r="K557"/>
  <c r="J557"/>
  <c r="K556"/>
  <c r="J556"/>
  <c r="K555"/>
  <c r="J555"/>
  <c r="G555"/>
  <c r="F557" s="1"/>
  <c r="G557" s="1"/>
  <c r="K554"/>
  <c r="J554"/>
  <c r="G554"/>
  <c r="K553"/>
  <c r="J553"/>
  <c r="G553"/>
  <c r="K552"/>
  <c r="J552"/>
  <c r="G552"/>
  <c r="K551"/>
  <c r="J551"/>
  <c r="K550"/>
  <c r="J550"/>
  <c r="K549"/>
  <c r="J549"/>
  <c r="G549"/>
  <c r="F551" s="1"/>
  <c r="G551" s="1"/>
  <c r="K548"/>
  <c r="J548"/>
  <c r="K547"/>
  <c r="J547"/>
  <c r="K546"/>
  <c r="J546"/>
  <c r="F546"/>
  <c r="G546" s="1"/>
  <c r="F548" s="1"/>
  <c r="G548" s="1"/>
  <c r="K545"/>
  <c r="J545"/>
  <c r="K544"/>
  <c r="J544"/>
  <c r="K543"/>
  <c r="J543"/>
  <c r="G543"/>
  <c r="F544" s="1"/>
  <c r="G544" s="1"/>
  <c r="K542"/>
  <c r="J542"/>
  <c r="K541"/>
  <c r="J541"/>
  <c r="K540"/>
  <c r="J540"/>
  <c r="F540"/>
  <c r="G540" s="1"/>
  <c r="F542" s="1"/>
  <c r="G542" s="1"/>
  <c r="K539"/>
  <c r="J539"/>
  <c r="K538"/>
  <c r="J538"/>
  <c r="K537"/>
  <c r="J537"/>
  <c r="F537"/>
  <c r="G537" s="1"/>
  <c r="F538" s="1"/>
  <c r="G538" s="1"/>
  <c r="K536"/>
  <c r="J536"/>
  <c r="K535"/>
  <c r="J535"/>
  <c r="K534"/>
  <c r="J534"/>
  <c r="F534"/>
  <c r="G534" s="1"/>
  <c r="F536" s="1"/>
  <c r="G536" s="1"/>
  <c r="K533"/>
  <c r="J533"/>
  <c r="K532"/>
  <c r="J532"/>
  <c r="K531"/>
  <c r="J531"/>
  <c r="F531"/>
  <c r="G531" s="1"/>
  <c r="F532" s="1"/>
  <c r="G532" s="1"/>
  <c r="K530"/>
  <c r="J530"/>
  <c r="K529"/>
  <c r="J529"/>
  <c r="K528"/>
  <c r="J528"/>
  <c r="F528"/>
  <c r="G528" s="1"/>
  <c r="F529" s="1"/>
  <c r="G529" s="1"/>
  <c r="K527"/>
  <c r="J527"/>
  <c r="K526"/>
  <c r="J526"/>
  <c r="K525"/>
  <c r="J525"/>
  <c r="F525"/>
  <c r="G525" s="1"/>
  <c r="F527" s="1"/>
  <c r="G527" s="1"/>
  <c r="K524"/>
  <c r="J524"/>
  <c r="K523"/>
  <c r="J523"/>
  <c r="K522"/>
  <c r="J522"/>
  <c r="F522"/>
  <c r="G522" s="1"/>
  <c r="F524" s="1"/>
  <c r="G524" s="1"/>
  <c r="K521"/>
  <c r="J521"/>
  <c r="K520"/>
  <c r="J520"/>
  <c r="K519"/>
  <c r="J519"/>
  <c r="F519"/>
  <c r="G519" s="1"/>
  <c r="F520" s="1"/>
  <c r="G520" s="1"/>
  <c r="K518"/>
  <c r="J518"/>
  <c r="K517"/>
  <c r="J517"/>
  <c r="K516"/>
  <c r="J516"/>
  <c r="F516"/>
  <c r="G516" s="1"/>
  <c r="F518" s="1"/>
  <c r="G518" s="1"/>
  <c r="K515"/>
  <c r="J515"/>
  <c r="K514"/>
  <c r="J514"/>
  <c r="K513"/>
  <c r="J513"/>
  <c r="F513"/>
  <c r="G513" s="1"/>
  <c r="F515" s="1"/>
  <c r="G515" s="1"/>
  <c r="K512"/>
  <c r="J512"/>
  <c r="K511"/>
  <c r="J511"/>
  <c r="K510"/>
  <c r="J510"/>
  <c r="F510"/>
  <c r="G510" s="1"/>
  <c r="F512" s="1"/>
  <c r="G512" s="1"/>
  <c r="K509"/>
  <c r="J509"/>
  <c r="K508"/>
  <c r="J508"/>
  <c r="J507"/>
  <c r="F507"/>
  <c r="G507" s="1"/>
  <c r="F508" s="1"/>
  <c r="G508" s="1"/>
  <c r="C504"/>
  <c r="K496"/>
  <c r="J496"/>
  <c r="K495"/>
  <c r="J495"/>
  <c r="K494"/>
  <c r="J494"/>
  <c r="G494"/>
  <c r="F496" s="1"/>
  <c r="G496" s="1"/>
  <c r="K493"/>
  <c r="J493"/>
  <c r="G493"/>
  <c r="K492"/>
  <c r="J492"/>
  <c r="G492"/>
  <c r="K491"/>
  <c r="J491"/>
  <c r="G491"/>
  <c r="K490"/>
  <c r="J490"/>
  <c r="J489"/>
  <c r="J488"/>
  <c r="G488"/>
  <c r="F490" s="1"/>
  <c r="G490" s="1"/>
  <c r="K487"/>
  <c r="J487"/>
  <c r="K486"/>
  <c r="J486"/>
  <c r="K485"/>
  <c r="J485"/>
  <c r="F485"/>
  <c r="G485" s="1"/>
  <c r="F486" s="1"/>
  <c r="G486" s="1"/>
  <c r="K484"/>
  <c r="J484"/>
  <c r="K483"/>
  <c r="J483"/>
  <c r="K482"/>
  <c r="J482"/>
  <c r="F482"/>
  <c r="G482" s="1"/>
  <c r="K481"/>
  <c r="J481"/>
  <c r="K480"/>
  <c r="J480"/>
  <c r="K479"/>
  <c r="J479"/>
  <c r="F479"/>
  <c r="G479" s="1"/>
  <c r="K478"/>
  <c r="J478"/>
  <c r="K477"/>
  <c r="J477"/>
  <c r="K476"/>
  <c r="J476"/>
  <c r="F476"/>
  <c r="G476" s="1"/>
  <c r="K475"/>
  <c r="J475"/>
  <c r="K474"/>
  <c r="J474"/>
  <c r="K473"/>
  <c r="J473"/>
  <c r="F473"/>
  <c r="G473" s="1"/>
  <c r="K472"/>
  <c r="J472"/>
  <c r="K471"/>
  <c r="J471"/>
  <c r="K470"/>
  <c r="J470"/>
  <c r="F470"/>
  <c r="G470" s="1"/>
  <c r="K469"/>
  <c r="J469"/>
  <c r="K468"/>
  <c r="J468"/>
  <c r="K467"/>
  <c r="J467"/>
  <c r="F467"/>
  <c r="G467" s="1"/>
  <c r="K466"/>
  <c r="J466"/>
  <c r="K465"/>
  <c r="J465"/>
  <c r="K464"/>
  <c r="J464"/>
  <c r="F464"/>
  <c r="G464" s="1"/>
  <c r="K463"/>
  <c r="J463"/>
  <c r="K462"/>
  <c r="J462"/>
  <c r="K461"/>
  <c r="J461"/>
  <c r="F461"/>
  <c r="G461" s="1"/>
  <c r="K460"/>
  <c r="J460"/>
  <c r="K459"/>
  <c r="J459"/>
  <c r="K458"/>
  <c r="J458"/>
  <c r="F458"/>
  <c r="G458" s="1"/>
  <c r="K457"/>
  <c r="J457"/>
  <c r="K456"/>
  <c r="J456"/>
  <c r="K455"/>
  <c r="J455"/>
  <c r="F455"/>
  <c r="G455" s="1"/>
  <c r="K454"/>
  <c r="J454"/>
  <c r="K453"/>
  <c r="J453"/>
  <c r="K452"/>
  <c r="J452"/>
  <c r="F452"/>
  <c r="G452" s="1"/>
  <c r="K451"/>
  <c r="J451"/>
  <c r="K450"/>
  <c r="J450"/>
  <c r="K449"/>
  <c r="J449"/>
  <c r="F449"/>
  <c r="G449" s="1"/>
  <c r="K448"/>
  <c r="J448"/>
  <c r="K447"/>
  <c r="J447"/>
  <c r="J446"/>
  <c r="F446"/>
  <c r="G446" s="1"/>
  <c r="C443"/>
  <c r="K435"/>
  <c r="J435"/>
  <c r="K434"/>
  <c r="J434"/>
  <c r="K433"/>
  <c r="J433"/>
  <c r="G433"/>
  <c r="F434" s="1"/>
  <c r="G434" s="1"/>
  <c r="K432"/>
  <c r="J432"/>
  <c r="G432"/>
  <c r="K431"/>
  <c r="J431"/>
  <c r="G431"/>
  <c r="K430"/>
  <c r="J430"/>
  <c r="G430"/>
  <c r="K429"/>
  <c r="J429"/>
  <c r="K428"/>
  <c r="J428"/>
  <c r="K427"/>
  <c r="J427"/>
  <c r="G427"/>
  <c r="F429" s="1"/>
  <c r="G429" s="1"/>
  <c r="K426"/>
  <c r="J426"/>
  <c r="K425"/>
  <c r="J425"/>
  <c r="K424"/>
  <c r="J424"/>
  <c r="F424"/>
  <c r="G424" s="1"/>
  <c r="F425" s="1"/>
  <c r="G425" s="1"/>
  <c r="K423"/>
  <c r="J423"/>
  <c r="K422"/>
  <c r="J422"/>
  <c r="K421"/>
  <c r="J421"/>
  <c r="F421"/>
  <c r="G421" s="1"/>
  <c r="F422" s="1"/>
  <c r="G422" s="1"/>
  <c r="K420"/>
  <c r="J420"/>
  <c r="K419"/>
  <c r="J419"/>
  <c r="K418"/>
  <c r="J418"/>
  <c r="F418"/>
  <c r="G418" s="1"/>
  <c r="F420" s="1"/>
  <c r="G420" s="1"/>
  <c r="K417"/>
  <c r="J417"/>
  <c r="K416"/>
  <c r="J416"/>
  <c r="K415"/>
  <c r="J415"/>
  <c r="F415"/>
  <c r="G415" s="1"/>
  <c r="F417" s="1"/>
  <c r="G417" s="1"/>
  <c r="K414"/>
  <c r="J414"/>
  <c r="K413"/>
  <c r="J413"/>
  <c r="K412"/>
  <c r="J412"/>
  <c r="F412"/>
  <c r="G412" s="1"/>
  <c r="F413" s="1"/>
  <c r="G413" s="1"/>
  <c r="K411"/>
  <c r="J411"/>
  <c r="K410"/>
  <c r="J410"/>
  <c r="K409"/>
  <c r="J409"/>
  <c r="F409"/>
  <c r="G409" s="1"/>
  <c r="F410" s="1"/>
  <c r="G410" s="1"/>
  <c r="K408"/>
  <c r="J408"/>
  <c r="K407"/>
  <c r="J407"/>
  <c r="K406"/>
  <c r="J406"/>
  <c r="F406"/>
  <c r="G406" s="1"/>
  <c r="F408" s="1"/>
  <c r="G408" s="1"/>
  <c r="K405"/>
  <c r="J405"/>
  <c r="K404"/>
  <c r="J404"/>
  <c r="K403"/>
  <c r="J403"/>
  <c r="F403"/>
  <c r="G403" s="1"/>
  <c r="F405" s="1"/>
  <c r="G405" s="1"/>
  <c r="K402"/>
  <c r="J402"/>
  <c r="K401"/>
  <c r="J401"/>
  <c r="K400"/>
  <c r="J400"/>
  <c r="F400"/>
  <c r="G400" s="1"/>
  <c r="F401" s="1"/>
  <c r="G401" s="1"/>
  <c r="K399"/>
  <c r="J399"/>
  <c r="K398"/>
  <c r="J398"/>
  <c r="K397"/>
  <c r="J397"/>
  <c r="F397"/>
  <c r="G397" s="1"/>
  <c r="F398" s="1"/>
  <c r="G398" s="1"/>
  <c r="K396"/>
  <c r="J396"/>
  <c r="K395"/>
  <c r="J395"/>
  <c r="K394"/>
  <c r="J394"/>
  <c r="F394"/>
  <c r="G394" s="1"/>
  <c r="F396" s="1"/>
  <c r="G396" s="1"/>
  <c r="K393"/>
  <c r="J393"/>
  <c r="K392"/>
  <c r="J392"/>
  <c r="K391"/>
  <c r="J391"/>
  <c r="F391"/>
  <c r="G391" s="1"/>
  <c r="F393" s="1"/>
  <c r="G393" s="1"/>
  <c r="K390"/>
  <c r="J390"/>
  <c r="K389"/>
  <c r="J389"/>
  <c r="K388"/>
  <c r="J388"/>
  <c r="F388"/>
  <c r="G388" s="1"/>
  <c r="F389" s="1"/>
  <c r="G389" s="1"/>
  <c r="K387"/>
  <c r="J387"/>
  <c r="K386"/>
  <c r="J386"/>
  <c r="J385"/>
  <c r="F385"/>
  <c r="G385" s="1"/>
  <c r="F387" s="1"/>
  <c r="G387" s="1"/>
  <c r="C382"/>
  <c r="K373"/>
  <c r="J373"/>
  <c r="K372"/>
  <c r="J372"/>
  <c r="K371"/>
  <c r="J371"/>
  <c r="G371"/>
  <c r="F372" s="1"/>
  <c r="G372" s="1"/>
  <c r="K370"/>
  <c r="J370"/>
  <c r="G370"/>
  <c r="K369"/>
  <c r="J369"/>
  <c r="G369"/>
  <c r="J368"/>
  <c r="G368"/>
  <c r="K367"/>
  <c r="J367"/>
  <c r="K366"/>
  <c r="J366"/>
  <c r="K365"/>
  <c r="J365"/>
  <c r="G365"/>
  <c r="F367" s="1"/>
  <c r="G367" s="1"/>
  <c r="K364"/>
  <c r="J364"/>
  <c r="K363"/>
  <c r="J363"/>
  <c r="K362"/>
  <c r="J362"/>
  <c r="F362"/>
  <c r="G362" s="1"/>
  <c r="F364" s="1"/>
  <c r="G364" s="1"/>
  <c r="K361"/>
  <c r="J361"/>
  <c r="K360"/>
  <c r="J360"/>
  <c r="K359"/>
  <c r="J359"/>
  <c r="F359"/>
  <c r="G359" s="1"/>
  <c r="K358"/>
  <c r="J358"/>
  <c r="K357"/>
  <c r="J357"/>
  <c r="K356"/>
  <c r="J356"/>
  <c r="F356"/>
  <c r="G356" s="1"/>
  <c r="K355"/>
  <c r="J355"/>
  <c r="K354"/>
  <c r="J354"/>
  <c r="K353"/>
  <c r="J353"/>
  <c r="F353"/>
  <c r="G353" s="1"/>
  <c r="K352"/>
  <c r="J352"/>
  <c r="K351"/>
  <c r="J351"/>
  <c r="K350"/>
  <c r="J350"/>
  <c r="F350"/>
  <c r="G350" s="1"/>
  <c r="K349"/>
  <c r="J349"/>
  <c r="K348"/>
  <c r="J348"/>
  <c r="K347"/>
  <c r="J347"/>
  <c r="F347"/>
  <c r="G347" s="1"/>
  <c r="K346"/>
  <c r="J346"/>
  <c r="K345"/>
  <c r="J345"/>
  <c r="K344"/>
  <c r="J344"/>
  <c r="F344"/>
  <c r="G344" s="1"/>
  <c r="K343"/>
  <c r="J343"/>
  <c r="K342"/>
  <c r="J342"/>
  <c r="K341"/>
  <c r="J341"/>
  <c r="F341"/>
  <c r="G341" s="1"/>
  <c r="K340"/>
  <c r="J340"/>
  <c r="K339"/>
  <c r="J339"/>
  <c r="K338"/>
  <c r="J338"/>
  <c r="F338"/>
  <c r="G338" s="1"/>
  <c r="K337"/>
  <c r="J337"/>
  <c r="K336"/>
  <c r="J336"/>
  <c r="K335"/>
  <c r="J335"/>
  <c r="F335"/>
  <c r="G335" s="1"/>
  <c r="K334"/>
  <c r="J334"/>
  <c r="K333"/>
  <c r="J333"/>
  <c r="K332"/>
  <c r="J332"/>
  <c r="F332"/>
  <c r="G332" s="1"/>
  <c r="K331"/>
  <c r="J331"/>
  <c r="K330"/>
  <c r="J330"/>
  <c r="K329"/>
  <c r="J329"/>
  <c r="F329"/>
  <c r="G329" s="1"/>
  <c r="K328"/>
  <c r="J328"/>
  <c r="K327"/>
  <c r="J327"/>
  <c r="K326"/>
  <c r="J326"/>
  <c r="F326"/>
  <c r="G326" s="1"/>
  <c r="K325"/>
  <c r="J325"/>
  <c r="K324"/>
  <c r="J324"/>
  <c r="J323"/>
  <c r="F323"/>
  <c r="G323" s="1"/>
  <c r="F325" s="1"/>
  <c r="G325" s="1"/>
  <c r="C320"/>
  <c r="K312"/>
  <c r="J312"/>
  <c r="K311"/>
  <c r="J311"/>
  <c r="K310"/>
  <c r="J310"/>
  <c r="G310"/>
  <c r="F311" s="1"/>
  <c r="G311" s="1"/>
  <c r="K309"/>
  <c r="J309"/>
  <c r="G309"/>
  <c r="K308"/>
  <c r="J308"/>
  <c r="G308"/>
  <c r="K307"/>
  <c r="J307"/>
  <c r="G307"/>
  <c r="K306"/>
  <c r="J306"/>
  <c r="F306"/>
  <c r="G306" s="1"/>
  <c r="K305"/>
  <c r="J305"/>
  <c r="J304"/>
  <c r="G304"/>
  <c r="F305" s="1"/>
  <c r="G305" s="1"/>
  <c r="K303"/>
  <c r="J303"/>
  <c r="K302"/>
  <c r="J302"/>
  <c r="K301"/>
  <c r="J301"/>
  <c r="F301"/>
  <c r="G301" s="1"/>
  <c r="F302" s="1"/>
  <c r="G302" s="1"/>
  <c r="K300"/>
  <c r="J300"/>
  <c r="K299"/>
  <c r="J299"/>
  <c r="K298"/>
  <c r="J298"/>
  <c r="F298"/>
  <c r="G298" s="1"/>
  <c r="F299" s="1"/>
  <c r="G299" s="1"/>
  <c r="K297"/>
  <c r="J297"/>
  <c r="K296"/>
  <c r="J296"/>
  <c r="K295"/>
  <c r="J295"/>
  <c r="F295"/>
  <c r="G295" s="1"/>
  <c r="F296" s="1"/>
  <c r="G296" s="1"/>
  <c r="K294"/>
  <c r="J294"/>
  <c r="K293"/>
  <c r="J293"/>
  <c r="K292"/>
  <c r="J292"/>
  <c r="F292"/>
  <c r="G292" s="1"/>
  <c r="F294" s="1"/>
  <c r="G294" s="1"/>
  <c r="K291"/>
  <c r="J291"/>
  <c r="K290"/>
  <c r="J290"/>
  <c r="K289"/>
  <c r="J289"/>
  <c r="F289"/>
  <c r="G289" s="1"/>
  <c r="F290" s="1"/>
  <c r="G290" s="1"/>
  <c r="K288"/>
  <c r="J288"/>
  <c r="K287"/>
  <c r="J287"/>
  <c r="K286"/>
  <c r="J286"/>
  <c r="F286"/>
  <c r="G286" s="1"/>
  <c r="F287" s="1"/>
  <c r="G287" s="1"/>
  <c r="K285"/>
  <c r="J285"/>
  <c r="K284"/>
  <c r="J284"/>
  <c r="K283"/>
  <c r="J283"/>
  <c r="F283"/>
  <c r="G283" s="1"/>
  <c r="F284" s="1"/>
  <c r="G284" s="1"/>
  <c r="K282"/>
  <c r="J282"/>
  <c r="K281"/>
  <c r="J281"/>
  <c r="K280"/>
  <c r="J280"/>
  <c r="F280"/>
  <c r="G280" s="1"/>
  <c r="F282" s="1"/>
  <c r="G282" s="1"/>
  <c r="K279"/>
  <c r="J279"/>
  <c r="K278"/>
  <c r="J278"/>
  <c r="K277"/>
  <c r="J277"/>
  <c r="F277"/>
  <c r="G277" s="1"/>
  <c r="F278" s="1"/>
  <c r="G278" s="1"/>
  <c r="K276"/>
  <c r="J276"/>
  <c r="K275"/>
  <c r="J275"/>
  <c r="K274"/>
  <c r="J274"/>
  <c r="F274"/>
  <c r="G274" s="1"/>
  <c r="F275" s="1"/>
  <c r="G275" s="1"/>
  <c r="K273"/>
  <c r="J273"/>
  <c r="K272"/>
  <c r="J272"/>
  <c r="K271"/>
  <c r="J271"/>
  <c r="F271"/>
  <c r="G271" s="1"/>
  <c r="F272" s="1"/>
  <c r="G272" s="1"/>
  <c r="K270"/>
  <c r="J270"/>
  <c r="K269"/>
  <c r="J269"/>
  <c r="K268"/>
  <c r="J268"/>
  <c r="F268"/>
  <c r="G268" s="1"/>
  <c r="F270" s="1"/>
  <c r="G270" s="1"/>
  <c r="K267"/>
  <c r="J267"/>
  <c r="K266"/>
  <c r="J266"/>
  <c r="K265"/>
  <c r="J265"/>
  <c r="F265"/>
  <c r="G265" s="1"/>
  <c r="F266" s="1"/>
  <c r="G266" s="1"/>
  <c r="K264"/>
  <c r="J264"/>
  <c r="K263"/>
  <c r="J263"/>
  <c r="J262"/>
  <c r="F262"/>
  <c r="G262" s="1"/>
  <c r="F264" s="1"/>
  <c r="G264" s="1"/>
  <c r="C259"/>
  <c r="K251"/>
  <c r="J251"/>
  <c r="K250"/>
  <c r="J250"/>
  <c r="K249"/>
  <c r="J249"/>
  <c r="G249"/>
  <c r="F250" s="1"/>
  <c r="G250" s="1"/>
  <c r="K248"/>
  <c r="J248"/>
  <c r="G248"/>
  <c r="K247"/>
  <c r="J247"/>
  <c r="G247"/>
  <c r="K246"/>
  <c r="J246"/>
  <c r="G246"/>
  <c r="J245"/>
  <c r="J244"/>
  <c r="J243"/>
  <c r="G243"/>
  <c r="F244" s="1"/>
  <c r="G244" s="1"/>
  <c r="K242"/>
  <c r="J242"/>
  <c r="K241"/>
  <c r="J241"/>
  <c r="K240"/>
  <c r="J240"/>
  <c r="F240"/>
  <c r="G240" s="1"/>
  <c r="F242" s="1"/>
  <c r="G242" s="1"/>
  <c r="K239"/>
  <c r="J239"/>
  <c r="K238"/>
  <c r="J238"/>
  <c r="K237"/>
  <c r="J237"/>
  <c r="F237"/>
  <c r="G237" s="1"/>
  <c r="F238" s="1"/>
  <c r="G238" s="1"/>
  <c r="K236"/>
  <c r="J236"/>
  <c r="K235"/>
  <c r="J235"/>
  <c r="K234"/>
  <c r="J234"/>
  <c r="F234"/>
  <c r="G234" s="1"/>
  <c r="F236" s="1"/>
  <c r="G236" s="1"/>
  <c r="K233"/>
  <c r="J233"/>
  <c r="K232"/>
  <c r="J232"/>
  <c r="K231"/>
  <c r="J231"/>
  <c r="F231"/>
  <c r="G231" s="1"/>
  <c r="F232" s="1"/>
  <c r="G232" s="1"/>
  <c r="K230"/>
  <c r="J230"/>
  <c r="K229"/>
  <c r="J229"/>
  <c r="K228"/>
  <c r="J228"/>
  <c r="F228"/>
  <c r="G228" s="1"/>
  <c r="F230" s="1"/>
  <c r="G230" s="1"/>
  <c r="K227"/>
  <c r="J227"/>
  <c r="K226"/>
  <c r="J226"/>
  <c r="K225"/>
  <c r="J225"/>
  <c r="F225"/>
  <c r="G225" s="1"/>
  <c r="F226" s="1"/>
  <c r="G226" s="1"/>
  <c r="K224"/>
  <c r="J224"/>
  <c r="K223"/>
  <c r="J223"/>
  <c r="K222"/>
  <c r="J222"/>
  <c r="F222"/>
  <c r="G222" s="1"/>
  <c r="F223" s="1"/>
  <c r="G223" s="1"/>
  <c r="K221"/>
  <c r="J221"/>
  <c r="K220"/>
  <c r="J220"/>
  <c r="F220"/>
  <c r="G220" s="1"/>
  <c r="K219"/>
  <c r="J219"/>
  <c r="F219"/>
  <c r="G219" s="1"/>
  <c r="F221" s="1"/>
  <c r="G221" s="1"/>
  <c r="K218"/>
  <c r="J218"/>
  <c r="K217"/>
  <c r="J217"/>
  <c r="F217"/>
  <c r="G217" s="1"/>
  <c r="K216"/>
  <c r="J216"/>
  <c r="F216"/>
  <c r="G216" s="1"/>
  <c r="F218" s="1"/>
  <c r="G218" s="1"/>
  <c r="K215"/>
  <c r="J215"/>
  <c r="K214"/>
  <c r="J214"/>
  <c r="K213"/>
  <c r="J213"/>
  <c r="F213"/>
  <c r="G213" s="1"/>
  <c r="F214" s="1"/>
  <c r="G214" s="1"/>
  <c r="K212"/>
  <c r="J212"/>
  <c r="K211"/>
  <c r="J211"/>
  <c r="K210"/>
  <c r="J210"/>
  <c r="F210"/>
  <c r="G210" s="1"/>
  <c r="F212" s="1"/>
  <c r="G212" s="1"/>
  <c r="K209"/>
  <c r="J209"/>
  <c r="K208"/>
  <c r="J208"/>
  <c r="K207"/>
  <c r="J207"/>
  <c r="F207"/>
  <c r="G207" s="1"/>
  <c r="F209" s="1"/>
  <c r="G209" s="1"/>
  <c r="K206"/>
  <c r="J206"/>
  <c r="K205"/>
  <c r="J205"/>
  <c r="K204"/>
  <c r="J204"/>
  <c r="F204"/>
  <c r="G204" s="1"/>
  <c r="F206" s="1"/>
  <c r="G206" s="1"/>
  <c r="K203"/>
  <c r="J203"/>
  <c r="K202"/>
  <c r="J202"/>
  <c r="J201"/>
  <c r="F201"/>
  <c r="G201" s="1"/>
  <c r="F202" s="1"/>
  <c r="G202" s="1"/>
  <c r="C198"/>
  <c r="K190"/>
  <c r="J190"/>
  <c r="K189"/>
  <c r="J189"/>
  <c r="K188"/>
  <c r="J188"/>
  <c r="G188"/>
  <c r="F190" s="1"/>
  <c r="G190" s="1"/>
  <c r="K187"/>
  <c r="J187"/>
  <c r="G187"/>
  <c r="K186"/>
  <c r="J186"/>
  <c r="G186"/>
  <c r="K185"/>
  <c r="J185"/>
  <c r="G185"/>
  <c r="K184"/>
  <c r="J184"/>
  <c r="F184"/>
  <c r="G184" s="1"/>
  <c r="J183"/>
  <c r="J182"/>
  <c r="G182"/>
  <c r="F183" s="1"/>
  <c r="G183" s="1"/>
  <c r="K181"/>
  <c r="J181"/>
  <c r="K180"/>
  <c r="J180"/>
  <c r="K179"/>
  <c r="J179"/>
  <c r="F179"/>
  <c r="G179" s="1"/>
  <c r="F180" s="1"/>
  <c r="G180" s="1"/>
  <c r="K178"/>
  <c r="J178"/>
  <c r="K177"/>
  <c r="J177"/>
  <c r="K176"/>
  <c r="J176"/>
  <c r="F176"/>
  <c r="G176" s="1"/>
  <c r="K175"/>
  <c r="J175"/>
  <c r="K174"/>
  <c r="J174"/>
  <c r="K173"/>
  <c r="J173"/>
  <c r="F173"/>
  <c r="G173" s="1"/>
  <c r="K172"/>
  <c r="J172"/>
  <c r="K171"/>
  <c r="J171"/>
  <c r="K170"/>
  <c r="J170"/>
  <c r="F170"/>
  <c r="G170" s="1"/>
  <c r="K169"/>
  <c r="J169"/>
  <c r="K168"/>
  <c r="J168"/>
  <c r="K167"/>
  <c r="J167"/>
  <c r="F167"/>
  <c r="G167" s="1"/>
  <c r="K166"/>
  <c r="J166"/>
  <c r="K165"/>
  <c r="J165"/>
  <c r="K164"/>
  <c r="J164"/>
  <c r="F164"/>
  <c r="G164" s="1"/>
  <c r="K163"/>
  <c r="J163"/>
  <c r="K162"/>
  <c r="J162"/>
  <c r="K161"/>
  <c r="J161"/>
  <c r="F161"/>
  <c r="G161" s="1"/>
  <c r="K160"/>
  <c r="J160"/>
  <c r="K159"/>
  <c r="J159"/>
  <c r="K158"/>
  <c r="J158"/>
  <c r="F158"/>
  <c r="G158" s="1"/>
  <c r="K157"/>
  <c r="J157"/>
  <c r="K156"/>
  <c r="J156"/>
  <c r="K155"/>
  <c r="J155"/>
  <c r="F155"/>
  <c r="G155" s="1"/>
  <c r="K154"/>
  <c r="J154"/>
  <c r="K153"/>
  <c r="J153"/>
  <c r="K152"/>
  <c r="J152"/>
  <c r="F152"/>
  <c r="G152" s="1"/>
  <c r="K151"/>
  <c r="J151"/>
  <c r="K150"/>
  <c r="J150"/>
  <c r="K149"/>
  <c r="J149"/>
  <c r="F149"/>
  <c r="G149" s="1"/>
  <c r="K148"/>
  <c r="J148"/>
  <c r="K147"/>
  <c r="J147"/>
  <c r="K146"/>
  <c r="J146"/>
  <c r="F146"/>
  <c r="G146" s="1"/>
  <c r="K145"/>
  <c r="J145"/>
  <c r="K144"/>
  <c r="J144"/>
  <c r="K143"/>
  <c r="J143"/>
  <c r="F143"/>
  <c r="G143" s="1"/>
  <c r="K142"/>
  <c r="J142"/>
  <c r="K141"/>
  <c r="J141"/>
  <c r="J140"/>
  <c r="F140"/>
  <c r="G140" s="1"/>
  <c r="F142" s="1"/>
  <c r="G142" s="1"/>
  <c r="C137"/>
  <c r="K128"/>
  <c r="J128"/>
  <c r="K127"/>
  <c r="J127"/>
  <c r="K126"/>
  <c r="J126"/>
  <c r="G126"/>
  <c r="F128" s="1"/>
  <c r="G128" s="1"/>
  <c r="K125"/>
  <c r="J125"/>
  <c r="K124"/>
  <c r="J124"/>
  <c r="K123"/>
  <c r="J123"/>
  <c r="G123"/>
  <c r="F125" s="1"/>
  <c r="G125" s="1"/>
  <c r="K122"/>
  <c r="J122"/>
  <c r="K121"/>
  <c r="J121"/>
  <c r="K120"/>
  <c r="J120"/>
  <c r="G120"/>
  <c r="F122" s="1"/>
  <c r="G122" s="1"/>
  <c r="K119"/>
  <c r="J119"/>
  <c r="K118"/>
  <c r="J118"/>
  <c r="K117"/>
  <c r="J117"/>
  <c r="F117"/>
  <c r="G117" s="1"/>
  <c r="K116"/>
  <c r="J116"/>
  <c r="K115"/>
  <c r="J115"/>
  <c r="K114"/>
  <c r="J114"/>
  <c r="F114"/>
  <c r="G114" s="1"/>
  <c r="K113"/>
  <c r="J113"/>
  <c r="K112"/>
  <c r="J112"/>
  <c r="K111"/>
  <c r="J111"/>
  <c r="F111"/>
  <c r="G111" s="1"/>
  <c r="K110"/>
  <c r="J110"/>
  <c r="K109"/>
  <c r="J109"/>
  <c r="K108"/>
  <c r="J108"/>
  <c r="F108"/>
  <c r="G108" s="1"/>
  <c r="K107"/>
  <c r="J107"/>
  <c r="K106"/>
  <c r="J106"/>
  <c r="K105"/>
  <c r="J105"/>
  <c r="F105"/>
  <c r="G105" s="1"/>
  <c r="K104"/>
  <c r="J104"/>
  <c r="K103"/>
  <c r="J103"/>
  <c r="K102"/>
  <c r="J102"/>
  <c r="F102"/>
  <c r="G102" s="1"/>
  <c r="K101"/>
  <c r="J101"/>
  <c r="K100"/>
  <c r="J100"/>
  <c r="K99"/>
  <c r="J99"/>
  <c r="F99"/>
  <c r="G99" s="1"/>
  <c r="K98"/>
  <c r="J98"/>
  <c r="K97"/>
  <c r="J97"/>
  <c r="K96"/>
  <c r="J96"/>
  <c r="F96"/>
  <c r="G96" s="1"/>
  <c r="K95"/>
  <c r="J95"/>
  <c r="K94"/>
  <c r="J94"/>
  <c r="K93"/>
  <c r="J93"/>
  <c r="F93"/>
  <c r="G93" s="1"/>
  <c r="K92"/>
  <c r="J92"/>
  <c r="K91"/>
  <c r="J91"/>
  <c r="K90"/>
  <c r="J90"/>
  <c r="F90"/>
  <c r="G90" s="1"/>
  <c r="K89"/>
  <c r="J89"/>
  <c r="K88"/>
  <c r="J88"/>
  <c r="K87"/>
  <c r="J87"/>
  <c r="F87"/>
  <c r="G87" s="1"/>
  <c r="K86"/>
  <c r="J86"/>
  <c r="K85"/>
  <c r="J85"/>
  <c r="K84"/>
  <c r="J84"/>
  <c r="F84"/>
  <c r="G84" s="1"/>
  <c r="K83"/>
  <c r="J83"/>
  <c r="K82"/>
  <c r="J82"/>
  <c r="K81"/>
  <c r="J81"/>
  <c r="F81"/>
  <c r="G81" s="1"/>
  <c r="K80"/>
  <c r="J80"/>
  <c r="K79"/>
  <c r="J79"/>
  <c r="J78"/>
  <c r="F78"/>
  <c r="G78" s="1"/>
  <c r="F80" s="1"/>
  <c r="G80" s="1"/>
  <c r="C75"/>
  <c r="P65" i="43" l="1"/>
  <c r="P71"/>
  <c r="Q75"/>
  <c r="P81"/>
  <c r="P87"/>
  <c r="Q91"/>
  <c r="Q113"/>
  <c r="P128"/>
  <c r="P136"/>
  <c r="P151"/>
  <c r="P157"/>
  <c r="Q161"/>
  <c r="P167"/>
  <c r="P173"/>
  <c r="Q177"/>
  <c r="Q198"/>
  <c r="Q210"/>
  <c r="Q218"/>
  <c r="Q239"/>
  <c r="Q253"/>
  <c r="Q280"/>
  <c r="Q296"/>
  <c r="Q323"/>
  <c r="Q339"/>
  <c r="Q367"/>
  <c r="Q383"/>
  <c r="P407"/>
  <c r="Q417"/>
  <c r="P431"/>
  <c r="P450"/>
  <c r="P458"/>
  <c r="Q466"/>
  <c r="Q474"/>
  <c r="P493"/>
  <c r="P501"/>
  <c r="P509"/>
  <c r="P517"/>
  <c r="D210" i="9"/>
  <c r="D354" i="40"/>
  <c r="D142" i="10"/>
  <c r="D53" i="40"/>
  <c r="D268" i="42"/>
  <c r="D311"/>
  <c r="P61" i="43"/>
  <c r="P77"/>
  <c r="P93"/>
  <c r="Q117"/>
  <c r="P130"/>
  <c r="P147"/>
  <c r="P163"/>
  <c r="P179"/>
  <c r="P190"/>
  <c r="Q200"/>
  <c r="P222"/>
  <c r="P245"/>
  <c r="Q255"/>
  <c r="Q284"/>
  <c r="Q300"/>
  <c r="Q325"/>
  <c r="Q341"/>
  <c r="Q371"/>
  <c r="Q387"/>
  <c r="Q409"/>
  <c r="P423"/>
  <c r="D440" i="42"/>
  <c r="P69" i="43"/>
  <c r="P85"/>
  <c r="Q109"/>
  <c r="Q125"/>
  <c r="P134"/>
  <c r="P155"/>
  <c r="P171"/>
  <c r="Q208"/>
  <c r="Q216"/>
  <c r="Q263"/>
  <c r="Q276"/>
  <c r="Q292"/>
  <c r="Q308"/>
  <c r="Q319"/>
  <c r="Q335"/>
  <c r="Q351"/>
  <c r="Q361"/>
  <c r="Q379"/>
  <c r="Q427"/>
  <c r="Q435"/>
  <c r="Q454"/>
  <c r="D1397" i="7"/>
  <c r="F205" i="8"/>
  <c r="G205" s="1"/>
  <c r="F208"/>
  <c r="G208" s="1"/>
  <c r="F211"/>
  <c r="G211" s="1"/>
  <c r="F121"/>
  <c r="G121" s="1"/>
  <c r="F251"/>
  <c r="G251" s="1"/>
  <c r="F373"/>
  <c r="G373" s="1"/>
  <c r="F523"/>
  <c r="G523" s="1"/>
  <c r="F526"/>
  <c r="G526" s="1"/>
  <c r="F224"/>
  <c r="G224" s="1"/>
  <c r="F366"/>
  <c r="G366" s="1"/>
  <c r="F511"/>
  <c r="G511" s="1"/>
  <c r="F514"/>
  <c r="G514" s="1"/>
  <c r="F517"/>
  <c r="G517" s="1"/>
  <c r="F556"/>
  <c r="G556" s="1"/>
  <c r="F181"/>
  <c r="G181" s="1"/>
  <c r="F273"/>
  <c r="G273" s="1"/>
  <c r="F312"/>
  <c r="G312" s="1"/>
  <c r="F487"/>
  <c r="G487" s="1"/>
  <c r="F233"/>
  <c r="G233" s="1"/>
  <c r="F285"/>
  <c r="G285" s="1"/>
  <c r="F435"/>
  <c r="G435" s="1"/>
  <c r="F579"/>
  <c r="G579" s="1"/>
  <c r="F582"/>
  <c r="G582" s="1"/>
  <c r="F591"/>
  <c r="G591" s="1"/>
  <c r="F594"/>
  <c r="G594" s="1"/>
  <c r="F603"/>
  <c r="G603" s="1"/>
  <c r="F606"/>
  <c r="G606" s="1"/>
  <c r="F612"/>
  <c r="G612" s="1"/>
  <c r="F539"/>
  <c r="G539" s="1"/>
  <c r="F297"/>
  <c r="G297" s="1"/>
  <c r="F530"/>
  <c r="G530" s="1"/>
  <c r="F575"/>
  <c r="G575" s="1"/>
  <c r="F587"/>
  <c r="G587" s="1"/>
  <c r="F599"/>
  <c r="G599" s="1"/>
  <c r="D186" i="10"/>
  <c r="D164"/>
  <c r="P212" i="43"/>
  <c r="Q212"/>
  <c r="P220"/>
  <c r="Q220"/>
  <c r="P349"/>
  <c r="Q349"/>
  <c r="P429"/>
  <c r="Q429"/>
  <c r="P437"/>
  <c r="Q437"/>
  <c r="Q491"/>
  <c r="P491"/>
  <c r="Q499"/>
  <c r="P499"/>
  <c r="Q507"/>
  <c r="P507"/>
  <c r="Q515"/>
  <c r="P515"/>
  <c r="Q523"/>
  <c r="P523"/>
  <c r="Q194"/>
  <c r="P196"/>
  <c r="Q196"/>
  <c r="Q202"/>
  <c r="P204"/>
  <c r="Q204"/>
  <c r="P321"/>
  <c r="Q321"/>
  <c r="P365"/>
  <c r="Q365"/>
  <c r="F127" i="8"/>
  <c r="G127" s="1"/>
  <c r="F189"/>
  <c r="G189" s="1"/>
  <c r="F235"/>
  <c r="G235" s="1"/>
  <c r="F241"/>
  <c r="G241" s="1"/>
  <c r="F363"/>
  <c r="G363" s="1"/>
  <c r="F392"/>
  <c r="G392" s="1"/>
  <c r="F395"/>
  <c r="G395" s="1"/>
  <c r="F404"/>
  <c r="G404" s="1"/>
  <c r="F407"/>
  <c r="G407" s="1"/>
  <c r="F416"/>
  <c r="G416" s="1"/>
  <c r="F419"/>
  <c r="G419" s="1"/>
  <c r="F428"/>
  <c r="G428" s="1"/>
  <c r="F541"/>
  <c r="G541" s="1"/>
  <c r="F547"/>
  <c r="G547" s="1"/>
  <c r="F550"/>
  <c r="G550" s="1"/>
  <c r="F617"/>
  <c r="G617" s="1"/>
  <c r="D30" i="9"/>
  <c r="D110"/>
  <c r="D230"/>
  <c r="D252" i="10"/>
  <c r="D440" i="40"/>
  <c r="D483"/>
  <c r="D96" i="43"/>
  <c r="P111"/>
  <c r="Q111"/>
  <c r="P127"/>
  <c r="Q127"/>
  <c r="P135"/>
  <c r="Q135"/>
  <c r="P137"/>
  <c r="Q137"/>
  <c r="Q233"/>
  <c r="P235"/>
  <c r="Q235"/>
  <c r="Q241"/>
  <c r="P243"/>
  <c r="Q243"/>
  <c r="P327"/>
  <c r="Q327"/>
  <c r="P343"/>
  <c r="Q343"/>
  <c r="F245" i="8"/>
  <c r="G245" s="1"/>
  <c r="P115" i="43"/>
  <c r="Q115"/>
  <c r="P129"/>
  <c r="Q129"/>
  <c r="P288"/>
  <c r="Q288"/>
  <c r="P304"/>
  <c r="Q304"/>
  <c r="P333"/>
  <c r="Q333"/>
  <c r="P375"/>
  <c r="Q375"/>
  <c r="P391"/>
  <c r="Q391"/>
  <c r="P448"/>
  <c r="Q448"/>
  <c r="P456"/>
  <c r="Q456"/>
  <c r="F276" i="8"/>
  <c r="G276" s="1"/>
  <c r="F288"/>
  <c r="G288" s="1"/>
  <c r="F300"/>
  <c r="G300" s="1"/>
  <c r="D50" i="9"/>
  <c r="D90"/>
  <c r="D130"/>
  <c r="D268" i="40"/>
  <c r="P103" i="43"/>
  <c r="Q103"/>
  <c r="P119"/>
  <c r="Q119"/>
  <c r="P131"/>
  <c r="Q131"/>
  <c r="Q265"/>
  <c r="P278"/>
  <c r="Q278"/>
  <c r="P294"/>
  <c r="Q294"/>
  <c r="P337"/>
  <c r="Q337"/>
  <c r="P381"/>
  <c r="Q381"/>
  <c r="Q411"/>
  <c r="P413"/>
  <c r="Q413"/>
  <c r="Q419"/>
  <c r="P421"/>
  <c r="Q421"/>
  <c r="F124" i="8"/>
  <c r="G124" s="1"/>
  <c r="F229"/>
  <c r="G229" s="1"/>
  <c r="F269"/>
  <c r="G269" s="1"/>
  <c r="F281"/>
  <c r="G281" s="1"/>
  <c r="F293"/>
  <c r="G293" s="1"/>
  <c r="F399"/>
  <c r="G399" s="1"/>
  <c r="F411"/>
  <c r="G411" s="1"/>
  <c r="F423"/>
  <c r="G423" s="1"/>
  <c r="F535"/>
  <c r="G535" s="1"/>
  <c r="D70" i="9"/>
  <c r="D150"/>
  <c r="D190"/>
  <c r="D311" i="40"/>
  <c r="D96" i="42"/>
  <c r="D139"/>
  <c r="P107" i="43"/>
  <c r="Q107"/>
  <c r="P123"/>
  <c r="Q123"/>
  <c r="P133"/>
  <c r="Q133"/>
  <c r="Q249"/>
  <c r="P251"/>
  <c r="Q251"/>
  <c r="Q257"/>
  <c r="P259"/>
  <c r="Q259"/>
  <c r="D268"/>
  <c r="P282"/>
  <c r="Q282"/>
  <c r="P298"/>
  <c r="Q298"/>
  <c r="D354"/>
  <c r="P369"/>
  <c r="Q369"/>
  <c r="P385"/>
  <c r="Q385"/>
  <c r="P405"/>
  <c r="Q405"/>
  <c r="D440"/>
  <c r="Q495"/>
  <c r="P495"/>
  <c r="Q503"/>
  <c r="P503"/>
  <c r="Q511"/>
  <c r="P511"/>
  <c r="Q519"/>
  <c r="P519"/>
  <c r="D1235" i="7"/>
  <c r="D397" i="40"/>
  <c r="D53" i="42"/>
  <c r="D397"/>
  <c r="P290" i="43"/>
  <c r="Q290"/>
  <c r="D311"/>
  <c r="P345"/>
  <c r="Q345"/>
  <c r="P393"/>
  <c r="Q393"/>
  <c r="Q464"/>
  <c r="P464"/>
  <c r="Q472"/>
  <c r="P472"/>
  <c r="Q480"/>
  <c r="P480"/>
  <c r="D316" i="7"/>
  <c r="D1073"/>
  <c r="D1289"/>
  <c r="D1469"/>
  <c r="D170" i="9"/>
  <c r="D139" i="12"/>
  <c r="D225"/>
  <c r="D225" i="40"/>
  <c r="D225" i="42"/>
  <c r="P306" i="43"/>
  <c r="Q306"/>
  <c r="P329"/>
  <c r="Q329"/>
  <c r="P377"/>
  <c r="Q377"/>
  <c r="Q460"/>
  <c r="P460"/>
  <c r="Q468"/>
  <c r="P468"/>
  <c r="Q476"/>
  <c r="P476"/>
  <c r="D1145" i="7"/>
  <c r="D1217"/>
  <c r="D1451"/>
  <c r="D604"/>
  <c r="D1415"/>
  <c r="D82"/>
  <c r="D586"/>
  <c r="D1433"/>
  <c r="D1487"/>
  <c r="D1018"/>
  <c r="D98" i="10"/>
  <c r="D76"/>
  <c r="D946" i="7"/>
  <c r="D874"/>
  <c r="D802"/>
  <c r="D730"/>
  <c r="D658"/>
  <c r="D54" i="10"/>
  <c r="D397" i="12"/>
  <c r="D440"/>
  <c r="D354"/>
  <c r="D532" i="7"/>
  <c r="D311" i="12"/>
  <c r="D268"/>
  <c r="D514" i="7"/>
  <c r="D182" i="12"/>
  <c r="D96"/>
  <c r="D442" i="7"/>
  <c r="D53" i="12"/>
  <c r="D370" i="7"/>
  <c r="D32" i="10"/>
  <c r="D1379" i="7"/>
  <c r="D1361"/>
  <c r="D1271"/>
  <c r="D1343"/>
  <c r="D1253"/>
  <c r="D1325"/>
  <c r="D1127"/>
  <c r="D1199"/>
  <c r="D1091"/>
  <c r="D1109"/>
  <c r="D1181"/>
  <c r="D1163"/>
  <c r="D1000"/>
  <c r="D964"/>
  <c r="D982"/>
  <c r="D1054"/>
  <c r="D1036"/>
  <c r="D856"/>
  <c r="D928"/>
  <c r="D820"/>
  <c r="D838"/>
  <c r="D910"/>
  <c r="D892"/>
  <c r="D712"/>
  <c r="D784"/>
  <c r="D694"/>
  <c r="D766"/>
  <c r="D676"/>
  <c r="D748"/>
  <c r="D568"/>
  <c r="D640"/>
  <c r="D550"/>
  <c r="D622"/>
  <c r="D424"/>
  <c r="D496"/>
  <c r="D388"/>
  <c r="D406"/>
  <c r="D478"/>
  <c r="D460"/>
  <c r="D352"/>
  <c r="D334"/>
  <c r="D298"/>
  <c r="D280"/>
  <c r="D262"/>
  <c r="D244"/>
  <c r="D226"/>
  <c r="D190"/>
  <c r="D154"/>
  <c r="D136"/>
  <c r="D64"/>
  <c r="D28"/>
  <c r="D208"/>
  <c r="D172"/>
  <c r="D118"/>
  <c r="D100"/>
  <c r="D46"/>
  <c r="P404" i="43"/>
  <c r="P406"/>
  <c r="P408"/>
  <c r="P410"/>
  <c r="P412"/>
  <c r="P414"/>
  <c r="P416"/>
  <c r="P418"/>
  <c r="P420"/>
  <c r="P422"/>
  <c r="P424"/>
  <c r="P426"/>
  <c r="P428"/>
  <c r="P430"/>
  <c r="P432"/>
  <c r="P434"/>
  <c r="P436"/>
  <c r="P438"/>
  <c r="P447"/>
  <c r="P449"/>
  <c r="P451"/>
  <c r="P453"/>
  <c r="P455"/>
  <c r="P457"/>
  <c r="P459"/>
  <c r="P461"/>
  <c r="P463"/>
  <c r="P465"/>
  <c r="P467"/>
  <c r="P469"/>
  <c r="P471"/>
  <c r="P473"/>
  <c r="P475"/>
  <c r="P477"/>
  <c r="P479"/>
  <c r="P481"/>
  <c r="P490"/>
  <c r="P492"/>
  <c r="P494"/>
  <c r="P496"/>
  <c r="P498"/>
  <c r="P500"/>
  <c r="P502"/>
  <c r="P504"/>
  <c r="P506"/>
  <c r="P508"/>
  <c r="P510"/>
  <c r="P512"/>
  <c r="P514"/>
  <c r="P516"/>
  <c r="P518"/>
  <c r="P520"/>
  <c r="P522"/>
  <c r="P524"/>
  <c r="Q277"/>
  <c r="Q281"/>
  <c r="Q285"/>
  <c r="Q289"/>
  <c r="Q293"/>
  <c r="Q297"/>
  <c r="Q301"/>
  <c r="Q305"/>
  <c r="Q309"/>
  <c r="Q318"/>
  <c r="Q322"/>
  <c r="Q326"/>
  <c r="Q330"/>
  <c r="Q334"/>
  <c r="Q338"/>
  <c r="Q340"/>
  <c r="Q344"/>
  <c r="Q350"/>
  <c r="P362"/>
  <c r="P364"/>
  <c r="P366"/>
  <c r="P368"/>
  <c r="P370"/>
  <c r="P372"/>
  <c r="P374"/>
  <c r="P376"/>
  <c r="P378"/>
  <c r="P380"/>
  <c r="P382"/>
  <c r="P384"/>
  <c r="P386"/>
  <c r="P388"/>
  <c r="P390"/>
  <c r="P392"/>
  <c r="P394"/>
  <c r="P275"/>
  <c r="P279"/>
  <c r="P283"/>
  <c r="P287"/>
  <c r="P291"/>
  <c r="P295"/>
  <c r="P299"/>
  <c r="P303"/>
  <c r="P307"/>
  <c r="P320"/>
  <c r="P324"/>
  <c r="P328"/>
  <c r="P332"/>
  <c r="P336"/>
  <c r="P342"/>
  <c r="P346"/>
  <c r="P348"/>
  <c r="P352"/>
  <c r="P363"/>
  <c r="P146"/>
  <c r="P148"/>
  <c r="P150"/>
  <c r="P152"/>
  <c r="P154"/>
  <c r="P156"/>
  <c r="P158"/>
  <c r="P160"/>
  <c r="P162"/>
  <c r="P164"/>
  <c r="P166"/>
  <c r="P168"/>
  <c r="P170"/>
  <c r="P172"/>
  <c r="P174"/>
  <c r="P176"/>
  <c r="P178"/>
  <c r="P180"/>
  <c r="P189"/>
  <c r="P191"/>
  <c r="P193"/>
  <c r="P195"/>
  <c r="P197"/>
  <c r="P199"/>
  <c r="P201"/>
  <c r="P203"/>
  <c r="P205"/>
  <c r="P207"/>
  <c r="P209"/>
  <c r="P211"/>
  <c r="P213"/>
  <c r="P215"/>
  <c r="P217"/>
  <c r="P219"/>
  <c r="P221"/>
  <c r="P223"/>
  <c r="P232"/>
  <c r="P234"/>
  <c r="P236"/>
  <c r="P238"/>
  <c r="P240"/>
  <c r="P242"/>
  <c r="P244"/>
  <c r="P246"/>
  <c r="P248"/>
  <c r="P250"/>
  <c r="P252"/>
  <c r="P254"/>
  <c r="P256"/>
  <c r="P258"/>
  <c r="P260"/>
  <c r="P262"/>
  <c r="P264"/>
  <c r="P266"/>
  <c r="P104"/>
  <c r="P106"/>
  <c r="P108"/>
  <c r="P110"/>
  <c r="P112"/>
  <c r="P114"/>
  <c r="P116"/>
  <c r="P118"/>
  <c r="P120"/>
  <c r="P122"/>
  <c r="P124"/>
  <c r="P126"/>
  <c r="P60"/>
  <c r="P62"/>
  <c r="P64"/>
  <c r="P66"/>
  <c r="P68"/>
  <c r="P70"/>
  <c r="P72"/>
  <c r="P74"/>
  <c r="P76"/>
  <c r="P78"/>
  <c r="P80"/>
  <c r="P82"/>
  <c r="P84"/>
  <c r="P86"/>
  <c r="P88"/>
  <c r="P90"/>
  <c r="P92"/>
  <c r="P94"/>
  <c r="D230" i="10"/>
  <c r="D208"/>
  <c r="F451" i="8"/>
  <c r="G451" s="1"/>
  <c r="F450"/>
  <c r="G450" s="1"/>
  <c r="F463"/>
  <c r="G463" s="1"/>
  <c r="F462"/>
  <c r="G462" s="1"/>
  <c r="F475"/>
  <c r="G475" s="1"/>
  <c r="F474"/>
  <c r="G474" s="1"/>
  <c r="F460"/>
  <c r="G460" s="1"/>
  <c r="F459"/>
  <c r="G459" s="1"/>
  <c r="F472"/>
  <c r="G472" s="1"/>
  <c r="F471"/>
  <c r="G471" s="1"/>
  <c r="F484"/>
  <c r="G484" s="1"/>
  <c r="F483"/>
  <c r="G483" s="1"/>
  <c r="F457"/>
  <c r="G457" s="1"/>
  <c r="F456"/>
  <c r="G456" s="1"/>
  <c r="F469"/>
  <c r="G469" s="1"/>
  <c r="F468"/>
  <c r="G468" s="1"/>
  <c r="F481"/>
  <c r="G481" s="1"/>
  <c r="F480"/>
  <c r="G480" s="1"/>
  <c r="F454"/>
  <c r="G454" s="1"/>
  <c r="F453"/>
  <c r="G453" s="1"/>
  <c r="F466"/>
  <c r="G466" s="1"/>
  <c r="F465"/>
  <c r="G465" s="1"/>
  <c r="F478"/>
  <c r="G478" s="1"/>
  <c r="F477"/>
  <c r="G477" s="1"/>
  <c r="F447"/>
  <c r="G447" s="1"/>
  <c r="F448"/>
  <c r="G448" s="1"/>
  <c r="F489"/>
  <c r="G489" s="1"/>
  <c r="F495"/>
  <c r="G495" s="1"/>
  <c r="F509"/>
  <c r="G509" s="1"/>
  <c r="F521"/>
  <c r="G521" s="1"/>
  <c r="F533"/>
  <c r="G533" s="1"/>
  <c r="F545"/>
  <c r="G545" s="1"/>
  <c r="F569"/>
  <c r="G569" s="1"/>
  <c r="F573"/>
  <c r="G573" s="1"/>
  <c r="F585"/>
  <c r="G585" s="1"/>
  <c r="F597"/>
  <c r="G597" s="1"/>
  <c r="F609"/>
  <c r="G609" s="1"/>
  <c r="F330"/>
  <c r="G330" s="1"/>
  <c r="F331"/>
  <c r="G331" s="1"/>
  <c r="F343"/>
  <c r="G343" s="1"/>
  <c r="F342"/>
  <c r="G342" s="1"/>
  <c r="F328"/>
  <c r="G328" s="1"/>
  <c r="F327"/>
  <c r="G327" s="1"/>
  <c r="F340"/>
  <c r="G340" s="1"/>
  <c r="F339"/>
  <c r="G339" s="1"/>
  <c r="F352"/>
  <c r="G352" s="1"/>
  <c r="F351"/>
  <c r="G351" s="1"/>
  <c r="F337"/>
  <c r="G337" s="1"/>
  <c r="F336"/>
  <c r="G336" s="1"/>
  <c r="F349"/>
  <c r="G349" s="1"/>
  <c r="F348"/>
  <c r="G348" s="1"/>
  <c r="F361"/>
  <c r="G361" s="1"/>
  <c r="F360"/>
  <c r="G360" s="1"/>
  <c r="F334"/>
  <c r="G334" s="1"/>
  <c r="F333"/>
  <c r="G333" s="1"/>
  <c r="F346"/>
  <c r="G346" s="1"/>
  <c r="F345"/>
  <c r="G345" s="1"/>
  <c r="F358"/>
  <c r="G358" s="1"/>
  <c r="F357"/>
  <c r="G357" s="1"/>
  <c r="F355"/>
  <c r="G355" s="1"/>
  <c r="F354"/>
  <c r="G354" s="1"/>
  <c r="F386"/>
  <c r="G386" s="1"/>
  <c r="F390"/>
  <c r="G390" s="1"/>
  <c r="F402"/>
  <c r="G402" s="1"/>
  <c r="F414"/>
  <c r="G414" s="1"/>
  <c r="F426"/>
  <c r="G426" s="1"/>
  <c r="F324"/>
  <c r="G324" s="1"/>
  <c r="F148"/>
  <c r="G148" s="1"/>
  <c r="F147"/>
  <c r="G147" s="1"/>
  <c r="F160"/>
  <c r="G160" s="1"/>
  <c r="F159"/>
  <c r="G159" s="1"/>
  <c r="F172"/>
  <c r="G172" s="1"/>
  <c r="F171"/>
  <c r="G171" s="1"/>
  <c r="F145"/>
  <c r="G145" s="1"/>
  <c r="F144"/>
  <c r="G144" s="1"/>
  <c r="F157"/>
  <c r="G157" s="1"/>
  <c r="F156"/>
  <c r="G156" s="1"/>
  <c r="F169"/>
  <c r="G169" s="1"/>
  <c r="F168"/>
  <c r="G168" s="1"/>
  <c r="F153"/>
  <c r="G153" s="1"/>
  <c r="F154"/>
  <c r="G154" s="1"/>
  <c r="F166"/>
  <c r="G166" s="1"/>
  <c r="F165"/>
  <c r="G165" s="1"/>
  <c r="F178"/>
  <c r="G178" s="1"/>
  <c r="F177"/>
  <c r="G177" s="1"/>
  <c r="F151"/>
  <c r="G151" s="1"/>
  <c r="F150"/>
  <c r="G150" s="1"/>
  <c r="F163"/>
  <c r="G163" s="1"/>
  <c r="F162"/>
  <c r="G162" s="1"/>
  <c r="F175"/>
  <c r="G175" s="1"/>
  <c r="F174"/>
  <c r="G174" s="1"/>
  <c r="F203"/>
  <c r="G203" s="1"/>
  <c r="F215"/>
  <c r="G215" s="1"/>
  <c r="F227"/>
  <c r="G227" s="1"/>
  <c r="F239"/>
  <c r="G239" s="1"/>
  <c r="F263"/>
  <c r="G263" s="1"/>
  <c r="F267"/>
  <c r="G267" s="1"/>
  <c r="F279"/>
  <c r="G279" s="1"/>
  <c r="F291"/>
  <c r="G291" s="1"/>
  <c r="F303"/>
  <c r="G303" s="1"/>
  <c r="F141"/>
  <c r="G141" s="1"/>
  <c r="F92"/>
  <c r="G92" s="1"/>
  <c r="F91"/>
  <c r="G91" s="1"/>
  <c r="F104"/>
  <c r="G104" s="1"/>
  <c r="F103"/>
  <c r="G103" s="1"/>
  <c r="F116"/>
  <c r="G116" s="1"/>
  <c r="F115"/>
  <c r="G115" s="1"/>
  <c r="F89"/>
  <c r="G89" s="1"/>
  <c r="F88"/>
  <c r="G88" s="1"/>
  <c r="F101"/>
  <c r="G101" s="1"/>
  <c r="F100"/>
  <c r="G100" s="1"/>
  <c r="F113"/>
  <c r="G113" s="1"/>
  <c r="F112"/>
  <c r="G112" s="1"/>
  <c r="F86"/>
  <c r="G86" s="1"/>
  <c r="F85"/>
  <c r="G85" s="1"/>
  <c r="F98"/>
  <c r="G98" s="1"/>
  <c r="F97"/>
  <c r="G97" s="1"/>
  <c r="F110"/>
  <c r="G110" s="1"/>
  <c r="F109"/>
  <c r="G109" s="1"/>
  <c r="F83"/>
  <c r="G83" s="1"/>
  <c r="F82"/>
  <c r="G82" s="1"/>
  <c r="F95"/>
  <c r="G95" s="1"/>
  <c r="F94"/>
  <c r="G94" s="1"/>
  <c r="F107"/>
  <c r="G107" s="1"/>
  <c r="F106"/>
  <c r="G106" s="1"/>
  <c r="F119"/>
  <c r="G119" s="1"/>
  <c r="F118"/>
  <c r="G118" s="1"/>
  <c r="F79"/>
  <c r="G79" s="1"/>
  <c r="R8" i="46"/>
  <c r="S8"/>
  <c r="D133" i="8" l="1"/>
  <c r="D255"/>
  <c r="D71"/>
  <c r="D194"/>
  <c r="D439"/>
  <c r="D378"/>
  <c r="D500"/>
  <c r="D316"/>
  <c r="D561"/>
  <c r="R10" i="34"/>
  <c r="S10"/>
  <c r="R11"/>
  <c r="S11"/>
  <c r="R9" i="46"/>
  <c r="S9"/>
  <c r="R18"/>
  <c r="S18"/>
  <c r="R19"/>
  <c r="S19"/>
  <c r="R20"/>
  <c r="S20"/>
  <c r="R21"/>
  <c r="S21"/>
  <c r="R22"/>
  <c r="S22"/>
  <c r="I541" i="38"/>
  <c r="G541"/>
  <c r="C14" i="43" l="1"/>
  <c r="C13" i="42"/>
  <c r="C14" i="40"/>
  <c r="C14" i="12"/>
  <c r="C14" i="10"/>
  <c r="C14" i="9"/>
  <c r="C14" i="8"/>
  <c r="D99" i="27" l="1"/>
  <c r="D100"/>
  <c r="C99"/>
  <c r="C100"/>
  <c r="C14" i="7"/>
  <c r="R16" i="47"/>
  <c r="Q16"/>
  <c r="P16"/>
  <c r="O16"/>
  <c r="N16"/>
  <c r="M16"/>
  <c r="L16"/>
  <c r="K16"/>
  <c r="J16"/>
  <c r="D341" i="38"/>
  <c r="E341"/>
  <c r="Y341"/>
  <c r="Z341"/>
  <c r="AA341"/>
  <c r="AC341"/>
  <c r="AD341"/>
  <c r="AE341"/>
  <c r="AG341"/>
  <c r="AH341"/>
  <c r="AI341"/>
  <c r="AK341"/>
  <c r="AL341"/>
  <c r="AM341"/>
  <c r="J17" i="7"/>
  <c r="E225" i="38"/>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D201"/>
  <c r="E201"/>
  <c r="D202"/>
  <c r="E202"/>
  <c r="D203"/>
  <c r="E203"/>
  <c r="D204"/>
  <c r="E204"/>
  <c r="D205"/>
  <c r="E205"/>
  <c r="D206"/>
  <c r="E206"/>
  <c r="D193"/>
  <c r="E193"/>
  <c r="D194"/>
  <c r="E194"/>
  <c r="D195"/>
  <c r="E195"/>
  <c r="D196"/>
  <c r="E196"/>
  <c r="D197"/>
  <c r="E197"/>
  <c r="D198"/>
  <c r="E198"/>
  <c r="D166"/>
  <c r="E166"/>
  <c r="D167"/>
  <c r="E167"/>
  <c r="D168"/>
  <c r="E168"/>
  <c r="D169"/>
  <c r="E169"/>
  <c r="D170"/>
  <c r="E170"/>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E158"/>
  <c r="D159"/>
  <c r="E159"/>
  <c r="D160"/>
  <c r="E160"/>
  <c r="D161"/>
  <c r="E161"/>
  <c r="D162"/>
  <c r="D163"/>
  <c r="E163"/>
  <c r="D135"/>
  <c r="E135"/>
  <c r="D136"/>
  <c r="E136"/>
  <c r="D137"/>
  <c r="E137"/>
  <c r="D138"/>
  <c r="E138"/>
  <c r="D139"/>
  <c r="E139"/>
  <c r="D140"/>
  <c r="E140"/>
  <c r="D141"/>
  <c r="E141"/>
  <c r="D142"/>
  <c r="E142"/>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6"/>
  <c r="E16"/>
  <c r="D17"/>
  <c r="E17"/>
  <c r="D18"/>
  <c r="E18"/>
  <c r="D19"/>
  <c r="E19"/>
  <c r="D20"/>
  <c r="E20"/>
  <c r="D21"/>
  <c r="E21"/>
  <c r="D22"/>
  <c r="E22"/>
  <c r="D23"/>
  <c r="E23"/>
  <c r="D24"/>
  <c r="E24"/>
  <c r="D25"/>
  <c r="E25"/>
  <c r="D26"/>
  <c r="E26"/>
  <c r="D27"/>
  <c r="E27"/>
  <c r="D28"/>
  <c r="D29"/>
  <c r="E29"/>
  <c r="D30"/>
  <c r="E30"/>
  <c r="D31"/>
  <c r="E31"/>
  <c r="D32"/>
  <c r="E32"/>
  <c r="D33"/>
  <c r="E33"/>
  <c r="D34"/>
  <c r="E34"/>
  <c r="D35"/>
  <c r="E35"/>
  <c r="D36"/>
  <c r="E36"/>
  <c r="D37"/>
  <c r="E37"/>
  <c r="D38"/>
  <c r="E38"/>
  <c r="D39"/>
  <c r="E39"/>
  <c r="D40"/>
  <c r="E40"/>
  <c r="D41"/>
  <c r="E41"/>
  <c r="D42"/>
  <c r="E42"/>
  <c r="D43"/>
  <c r="E43"/>
  <c r="D44"/>
  <c r="E44"/>
  <c r="D45"/>
  <c r="E45"/>
  <c r="D46"/>
  <c r="E46"/>
  <c r="AJ341" l="1"/>
  <c r="AN341"/>
  <c r="AB341"/>
  <c r="AF341"/>
  <c r="F341"/>
  <c r="J341" s="1"/>
  <c r="R23" i="46"/>
  <c r="S23"/>
  <c r="I20" i="27" s="1"/>
  <c r="R19" i="45"/>
  <c r="I10" i="27"/>
  <c r="R22" i="44"/>
  <c r="I18" i="27"/>
  <c r="R19" i="23"/>
  <c r="I9" i="27"/>
  <c r="R14" i="33"/>
  <c r="I11" i="27"/>
  <c r="R15" i="31"/>
  <c r="I19" i="27"/>
  <c r="R58" i="24"/>
  <c r="I17" i="27"/>
  <c r="R31" i="30"/>
  <c r="I8" i="27"/>
  <c r="R19" i="29"/>
  <c r="I7" i="27"/>
  <c r="R34" i="22"/>
  <c r="I6" i="27"/>
  <c r="R39" i="21"/>
  <c r="I5" i="27"/>
  <c r="R47" i="28"/>
  <c r="AO341" i="38" l="1"/>
  <c r="H341"/>
  <c r="J51" i="40"/>
  <c r="J18" i="10"/>
  <c r="K67" i="8"/>
  <c r="K66"/>
  <c r="K65"/>
  <c r="K64"/>
  <c r="K63"/>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Q58" i="24" l="1"/>
  <c r="P58"/>
  <c r="O58"/>
  <c r="N58"/>
  <c r="M58"/>
  <c r="L58"/>
  <c r="K58"/>
  <c r="J58"/>
  <c r="Q23" i="46" l="1"/>
  <c r="P23"/>
  <c r="O23"/>
  <c r="N23"/>
  <c r="M23"/>
  <c r="L23"/>
  <c r="K23"/>
  <c r="J23"/>
  <c r="E18" i="10" l="1"/>
  <c r="E17"/>
  <c r="I560" i="38"/>
  <c r="G560"/>
  <c r="AM565"/>
  <c r="AL565"/>
  <c r="AK565"/>
  <c r="AI565"/>
  <c r="AH565"/>
  <c r="AG565"/>
  <c r="AE565"/>
  <c r="AD565"/>
  <c r="AA565"/>
  <c r="Y565"/>
  <c r="E565"/>
  <c r="D565"/>
  <c r="AM564"/>
  <c r="AL564"/>
  <c r="AK564"/>
  <c r="AI564"/>
  <c r="AH564"/>
  <c r="AG564"/>
  <c r="AE564"/>
  <c r="AD564"/>
  <c r="AC564"/>
  <c r="AA564"/>
  <c r="Z564"/>
  <c r="Y564"/>
  <c r="E564"/>
  <c r="D564"/>
  <c r="AM563"/>
  <c r="AL563"/>
  <c r="AK563"/>
  <c r="AI563"/>
  <c r="AH563"/>
  <c r="AG563"/>
  <c r="AE563"/>
  <c r="AD563"/>
  <c r="AC563"/>
  <c r="AA563"/>
  <c r="Z563"/>
  <c r="Y563"/>
  <c r="E563"/>
  <c r="D563"/>
  <c r="AM562"/>
  <c r="AL562"/>
  <c r="AK562"/>
  <c r="AI562"/>
  <c r="AH562"/>
  <c r="AG562"/>
  <c r="AE562"/>
  <c r="AD562"/>
  <c r="AC562"/>
  <c r="AA562"/>
  <c r="Y562"/>
  <c r="AM561"/>
  <c r="AL561"/>
  <c r="AK561"/>
  <c r="AI561"/>
  <c r="AH561"/>
  <c r="AG561"/>
  <c r="AE561"/>
  <c r="AD561"/>
  <c r="AC561"/>
  <c r="AA561"/>
  <c r="Z561"/>
  <c r="AM559"/>
  <c r="AL559"/>
  <c r="AK559"/>
  <c r="AI559"/>
  <c r="AH559"/>
  <c r="AG559"/>
  <c r="AE559"/>
  <c r="AD559"/>
  <c r="AC559"/>
  <c r="AA559"/>
  <c r="Z559"/>
  <c r="Y559"/>
  <c r="E559"/>
  <c r="D559"/>
  <c r="AM558"/>
  <c r="AL558"/>
  <c r="AK558"/>
  <c r="AI558"/>
  <c r="AH558"/>
  <c r="AG558"/>
  <c r="AE558"/>
  <c r="AD558"/>
  <c r="AC558"/>
  <c r="AA558"/>
  <c r="Z558"/>
  <c r="Y558"/>
  <c r="E558"/>
  <c r="D558"/>
  <c r="AM557"/>
  <c r="AL557"/>
  <c r="AK557"/>
  <c r="AI557"/>
  <c r="AH557"/>
  <c r="AG557"/>
  <c r="AE557"/>
  <c r="AD557"/>
  <c r="AC557"/>
  <c r="AA557"/>
  <c r="Z557"/>
  <c r="Y557"/>
  <c r="E557"/>
  <c r="D557"/>
  <c r="AM556"/>
  <c r="AL556"/>
  <c r="AK556"/>
  <c r="AI556"/>
  <c r="AH556"/>
  <c r="AG556"/>
  <c r="AE556"/>
  <c r="AD556"/>
  <c r="AC556"/>
  <c r="AA556"/>
  <c r="Z556"/>
  <c r="Y556"/>
  <c r="E556"/>
  <c r="D556"/>
  <c r="AM555"/>
  <c r="AL555"/>
  <c r="AK555"/>
  <c r="AI555"/>
  <c r="AH555"/>
  <c r="AG555"/>
  <c r="AE555"/>
  <c r="AD555"/>
  <c r="AC555"/>
  <c r="AA555"/>
  <c r="Z555"/>
  <c r="Y555"/>
  <c r="E555"/>
  <c r="D555"/>
  <c r="AM554"/>
  <c r="AL554"/>
  <c r="AK554"/>
  <c r="AI554"/>
  <c r="AH554"/>
  <c r="AG554"/>
  <c r="AE554"/>
  <c r="AD554"/>
  <c r="AC554"/>
  <c r="AA554"/>
  <c r="Z554"/>
  <c r="Y554"/>
  <c r="E554"/>
  <c r="D554"/>
  <c r="AM553"/>
  <c r="AL553"/>
  <c r="AK553"/>
  <c r="AI553"/>
  <c r="AH553"/>
  <c r="AG553"/>
  <c r="AE553"/>
  <c r="AD553"/>
  <c r="AC553"/>
  <c r="AA553"/>
  <c r="Z553"/>
  <c r="Y553"/>
  <c r="E553"/>
  <c r="D553"/>
  <c r="AM552"/>
  <c r="AL552"/>
  <c r="AK552"/>
  <c r="AI552"/>
  <c r="AH552"/>
  <c r="AG552"/>
  <c r="AE552"/>
  <c r="AD552"/>
  <c r="AC552"/>
  <c r="AA552"/>
  <c r="Z552"/>
  <c r="Y552"/>
  <c r="E552"/>
  <c r="D552"/>
  <c r="AM551"/>
  <c r="AL551"/>
  <c r="AK551"/>
  <c r="AI551"/>
  <c r="AH551"/>
  <c r="AG551"/>
  <c r="AE551"/>
  <c r="AD551"/>
  <c r="AC551"/>
  <c r="AA551"/>
  <c r="Z551"/>
  <c r="Y551"/>
  <c r="E551"/>
  <c r="D551"/>
  <c r="AM550"/>
  <c r="AL550"/>
  <c r="AK550"/>
  <c r="AI550"/>
  <c r="AH550"/>
  <c r="AG550"/>
  <c r="AE550"/>
  <c r="AD550"/>
  <c r="AC550"/>
  <c r="AA550"/>
  <c r="Z550"/>
  <c r="Y550"/>
  <c r="E550"/>
  <c r="D550"/>
  <c r="AM549"/>
  <c r="AL549"/>
  <c r="AK549"/>
  <c r="AI549"/>
  <c r="AH549"/>
  <c r="AG549"/>
  <c r="AE549"/>
  <c r="AD549"/>
  <c r="AC549"/>
  <c r="AA549"/>
  <c r="Z549"/>
  <c r="Y549"/>
  <c r="E549"/>
  <c r="D549"/>
  <c r="AM548"/>
  <c r="AL548"/>
  <c r="AK548"/>
  <c r="AI548"/>
  <c r="AH548"/>
  <c r="AG548"/>
  <c r="AE548"/>
  <c r="AD548"/>
  <c r="AC548"/>
  <c r="AA548"/>
  <c r="Z548"/>
  <c r="Y548"/>
  <c r="E548"/>
  <c r="D548"/>
  <c r="AM547"/>
  <c r="AL547"/>
  <c r="AK547"/>
  <c r="AI547"/>
  <c r="AH547"/>
  <c r="AG547"/>
  <c r="AE547"/>
  <c r="AD547"/>
  <c r="AC547"/>
  <c r="AA547"/>
  <c r="Z547"/>
  <c r="Y547"/>
  <c r="E547"/>
  <c r="D547"/>
  <c r="AM546"/>
  <c r="AL546"/>
  <c r="AK546"/>
  <c r="AI546"/>
  <c r="AH546"/>
  <c r="AG546"/>
  <c r="AE546"/>
  <c r="AD546"/>
  <c r="AC546"/>
  <c r="AA546"/>
  <c r="Z546"/>
  <c r="Y546"/>
  <c r="E546"/>
  <c r="D546"/>
  <c r="AM545"/>
  <c r="AL545"/>
  <c r="AK545"/>
  <c r="AI545"/>
  <c r="AH545"/>
  <c r="AG545"/>
  <c r="AE545"/>
  <c r="AD545"/>
  <c r="AC545"/>
  <c r="AA545"/>
  <c r="Z545"/>
  <c r="Y545"/>
  <c r="E545"/>
  <c r="D545"/>
  <c r="AM544"/>
  <c r="AL544"/>
  <c r="AK544"/>
  <c r="AI544"/>
  <c r="AH544"/>
  <c r="AG544"/>
  <c r="AE544"/>
  <c r="AD544"/>
  <c r="AC544"/>
  <c r="AA544"/>
  <c r="Z544"/>
  <c r="Y544"/>
  <c r="E544"/>
  <c r="D544"/>
  <c r="AM543"/>
  <c r="AL543"/>
  <c r="AK543"/>
  <c r="AI543"/>
  <c r="AH543"/>
  <c r="AG543"/>
  <c r="AE543"/>
  <c r="AD543"/>
  <c r="AC543"/>
  <c r="AA543"/>
  <c r="Z543"/>
  <c r="Y543"/>
  <c r="E543"/>
  <c r="D543"/>
  <c r="AM537"/>
  <c r="AL537"/>
  <c r="AK537"/>
  <c r="AI537"/>
  <c r="AH537"/>
  <c r="AG537"/>
  <c r="AE537"/>
  <c r="AD537"/>
  <c r="AC537"/>
  <c r="AA537"/>
  <c r="Z537"/>
  <c r="Y537"/>
  <c r="E537"/>
  <c r="D537"/>
  <c r="AM536"/>
  <c r="AL536"/>
  <c r="AK536"/>
  <c r="AI536"/>
  <c r="AH536"/>
  <c r="AG536"/>
  <c r="AE536"/>
  <c r="AD536"/>
  <c r="AC536"/>
  <c r="AA536"/>
  <c r="Z536"/>
  <c r="Y536"/>
  <c r="E536"/>
  <c r="D536"/>
  <c r="AM535"/>
  <c r="AL535"/>
  <c r="AK535"/>
  <c r="AI535"/>
  <c r="AH535"/>
  <c r="AG535"/>
  <c r="AE535"/>
  <c r="AD535"/>
  <c r="AC535"/>
  <c r="AA535"/>
  <c r="Z535"/>
  <c r="Y535"/>
  <c r="E535"/>
  <c r="D535"/>
  <c r="D538"/>
  <c r="E538"/>
  <c r="Y538"/>
  <c r="Z538"/>
  <c r="AA538"/>
  <c r="AC538"/>
  <c r="AD538"/>
  <c r="AE538"/>
  <c r="AG538"/>
  <c r="AH538"/>
  <c r="AI538"/>
  <c r="AK538"/>
  <c r="AL538"/>
  <c r="AM538"/>
  <c r="D539"/>
  <c r="E539"/>
  <c r="Y539"/>
  <c r="Z539"/>
  <c r="AA539"/>
  <c r="AC539"/>
  <c r="AD539"/>
  <c r="AE539"/>
  <c r="AG539"/>
  <c r="AH539"/>
  <c r="AI539"/>
  <c r="AK539"/>
  <c r="AL539"/>
  <c r="AM539"/>
  <c r="D540"/>
  <c r="E540"/>
  <c r="Y540"/>
  <c r="Z540"/>
  <c r="AA540"/>
  <c r="AC540"/>
  <c r="AD540"/>
  <c r="AE540"/>
  <c r="AG540"/>
  <c r="AH540"/>
  <c r="AI540"/>
  <c r="AK540"/>
  <c r="AL540"/>
  <c r="AM540"/>
  <c r="AM533"/>
  <c r="AL533"/>
  <c r="AK533"/>
  <c r="AI533"/>
  <c r="AH533"/>
  <c r="AG533"/>
  <c r="AE533"/>
  <c r="AD533"/>
  <c r="AC533"/>
  <c r="AA533"/>
  <c r="Z533"/>
  <c r="Y533"/>
  <c r="E533"/>
  <c r="D533"/>
  <c r="AM532"/>
  <c r="AL532"/>
  <c r="AK532"/>
  <c r="AI532"/>
  <c r="AH532"/>
  <c r="AG532"/>
  <c r="AE532"/>
  <c r="AD532"/>
  <c r="AC532"/>
  <c r="AA532"/>
  <c r="Z532"/>
  <c r="Y532"/>
  <c r="E532"/>
  <c r="D532"/>
  <c r="AM531"/>
  <c r="AL531"/>
  <c r="AK531"/>
  <c r="AI531"/>
  <c r="AH531"/>
  <c r="AG531"/>
  <c r="AE531"/>
  <c r="AD531"/>
  <c r="AC531"/>
  <c r="AA531"/>
  <c r="Z531"/>
  <c r="Y531"/>
  <c r="E531"/>
  <c r="D531"/>
  <c r="AM530"/>
  <c r="AL530"/>
  <c r="AK530"/>
  <c r="AI530"/>
  <c r="AH530"/>
  <c r="AG530"/>
  <c r="AE530"/>
  <c r="AD530"/>
  <c r="AC530"/>
  <c r="AA530"/>
  <c r="Y530"/>
  <c r="AM529"/>
  <c r="AL529"/>
  <c r="AK529"/>
  <c r="AI529"/>
  <c r="AH529"/>
  <c r="AG529"/>
  <c r="AE529"/>
  <c r="AD529"/>
  <c r="AC529"/>
  <c r="AA529"/>
  <c r="Z529"/>
  <c r="Y529"/>
  <c r="E529"/>
  <c r="D529"/>
  <c r="D534"/>
  <c r="E534"/>
  <c r="Y534"/>
  <c r="Z534"/>
  <c r="AA534"/>
  <c r="AC534"/>
  <c r="AD534"/>
  <c r="AE534"/>
  <c r="AG534"/>
  <c r="AH534"/>
  <c r="AI534"/>
  <c r="AK534"/>
  <c r="AL534"/>
  <c r="AM534"/>
  <c r="AM518"/>
  <c r="AL518"/>
  <c r="AK518"/>
  <c r="AI518"/>
  <c r="AH518"/>
  <c r="AG518"/>
  <c r="AE518"/>
  <c r="AD518"/>
  <c r="AC518"/>
  <c r="AA518"/>
  <c r="Z518"/>
  <c r="Y518"/>
  <c r="E518"/>
  <c r="D518"/>
  <c r="AM517"/>
  <c r="AL517"/>
  <c r="AK517"/>
  <c r="AI517"/>
  <c r="AH517"/>
  <c r="AG517"/>
  <c r="AE517"/>
  <c r="AD517"/>
  <c r="AC517"/>
  <c r="AA517"/>
  <c r="Z517"/>
  <c r="Y517"/>
  <c r="E517"/>
  <c r="D517"/>
  <c r="AM516"/>
  <c r="AL516"/>
  <c r="AK516"/>
  <c r="AI516"/>
  <c r="AH516"/>
  <c r="AG516"/>
  <c r="AE516"/>
  <c r="AD516"/>
  <c r="AC516"/>
  <c r="AA516"/>
  <c r="Z516"/>
  <c r="Y516"/>
  <c r="E516"/>
  <c r="D516"/>
  <c r="AM515"/>
  <c r="AL515"/>
  <c r="AK515"/>
  <c r="AI515"/>
  <c r="AH515"/>
  <c r="AG515"/>
  <c r="AE515"/>
  <c r="AD515"/>
  <c r="AC515"/>
  <c r="AA515"/>
  <c r="Z515"/>
  <c r="Y515"/>
  <c r="E515"/>
  <c r="D515"/>
  <c r="AM514"/>
  <c r="AL514"/>
  <c r="AK514"/>
  <c r="AI514"/>
  <c r="AH514"/>
  <c r="AG514"/>
  <c r="AE514"/>
  <c r="AD514"/>
  <c r="AC514"/>
  <c r="AA514"/>
  <c r="Z514"/>
  <c r="Y514"/>
  <c r="E514"/>
  <c r="D514"/>
  <c r="AM513"/>
  <c r="AL513"/>
  <c r="AK513"/>
  <c r="AI513"/>
  <c r="AH513"/>
  <c r="AG513"/>
  <c r="AE513"/>
  <c r="AD513"/>
  <c r="AC513"/>
  <c r="AA513"/>
  <c r="Z513"/>
  <c r="Y513"/>
  <c r="E513"/>
  <c r="D513"/>
  <c r="AM512"/>
  <c r="AL512"/>
  <c r="AK512"/>
  <c r="AI512"/>
  <c r="AH512"/>
  <c r="AG512"/>
  <c r="AE512"/>
  <c r="AD512"/>
  <c r="AC512"/>
  <c r="AA512"/>
  <c r="Z512"/>
  <c r="Y512"/>
  <c r="E512"/>
  <c r="D512"/>
  <c r="AM511"/>
  <c r="AL511"/>
  <c r="AK511"/>
  <c r="AI511"/>
  <c r="AH511"/>
  <c r="AG511"/>
  <c r="AE511"/>
  <c r="AD511"/>
  <c r="AC511"/>
  <c r="AA511"/>
  <c r="Z511"/>
  <c r="Y511"/>
  <c r="E511"/>
  <c r="D511"/>
  <c r="I509"/>
  <c r="G509"/>
  <c r="AM520"/>
  <c r="AL520"/>
  <c r="AK520"/>
  <c r="AI520"/>
  <c r="AH520"/>
  <c r="AG520"/>
  <c r="AE520"/>
  <c r="AD520"/>
  <c r="AC520"/>
  <c r="AA520"/>
  <c r="Z520"/>
  <c r="Y520"/>
  <c r="E520"/>
  <c r="D520"/>
  <c r="AM522"/>
  <c r="AL522"/>
  <c r="AK522"/>
  <c r="AI522"/>
  <c r="AH522"/>
  <c r="AG522"/>
  <c r="AE522"/>
  <c r="AD522"/>
  <c r="AC522"/>
  <c r="AA522"/>
  <c r="Z522"/>
  <c r="Y522"/>
  <c r="E522"/>
  <c r="D522"/>
  <c r="AM521"/>
  <c r="AL521"/>
  <c r="AK521"/>
  <c r="AI521"/>
  <c r="AH521"/>
  <c r="AG521"/>
  <c r="AE521"/>
  <c r="AD521"/>
  <c r="AC521"/>
  <c r="AA521"/>
  <c r="Z521"/>
  <c r="Y521"/>
  <c r="E521"/>
  <c r="D521"/>
  <c r="AM519"/>
  <c r="AL519"/>
  <c r="AK519"/>
  <c r="AI519"/>
  <c r="AH519"/>
  <c r="AG519"/>
  <c r="AE519"/>
  <c r="AD519"/>
  <c r="AC519"/>
  <c r="AA519"/>
  <c r="Z519"/>
  <c r="Y519"/>
  <c r="E519"/>
  <c r="D519"/>
  <c r="AM510"/>
  <c r="AL510"/>
  <c r="AK510"/>
  <c r="AI510"/>
  <c r="AH510"/>
  <c r="AG510"/>
  <c r="AE510"/>
  <c r="AD510"/>
  <c r="AC510"/>
  <c r="AA510"/>
  <c r="Z510"/>
  <c r="Y510"/>
  <c r="E510"/>
  <c r="D510"/>
  <c r="AM524"/>
  <c r="AL524"/>
  <c r="AK524"/>
  <c r="AI524"/>
  <c r="AH524"/>
  <c r="AG524"/>
  <c r="AE524"/>
  <c r="AD524"/>
  <c r="AC524"/>
  <c r="AA524"/>
  <c r="Z524"/>
  <c r="Y524"/>
  <c r="E524"/>
  <c r="D524"/>
  <c r="AM523"/>
  <c r="AL523"/>
  <c r="AK523"/>
  <c r="AI523"/>
  <c r="AH523"/>
  <c r="AG523"/>
  <c r="AE523"/>
  <c r="AD523"/>
  <c r="AC523"/>
  <c r="AA523"/>
  <c r="Z523"/>
  <c r="Y523"/>
  <c r="E523"/>
  <c r="D523"/>
  <c r="AM525"/>
  <c r="AL525"/>
  <c r="AK525"/>
  <c r="AI525"/>
  <c r="AH525"/>
  <c r="AG525"/>
  <c r="AE525"/>
  <c r="AD525"/>
  <c r="AC525"/>
  <c r="AA525"/>
  <c r="Z525"/>
  <c r="Y525"/>
  <c r="E525"/>
  <c r="D525"/>
  <c r="D505"/>
  <c r="E505"/>
  <c r="Y505"/>
  <c r="Z505"/>
  <c r="AA505"/>
  <c r="AC505"/>
  <c r="AD505"/>
  <c r="AE505"/>
  <c r="AG505"/>
  <c r="AH505"/>
  <c r="AI505"/>
  <c r="AK505"/>
  <c r="AL505"/>
  <c r="AM505"/>
  <c r="D506"/>
  <c r="E506"/>
  <c r="Y506"/>
  <c r="Z506"/>
  <c r="AA506"/>
  <c r="AC506"/>
  <c r="AD506"/>
  <c r="AE506"/>
  <c r="AG506"/>
  <c r="AH506"/>
  <c r="AI506"/>
  <c r="AK506"/>
  <c r="AL506"/>
  <c r="AM506"/>
  <c r="D507"/>
  <c r="E507"/>
  <c r="Y507"/>
  <c r="Z507"/>
  <c r="AA507"/>
  <c r="AC507"/>
  <c r="AD507"/>
  <c r="AE507"/>
  <c r="AG507"/>
  <c r="AH507"/>
  <c r="AI507"/>
  <c r="AK507"/>
  <c r="AL507"/>
  <c r="AM507"/>
  <c r="D508"/>
  <c r="E508"/>
  <c r="Y508"/>
  <c r="Z508"/>
  <c r="AA508"/>
  <c r="AC508"/>
  <c r="AD508"/>
  <c r="AE508"/>
  <c r="AG508"/>
  <c r="AH508"/>
  <c r="AI508"/>
  <c r="AK508"/>
  <c r="AL508"/>
  <c r="AM508"/>
  <c r="AM504"/>
  <c r="AL504"/>
  <c r="AK504"/>
  <c r="AI504"/>
  <c r="AH504"/>
  <c r="AG504"/>
  <c r="AE504"/>
  <c r="AD504"/>
  <c r="AC504"/>
  <c r="AA504"/>
  <c r="Z504"/>
  <c r="Y504"/>
  <c r="E504"/>
  <c r="D504"/>
  <c r="AM503"/>
  <c r="AL503"/>
  <c r="AK503"/>
  <c r="AI503"/>
  <c r="AH503"/>
  <c r="AG503"/>
  <c r="AE503"/>
  <c r="AD503"/>
  <c r="AC503"/>
  <c r="AA503"/>
  <c r="Z503"/>
  <c r="Y503"/>
  <c r="E503"/>
  <c r="D503"/>
  <c r="AM502"/>
  <c r="AL502"/>
  <c r="AK502"/>
  <c r="AI502"/>
  <c r="AH502"/>
  <c r="AG502"/>
  <c r="AE502"/>
  <c r="AD502"/>
  <c r="AC502"/>
  <c r="AA502"/>
  <c r="Z502"/>
  <c r="Y502"/>
  <c r="E502"/>
  <c r="D502"/>
  <c r="I489"/>
  <c r="G489"/>
  <c r="AM491"/>
  <c r="AL491"/>
  <c r="AK491"/>
  <c r="AI491"/>
  <c r="AH491"/>
  <c r="AG491"/>
  <c r="AE491"/>
  <c r="AD491"/>
  <c r="AC491"/>
  <c r="AA491"/>
  <c r="Z491"/>
  <c r="Y491"/>
  <c r="E491"/>
  <c r="D491"/>
  <c r="AM494"/>
  <c r="AL494"/>
  <c r="AK494"/>
  <c r="AI494"/>
  <c r="AH494"/>
  <c r="AG494"/>
  <c r="AE494"/>
  <c r="AD494"/>
  <c r="AC494"/>
  <c r="AA494"/>
  <c r="Z494"/>
  <c r="Y494"/>
  <c r="E494"/>
  <c r="D494"/>
  <c r="AM493"/>
  <c r="AL493"/>
  <c r="AK493"/>
  <c r="AI493"/>
  <c r="AH493"/>
  <c r="AG493"/>
  <c r="AE493"/>
  <c r="AD493"/>
  <c r="AC493"/>
  <c r="AA493"/>
  <c r="Z493"/>
  <c r="Y493"/>
  <c r="E493"/>
  <c r="D493"/>
  <c r="AM492"/>
  <c r="AL492"/>
  <c r="AK492"/>
  <c r="AI492"/>
  <c r="AH492"/>
  <c r="AG492"/>
  <c r="AE492"/>
  <c r="AD492"/>
  <c r="AC492"/>
  <c r="AA492"/>
  <c r="Z492"/>
  <c r="Y492"/>
  <c r="E492"/>
  <c r="D492"/>
  <c r="AM490"/>
  <c r="AL490"/>
  <c r="AK490"/>
  <c r="AI490"/>
  <c r="AH490"/>
  <c r="AG490"/>
  <c r="AE490"/>
  <c r="AD490"/>
  <c r="AC490"/>
  <c r="AA490"/>
  <c r="Z490"/>
  <c r="Y490"/>
  <c r="E490"/>
  <c r="D490"/>
  <c r="AM496"/>
  <c r="AL496"/>
  <c r="AK496"/>
  <c r="AI496"/>
  <c r="AH496"/>
  <c r="AG496"/>
  <c r="AE496"/>
  <c r="AD496"/>
  <c r="AC496"/>
  <c r="AA496"/>
  <c r="Z496"/>
  <c r="Y496"/>
  <c r="E496"/>
  <c r="D496"/>
  <c r="AM495"/>
  <c r="AL495"/>
  <c r="AK495"/>
  <c r="AI495"/>
  <c r="AH495"/>
  <c r="AG495"/>
  <c r="AE495"/>
  <c r="AD495"/>
  <c r="AC495"/>
  <c r="AA495"/>
  <c r="Z495"/>
  <c r="Y495"/>
  <c r="E495"/>
  <c r="D495"/>
  <c r="AM497"/>
  <c r="AL497"/>
  <c r="AK497"/>
  <c r="AI497"/>
  <c r="AH497"/>
  <c r="AG497"/>
  <c r="AE497"/>
  <c r="AD497"/>
  <c r="AC497"/>
  <c r="AA497"/>
  <c r="Z497"/>
  <c r="Y497"/>
  <c r="E497"/>
  <c r="D497"/>
  <c r="I485"/>
  <c r="G485"/>
  <c r="AM486"/>
  <c r="AL486"/>
  <c r="AK486"/>
  <c r="AI486"/>
  <c r="AH486"/>
  <c r="AG486"/>
  <c r="AE486"/>
  <c r="AD486"/>
  <c r="AC486"/>
  <c r="AA486"/>
  <c r="Z486"/>
  <c r="Y486"/>
  <c r="E486"/>
  <c r="D486"/>
  <c r="AM487"/>
  <c r="AL487"/>
  <c r="AK487"/>
  <c r="AI487"/>
  <c r="AH487"/>
  <c r="AG487"/>
  <c r="AE487"/>
  <c r="AD487"/>
  <c r="AC487"/>
  <c r="AA487"/>
  <c r="Z487"/>
  <c r="E487"/>
  <c r="D487"/>
  <c r="AM477"/>
  <c r="AL477"/>
  <c r="AK477"/>
  <c r="AI477"/>
  <c r="AH477"/>
  <c r="AG477"/>
  <c r="AE477"/>
  <c r="AD477"/>
  <c r="AC477"/>
  <c r="AA477"/>
  <c r="Z477"/>
  <c r="Y477"/>
  <c r="E477"/>
  <c r="D477"/>
  <c r="AM476"/>
  <c r="AL476"/>
  <c r="AK476"/>
  <c r="AI476"/>
  <c r="AH476"/>
  <c r="AG476"/>
  <c r="AE476"/>
  <c r="AD476"/>
  <c r="AC476"/>
  <c r="AA476"/>
  <c r="Z476"/>
  <c r="Y476"/>
  <c r="E476"/>
  <c r="D476"/>
  <c r="AM475"/>
  <c r="AL475"/>
  <c r="AK475"/>
  <c r="AI475"/>
  <c r="AH475"/>
  <c r="AG475"/>
  <c r="AE475"/>
  <c r="AD475"/>
  <c r="AC475"/>
  <c r="AA475"/>
  <c r="Z475"/>
  <c r="Y475"/>
  <c r="E475"/>
  <c r="D475"/>
  <c r="AM474"/>
  <c r="AL474"/>
  <c r="AK474"/>
  <c r="AI474"/>
  <c r="AH474"/>
  <c r="AG474"/>
  <c r="AE474"/>
  <c r="AD474"/>
  <c r="AC474"/>
  <c r="AA474"/>
  <c r="Z474"/>
  <c r="Y474"/>
  <c r="E474"/>
  <c r="D474"/>
  <c r="AM473"/>
  <c r="AL473"/>
  <c r="AK473"/>
  <c r="AI473"/>
  <c r="AH473"/>
  <c r="AG473"/>
  <c r="AE473"/>
  <c r="AD473"/>
  <c r="AC473"/>
  <c r="AA473"/>
  <c r="Z473"/>
  <c r="Y473"/>
  <c r="E473"/>
  <c r="D473"/>
  <c r="AM472"/>
  <c r="AL472"/>
  <c r="AK472"/>
  <c r="AI472"/>
  <c r="AH472"/>
  <c r="AG472"/>
  <c r="AE472"/>
  <c r="AD472"/>
  <c r="AC472"/>
  <c r="AA472"/>
  <c r="Z472"/>
  <c r="Y472"/>
  <c r="E472"/>
  <c r="D472"/>
  <c r="AM471"/>
  <c r="AL471"/>
  <c r="AK471"/>
  <c r="AI471"/>
  <c r="AH471"/>
  <c r="AG471"/>
  <c r="AE471"/>
  <c r="AD471"/>
  <c r="AC471"/>
  <c r="AA471"/>
  <c r="Z471"/>
  <c r="Y471"/>
  <c r="E471"/>
  <c r="D471"/>
  <c r="AM470"/>
  <c r="AL470"/>
  <c r="AK470"/>
  <c r="AI470"/>
  <c r="AH470"/>
  <c r="AG470"/>
  <c r="AE470"/>
  <c r="AD470"/>
  <c r="AC470"/>
  <c r="AA470"/>
  <c r="Y470"/>
  <c r="E470"/>
  <c r="D470"/>
  <c r="AM481"/>
  <c r="AL481"/>
  <c r="AK481"/>
  <c r="AI481"/>
  <c r="AH481"/>
  <c r="AG481"/>
  <c r="AE481"/>
  <c r="AD481"/>
  <c r="AC481"/>
  <c r="AA481"/>
  <c r="Z481"/>
  <c r="Y481"/>
  <c r="E481"/>
  <c r="D481"/>
  <c r="AM480"/>
  <c r="AL480"/>
  <c r="AK480"/>
  <c r="AI480"/>
  <c r="AH480"/>
  <c r="AG480"/>
  <c r="AE480"/>
  <c r="AD480"/>
  <c r="AC480"/>
  <c r="AA480"/>
  <c r="Z480"/>
  <c r="Y480"/>
  <c r="E480"/>
  <c r="D480"/>
  <c r="AM479"/>
  <c r="AL479"/>
  <c r="AK479"/>
  <c r="AI479"/>
  <c r="AH479"/>
  <c r="AG479"/>
  <c r="AE479"/>
  <c r="AD479"/>
  <c r="AC479"/>
  <c r="AA479"/>
  <c r="Z479"/>
  <c r="Y479"/>
  <c r="E479"/>
  <c r="D479"/>
  <c r="AM478"/>
  <c r="AL478"/>
  <c r="AK478"/>
  <c r="AI478"/>
  <c r="AH478"/>
  <c r="AG478"/>
  <c r="AE478"/>
  <c r="AD478"/>
  <c r="AC478"/>
  <c r="AA478"/>
  <c r="Z478"/>
  <c r="Y478"/>
  <c r="E478"/>
  <c r="D478"/>
  <c r="AM483"/>
  <c r="AL483"/>
  <c r="AK483"/>
  <c r="AI483"/>
  <c r="AH483"/>
  <c r="AG483"/>
  <c r="AE483"/>
  <c r="AD483"/>
  <c r="AC483"/>
  <c r="AA483"/>
  <c r="Z483"/>
  <c r="Y483"/>
  <c r="E483"/>
  <c r="D483"/>
  <c r="AM482"/>
  <c r="AL482"/>
  <c r="AK482"/>
  <c r="AI482"/>
  <c r="AH482"/>
  <c r="AG482"/>
  <c r="AE482"/>
  <c r="AD482"/>
  <c r="AC482"/>
  <c r="AA482"/>
  <c r="Z482"/>
  <c r="Y482"/>
  <c r="E482"/>
  <c r="D482"/>
  <c r="AM484"/>
  <c r="AL484"/>
  <c r="AK484"/>
  <c r="AI484"/>
  <c r="AH484"/>
  <c r="AG484"/>
  <c r="AE484"/>
  <c r="AD484"/>
  <c r="AC484"/>
  <c r="AA484"/>
  <c r="Z484"/>
  <c r="Y484"/>
  <c r="E484"/>
  <c r="D484"/>
  <c r="I467"/>
  <c r="G467"/>
  <c r="AM468"/>
  <c r="AL468"/>
  <c r="AK468"/>
  <c r="AI468"/>
  <c r="AH468"/>
  <c r="AG468"/>
  <c r="AE468"/>
  <c r="AD468"/>
  <c r="AC468"/>
  <c r="AA468"/>
  <c r="Z468"/>
  <c r="Y468"/>
  <c r="E468"/>
  <c r="D468"/>
  <c r="I459"/>
  <c r="G459"/>
  <c r="AM462"/>
  <c r="AL462"/>
  <c r="AK462"/>
  <c r="AI462"/>
  <c r="AH462"/>
  <c r="AG462"/>
  <c r="AE462"/>
  <c r="AD462"/>
  <c r="AC462"/>
  <c r="AA462"/>
  <c r="Z462"/>
  <c r="Y462"/>
  <c r="E462"/>
  <c r="D462"/>
  <c r="AM461"/>
  <c r="AL461"/>
  <c r="AK461"/>
  <c r="AI461"/>
  <c r="AH461"/>
  <c r="AG461"/>
  <c r="AE461"/>
  <c r="AD461"/>
  <c r="AC461"/>
  <c r="AA461"/>
  <c r="Z461"/>
  <c r="Y461"/>
  <c r="E461"/>
  <c r="D461"/>
  <c r="AM460"/>
  <c r="AL460"/>
  <c r="AK460"/>
  <c r="AI460"/>
  <c r="AH460"/>
  <c r="AG460"/>
  <c r="AE460"/>
  <c r="AD460"/>
  <c r="AC460"/>
  <c r="AA460"/>
  <c r="Z460"/>
  <c r="Y460"/>
  <c r="E460"/>
  <c r="D460"/>
  <c r="AM464"/>
  <c r="AL464"/>
  <c r="AK464"/>
  <c r="AI464"/>
  <c r="AH464"/>
  <c r="AG464"/>
  <c r="AE464"/>
  <c r="AD464"/>
  <c r="AC464"/>
  <c r="AA464"/>
  <c r="Y464"/>
  <c r="E464"/>
  <c r="D464"/>
  <c r="AM463"/>
  <c r="AL463"/>
  <c r="AK463"/>
  <c r="AI463"/>
  <c r="AH463"/>
  <c r="AG463"/>
  <c r="AE463"/>
  <c r="AD463"/>
  <c r="AC463"/>
  <c r="AA463"/>
  <c r="Z463"/>
  <c r="Y463"/>
  <c r="E463"/>
  <c r="D463"/>
  <c r="AM465"/>
  <c r="AL465"/>
  <c r="AK465"/>
  <c r="AI465"/>
  <c r="AH465"/>
  <c r="AG465"/>
  <c r="AE465"/>
  <c r="AD465"/>
  <c r="AC465"/>
  <c r="AA465"/>
  <c r="Z465"/>
  <c r="Y465"/>
  <c r="E465"/>
  <c r="D465"/>
  <c r="AM456"/>
  <c r="AL456"/>
  <c r="AK456"/>
  <c r="AI456"/>
  <c r="AH456"/>
  <c r="AG456"/>
  <c r="AE456"/>
  <c r="AD456"/>
  <c r="AC456"/>
  <c r="AA456"/>
  <c r="Z456"/>
  <c r="Y456"/>
  <c r="E456"/>
  <c r="D456"/>
  <c r="AM453"/>
  <c r="AL453"/>
  <c r="AK453"/>
  <c r="AI453"/>
  <c r="AH453"/>
  <c r="AG453"/>
  <c r="AE453"/>
  <c r="AD453"/>
  <c r="AC453"/>
  <c r="AA453"/>
  <c r="Z453"/>
  <c r="Y453"/>
  <c r="E453"/>
  <c r="D453"/>
  <c r="AM402"/>
  <c r="AL402"/>
  <c r="AK402"/>
  <c r="AI402"/>
  <c r="AH402"/>
  <c r="AG402"/>
  <c r="AE402"/>
  <c r="AD402"/>
  <c r="AC402"/>
  <c r="AA402"/>
  <c r="Z402"/>
  <c r="Y402"/>
  <c r="E402"/>
  <c r="D402"/>
  <c r="AM401"/>
  <c r="AL401"/>
  <c r="AK401"/>
  <c r="AI401"/>
  <c r="AH401"/>
  <c r="AG401"/>
  <c r="AE401"/>
  <c r="AD401"/>
  <c r="AC401"/>
  <c r="AA401"/>
  <c r="Z401"/>
  <c r="Y401"/>
  <c r="E401"/>
  <c r="D401"/>
  <c r="AM400"/>
  <c r="AL400"/>
  <c r="AK400"/>
  <c r="AI400"/>
  <c r="AH400"/>
  <c r="AG400"/>
  <c r="AE400"/>
  <c r="AD400"/>
  <c r="AC400"/>
  <c r="AA400"/>
  <c r="Z400"/>
  <c r="Y400"/>
  <c r="E400"/>
  <c r="D400"/>
  <c r="AM428"/>
  <c r="AL428"/>
  <c r="AK428"/>
  <c r="AI428"/>
  <c r="AH428"/>
  <c r="AG428"/>
  <c r="AE428"/>
  <c r="AD428"/>
  <c r="AC428"/>
  <c r="AA428"/>
  <c r="Z428"/>
  <c r="Y428"/>
  <c r="E428"/>
  <c r="D428"/>
  <c r="AM427"/>
  <c r="AL427"/>
  <c r="AK427"/>
  <c r="AI427"/>
  <c r="AH427"/>
  <c r="AG427"/>
  <c r="AE427"/>
  <c r="AD427"/>
  <c r="AC427"/>
  <c r="AA427"/>
  <c r="Z427"/>
  <c r="Y427"/>
  <c r="E427"/>
  <c r="D427"/>
  <c r="AM426"/>
  <c r="AL426"/>
  <c r="AK426"/>
  <c r="AI426"/>
  <c r="AH426"/>
  <c r="AG426"/>
  <c r="AE426"/>
  <c r="AD426"/>
  <c r="AC426"/>
  <c r="AA426"/>
  <c r="Z426"/>
  <c r="Y426"/>
  <c r="E426"/>
  <c r="D426"/>
  <c r="AM425"/>
  <c r="AL425"/>
  <c r="AK425"/>
  <c r="AI425"/>
  <c r="AH425"/>
  <c r="AG425"/>
  <c r="AE425"/>
  <c r="AD425"/>
  <c r="AC425"/>
  <c r="AA425"/>
  <c r="Z425"/>
  <c r="Y425"/>
  <c r="E425"/>
  <c r="D425"/>
  <c r="AM424"/>
  <c r="AL424"/>
  <c r="AK424"/>
  <c r="AI424"/>
  <c r="AH424"/>
  <c r="AG424"/>
  <c r="AE424"/>
  <c r="AD424"/>
  <c r="AC424"/>
  <c r="AA424"/>
  <c r="Y424"/>
  <c r="E424"/>
  <c r="D424"/>
  <c r="AM423"/>
  <c r="AL423"/>
  <c r="AK423"/>
  <c r="AI423"/>
  <c r="AH423"/>
  <c r="AG423"/>
  <c r="AE423"/>
  <c r="AD423"/>
  <c r="AC423"/>
  <c r="AA423"/>
  <c r="Y423"/>
  <c r="E423"/>
  <c r="D423"/>
  <c r="AM422"/>
  <c r="AL422"/>
  <c r="AK422"/>
  <c r="AI422"/>
  <c r="AH422"/>
  <c r="AG422"/>
  <c r="AE422"/>
  <c r="AD422"/>
  <c r="AC422"/>
  <c r="AA422"/>
  <c r="Y422"/>
  <c r="E422"/>
  <c r="D422"/>
  <c r="AM421"/>
  <c r="AL421"/>
  <c r="AK421"/>
  <c r="AI421"/>
  <c r="AH421"/>
  <c r="AG421"/>
  <c r="AE421"/>
  <c r="AD421"/>
  <c r="AC421"/>
  <c r="AA421"/>
  <c r="Y421"/>
  <c r="E421"/>
  <c r="D421"/>
  <c r="AM420"/>
  <c r="AL420"/>
  <c r="AK420"/>
  <c r="AI420"/>
  <c r="AH420"/>
  <c r="AG420"/>
  <c r="AE420"/>
  <c r="AD420"/>
  <c r="AC420"/>
  <c r="AA420"/>
  <c r="Y420"/>
  <c r="E420"/>
  <c r="D420"/>
  <c r="AM419"/>
  <c r="AL419"/>
  <c r="AK419"/>
  <c r="AI419"/>
  <c r="AH419"/>
  <c r="AG419"/>
  <c r="AE419"/>
  <c r="AD419"/>
  <c r="AC419"/>
  <c r="AA419"/>
  <c r="Y419"/>
  <c r="E419"/>
  <c r="D419"/>
  <c r="AM418"/>
  <c r="AL418"/>
  <c r="AK418"/>
  <c r="AI418"/>
  <c r="AH418"/>
  <c r="AG418"/>
  <c r="AE418"/>
  <c r="AD418"/>
  <c r="AC418"/>
  <c r="AA418"/>
  <c r="Y418"/>
  <c r="E418"/>
  <c r="D418"/>
  <c r="AM417"/>
  <c r="AL417"/>
  <c r="AK417"/>
  <c r="AI417"/>
  <c r="AH417"/>
  <c r="AG417"/>
  <c r="AE417"/>
  <c r="AD417"/>
  <c r="AC417"/>
  <c r="AA417"/>
  <c r="Y417"/>
  <c r="E417"/>
  <c r="D417"/>
  <c r="AM416"/>
  <c r="AL416"/>
  <c r="AK416"/>
  <c r="AI416"/>
  <c r="AH416"/>
  <c r="AG416"/>
  <c r="AE416"/>
  <c r="AD416"/>
  <c r="AC416"/>
  <c r="AA416"/>
  <c r="Y416"/>
  <c r="E416"/>
  <c r="D416"/>
  <c r="AM415"/>
  <c r="AL415"/>
  <c r="AK415"/>
  <c r="AI415"/>
  <c r="AH415"/>
  <c r="AG415"/>
  <c r="AE415"/>
  <c r="AD415"/>
  <c r="AC415"/>
  <c r="AA415"/>
  <c r="Y415"/>
  <c r="E415"/>
  <c r="D415"/>
  <c r="AM414"/>
  <c r="AL414"/>
  <c r="AK414"/>
  <c r="AI414"/>
  <c r="AH414"/>
  <c r="AG414"/>
  <c r="AE414"/>
  <c r="AD414"/>
  <c r="AC414"/>
  <c r="AA414"/>
  <c r="Y414"/>
  <c r="E414"/>
  <c r="D414"/>
  <c r="AM413"/>
  <c r="AL413"/>
  <c r="AK413"/>
  <c r="AI413"/>
  <c r="AH413"/>
  <c r="AG413"/>
  <c r="AE413"/>
  <c r="AD413"/>
  <c r="AC413"/>
  <c r="AA413"/>
  <c r="Y413"/>
  <c r="E413"/>
  <c r="D413"/>
  <c r="AM412"/>
  <c r="AL412"/>
  <c r="AK412"/>
  <c r="AI412"/>
  <c r="AH412"/>
  <c r="AG412"/>
  <c r="AE412"/>
  <c r="AD412"/>
  <c r="AC412"/>
  <c r="AA412"/>
  <c r="Y412"/>
  <c r="E412"/>
  <c r="D412"/>
  <c r="AM411"/>
  <c r="AL411"/>
  <c r="AK411"/>
  <c r="AI411"/>
  <c r="AH411"/>
  <c r="AG411"/>
  <c r="AE411"/>
  <c r="AD411"/>
  <c r="AC411"/>
  <c r="AA411"/>
  <c r="Y411"/>
  <c r="E411"/>
  <c r="D411"/>
  <c r="AM410"/>
  <c r="AL410"/>
  <c r="AK410"/>
  <c r="AH410"/>
  <c r="AG410"/>
  <c r="AE410"/>
  <c r="AD410"/>
  <c r="AC410"/>
  <c r="AA410"/>
  <c r="Y410"/>
  <c r="AM409"/>
  <c r="AL409"/>
  <c r="AK409"/>
  <c r="AH409"/>
  <c r="AG409"/>
  <c r="AE409"/>
  <c r="AD409"/>
  <c r="AC409"/>
  <c r="AA409"/>
  <c r="Z409"/>
  <c r="Y409"/>
  <c r="E409"/>
  <c r="D409"/>
  <c r="AM408"/>
  <c r="AL408"/>
  <c r="AK408"/>
  <c r="AI408"/>
  <c r="AH408"/>
  <c r="AG408"/>
  <c r="AE408"/>
  <c r="AD408"/>
  <c r="AC408"/>
  <c r="AA408"/>
  <c r="Y408"/>
  <c r="E408"/>
  <c r="D408"/>
  <c r="AM407"/>
  <c r="AL407"/>
  <c r="AK407"/>
  <c r="AI407"/>
  <c r="AH407"/>
  <c r="AG407"/>
  <c r="AE407"/>
  <c r="AD407"/>
  <c r="AC407"/>
  <c r="AA407"/>
  <c r="Y407"/>
  <c r="E407"/>
  <c r="D407"/>
  <c r="AM406"/>
  <c r="AL406"/>
  <c r="AK406"/>
  <c r="AI406"/>
  <c r="AH406"/>
  <c r="AG406"/>
  <c r="AE406"/>
  <c r="AD406"/>
  <c r="AC406"/>
  <c r="AA406"/>
  <c r="Y406"/>
  <c r="E406"/>
  <c r="D406"/>
  <c r="AM405"/>
  <c r="AL405"/>
  <c r="AK405"/>
  <c r="AI405"/>
  <c r="AH405"/>
  <c r="AG405"/>
  <c r="AE405"/>
  <c r="AD405"/>
  <c r="AC405"/>
  <c r="AA405"/>
  <c r="Y405"/>
  <c r="E405"/>
  <c r="D405"/>
  <c r="AM404"/>
  <c r="AL404"/>
  <c r="AK404"/>
  <c r="AI404"/>
  <c r="AH404"/>
  <c r="AG404"/>
  <c r="AE404"/>
  <c r="AD404"/>
  <c r="AC404"/>
  <c r="AA404"/>
  <c r="E404"/>
  <c r="AM444"/>
  <c r="AL444"/>
  <c r="AK444"/>
  <c r="AI444"/>
  <c r="AH444"/>
  <c r="AG444"/>
  <c r="AE444"/>
  <c r="AD444"/>
  <c r="AC444"/>
  <c r="AA444"/>
  <c r="Z444"/>
  <c r="Y444"/>
  <c r="E444"/>
  <c r="D444"/>
  <c r="AM443"/>
  <c r="AL443"/>
  <c r="AK443"/>
  <c r="AI443"/>
  <c r="AH443"/>
  <c r="AG443"/>
  <c r="AE443"/>
  <c r="AD443"/>
  <c r="AC443"/>
  <c r="AA443"/>
  <c r="Z443"/>
  <c r="Y443"/>
  <c r="E443"/>
  <c r="D443"/>
  <c r="AM442"/>
  <c r="AL442"/>
  <c r="AK442"/>
  <c r="AI442"/>
  <c r="AH442"/>
  <c r="AG442"/>
  <c r="AE442"/>
  <c r="AD442"/>
  <c r="AC442"/>
  <c r="AA442"/>
  <c r="Z442"/>
  <c r="Y442"/>
  <c r="E442"/>
  <c r="D442"/>
  <c r="AM441"/>
  <c r="AL441"/>
  <c r="AK441"/>
  <c r="AI441"/>
  <c r="AH441"/>
  <c r="AG441"/>
  <c r="AE441"/>
  <c r="AD441"/>
  <c r="AC441"/>
  <c r="AA441"/>
  <c r="Z441"/>
  <c r="Y441"/>
  <c r="E441"/>
  <c r="D441"/>
  <c r="AM440"/>
  <c r="AL440"/>
  <c r="AK440"/>
  <c r="AI440"/>
  <c r="AH440"/>
  <c r="AG440"/>
  <c r="AE440"/>
  <c r="AD440"/>
  <c r="AC440"/>
  <c r="AA440"/>
  <c r="Z440"/>
  <c r="Y440"/>
  <c r="E440"/>
  <c r="D440"/>
  <c r="AM439"/>
  <c r="AL439"/>
  <c r="AK439"/>
  <c r="AI439"/>
  <c r="AH439"/>
  <c r="AG439"/>
  <c r="AE439"/>
  <c r="AD439"/>
  <c r="AC439"/>
  <c r="AA439"/>
  <c r="Z439"/>
  <c r="Y439"/>
  <c r="E439"/>
  <c r="D439"/>
  <c r="AM438"/>
  <c r="AL438"/>
  <c r="AK438"/>
  <c r="AI438"/>
  <c r="AH438"/>
  <c r="AG438"/>
  <c r="AE438"/>
  <c r="AD438"/>
  <c r="AC438"/>
  <c r="AA438"/>
  <c r="Z438"/>
  <c r="Y438"/>
  <c r="E438"/>
  <c r="D438"/>
  <c r="AM437"/>
  <c r="AL437"/>
  <c r="AK437"/>
  <c r="AI437"/>
  <c r="AH437"/>
  <c r="AG437"/>
  <c r="AE437"/>
  <c r="AD437"/>
  <c r="AC437"/>
  <c r="AA437"/>
  <c r="Z437"/>
  <c r="Y437"/>
  <c r="E437"/>
  <c r="D437"/>
  <c r="AM436"/>
  <c r="AL436"/>
  <c r="AK436"/>
  <c r="AI436"/>
  <c r="AH436"/>
  <c r="AG436"/>
  <c r="AE436"/>
  <c r="AD436"/>
  <c r="AC436"/>
  <c r="AA436"/>
  <c r="Z436"/>
  <c r="Y436"/>
  <c r="E436"/>
  <c r="D436"/>
  <c r="AM435"/>
  <c r="AL435"/>
  <c r="AK435"/>
  <c r="AI435"/>
  <c r="AH435"/>
  <c r="AG435"/>
  <c r="AE435"/>
  <c r="AD435"/>
  <c r="AC435"/>
  <c r="AA435"/>
  <c r="Z435"/>
  <c r="Y435"/>
  <c r="E435"/>
  <c r="D435"/>
  <c r="AM434"/>
  <c r="AL434"/>
  <c r="AK434"/>
  <c r="AI434"/>
  <c r="AH434"/>
  <c r="AG434"/>
  <c r="AE434"/>
  <c r="AD434"/>
  <c r="AC434"/>
  <c r="AA434"/>
  <c r="Z434"/>
  <c r="Y434"/>
  <c r="E434"/>
  <c r="D434"/>
  <c r="AM433"/>
  <c r="AL433"/>
  <c r="AK433"/>
  <c r="AI433"/>
  <c r="AH433"/>
  <c r="AG433"/>
  <c r="AE433"/>
  <c r="AD433"/>
  <c r="AC433"/>
  <c r="AA433"/>
  <c r="Z433"/>
  <c r="Y433"/>
  <c r="E433"/>
  <c r="D433"/>
  <c r="AM432"/>
  <c r="AL432"/>
  <c r="AK432"/>
  <c r="AI432"/>
  <c r="AH432"/>
  <c r="AG432"/>
  <c r="AE432"/>
  <c r="AD432"/>
  <c r="AC432"/>
  <c r="AA432"/>
  <c r="Z432"/>
  <c r="Y432"/>
  <c r="E432"/>
  <c r="D432"/>
  <c r="AM431"/>
  <c r="AL431"/>
  <c r="AK431"/>
  <c r="AI431"/>
  <c r="AH431"/>
  <c r="AG431"/>
  <c r="AE431"/>
  <c r="AD431"/>
  <c r="AC431"/>
  <c r="AA431"/>
  <c r="Z431"/>
  <c r="Y431"/>
  <c r="E431"/>
  <c r="D431"/>
  <c r="AM430"/>
  <c r="AL430"/>
  <c r="AK430"/>
  <c r="AI430"/>
  <c r="AH430"/>
  <c r="AG430"/>
  <c r="AE430"/>
  <c r="AD430"/>
  <c r="AC430"/>
  <c r="AA430"/>
  <c r="Z430"/>
  <c r="Y430"/>
  <c r="E430"/>
  <c r="D430"/>
  <c r="AM429"/>
  <c r="AL429"/>
  <c r="AK429"/>
  <c r="AI429"/>
  <c r="AH429"/>
  <c r="AG429"/>
  <c r="AE429"/>
  <c r="AD429"/>
  <c r="AC429"/>
  <c r="AA429"/>
  <c r="Z429"/>
  <c r="Y429"/>
  <c r="E429"/>
  <c r="D429"/>
  <c r="AM452"/>
  <c r="AL452"/>
  <c r="AK452"/>
  <c r="AI452"/>
  <c r="AH452"/>
  <c r="AG452"/>
  <c r="AE452"/>
  <c r="AD452"/>
  <c r="AC452"/>
  <c r="AA452"/>
  <c r="Z452"/>
  <c r="Y452"/>
  <c r="E452"/>
  <c r="D452"/>
  <c r="AM451"/>
  <c r="AL451"/>
  <c r="AK451"/>
  <c r="AI451"/>
  <c r="AH451"/>
  <c r="AG451"/>
  <c r="AE451"/>
  <c r="AD451"/>
  <c r="AC451"/>
  <c r="AA451"/>
  <c r="Z451"/>
  <c r="Y451"/>
  <c r="E451"/>
  <c r="D451"/>
  <c r="AM450"/>
  <c r="AL450"/>
  <c r="AK450"/>
  <c r="AI450"/>
  <c r="AH450"/>
  <c r="AG450"/>
  <c r="AE450"/>
  <c r="AD450"/>
  <c r="AC450"/>
  <c r="AA450"/>
  <c r="Z450"/>
  <c r="Y450"/>
  <c r="E450"/>
  <c r="D450"/>
  <c r="AM449"/>
  <c r="AL449"/>
  <c r="AK449"/>
  <c r="AI449"/>
  <c r="AH449"/>
  <c r="AG449"/>
  <c r="AE449"/>
  <c r="AD449"/>
  <c r="AC449"/>
  <c r="AA449"/>
  <c r="Z449"/>
  <c r="Y449"/>
  <c r="E449"/>
  <c r="D449"/>
  <c r="AM448"/>
  <c r="AL448"/>
  <c r="AK448"/>
  <c r="AI448"/>
  <c r="AH448"/>
  <c r="AG448"/>
  <c r="AE448"/>
  <c r="AD448"/>
  <c r="AC448"/>
  <c r="AA448"/>
  <c r="Z448"/>
  <c r="Y448"/>
  <c r="E448"/>
  <c r="D448"/>
  <c r="AM447"/>
  <c r="AL447"/>
  <c r="AK447"/>
  <c r="AI447"/>
  <c r="AH447"/>
  <c r="AG447"/>
  <c r="AE447"/>
  <c r="AD447"/>
  <c r="AC447"/>
  <c r="AA447"/>
  <c r="Z447"/>
  <c r="Y447"/>
  <c r="E447"/>
  <c r="D447"/>
  <c r="AM446"/>
  <c r="AL446"/>
  <c r="AK446"/>
  <c r="AI446"/>
  <c r="AH446"/>
  <c r="AG446"/>
  <c r="AE446"/>
  <c r="AD446"/>
  <c r="AC446"/>
  <c r="AA446"/>
  <c r="Z446"/>
  <c r="Y446"/>
  <c r="E446"/>
  <c r="D446"/>
  <c r="AM445"/>
  <c r="AL445"/>
  <c r="AK445"/>
  <c r="AI445"/>
  <c r="AH445"/>
  <c r="AG445"/>
  <c r="AE445"/>
  <c r="AD445"/>
  <c r="AC445"/>
  <c r="AA445"/>
  <c r="Z445"/>
  <c r="Y445"/>
  <c r="E445"/>
  <c r="D445"/>
  <c r="AM455"/>
  <c r="AL455"/>
  <c r="AK455"/>
  <c r="AI455"/>
  <c r="AH455"/>
  <c r="AG455"/>
  <c r="AE455"/>
  <c r="AD455"/>
  <c r="AC455"/>
  <c r="AA455"/>
  <c r="Z455"/>
  <c r="Y455"/>
  <c r="E455"/>
  <c r="D455"/>
  <c r="AM454"/>
  <c r="AL454"/>
  <c r="AK454"/>
  <c r="AI454"/>
  <c r="AH454"/>
  <c r="AG454"/>
  <c r="AE454"/>
  <c r="AD454"/>
  <c r="AC454"/>
  <c r="AA454"/>
  <c r="Z454"/>
  <c r="Y454"/>
  <c r="E454"/>
  <c r="D454"/>
  <c r="AM396"/>
  <c r="AL396"/>
  <c r="AK396"/>
  <c r="AI396"/>
  <c r="AH396"/>
  <c r="AG396"/>
  <c r="AE396"/>
  <c r="AD396"/>
  <c r="AC396"/>
  <c r="AA396"/>
  <c r="Z396"/>
  <c r="Y396"/>
  <c r="E396"/>
  <c r="D396"/>
  <c r="AM394"/>
  <c r="AL394"/>
  <c r="AK394"/>
  <c r="AI394"/>
  <c r="AH394"/>
  <c r="AG394"/>
  <c r="AE394"/>
  <c r="AD394"/>
  <c r="AC394"/>
  <c r="AA394"/>
  <c r="Z394"/>
  <c r="Y394"/>
  <c r="E394"/>
  <c r="D394"/>
  <c r="AM393"/>
  <c r="AL393"/>
  <c r="AK393"/>
  <c r="AI393"/>
  <c r="AH393"/>
  <c r="AG393"/>
  <c r="AE393"/>
  <c r="AD393"/>
  <c r="AC393"/>
  <c r="AA393"/>
  <c r="Z393"/>
  <c r="Y393"/>
  <c r="E393"/>
  <c r="D393"/>
  <c r="AM392"/>
  <c r="AL392"/>
  <c r="AK392"/>
  <c r="AI392"/>
  <c r="AH392"/>
  <c r="AG392"/>
  <c r="AE392"/>
  <c r="AD392"/>
  <c r="AC392"/>
  <c r="AA392"/>
  <c r="Z392"/>
  <c r="Y392"/>
  <c r="E392"/>
  <c r="D392"/>
  <c r="AM391"/>
  <c r="AK391"/>
  <c r="AI391"/>
  <c r="AH391"/>
  <c r="AG391"/>
  <c r="AE391"/>
  <c r="AD391"/>
  <c r="AC391"/>
  <c r="AA391"/>
  <c r="Z391"/>
  <c r="Y391"/>
  <c r="E391"/>
  <c r="D391"/>
  <c r="I383"/>
  <c r="G383"/>
  <c r="AM385"/>
  <c r="AL385"/>
  <c r="AK385"/>
  <c r="AI385"/>
  <c r="AH385"/>
  <c r="AE385"/>
  <c r="AD385"/>
  <c r="AC385"/>
  <c r="AA385"/>
  <c r="Z385"/>
  <c r="Y385"/>
  <c r="E385"/>
  <c r="D385"/>
  <c r="AM386"/>
  <c r="AL386"/>
  <c r="AK386"/>
  <c r="AI386"/>
  <c r="AH386"/>
  <c r="AG386"/>
  <c r="AE386"/>
  <c r="AD386"/>
  <c r="AC386"/>
  <c r="AA386"/>
  <c r="Z386"/>
  <c r="Y386"/>
  <c r="E386"/>
  <c r="D386"/>
  <c r="AM384"/>
  <c r="AL384"/>
  <c r="AK384"/>
  <c r="AI384"/>
  <c r="AH384"/>
  <c r="AG384"/>
  <c r="AE384"/>
  <c r="AD384"/>
  <c r="AC384"/>
  <c r="AA384"/>
  <c r="Z384"/>
  <c r="Y384"/>
  <c r="E384"/>
  <c r="D384"/>
  <c r="D387"/>
  <c r="E387"/>
  <c r="Y387"/>
  <c r="Z387"/>
  <c r="AA387"/>
  <c r="AC387"/>
  <c r="AD387"/>
  <c r="AE387"/>
  <c r="AG387"/>
  <c r="AH387"/>
  <c r="AI387"/>
  <c r="AK387"/>
  <c r="AL387"/>
  <c r="AM387"/>
  <c r="D388"/>
  <c r="E388"/>
  <c r="Y388"/>
  <c r="AA388"/>
  <c r="AC388"/>
  <c r="AD388"/>
  <c r="AE388"/>
  <c r="AG388"/>
  <c r="AH388"/>
  <c r="AI388"/>
  <c r="AK388"/>
  <c r="AL388"/>
  <c r="AM388"/>
  <c r="AM362"/>
  <c r="AL362"/>
  <c r="AK362"/>
  <c r="AI362"/>
  <c r="AH362"/>
  <c r="AG362"/>
  <c r="AE362"/>
  <c r="AD362"/>
  <c r="AC362"/>
  <c r="AA362"/>
  <c r="Z362"/>
  <c r="Y362"/>
  <c r="E362"/>
  <c r="D362"/>
  <c r="AM361"/>
  <c r="AL361"/>
  <c r="AK361"/>
  <c r="AI361"/>
  <c r="AH361"/>
  <c r="AG361"/>
  <c r="AE361"/>
  <c r="AD361"/>
  <c r="AC361"/>
  <c r="AA361"/>
  <c r="Z361"/>
  <c r="Y361"/>
  <c r="E361"/>
  <c r="D361"/>
  <c r="AM360"/>
  <c r="AL360"/>
  <c r="AK360"/>
  <c r="AI360"/>
  <c r="AH360"/>
  <c r="AG360"/>
  <c r="AE360"/>
  <c r="AD360"/>
  <c r="AC360"/>
  <c r="AA360"/>
  <c r="Z360"/>
  <c r="Y360"/>
  <c r="E360"/>
  <c r="D360"/>
  <c r="AM359"/>
  <c r="AL359"/>
  <c r="AK359"/>
  <c r="AI359"/>
  <c r="AH359"/>
  <c r="AG359"/>
  <c r="AE359"/>
  <c r="AD359"/>
  <c r="AC359"/>
  <c r="AA359"/>
  <c r="Y359"/>
  <c r="AM358"/>
  <c r="AL358"/>
  <c r="AK358"/>
  <c r="AI358"/>
  <c r="AH358"/>
  <c r="AG358"/>
  <c r="AE358"/>
  <c r="AD358"/>
  <c r="AC358"/>
  <c r="AA358"/>
  <c r="Z358"/>
  <c r="Y358"/>
  <c r="E358"/>
  <c r="D358"/>
  <c r="AM357"/>
  <c r="AK357"/>
  <c r="AI357"/>
  <c r="AH357"/>
  <c r="AG357"/>
  <c r="AE357"/>
  <c r="AD357"/>
  <c r="AC357"/>
  <c r="Y357"/>
  <c r="E357"/>
  <c r="D357"/>
  <c r="AM356"/>
  <c r="AL356"/>
  <c r="AK356"/>
  <c r="AI356"/>
  <c r="AH356"/>
  <c r="AG356"/>
  <c r="AE356"/>
  <c r="AD356"/>
  <c r="AC356"/>
  <c r="AA356"/>
  <c r="Z356"/>
  <c r="Y356"/>
  <c r="E356"/>
  <c r="D356"/>
  <c r="AM355"/>
  <c r="AL355"/>
  <c r="AK355"/>
  <c r="AI355"/>
  <c r="AH355"/>
  <c r="AG355"/>
  <c r="AE355"/>
  <c r="AD355"/>
  <c r="AC355"/>
  <c r="AA355"/>
  <c r="Z355"/>
  <c r="Y355"/>
  <c r="E355"/>
  <c r="D355"/>
  <c r="AM354"/>
  <c r="AL354"/>
  <c r="AK354"/>
  <c r="AI354"/>
  <c r="AH354"/>
  <c r="AG354"/>
  <c r="AE354"/>
  <c r="AD354"/>
  <c r="AC354"/>
  <c r="AA354"/>
  <c r="Z354"/>
  <c r="Y354"/>
  <c r="E354"/>
  <c r="D354"/>
  <c r="AM353"/>
  <c r="AL353"/>
  <c r="AK353"/>
  <c r="AI353"/>
  <c r="AH353"/>
  <c r="AG353"/>
  <c r="AE353"/>
  <c r="AD353"/>
  <c r="AC353"/>
  <c r="AA353"/>
  <c r="Z353"/>
  <c r="Y353"/>
  <c r="E353"/>
  <c r="D353"/>
  <c r="AM352"/>
  <c r="AL352"/>
  <c r="AK352"/>
  <c r="AI352"/>
  <c r="AH352"/>
  <c r="AG352"/>
  <c r="AE352"/>
  <c r="AD352"/>
  <c r="AC352"/>
  <c r="AA352"/>
  <c r="Z352"/>
  <c r="Y352"/>
  <c r="E352"/>
  <c r="D352"/>
  <c r="AM351"/>
  <c r="AL351"/>
  <c r="AK351"/>
  <c r="AI351"/>
  <c r="AH351"/>
  <c r="AG351"/>
  <c r="AE351"/>
  <c r="AD351"/>
  <c r="AC351"/>
  <c r="AA351"/>
  <c r="Z351"/>
  <c r="Y351"/>
  <c r="E351"/>
  <c r="D351"/>
  <c r="AM350"/>
  <c r="AK350"/>
  <c r="AI350"/>
  <c r="AH350"/>
  <c r="AE350"/>
  <c r="AD350"/>
  <c r="AC350"/>
  <c r="Z350"/>
  <c r="D350"/>
  <c r="AM349"/>
  <c r="AL349"/>
  <c r="AK349"/>
  <c r="AI349"/>
  <c r="AH349"/>
  <c r="AG349"/>
  <c r="AE349"/>
  <c r="AD349"/>
  <c r="AC349"/>
  <c r="Z349"/>
  <c r="Y349"/>
  <c r="E349"/>
  <c r="D349"/>
  <c r="AL348"/>
  <c r="AK348"/>
  <c r="AI348"/>
  <c r="AH348"/>
  <c r="AG348"/>
  <c r="AE348"/>
  <c r="AD348"/>
  <c r="AC348"/>
  <c r="Y348"/>
  <c r="D348"/>
  <c r="AM347"/>
  <c r="AL347"/>
  <c r="AK347"/>
  <c r="AI347"/>
  <c r="AH347"/>
  <c r="AG347"/>
  <c r="AE347"/>
  <c r="AD347"/>
  <c r="AC347"/>
  <c r="AA347"/>
  <c r="Z347"/>
  <c r="Y347"/>
  <c r="E347"/>
  <c r="D347"/>
  <c r="AM378"/>
  <c r="AL378"/>
  <c r="AK378"/>
  <c r="AI378"/>
  <c r="AH378"/>
  <c r="AG378"/>
  <c r="AE378"/>
  <c r="AD378"/>
  <c r="AC378"/>
  <c r="AA378"/>
  <c r="Y378"/>
  <c r="E378"/>
  <c r="D378"/>
  <c r="AM377"/>
  <c r="AL377"/>
  <c r="AK377"/>
  <c r="AI377"/>
  <c r="AH377"/>
  <c r="AG377"/>
  <c r="AE377"/>
  <c r="AD377"/>
  <c r="AC377"/>
  <c r="AA377"/>
  <c r="Z377"/>
  <c r="Y377"/>
  <c r="E377"/>
  <c r="D377"/>
  <c r="AM376"/>
  <c r="AL376"/>
  <c r="AK376"/>
  <c r="AI376"/>
  <c r="AH376"/>
  <c r="AG376"/>
  <c r="AE376"/>
  <c r="AD376"/>
  <c r="AC376"/>
  <c r="AA376"/>
  <c r="Z376"/>
  <c r="Y376"/>
  <c r="E376"/>
  <c r="D376"/>
  <c r="AM375"/>
  <c r="AL375"/>
  <c r="AK375"/>
  <c r="AI375"/>
  <c r="AH375"/>
  <c r="AG375"/>
  <c r="AE375"/>
  <c r="AD375"/>
  <c r="AC375"/>
  <c r="AA375"/>
  <c r="Z375"/>
  <c r="Y375"/>
  <c r="E375"/>
  <c r="D375"/>
  <c r="AM374"/>
  <c r="AL374"/>
  <c r="AK374"/>
  <c r="AI374"/>
  <c r="AH374"/>
  <c r="AG374"/>
  <c r="AE374"/>
  <c r="AD374"/>
  <c r="AC374"/>
  <c r="AA374"/>
  <c r="Z374"/>
  <c r="Y374"/>
  <c r="E374"/>
  <c r="D374"/>
  <c r="AM373"/>
  <c r="AL373"/>
  <c r="AK373"/>
  <c r="AI373"/>
  <c r="AH373"/>
  <c r="AG373"/>
  <c r="AE373"/>
  <c r="AD373"/>
  <c r="AC373"/>
  <c r="AA373"/>
  <c r="Z373"/>
  <c r="Y373"/>
  <c r="E373"/>
  <c r="D373"/>
  <c r="AM372"/>
  <c r="AL372"/>
  <c r="AK372"/>
  <c r="AI372"/>
  <c r="AH372"/>
  <c r="AG372"/>
  <c r="AE372"/>
  <c r="AD372"/>
  <c r="AC372"/>
  <c r="AA372"/>
  <c r="Z372"/>
  <c r="Y372"/>
  <c r="E372"/>
  <c r="D372"/>
  <c r="AM371"/>
  <c r="AL371"/>
  <c r="AK371"/>
  <c r="AI371"/>
  <c r="AH371"/>
  <c r="AG371"/>
  <c r="AE371"/>
  <c r="AD371"/>
  <c r="AC371"/>
  <c r="AA371"/>
  <c r="Z371"/>
  <c r="Y371"/>
  <c r="E371"/>
  <c r="D371"/>
  <c r="AM370"/>
  <c r="AL370"/>
  <c r="AK370"/>
  <c r="AI370"/>
  <c r="AH370"/>
  <c r="AG370"/>
  <c r="AE370"/>
  <c r="AD370"/>
  <c r="AC370"/>
  <c r="AA370"/>
  <c r="Z370"/>
  <c r="Y370"/>
  <c r="E370"/>
  <c r="D370"/>
  <c r="AM369"/>
  <c r="AL369"/>
  <c r="AK369"/>
  <c r="AI369"/>
  <c r="AH369"/>
  <c r="AG369"/>
  <c r="AE369"/>
  <c r="AD369"/>
  <c r="AC369"/>
  <c r="AA369"/>
  <c r="Z369"/>
  <c r="Y369"/>
  <c r="E369"/>
  <c r="D369"/>
  <c r="AM368"/>
  <c r="AL368"/>
  <c r="AK368"/>
  <c r="AI368"/>
  <c r="AH368"/>
  <c r="AG368"/>
  <c r="AE368"/>
  <c r="AD368"/>
  <c r="AC368"/>
  <c r="AA368"/>
  <c r="Z368"/>
  <c r="Y368"/>
  <c r="E368"/>
  <c r="D368"/>
  <c r="AM367"/>
  <c r="AL367"/>
  <c r="AK367"/>
  <c r="AI367"/>
  <c r="AH367"/>
  <c r="AG367"/>
  <c r="AE367"/>
  <c r="AD367"/>
  <c r="AC367"/>
  <c r="AA367"/>
  <c r="Z367"/>
  <c r="Y367"/>
  <c r="E367"/>
  <c r="D367"/>
  <c r="AM366"/>
  <c r="AL366"/>
  <c r="AK366"/>
  <c r="AI366"/>
  <c r="AH366"/>
  <c r="AG366"/>
  <c r="AE366"/>
  <c r="AD366"/>
  <c r="AC366"/>
  <c r="E366"/>
  <c r="D366"/>
  <c r="AM365"/>
  <c r="AL365"/>
  <c r="AK365"/>
  <c r="AI365"/>
  <c r="AH365"/>
  <c r="AG365"/>
  <c r="AE365"/>
  <c r="AD365"/>
  <c r="AC365"/>
  <c r="AA365"/>
  <c r="Z365"/>
  <c r="Y365"/>
  <c r="E365"/>
  <c r="D365"/>
  <c r="AM364"/>
  <c r="AL364"/>
  <c r="AK364"/>
  <c r="AI364"/>
  <c r="AH364"/>
  <c r="AG364"/>
  <c r="AE364"/>
  <c r="AD364"/>
  <c r="AC364"/>
  <c r="AA364"/>
  <c r="Z364"/>
  <c r="Y364"/>
  <c r="E364"/>
  <c r="D364"/>
  <c r="AM363"/>
  <c r="AL363"/>
  <c r="AK363"/>
  <c r="AI363"/>
  <c r="AH363"/>
  <c r="AG363"/>
  <c r="AE363"/>
  <c r="AD363"/>
  <c r="AC363"/>
  <c r="AA363"/>
  <c r="Z363"/>
  <c r="Y363"/>
  <c r="E363"/>
  <c r="D363"/>
  <c r="AM382"/>
  <c r="AL382"/>
  <c r="AK382"/>
  <c r="AI382"/>
  <c r="AH382"/>
  <c r="AG382"/>
  <c r="AE382"/>
  <c r="AD382"/>
  <c r="AC382"/>
  <c r="AA382"/>
  <c r="Y382"/>
  <c r="E382"/>
  <c r="D382"/>
  <c r="AM381"/>
  <c r="AL381"/>
  <c r="AK381"/>
  <c r="AI381"/>
  <c r="AH381"/>
  <c r="AG381"/>
  <c r="AE381"/>
  <c r="AD381"/>
  <c r="AC381"/>
  <c r="AA381"/>
  <c r="Z381"/>
  <c r="Y381"/>
  <c r="E381"/>
  <c r="D381"/>
  <c r="AM380"/>
  <c r="AL380"/>
  <c r="AK380"/>
  <c r="AI380"/>
  <c r="AH380"/>
  <c r="AG380"/>
  <c r="AE380"/>
  <c r="AD380"/>
  <c r="AC380"/>
  <c r="AA380"/>
  <c r="Z380"/>
  <c r="Y380"/>
  <c r="E380"/>
  <c r="D380"/>
  <c r="AM379"/>
  <c r="AL379"/>
  <c r="AK379"/>
  <c r="AI379"/>
  <c r="AH379"/>
  <c r="AG379"/>
  <c r="AE379"/>
  <c r="AD379"/>
  <c r="AC379"/>
  <c r="AA379"/>
  <c r="Z379"/>
  <c r="Y379"/>
  <c r="E379"/>
  <c r="D379"/>
  <c r="AM342"/>
  <c r="AL342"/>
  <c r="AK342"/>
  <c r="AI342"/>
  <c r="AH342"/>
  <c r="AG342"/>
  <c r="AE342"/>
  <c r="AD342"/>
  <c r="AC342"/>
  <c r="AA342"/>
  <c r="Z342"/>
  <c r="Y342"/>
  <c r="E342"/>
  <c r="D342"/>
  <c r="AM343"/>
  <c r="AL343"/>
  <c r="AK343"/>
  <c r="AI343"/>
  <c r="AH343"/>
  <c r="AG343"/>
  <c r="AE343"/>
  <c r="AD343"/>
  <c r="AC343"/>
  <c r="AA343"/>
  <c r="Z343"/>
  <c r="Y343"/>
  <c r="E343"/>
  <c r="D343"/>
  <c r="AM340"/>
  <c r="AL340"/>
  <c r="AK340"/>
  <c r="AI340"/>
  <c r="AH340"/>
  <c r="AG340"/>
  <c r="AE340"/>
  <c r="AD340"/>
  <c r="AC340"/>
  <c r="AA340"/>
  <c r="Z340"/>
  <c r="Y340"/>
  <c r="E340"/>
  <c r="D340"/>
  <c r="AM337"/>
  <c r="AL337"/>
  <c r="AK337"/>
  <c r="AI337"/>
  <c r="AH337"/>
  <c r="AG337"/>
  <c r="AE337"/>
  <c r="AD337"/>
  <c r="AC337"/>
  <c r="AA337"/>
  <c r="Z337"/>
  <c r="Y337"/>
  <c r="E337"/>
  <c r="D337"/>
  <c r="AM336"/>
  <c r="AL336"/>
  <c r="AK336"/>
  <c r="AI336"/>
  <c r="AH336"/>
  <c r="AG336"/>
  <c r="AE336"/>
  <c r="AD336"/>
  <c r="AC336"/>
  <c r="AA336"/>
  <c r="Y336"/>
  <c r="E336"/>
  <c r="D336"/>
  <c r="AM334"/>
  <c r="AL334"/>
  <c r="AK334"/>
  <c r="AI334"/>
  <c r="AH334"/>
  <c r="AG334"/>
  <c r="AE334"/>
  <c r="AD334"/>
  <c r="AC334"/>
  <c r="AA334"/>
  <c r="Z334"/>
  <c r="Y334"/>
  <c r="E334"/>
  <c r="D334"/>
  <c r="AM331"/>
  <c r="AL331"/>
  <c r="AK331"/>
  <c r="AI331"/>
  <c r="AH331"/>
  <c r="AG331"/>
  <c r="AE331"/>
  <c r="AD331"/>
  <c r="AC331"/>
  <c r="AA331"/>
  <c r="Z331"/>
  <c r="Y331"/>
  <c r="E331"/>
  <c r="D331"/>
  <c r="AM333"/>
  <c r="AL333"/>
  <c r="AK333"/>
  <c r="AI333"/>
  <c r="AH333"/>
  <c r="AG333"/>
  <c r="AE333"/>
  <c r="AD333"/>
  <c r="AC333"/>
  <c r="AA333"/>
  <c r="Z333"/>
  <c r="Y333"/>
  <c r="E333"/>
  <c r="D333"/>
  <c r="AM332"/>
  <c r="AL332"/>
  <c r="AK332"/>
  <c r="AI332"/>
  <c r="AH332"/>
  <c r="AG332"/>
  <c r="AE332"/>
  <c r="AD332"/>
  <c r="AC332"/>
  <c r="AA332"/>
  <c r="Z332"/>
  <c r="Y332"/>
  <c r="E332"/>
  <c r="D332"/>
  <c r="AM319"/>
  <c r="AL319"/>
  <c r="AK319"/>
  <c r="AI319"/>
  <c r="AH319"/>
  <c r="AG319"/>
  <c r="AE319"/>
  <c r="AD319"/>
  <c r="AC319"/>
  <c r="AA319"/>
  <c r="Z319"/>
  <c r="Y319"/>
  <c r="E319"/>
  <c r="D319"/>
  <c r="AM318"/>
  <c r="AL318"/>
  <c r="AK318"/>
  <c r="AI318"/>
  <c r="AH318"/>
  <c r="AG318"/>
  <c r="AE318"/>
  <c r="AD318"/>
  <c r="AC318"/>
  <c r="AA318"/>
  <c r="Z318"/>
  <c r="Y318"/>
  <c r="E318"/>
  <c r="D318"/>
  <c r="AM317"/>
  <c r="AL317"/>
  <c r="AK317"/>
  <c r="AI317"/>
  <c r="AH317"/>
  <c r="AG317"/>
  <c r="AE317"/>
  <c r="AD317"/>
  <c r="AC317"/>
  <c r="Z317"/>
  <c r="Y317"/>
  <c r="E317"/>
  <c r="D317"/>
  <c r="AM316"/>
  <c r="AL316"/>
  <c r="AK316"/>
  <c r="AI316"/>
  <c r="AH316"/>
  <c r="AG316"/>
  <c r="AE316"/>
  <c r="AD316"/>
  <c r="AC316"/>
  <c r="AA316"/>
  <c r="Z316"/>
  <c r="Y316"/>
  <c r="E316"/>
  <c r="D316"/>
  <c r="AM315"/>
  <c r="AL315"/>
  <c r="AK315"/>
  <c r="AI315"/>
  <c r="AH315"/>
  <c r="AG315"/>
  <c r="AE315"/>
  <c r="AD315"/>
  <c r="AC315"/>
  <c r="AA315"/>
  <c r="Y315"/>
  <c r="E315"/>
  <c r="AM314"/>
  <c r="AL314"/>
  <c r="AK314"/>
  <c r="AI314"/>
  <c r="AH314"/>
  <c r="AG314"/>
  <c r="AE314"/>
  <c r="AD314"/>
  <c r="AC314"/>
  <c r="AA314"/>
  <c r="Z314"/>
  <c r="Y314"/>
  <c r="E314"/>
  <c r="D314"/>
  <c r="AM323"/>
  <c r="AL323"/>
  <c r="AK323"/>
  <c r="AI323"/>
  <c r="AH323"/>
  <c r="AG323"/>
  <c r="AE323"/>
  <c r="AD323"/>
  <c r="AC323"/>
  <c r="AA323"/>
  <c r="Z323"/>
  <c r="Y323"/>
  <c r="E323"/>
  <c r="D323"/>
  <c r="AM322"/>
  <c r="AL322"/>
  <c r="AK322"/>
  <c r="AI322"/>
  <c r="AH322"/>
  <c r="AG322"/>
  <c r="AE322"/>
  <c r="AD322"/>
  <c r="AC322"/>
  <c r="Z322"/>
  <c r="E322"/>
  <c r="AM321"/>
  <c r="AL321"/>
  <c r="AK321"/>
  <c r="AI321"/>
  <c r="AH321"/>
  <c r="AG321"/>
  <c r="AE321"/>
  <c r="AD321"/>
  <c r="AC321"/>
  <c r="AA321"/>
  <c r="Z321"/>
  <c r="Y321"/>
  <c r="E321"/>
  <c r="D321"/>
  <c r="AM320"/>
  <c r="AL320"/>
  <c r="AK320"/>
  <c r="AI320"/>
  <c r="AH320"/>
  <c r="AG320"/>
  <c r="AE320"/>
  <c r="AD320"/>
  <c r="AC320"/>
  <c r="AA320"/>
  <c r="Y320"/>
  <c r="E320"/>
  <c r="D320"/>
  <c r="AM325"/>
  <c r="AL325"/>
  <c r="AK325"/>
  <c r="AI325"/>
  <c r="AH325"/>
  <c r="AG325"/>
  <c r="AE325"/>
  <c r="AD325"/>
  <c r="AC325"/>
  <c r="AA325"/>
  <c r="Z325"/>
  <c r="Y325"/>
  <c r="E325"/>
  <c r="D325"/>
  <c r="AM324"/>
  <c r="AL324"/>
  <c r="AK324"/>
  <c r="AI324"/>
  <c r="AH324"/>
  <c r="AG324"/>
  <c r="AE324"/>
  <c r="AD324"/>
  <c r="AC324"/>
  <c r="AA324"/>
  <c r="Z324"/>
  <c r="Y324"/>
  <c r="E324"/>
  <c r="D324"/>
  <c r="AM326"/>
  <c r="AL326"/>
  <c r="AK326"/>
  <c r="AI326"/>
  <c r="AH326"/>
  <c r="AG326"/>
  <c r="AE326"/>
  <c r="AD326"/>
  <c r="AC326"/>
  <c r="AA326"/>
  <c r="Z326"/>
  <c r="Y326"/>
  <c r="E326"/>
  <c r="D326"/>
  <c r="AM300"/>
  <c r="AL300"/>
  <c r="AK300"/>
  <c r="AI300"/>
  <c r="AH300"/>
  <c r="AG300"/>
  <c r="AE300"/>
  <c r="AD300"/>
  <c r="AC300"/>
  <c r="AA300"/>
  <c r="Z300"/>
  <c r="Y300"/>
  <c r="E300"/>
  <c r="D300"/>
  <c r="AM299"/>
  <c r="AL299"/>
  <c r="AK299"/>
  <c r="AI299"/>
  <c r="AH299"/>
  <c r="AG299"/>
  <c r="AE299"/>
  <c r="AD299"/>
  <c r="AC299"/>
  <c r="AA299"/>
  <c r="Y299"/>
  <c r="E299"/>
  <c r="D299"/>
  <c r="AM298"/>
  <c r="AL298"/>
  <c r="AK298"/>
  <c r="AI298"/>
  <c r="AH298"/>
  <c r="AG298"/>
  <c r="AE298"/>
  <c r="AD298"/>
  <c r="AC298"/>
  <c r="AA298"/>
  <c r="Z298"/>
  <c r="Y298"/>
  <c r="E298"/>
  <c r="D298"/>
  <c r="AM297"/>
  <c r="AL297"/>
  <c r="AK297"/>
  <c r="AI297"/>
  <c r="AH297"/>
  <c r="AG297"/>
  <c r="AE297"/>
  <c r="AD297"/>
  <c r="AC297"/>
  <c r="AA297"/>
  <c r="Z297"/>
  <c r="Y297"/>
  <c r="E297"/>
  <c r="D297"/>
  <c r="AM296"/>
  <c r="AL296"/>
  <c r="AK296"/>
  <c r="AI296"/>
  <c r="AH296"/>
  <c r="AG296"/>
  <c r="AE296"/>
  <c r="AD296"/>
  <c r="AC296"/>
  <c r="AA296"/>
  <c r="Z296"/>
  <c r="Y296"/>
  <c r="E296"/>
  <c r="D296"/>
  <c r="AM295"/>
  <c r="AL295"/>
  <c r="AK295"/>
  <c r="AI295"/>
  <c r="AH295"/>
  <c r="AG295"/>
  <c r="AE295"/>
  <c r="AD295"/>
  <c r="AC295"/>
  <c r="AA295"/>
  <c r="Z295"/>
  <c r="Y295"/>
  <c r="E295"/>
  <c r="D295"/>
  <c r="AM294"/>
  <c r="AL294"/>
  <c r="AK294"/>
  <c r="AI294"/>
  <c r="AH294"/>
  <c r="AG294"/>
  <c r="AE294"/>
  <c r="AD294"/>
  <c r="AC294"/>
  <c r="AA294"/>
  <c r="Y294"/>
  <c r="AM293"/>
  <c r="AL293"/>
  <c r="AK293"/>
  <c r="AI293"/>
  <c r="AH293"/>
  <c r="AG293"/>
  <c r="AE293"/>
  <c r="AD293"/>
  <c r="AC293"/>
  <c r="AA293"/>
  <c r="Z293"/>
  <c r="Y293"/>
  <c r="E293"/>
  <c r="D293"/>
  <c r="AM292"/>
  <c r="AL292"/>
  <c r="AK292"/>
  <c r="AI292"/>
  <c r="AH292"/>
  <c r="AG292"/>
  <c r="AE292"/>
  <c r="AD292"/>
  <c r="AC292"/>
  <c r="AA292"/>
  <c r="Y292"/>
  <c r="E292"/>
  <c r="D292"/>
  <c r="AM291"/>
  <c r="AL291"/>
  <c r="AK291"/>
  <c r="AI291"/>
  <c r="AH291"/>
  <c r="AG291"/>
  <c r="AE291"/>
  <c r="AD291"/>
  <c r="AC291"/>
  <c r="AA291"/>
  <c r="Z291"/>
  <c r="Y291"/>
  <c r="E291"/>
  <c r="D291"/>
  <c r="AM290"/>
  <c r="AL290"/>
  <c r="AK290"/>
  <c r="AI290"/>
  <c r="AH290"/>
  <c r="AG290"/>
  <c r="AE290"/>
  <c r="AD290"/>
  <c r="AC290"/>
  <c r="AA290"/>
  <c r="Z290"/>
  <c r="Y290"/>
  <c r="E290"/>
  <c r="D290"/>
  <c r="AM289"/>
  <c r="AL289"/>
  <c r="AK289"/>
  <c r="AI289"/>
  <c r="AH289"/>
  <c r="AG289"/>
  <c r="AE289"/>
  <c r="AD289"/>
  <c r="AC289"/>
  <c r="AA289"/>
  <c r="Z289"/>
  <c r="Y289"/>
  <c r="E289"/>
  <c r="D289"/>
  <c r="AM288"/>
  <c r="AL288"/>
  <c r="AK288"/>
  <c r="AI288"/>
  <c r="AH288"/>
  <c r="AG288"/>
  <c r="AE288"/>
  <c r="AD288"/>
  <c r="AC288"/>
  <c r="AA288"/>
  <c r="Z288"/>
  <c r="Y288"/>
  <c r="E288"/>
  <c r="D288"/>
  <c r="AM287"/>
  <c r="AL287"/>
  <c r="AK287"/>
  <c r="AI287"/>
  <c r="AH287"/>
  <c r="AG287"/>
  <c r="AE287"/>
  <c r="AD287"/>
  <c r="AC287"/>
  <c r="AA287"/>
  <c r="Z287"/>
  <c r="Y287"/>
  <c r="E287"/>
  <c r="D287"/>
  <c r="AM286"/>
  <c r="AL286"/>
  <c r="AK286"/>
  <c r="AI286"/>
  <c r="AH286"/>
  <c r="AG286"/>
  <c r="AE286"/>
  <c r="AD286"/>
  <c r="AC286"/>
  <c r="AA286"/>
  <c r="Z286"/>
  <c r="Y286"/>
  <c r="E286"/>
  <c r="D286"/>
  <c r="AM285"/>
  <c r="AL285"/>
  <c r="AK285"/>
  <c r="AI285"/>
  <c r="AH285"/>
  <c r="AG285"/>
  <c r="AE285"/>
  <c r="AD285"/>
  <c r="AC285"/>
  <c r="AA285"/>
  <c r="Z285"/>
  <c r="Y285"/>
  <c r="E285"/>
  <c r="D285"/>
  <c r="AM284"/>
  <c r="AL284"/>
  <c r="AK284"/>
  <c r="AI284"/>
  <c r="AH284"/>
  <c r="AG284"/>
  <c r="AE284"/>
  <c r="AD284"/>
  <c r="AC284"/>
  <c r="AA284"/>
  <c r="Z284"/>
  <c r="Y284"/>
  <c r="E284"/>
  <c r="D284"/>
  <c r="AM283"/>
  <c r="AL283"/>
  <c r="AK283"/>
  <c r="AI283"/>
  <c r="AH283"/>
  <c r="AG283"/>
  <c r="AE283"/>
  <c r="AD283"/>
  <c r="AC283"/>
  <c r="AA283"/>
  <c r="Z283"/>
  <c r="Y283"/>
  <c r="E283"/>
  <c r="D283"/>
  <c r="AM282"/>
  <c r="AL282"/>
  <c r="AK282"/>
  <c r="AI282"/>
  <c r="AH282"/>
  <c r="AG282"/>
  <c r="AE282"/>
  <c r="AD282"/>
  <c r="AC282"/>
  <c r="AA282"/>
  <c r="Z282"/>
  <c r="Y282"/>
  <c r="E282"/>
  <c r="D282"/>
  <c r="AM281"/>
  <c r="AL281"/>
  <c r="AK281"/>
  <c r="AI281"/>
  <c r="AH281"/>
  <c r="AG281"/>
  <c r="AE281"/>
  <c r="AD281"/>
  <c r="AC281"/>
  <c r="AA281"/>
  <c r="Z281"/>
  <c r="Y281"/>
  <c r="E281"/>
  <c r="D281"/>
  <c r="AM280"/>
  <c r="AL280"/>
  <c r="AK280"/>
  <c r="AI280"/>
  <c r="AH280"/>
  <c r="AG280"/>
  <c r="AE280"/>
  <c r="AD280"/>
  <c r="AC280"/>
  <c r="AA280"/>
  <c r="Z280"/>
  <c r="Y280"/>
  <c r="E280"/>
  <c r="D280"/>
  <c r="AM279"/>
  <c r="AL279"/>
  <c r="AK279"/>
  <c r="AI279"/>
  <c r="AH279"/>
  <c r="AG279"/>
  <c r="AE279"/>
  <c r="AD279"/>
  <c r="AC279"/>
  <c r="AA279"/>
  <c r="Z279"/>
  <c r="Y279"/>
  <c r="E279"/>
  <c r="D279"/>
  <c r="AM278"/>
  <c r="AL278"/>
  <c r="AK278"/>
  <c r="AI278"/>
  <c r="AH278"/>
  <c r="AG278"/>
  <c r="AE278"/>
  <c r="AD278"/>
  <c r="AC278"/>
  <c r="AA278"/>
  <c r="Z278"/>
  <c r="Y278"/>
  <c r="E278"/>
  <c r="D278"/>
  <c r="AM277"/>
  <c r="AL277"/>
  <c r="AK277"/>
  <c r="AI277"/>
  <c r="AH277"/>
  <c r="AG277"/>
  <c r="AE277"/>
  <c r="AD277"/>
  <c r="AC277"/>
  <c r="AA277"/>
  <c r="Y277"/>
  <c r="E277"/>
  <c r="AM276"/>
  <c r="AL276"/>
  <c r="AK276"/>
  <c r="AI276"/>
  <c r="AH276"/>
  <c r="AG276"/>
  <c r="AE276"/>
  <c r="AD276"/>
  <c r="AC276"/>
  <c r="AA276"/>
  <c r="Z276"/>
  <c r="Y276"/>
  <c r="E276"/>
  <c r="D276"/>
  <c r="AM275"/>
  <c r="AL275"/>
  <c r="AK275"/>
  <c r="AI275"/>
  <c r="AH275"/>
  <c r="AG275"/>
  <c r="AE275"/>
  <c r="AD275"/>
  <c r="AC275"/>
  <c r="AA275"/>
  <c r="Z275"/>
  <c r="Y275"/>
  <c r="E275"/>
  <c r="D275"/>
  <c r="AM274"/>
  <c r="AL274"/>
  <c r="AK274"/>
  <c r="AI274"/>
  <c r="AH274"/>
  <c r="AG274"/>
  <c r="AE274"/>
  <c r="AD274"/>
  <c r="AC274"/>
  <c r="AA274"/>
  <c r="Z274"/>
  <c r="Y274"/>
  <c r="E274"/>
  <c r="D274"/>
  <c r="AM273"/>
  <c r="AL273"/>
  <c r="AK273"/>
  <c r="AI273"/>
  <c r="AH273"/>
  <c r="AG273"/>
  <c r="AE273"/>
  <c r="AD273"/>
  <c r="AC273"/>
  <c r="AA273"/>
  <c r="Z273"/>
  <c r="Y273"/>
  <c r="E273"/>
  <c r="D273"/>
  <c r="AM272"/>
  <c r="AL272"/>
  <c r="AK272"/>
  <c r="AI272"/>
  <c r="AH272"/>
  <c r="AG272"/>
  <c r="AE272"/>
  <c r="AD272"/>
  <c r="AC272"/>
  <c r="AA272"/>
  <c r="Z272"/>
  <c r="Y272"/>
  <c r="E272"/>
  <c r="D272"/>
  <c r="AM271"/>
  <c r="AL271"/>
  <c r="AK271"/>
  <c r="AI271"/>
  <c r="AH271"/>
  <c r="AG271"/>
  <c r="AE271"/>
  <c r="AD271"/>
  <c r="AC271"/>
  <c r="AA271"/>
  <c r="Y271"/>
  <c r="E271"/>
  <c r="D271"/>
  <c r="AM270"/>
  <c r="AL270"/>
  <c r="AK270"/>
  <c r="AI270"/>
  <c r="AH270"/>
  <c r="AG270"/>
  <c r="AE270"/>
  <c r="AD270"/>
  <c r="AC270"/>
  <c r="AA270"/>
  <c r="Z270"/>
  <c r="Y270"/>
  <c r="E270"/>
  <c r="D270"/>
  <c r="AM269"/>
  <c r="AL269"/>
  <c r="AK269"/>
  <c r="AI269"/>
  <c r="AH269"/>
  <c r="AG269"/>
  <c r="AE269"/>
  <c r="AD269"/>
  <c r="AC269"/>
  <c r="AA269"/>
  <c r="Z269"/>
  <c r="Y269"/>
  <c r="E269"/>
  <c r="D269"/>
  <c r="AM311"/>
  <c r="AL311"/>
  <c r="AK311"/>
  <c r="AI311"/>
  <c r="AH311"/>
  <c r="AG311"/>
  <c r="AE311"/>
  <c r="AD311"/>
  <c r="AC311"/>
  <c r="AA311"/>
  <c r="Z311"/>
  <c r="Y311"/>
  <c r="E311"/>
  <c r="D311"/>
  <c r="AM310"/>
  <c r="AL310"/>
  <c r="AK310"/>
  <c r="AI310"/>
  <c r="AH310"/>
  <c r="AG310"/>
  <c r="AE310"/>
  <c r="AD310"/>
  <c r="AC310"/>
  <c r="AA310"/>
  <c r="Z310"/>
  <c r="Y310"/>
  <c r="E310"/>
  <c r="D310"/>
  <c r="AM309"/>
  <c r="AL309"/>
  <c r="AK309"/>
  <c r="AI309"/>
  <c r="AH309"/>
  <c r="AG309"/>
  <c r="AE309"/>
  <c r="AD309"/>
  <c r="AC309"/>
  <c r="AA309"/>
  <c r="Y309"/>
  <c r="E309"/>
  <c r="D309"/>
  <c r="AM308"/>
  <c r="AL308"/>
  <c r="AK308"/>
  <c r="AI308"/>
  <c r="AH308"/>
  <c r="AG308"/>
  <c r="AE308"/>
  <c r="AD308"/>
  <c r="AC308"/>
  <c r="AA308"/>
  <c r="Z308"/>
  <c r="Y308"/>
  <c r="E308"/>
  <c r="D308"/>
  <c r="AM307"/>
  <c r="AL307"/>
  <c r="AK307"/>
  <c r="AI307"/>
  <c r="AH307"/>
  <c r="AG307"/>
  <c r="AE307"/>
  <c r="AD307"/>
  <c r="AC307"/>
  <c r="AA307"/>
  <c r="Z307"/>
  <c r="Y307"/>
  <c r="E307"/>
  <c r="D307"/>
  <c r="AM306"/>
  <c r="AL306"/>
  <c r="AK306"/>
  <c r="AI306"/>
  <c r="AH306"/>
  <c r="AG306"/>
  <c r="AE306"/>
  <c r="AD306"/>
  <c r="AC306"/>
  <c r="AA306"/>
  <c r="Z306"/>
  <c r="Y306"/>
  <c r="E306"/>
  <c r="D306"/>
  <c r="AM305"/>
  <c r="AL305"/>
  <c r="AK305"/>
  <c r="AI305"/>
  <c r="AH305"/>
  <c r="AG305"/>
  <c r="AE305"/>
  <c r="AD305"/>
  <c r="AC305"/>
  <c r="AA305"/>
  <c r="Z305"/>
  <c r="Y305"/>
  <c r="E305"/>
  <c r="D305"/>
  <c r="AM304"/>
  <c r="AL304"/>
  <c r="AK304"/>
  <c r="AI304"/>
  <c r="AH304"/>
  <c r="AG304"/>
  <c r="AE304"/>
  <c r="AD304"/>
  <c r="AC304"/>
  <c r="AA304"/>
  <c r="Z304"/>
  <c r="Y304"/>
  <c r="E304"/>
  <c r="D304"/>
  <c r="AM303"/>
  <c r="AL303"/>
  <c r="AK303"/>
  <c r="AI303"/>
  <c r="AH303"/>
  <c r="AG303"/>
  <c r="AE303"/>
  <c r="AD303"/>
  <c r="AC303"/>
  <c r="AA303"/>
  <c r="Z303"/>
  <c r="Y303"/>
  <c r="E303"/>
  <c r="D303"/>
  <c r="AM302"/>
  <c r="AL302"/>
  <c r="AK302"/>
  <c r="AI302"/>
  <c r="AH302"/>
  <c r="AG302"/>
  <c r="AE302"/>
  <c r="AD302"/>
  <c r="AC302"/>
  <c r="AA302"/>
  <c r="Z302"/>
  <c r="Y302"/>
  <c r="E302"/>
  <c r="D302"/>
  <c r="AM301"/>
  <c r="AL301"/>
  <c r="AK301"/>
  <c r="AI301"/>
  <c r="AH301"/>
  <c r="AG301"/>
  <c r="AE301"/>
  <c r="AD301"/>
  <c r="AC301"/>
  <c r="AA301"/>
  <c r="Z301"/>
  <c r="Y301"/>
  <c r="E301"/>
  <c r="D301"/>
  <c r="I260"/>
  <c r="G260"/>
  <c r="AM263"/>
  <c r="AL263"/>
  <c r="AK263"/>
  <c r="AI263"/>
  <c r="AH263"/>
  <c r="AG263"/>
  <c r="AE263"/>
  <c r="AD263"/>
  <c r="AC263"/>
  <c r="AA263"/>
  <c r="Z263"/>
  <c r="Y263"/>
  <c r="E263"/>
  <c r="D263"/>
  <c r="AM262"/>
  <c r="AL262"/>
  <c r="AK262"/>
  <c r="AI262"/>
  <c r="AH262"/>
  <c r="AG262"/>
  <c r="AE262"/>
  <c r="AD262"/>
  <c r="AC262"/>
  <c r="AA262"/>
  <c r="Z262"/>
  <c r="Y262"/>
  <c r="E262"/>
  <c r="D262"/>
  <c r="AM261"/>
  <c r="AL261"/>
  <c r="AK261"/>
  <c r="AI261"/>
  <c r="AH261"/>
  <c r="AG261"/>
  <c r="AE261"/>
  <c r="AD261"/>
  <c r="AC261"/>
  <c r="AA261"/>
  <c r="Y261"/>
  <c r="E261"/>
  <c r="D261"/>
  <c r="AM266"/>
  <c r="AL266"/>
  <c r="AK266"/>
  <c r="AI266"/>
  <c r="AH266"/>
  <c r="AG266"/>
  <c r="AE266"/>
  <c r="AD266"/>
  <c r="AC266"/>
  <c r="AA266"/>
  <c r="Z266"/>
  <c r="Y266"/>
  <c r="E266"/>
  <c r="D266"/>
  <c r="AM265"/>
  <c r="AL265"/>
  <c r="AK265"/>
  <c r="AI265"/>
  <c r="AH265"/>
  <c r="AG265"/>
  <c r="AE265"/>
  <c r="AD265"/>
  <c r="AC265"/>
  <c r="AA265"/>
  <c r="Z265"/>
  <c r="Y265"/>
  <c r="E265"/>
  <c r="D265"/>
  <c r="AM264"/>
  <c r="AL264"/>
  <c r="AK264"/>
  <c r="AI264"/>
  <c r="AH264"/>
  <c r="AG264"/>
  <c r="AE264"/>
  <c r="AD264"/>
  <c r="AC264"/>
  <c r="AA264"/>
  <c r="Z264"/>
  <c r="Y264"/>
  <c r="E264"/>
  <c r="D264"/>
  <c r="AM232"/>
  <c r="AL232"/>
  <c r="AK232"/>
  <c r="AI232"/>
  <c r="AH232"/>
  <c r="AG232"/>
  <c r="AE232"/>
  <c r="AD232"/>
  <c r="AC232"/>
  <c r="AA232"/>
  <c r="Z232"/>
  <c r="Y232"/>
  <c r="AM231"/>
  <c r="AL231"/>
  <c r="AK231"/>
  <c r="AI231"/>
  <c r="AH231"/>
  <c r="AG231"/>
  <c r="AE231"/>
  <c r="AD231"/>
  <c r="AC231"/>
  <c r="AA231"/>
  <c r="Z231"/>
  <c r="Y231"/>
  <c r="AM233"/>
  <c r="AL233"/>
  <c r="AK233"/>
  <c r="AI233"/>
  <c r="AH233"/>
  <c r="AG233"/>
  <c r="AE233"/>
  <c r="AD233"/>
  <c r="AC233"/>
  <c r="AA233"/>
  <c r="Z233"/>
  <c r="Y233"/>
  <c r="AM253"/>
  <c r="AL253"/>
  <c r="AK253"/>
  <c r="AI253"/>
  <c r="AH253"/>
  <c r="AG253"/>
  <c r="AE253"/>
  <c r="AD253"/>
  <c r="AC253"/>
  <c r="AA253"/>
  <c r="Z253"/>
  <c r="Y253"/>
  <c r="E253"/>
  <c r="D253"/>
  <c r="AM252"/>
  <c r="AL252"/>
  <c r="AK252"/>
  <c r="AI252"/>
  <c r="AH252"/>
  <c r="AG252"/>
  <c r="AE252"/>
  <c r="AD252"/>
  <c r="AC252"/>
  <c r="AA252"/>
  <c r="Z252"/>
  <c r="Y252"/>
  <c r="E252"/>
  <c r="D252"/>
  <c r="AM251"/>
  <c r="AL251"/>
  <c r="AK251"/>
  <c r="AI251"/>
  <c r="AH251"/>
  <c r="AG251"/>
  <c r="AE251"/>
  <c r="AD251"/>
  <c r="AC251"/>
  <c r="AA251"/>
  <c r="Z251"/>
  <c r="Y251"/>
  <c r="E251"/>
  <c r="D251"/>
  <c r="AM250"/>
  <c r="AL250"/>
  <c r="AK250"/>
  <c r="AI250"/>
  <c r="AH250"/>
  <c r="AG250"/>
  <c r="AE250"/>
  <c r="AD250"/>
  <c r="AC250"/>
  <c r="AA250"/>
  <c r="Z250"/>
  <c r="Y250"/>
  <c r="E250"/>
  <c r="D250"/>
  <c r="AM249"/>
  <c r="AL249"/>
  <c r="AK249"/>
  <c r="AI249"/>
  <c r="AH249"/>
  <c r="AG249"/>
  <c r="AE249"/>
  <c r="AD249"/>
  <c r="AC249"/>
  <c r="AA249"/>
  <c r="Z249"/>
  <c r="Y249"/>
  <c r="E249"/>
  <c r="D249"/>
  <c r="AM248"/>
  <c r="AL248"/>
  <c r="AK248"/>
  <c r="AI248"/>
  <c r="AH248"/>
  <c r="AG248"/>
  <c r="AE248"/>
  <c r="AD248"/>
  <c r="AC248"/>
  <c r="AA248"/>
  <c r="Y248"/>
  <c r="E248"/>
  <c r="AM247"/>
  <c r="AL247"/>
  <c r="AK247"/>
  <c r="AI247"/>
  <c r="AH247"/>
  <c r="AG247"/>
  <c r="AE247"/>
  <c r="AD247"/>
  <c r="AC247"/>
  <c r="AA247"/>
  <c r="Z247"/>
  <c r="Y247"/>
  <c r="E247"/>
  <c r="D247"/>
  <c r="AM246"/>
  <c r="AL246"/>
  <c r="AK246"/>
  <c r="AI246"/>
  <c r="AH246"/>
  <c r="AG246"/>
  <c r="AE246"/>
  <c r="AD246"/>
  <c r="AC246"/>
  <c r="AA246"/>
  <c r="Z246"/>
  <c r="Y246"/>
  <c r="E246"/>
  <c r="D246"/>
  <c r="AM245"/>
  <c r="AL245"/>
  <c r="AK245"/>
  <c r="AI245"/>
  <c r="AH245"/>
  <c r="AG245"/>
  <c r="AE245"/>
  <c r="AD245"/>
  <c r="AC245"/>
  <c r="AA245"/>
  <c r="Z245"/>
  <c r="Y245"/>
  <c r="E245"/>
  <c r="D245"/>
  <c r="AM259"/>
  <c r="AL259"/>
  <c r="AK259"/>
  <c r="AI259"/>
  <c r="AH259"/>
  <c r="AG259"/>
  <c r="AE259"/>
  <c r="AD259"/>
  <c r="AC259"/>
  <c r="AA259"/>
  <c r="Z259"/>
  <c r="Y259"/>
  <c r="E259"/>
  <c r="D259"/>
  <c r="AM258"/>
  <c r="AL258"/>
  <c r="AK258"/>
  <c r="AI258"/>
  <c r="AH258"/>
  <c r="AG258"/>
  <c r="AE258"/>
  <c r="AD258"/>
  <c r="AC258"/>
  <c r="AA258"/>
  <c r="Z258"/>
  <c r="Y258"/>
  <c r="E258"/>
  <c r="D258"/>
  <c r="AM257"/>
  <c r="AL257"/>
  <c r="AK257"/>
  <c r="AI257"/>
  <c r="AH257"/>
  <c r="AG257"/>
  <c r="AE257"/>
  <c r="AD257"/>
  <c r="AC257"/>
  <c r="AA257"/>
  <c r="Z257"/>
  <c r="Y257"/>
  <c r="E257"/>
  <c r="D257"/>
  <c r="AM256"/>
  <c r="AL256"/>
  <c r="AK256"/>
  <c r="AI256"/>
  <c r="AH256"/>
  <c r="AG256"/>
  <c r="AE256"/>
  <c r="AD256"/>
  <c r="AC256"/>
  <c r="AA256"/>
  <c r="Z256"/>
  <c r="Y256"/>
  <c r="E256"/>
  <c r="D256"/>
  <c r="AM255"/>
  <c r="AL255"/>
  <c r="AK255"/>
  <c r="AI255"/>
  <c r="AH255"/>
  <c r="AG255"/>
  <c r="AE255"/>
  <c r="AD255"/>
  <c r="AC255"/>
  <c r="AA255"/>
  <c r="Z255"/>
  <c r="Y255"/>
  <c r="E255"/>
  <c r="D255"/>
  <c r="AM254"/>
  <c r="AL254"/>
  <c r="AK254"/>
  <c r="AI254"/>
  <c r="AH254"/>
  <c r="AG254"/>
  <c r="AE254"/>
  <c r="AD254"/>
  <c r="AC254"/>
  <c r="AA254"/>
  <c r="Z254"/>
  <c r="Y254"/>
  <c r="E254"/>
  <c r="D254"/>
  <c r="I235"/>
  <c r="G235"/>
  <c r="AM239"/>
  <c r="AL239"/>
  <c r="AK239"/>
  <c r="AI239"/>
  <c r="AH239"/>
  <c r="AG239"/>
  <c r="AE239"/>
  <c r="AD239"/>
  <c r="AC239"/>
  <c r="AA239"/>
  <c r="Y239"/>
  <c r="E239"/>
  <c r="D239"/>
  <c r="AM238"/>
  <c r="AL238"/>
  <c r="AK238"/>
  <c r="AI238"/>
  <c r="AH238"/>
  <c r="AG238"/>
  <c r="AE238"/>
  <c r="AD238"/>
  <c r="AC238"/>
  <c r="AA238"/>
  <c r="Z238"/>
  <c r="Y238"/>
  <c r="E238"/>
  <c r="D238"/>
  <c r="AM237"/>
  <c r="AL237"/>
  <c r="AK237"/>
  <c r="AI237"/>
  <c r="AH237"/>
  <c r="AG237"/>
  <c r="AE237"/>
  <c r="AD237"/>
  <c r="AC237"/>
  <c r="AA237"/>
  <c r="Z237"/>
  <c r="Y237"/>
  <c r="E237"/>
  <c r="D237"/>
  <c r="AM236"/>
  <c r="AL236"/>
  <c r="AK236"/>
  <c r="AI236"/>
  <c r="AH236"/>
  <c r="AG236"/>
  <c r="AE236"/>
  <c r="AD236"/>
  <c r="AC236"/>
  <c r="AA236"/>
  <c r="Z236"/>
  <c r="Y236"/>
  <c r="E236"/>
  <c r="D236"/>
  <c r="AM241"/>
  <c r="AL241"/>
  <c r="AK241"/>
  <c r="AI241"/>
  <c r="AH241"/>
  <c r="AG241"/>
  <c r="AE241"/>
  <c r="AD241"/>
  <c r="AC241"/>
  <c r="AA241"/>
  <c r="Z241"/>
  <c r="Y241"/>
  <c r="E241"/>
  <c r="D241"/>
  <c r="AM240"/>
  <c r="AL240"/>
  <c r="AK240"/>
  <c r="AI240"/>
  <c r="AH240"/>
  <c r="AG240"/>
  <c r="AE240"/>
  <c r="AD240"/>
  <c r="AC240"/>
  <c r="AA240"/>
  <c r="Z240"/>
  <c r="Y240"/>
  <c r="E240"/>
  <c r="D240"/>
  <c r="AM242"/>
  <c r="AL242"/>
  <c r="AK242"/>
  <c r="AI242"/>
  <c r="AH242"/>
  <c r="AG242"/>
  <c r="AE242"/>
  <c r="AD242"/>
  <c r="AC242"/>
  <c r="AA242"/>
  <c r="Z242"/>
  <c r="Y242"/>
  <c r="E242"/>
  <c r="D242"/>
  <c r="AM226"/>
  <c r="AL226"/>
  <c r="AK226"/>
  <c r="AI226"/>
  <c r="AH226"/>
  <c r="AG226"/>
  <c r="AE226"/>
  <c r="AD226"/>
  <c r="AC226"/>
  <c r="AA226"/>
  <c r="Z226"/>
  <c r="Y226"/>
  <c r="AM225"/>
  <c r="AL225"/>
  <c r="AK225"/>
  <c r="AI225"/>
  <c r="AH225"/>
  <c r="AG225"/>
  <c r="AE225"/>
  <c r="AD225"/>
  <c r="AA225"/>
  <c r="Y225"/>
  <c r="AM230"/>
  <c r="AL230"/>
  <c r="AK230"/>
  <c r="AI230"/>
  <c r="AH230"/>
  <c r="AG230"/>
  <c r="AE230"/>
  <c r="AD230"/>
  <c r="AC230"/>
  <c r="AA230"/>
  <c r="Z230"/>
  <c r="Y230"/>
  <c r="AM229"/>
  <c r="AL229"/>
  <c r="AK229"/>
  <c r="AI229"/>
  <c r="AH229"/>
  <c r="AG229"/>
  <c r="AE229"/>
  <c r="AD229"/>
  <c r="AC229"/>
  <c r="AA229"/>
  <c r="Z229"/>
  <c r="Y229"/>
  <c r="AM228"/>
  <c r="AL228"/>
  <c r="AK228"/>
  <c r="AI228"/>
  <c r="AH228"/>
  <c r="AG228"/>
  <c r="AE228"/>
  <c r="AD228"/>
  <c r="AC228"/>
  <c r="AA228"/>
  <c r="Z228"/>
  <c r="Y228"/>
  <c r="AM227"/>
  <c r="AL227"/>
  <c r="AK227"/>
  <c r="AI227"/>
  <c r="AH227"/>
  <c r="AG227"/>
  <c r="AE227"/>
  <c r="AD227"/>
  <c r="AC227"/>
  <c r="AA227"/>
  <c r="Z227"/>
  <c r="Y227"/>
  <c r="I214"/>
  <c r="G214"/>
  <c r="AM217"/>
  <c r="AL217"/>
  <c r="AK217"/>
  <c r="AI217"/>
  <c r="AH217"/>
  <c r="AG217"/>
  <c r="AE217"/>
  <c r="AD217"/>
  <c r="AC217"/>
  <c r="AA217"/>
  <c r="Z217"/>
  <c r="Y217"/>
  <c r="AM216"/>
  <c r="AL216"/>
  <c r="AK216"/>
  <c r="AI216"/>
  <c r="AH216"/>
  <c r="AG216"/>
  <c r="AE216"/>
  <c r="AD216"/>
  <c r="AC216"/>
  <c r="AA216"/>
  <c r="Y216"/>
  <c r="AM215"/>
  <c r="AL215"/>
  <c r="AK215"/>
  <c r="AI215"/>
  <c r="AH215"/>
  <c r="AG215"/>
  <c r="AE215"/>
  <c r="AD215"/>
  <c r="AC215"/>
  <c r="AA215"/>
  <c r="Z215"/>
  <c r="Y215"/>
  <c r="E215"/>
  <c r="D215"/>
  <c r="AM219"/>
  <c r="AL219"/>
  <c r="AK219"/>
  <c r="AI219"/>
  <c r="AH219"/>
  <c r="AG219"/>
  <c r="AE219"/>
  <c r="AD219"/>
  <c r="AC219"/>
  <c r="AA219"/>
  <c r="Z219"/>
  <c r="Y219"/>
  <c r="AM218"/>
  <c r="AL218"/>
  <c r="AK218"/>
  <c r="AI218"/>
  <c r="AH218"/>
  <c r="AG218"/>
  <c r="AE218"/>
  <c r="AD218"/>
  <c r="AC218"/>
  <c r="AA218"/>
  <c r="Z218"/>
  <c r="Y218"/>
  <c r="AM220"/>
  <c r="AL220"/>
  <c r="AK220"/>
  <c r="AI220"/>
  <c r="AH220"/>
  <c r="AG220"/>
  <c r="AE220"/>
  <c r="AD220"/>
  <c r="AC220"/>
  <c r="AA220"/>
  <c r="Z220"/>
  <c r="Y220"/>
  <c r="I207"/>
  <c r="G207"/>
  <c r="AM209"/>
  <c r="AL209"/>
  <c r="AK209"/>
  <c r="AI209"/>
  <c r="AH209"/>
  <c r="AG209"/>
  <c r="AE209"/>
  <c r="AD209"/>
  <c r="AC209"/>
  <c r="AA209"/>
  <c r="Z209"/>
  <c r="Y209"/>
  <c r="Y210"/>
  <c r="Z210"/>
  <c r="AA210"/>
  <c r="AC210"/>
  <c r="AD210"/>
  <c r="AE210"/>
  <c r="AG210"/>
  <c r="AH210"/>
  <c r="AI210"/>
  <c r="AK210"/>
  <c r="AL210"/>
  <c r="AM210"/>
  <c r="AM211"/>
  <c r="AL211"/>
  <c r="AK211"/>
  <c r="AI211"/>
  <c r="AH211"/>
  <c r="AG211"/>
  <c r="AE211"/>
  <c r="AD211"/>
  <c r="AC211"/>
  <c r="AA211"/>
  <c r="Y211"/>
  <c r="AM208"/>
  <c r="AL208"/>
  <c r="AK208"/>
  <c r="AI208"/>
  <c r="AH208"/>
  <c r="AG208"/>
  <c r="AE208"/>
  <c r="AD208"/>
  <c r="AC208"/>
  <c r="AA208"/>
  <c r="Z208"/>
  <c r="Y208"/>
  <c r="E208"/>
  <c r="D208"/>
  <c r="AM212"/>
  <c r="AL212"/>
  <c r="AK212"/>
  <c r="AI212"/>
  <c r="AH212"/>
  <c r="AG212"/>
  <c r="AE212"/>
  <c r="AD212"/>
  <c r="AC212"/>
  <c r="AA212"/>
  <c r="Z212"/>
  <c r="Y212"/>
  <c r="AM204"/>
  <c r="AL204"/>
  <c r="AK204"/>
  <c r="AI204"/>
  <c r="AH204"/>
  <c r="AG204"/>
  <c r="AE204"/>
  <c r="AD204"/>
  <c r="AC204"/>
  <c r="AA204"/>
  <c r="Z204"/>
  <c r="Y204"/>
  <c r="AM203"/>
  <c r="AL203"/>
  <c r="AK203"/>
  <c r="AI203"/>
  <c r="AH203"/>
  <c r="AG203"/>
  <c r="AE203"/>
  <c r="AD203"/>
  <c r="AC203"/>
  <c r="AA203"/>
  <c r="Z203"/>
  <c r="Y203"/>
  <c r="AM202"/>
  <c r="AL202"/>
  <c r="AK202"/>
  <c r="AI202"/>
  <c r="AH202"/>
  <c r="AG202"/>
  <c r="AE202"/>
  <c r="AD202"/>
  <c r="AC202"/>
  <c r="AA202"/>
  <c r="Z202"/>
  <c r="Y202"/>
  <c r="AM201"/>
  <c r="AL201"/>
  <c r="AK201"/>
  <c r="AI201"/>
  <c r="AH201"/>
  <c r="AG201"/>
  <c r="AE201"/>
  <c r="AD201"/>
  <c r="AC201"/>
  <c r="AA201"/>
  <c r="Z201"/>
  <c r="Y201"/>
  <c r="AM205"/>
  <c r="AL205"/>
  <c r="AK205"/>
  <c r="AI205"/>
  <c r="AH205"/>
  <c r="AG205"/>
  <c r="AE205"/>
  <c r="AD205"/>
  <c r="AC205"/>
  <c r="AA205"/>
  <c r="Z205"/>
  <c r="Y205"/>
  <c r="I191"/>
  <c r="G191"/>
  <c r="AM193"/>
  <c r="AL193"/>
  <c r="AK193"/>
  <c r="AI193"/>
  <c r="AH193"/>
  <c r="AG193"/>
  <c r="AE193"/>
  <c r="AD193"/>
  <c r="AC193"/>
  <c r="AA193"/>
  <c r="Z193"/>
  <c r="Y193"/>
  <c r="AM194"/>
  <c r="AL194"/>
  <c r="AK194"/>
  <c r="AI194"/>
  <c r="AH194"/>
  <c r="AG194"/>
  <c r="AE194"/>
  <c r="AD194"/>
  <c r="AC194"/>
  <c r="AA194"/>
  <c r="Z194"/>
  <c r="Y194"/>
  <c r="AM192"/>
  <c r="AL192"/>
  <c r="AK192"/>
  <c r="AI192"/>
  <c r="AH192"/>
  <c r="AG192"/>
  <c r="AE192"/>
  <c r="AD192"/>
  <c r="AC192"/>
  <c r="AA192"/>
  <c r="Z192"/>
  <c r="Y192"/>
  <c r="E192"/>
  <c r="D192"/>
  <c r="D191" s="1"/>
  <c r="AM196"/>
  <c r="AL196"/>
  <c r="AK196"/>
  <c r="AI196"/>
  <c r="AH196"/>
  <c r="AG196"/>
  <c r="AE196"/>
  <c r="AD196"/>
  <c r="AC196"/>
  <c r="AA196"/>
  <c r="Y196"/>
  <c r="AM195"/>
  <c r="AL195"/>
  <c r="AK195"/>
  <c r="AI195"/>
  <c r="AH195"/>
  <c r="AG195"/>
  <c r="AE195"/>
  <c r="AD195"/>
  <c r="AC195"/>
  <c r="AA195"/>
  <c r="Z195"/>
  <c r="Y195"/>
  <c r="AM197"/>
  <c r="AL197"/>
  <c r="AK197"/>
  <c r="AI197"/>
  <c r="AH197"/>
  <c r="AG197"/>
  <c r="AE197"/>
  <c r="AD197"/>
  <c r="AC197"/>
  <c r="AA197"/>
  <c r="Z197"/>
  <c r="Y197"/>
  <c r="AM185"/>
  <c r="AL185"/>
  <c r="AK185"/>
  <c r="AI185"/>
  <c r="AH185"/>
  <c r="AG185"/>
  <c r="AE185"/>
  <c r="AD185"/>
  <c r="AC185"/>
  <c r="AA185"/>
  <c r="Z185"/>
  <c r="Y185"/>
  <c r="AM184"/>
  <c r="AL184"/>
  <c r="AK184"/>
  <c r="AI184"/>
  <c r="AH184"/>
  <c r="AG184"/>
  <c r="AE184"/>
  <c r="AD184"/>
  <c r="AC184"/>
  <c r="AA184"/>
  <c r="Z184"/>
  <c r="Y184"/>
  <c r="AM183"/>
  <c r="AL183"/>
  <c r="AK183"/>
  <c r="AI183"/>
  <c r="AH183"/>
  <c r="AG183"/>
  <c r="AE183"/>
  <c r="AD183"/>
  <c r="AC183"/>
  <c r="AA183"/>
  <c r="Z183"/>
  <c r="Y183"/>
  <c r="AM182"/>
  <c r="AL182"/>
  <c r="AK182"/>
  <c r="AI182"/>
  <c r="AH182"/>
  <c r="AG182"/>
  <c r="AE182"/>
  <c r="AD182"/>
  <c r="AC182"/>
  <c r="AA182"/>
  <c r="Z182"/>
  <c r="Y182"/>
  <c r="AM181"/>
  <c r="AL181"/>
  <c r="AK181"/>
  <c r="AI181"/>
  <c r="AH181"/>
  <c r="AG181"/>
  <c r="AE181"/>
  <c r="AD181"/>
  <c r="AC181"/>
  <c r="AA181"/>
  <c r="Z181"/>
  <c r="Y181"/>
  <c r="AM180"/>
  <c r="AL180"/>
  <c r="AK180"/>
  <c r="AI180"/>
  <c r="AH180"/>
  <c r="AG180"/>
  <c r="AE180"/>
  <c r="AD180"/>
  <c r="AC180"/>
  <c r="AA180"/>
  <c r="Z180"/>
  <c r="Y180"/>
  <c r="AM179"/>
  <c r="AL179"/>
  <c r="AK179"/>
  <c r="AI179"/>
  <c r="AH179"/>
  <c r="AG179"/>
  <c r="AE179"/>
  <c r="AD179"/>
  <c r="AC179"/>
  <c r="AA179"/>
  <c r="Z179"/>
  <c r="Y179"/>
  <c r="AM178"/>
  <c r="AL178"/>
  <c r="AK178"/>
  <c r="AI178"/>
  <c r="AH178"/>
  <c r="AG178"/>
  <c r="AE178"/>
  <c r="AD178"/>
  <c r="AC178"/>
  <c r="AA178"/>
  <c r="Z178"/>
  <c r="Y178"/>
  <c r="AM177"/>
  <c r="AL177"/>
  <c r="AK177"/>
  <c r="AI177"/>
  <c r="AH177"/>
  <c r="AG177"/>
  <c r="AE177"/>
  <c r="AD177"/>
  <c r="AC177"/>
  <c r="AA177"/>
  <c r="Y177"/>
  <c r="AM176"/>
  <c r="AL176"/>
  <c r="AK176"/>
  <c r="AI176"/>
  <c r="AH176"/>
  <c r="AG176"/>
  <c r="AE176"/>
  <c r="AD176"/>
  <c r="AC176"/>
  <c r="AA176"/>
  <c r="Z176"/>
  <c r="Y176"/>
  <c r="AM175"/>
  <c r="AL175"/>
  <c r="AK175"/>
  <c r="AI175"/>
  <c r="AH175"/>
  <c r="AG175"/>
  <c r="AE175"/>
  <c r="AD175"/>
  <c r="AC175"/>
  <c r="AA175"/>
  <c r="Z175"/>
  <c r="Y175"/>
  <c r="AM174"/>
  <c r="AL174"/>
  <c r="AK174"/>
  <c r="AI174"/>
  <c r="AH174"/>
  <c r="AG174"/>
  <c r="AE174"/>
  <c r="AD174"/>
  <c r="AC174"/>
  <c r="AA174"/>
  <c r="Z174"/>
  <c r="Y174"/>
  <c r="AM173"/>
  <c r="AL173"/>
  <c r="AK173"/>
  <c r="AI173"/>
  <c r="AH173"/>
  <c r="AG173"/>
  <c r="AE173"/>
  <c r="AD173"/>
  <c r="AC173"/>
  <c r="AA173"/>
  <c r="Z173"/>
  <c r="Y173"/>
  <c r="AM172"/>
  <c r="AL172"/>
  <c r="AK172"/>
  <c r="AI172"/>
  <c r="AH172"/>
  <c r="AG172"/>
  <c r="AE172"/>
  <c r="AD172"/>
  <c r="AC172"/>
  <c r="AA172"/>
  <c r="Z172"/>
  <c r="Y172"/>
  <c r="AM171"/>
  <c r="AL171"/>
  <c r="AK171"/>
  <c r="AI171"/>
  <c r="AH171"/>
  <c r="AE171"/>
  <c r="AD171"/>
  <c r="AC171"/>
  <c r="AA171"/>
  <c r="Y171"/>
  <c r="AM170"/>
  <c r="AL170"/>
  <c r="AK170"/>
  <c r="AI170"/>
  <c r="AH170"/>
  <c r="AG170"/>
  <c r="AE170"/>
  <c r="AD170"/>
  <c r="AC170"/>
  <c r="AA170"/>
  <c r="Z170"/>
  <c r="Y170"/>
  <c r="AM189"/>
  <c r="AL189"/>
  <c r="AK189"/>
  <c r="AI189"/>
  <c r="AH189"/>
  <c r="AG189"/>
  <c r="AE189"/>
  <c r="AD189"/>
  <c r="AC189"/>
  <c r="AA189"/>
  <c r="Z189"/>
  <c r="Y189"/>
  <c r="AM188"/>
  <c r="AL188"/>
  <c r="AK188"/>
  <c r="AI188"/>
  <c r="AH188"/>
  <c r="AG188"/>
  <c r="AE188"/>
  <c r="AD188"/>
  <c r="AC188"/>
  <c r="AA188"/>
  <c r="Z188"/>
  <c r="Y188"/>
  <c r="AM187"/>
  <c r="AL187"/>
  <c r="AK187"/>
  <c r="AI187"/>
  <c r="AH187"/>
  <c r="AG187"/>
  <c r="AE187"/>
  <c r="AD187"/>
  <c r="AC187"/>
  <c r="AA187"/>
  <c r="Z187"/>
  <c r="Y187"/>
  <c r="AM186"/>
  <c r="AL186"/>
  <c r="AK186"/>
  <c r="AI186"/>
  <c r="AH186"/>
  <c r="AG186"/>
  <c r="AE186"/>
  <c r="AD186"/>
  <c r="AC186"/>
  <c r="AA186"/>
  <c r="Z186"/>
  <c r="Y186"/>
  <c r="AM166"/>
  <c r="AL166"/>
  <c r="AK166"/>
  <c r="AI166"/>
  <c r="AH166"/>
  <c r="AG166"/>
  <c r="AE166"/>
  <c r="AD166"/>
  <c r="AC166"/>
  <c r="AA166"/>
  <c r="Z166"/>
  <c r="Y166"/>
  <c r="AM167"/>
  <c r="AL167"/>
  <c r="AK167"/>
  <c r="AI167"/>
  <c r="AH167"/>
  <c r="AG167"/>
  <c r="AE167"/>
  <c r="AD167"/>
  <c r="AC167"/>
  <c r="AA167"/>
  <c r="Z167"/>
  <c r="Y167"/>
  <c r="AM168"/>
  <c r="AL168"/>
  <c r="AK168"/>
  <c r="AI168"/>
  <c r="AH168"/>
  <c r="AG168"/>
  <c r="AE168"/>
  <c r="AD168"/>
  <c r="AC168"/>
  <c r="AA168"/>
  <c r="Z168"/>
  <c r="Y168"/>
  <c r="AM169"/>
  <c r="AL169"/>
  <c r="AK169"/>
  <c r="AI169"/>
  <c r="AH169"/>
  <c r="AG169"/>
  <c r="AE169"/>
  <c r="AD169"/>
  <c r="AC169"/>
  <c r="AA169"/>
  <c r="Z169"/>
  <c r="Y169"/>
  <c r="AM158"/>
  <c r="AL158"/>
  <c r="AK158"/>
  <c r="AI158"/>
  <c r="AH158"/>
  <c r="AG158"/>
  <c r="AE158"/>
  <c r="AD158"/>
  <c r="AC158"/>
  <c r="AA158"/>
  <c r="Z158"/>
  <c r="AM157"/>
  <c r="AL157"/>
  <c r="AK157"/>
  <c r="AI157"/>
  <c r="AH157"/>
  <c r="AG157"/>
  <c r="AE157"/>
  <c r="AD157"/>
  <c r="AC157"/>
  <c r="AA157"/>
  <c r="Z157"/>
  <c r="Y157"/>
  <c r="AM156"/>
  <c r="AL156"/>
  <c r="AK156"/>
  <c r="AI156"/>
  <c r="AH156"/>
  <c r="AG156"/>
  <c r="AE156"/>
  <c r="AD156"/>
  <c r="AC156"/>
  <c r="AA156"/>
  <c r="Z156"/>
  <c r="Y156"/>
  <c r="AM155"/>
  <c r="AL155"/>
  <c r="AK155"/>
  <c r="AI155"/>
  <c r="AH155"/>
  <c r="AG155"/>
  <c r="AE155"/>
  <c r="AD155"/>
  <c r="AC155"/>
  <c r="AA155"/>
  <c r="Z155"/>
  <c r="Y155"/>
  <c r="AM154"/>
  <c r="AL154"/>
  <c r="AK154"/>
  <c r="AI154"/>
  <c r="AH154"/>
  <c r="AG154"/>
  <c r="AE154"/>
  <c r="AD154"/>
  <c r="AC154"/>
  <c r="AA154"/>
  <c r="Z154"/>
  <c r="Y154"/>
  <c r="AM153"/>
  <c r="AL153"/>
  <c r="AK153"/>
  <c r="AI153"/>
  <c r="AH153"/>
  <c r="AG153"/>
  <c r="AE153"/>
  <c r="AD153"/>
  <c r="AC153"/>
  <c r="AA153"/>
  <c r="Y153"/>
  <c r="AM152"/>
  <c r="AL152"/>
  <c r="AK152"/>
  <c r="AI152"/>
  <c r="AH152"/>
  <c r="AG152"/>
  <c r="AE152"/>
  <c r="AD152"/>
  <c r="AC152"/>
  <c r="AA152"/>
  <c r="Z152"/>
  <c r="Y152"/>
  <c r="AM151"/>
  <c r="AL151"/>
  <c r="AK151"/>
  <c r="AI151"/>
  <c r="AH151"/>
  <c r="AG151"/>
  <c r="AE151"/>
  <c r="AD151"/>
  <c r="AC151"/>
  <c r="AA151"/>
  <c r="Z151"/>
  <c r="Y151"/>
  <c r="AM161"/>
  <c r="AL161"/>
  <c r="AK161"/>
  <c r="AI161"/>
  <c r="AH161"/>
  <c r="AG161"/>
  <c r="AE161"/>
  <c r="AD161"/>
  <c r="AC161"/>
  <c r="AA161"/>
  <c r="Z161"/>
  <c r="Y161"/>
  <c r="AM160"/>
  <c r="AL160"/>
  <c r="AK160"/>
  <c r="AI160"/>
  <c r="AH160"/>
  <c r="AG160"/>
  <c r="AE160"/>
  <c r="AD160"/>
  <c r="AC160"/>
  <c r="AA160"/>
  <c r="Z160"/>
  <c r="Y160"/>
  <c r="AM159"/>
  <c r="AL159"/>
  <c r="AK159"/>
  <c r="AI159"/>
  <c r="AH159"/>
  <c r="AG159"/>
  <c r="AE159"/>
  <c r="AD159"/>
  <c r="AC159"/>
  <c r="AA159"/>
  <c r="Z159"/>
  <c r="Y159"/>
  <c r="AM140"/>
  <c r="AL140"/>
  <c r="AK140"/>
  <c r="AI140"/>
  <c r="AH140"/>
  <c r="AG140"/>
  <c r="AE140"/>
  <c r="AD140"/>
  <c r="AC140"/>
  <c r="AA140"/>
  <c r="Z140"/>
  <c r="Y140"/>
  <c r="AM139"/>
  <c r="AL139"/>
  <c r="AK139"/>
  <c r="AI139"/>
  <c r="AH139"/>
  <c r="AG139"/>
  <c r="AE139"/>
  <c r="AD139"/>
  <c r="AC139"/>
  <c r="AA139"/>
  <c r="Z139"/>
  <c r="Y139"/>
  <c r="Y141"/>
  <c r="Z141"/>
  <c r="AA141"/>
  <c r="AC141"/>
  <c r="AD141"/>
  <c r="AE141"/>
  <c r="AG141"/>
  <c r="AH141"/>
  <c r="AI141"/>
  <c r="AK141"/>
  <c r="AL141"/>
  <c r="AM141"/>
  <c r="Y142"/>
  <c r="Z142"/>
  <c r="AA142"/>
  <c r="AC142"/>
  <c r="AD142"/>
  <c r="AE142"/>
  <c r="AG142"/>
  <c r="AH142"/>
  <c r="AI142"/>
  <c r="AK142"/>
  <c r="AL142"/>
  <c r="AM142"/>
  <c r="AM143"/>
  <c r="AL143"/>
  <c r="AK143"/>
  <c r="AI143"/>
  <c r="AH143"/>
  <c r="AG143"/>
  <c r="AE143"/>
  <c r="AD143"/>
  <c r="AC143"/>
  <c r="AA143"/>
  <c r="Y143"/>
  <c r="AM138"/>
  <c r="AL138"/>
  <c r="AK138"/>
  <c r="AI138"/>
  <c r="AH138"/>
  <c r="AG138"/>
  <c r="AE138"/>
  <c r="AD138"/>
  <c r="AC138"/>
  <c r="AA138"/>
  <c r="Z138"/>
  <c r="Y138"/>
  <c r="AM145"/>
  <c r="AL145"/>
  <c r="AK145"/>
  <c r="AI145"/>
  <c r="AH145"/>
  <c r="AG145"/>
  <c r="AE145"/>
  <c r="AD145"/>
  <c r="AC145"/>
  <c r="AA145"/>
  <c r="Z145"/>
  <c r="Y145"/>
  <c r="AM144"/>
  <c r="AL144"/>
  <c r="AK144"/>
  <c r="AI144"/>
  <c r="AH144"/>
  <c r="AG144"/>
  <c r="AE144"/>
  <c r="AD144"/>
  <c r="AC144"/>
  <c r="AA144"/>
  <c r="Z144"/>
  <c r="Y144"/>
  <c r="AM146"/>
  <c r="AL146"/>
  <c r="AK146"/>
  <c r="AI146"/>
  <c r="AH146"/>
  <c r="AG146"/>
  <c r="AE146"/>
  <c r="AD146"/>
  <c r="AC146"/>
  <c r="AA146"/>
  <c r="Z146"/>
  <c r="Y146"/>
  <c r="AM137"/>
  <c r="AL137"/>
  <c r="AK137"/>
  <c r="AI137"/>
  <c r="AH137"/>
  <c r="AG137"/>
  <c r="AE137"/>
  <c r="AD137"/>
  <c r="AC137"/>
  <c r="AA137"/>
  <c r="Z137"/>
  <c r="Y137"/>
  <c r="AM136"/>
  <c r="AL136"/>
  <c r="AK136"/>
  <c r="AI136"/>
  <c r="AH136"/>
  <c r="AG136"/>
  <c r="AE136"/>
  <c r="AD136"/>
  <c r="AC136"/>
  <c r="AA136"/>
  <c r="Z136"/>
  <c r="Y136"/>
  <c r="AM135"/>
  <c r="AL135"/>
  <c r="AK135"/>
  <c r="AI135"/>
  <c r="AH135"/>
  <c r="AG135"/>
  <c r="AE135"/>
  <c r="AD135"/>
  <c r="AC135"/>
  <c r="AA135"/>
  <c r="Z135"/>
  <c r="Y135"/>
  <c r="AM147"/>
  <c r="AL147"/>
  <c r="AK147"/>
  <c r="AI147"/>
  <c r="AH147"/>
  <c r="AG147"/>
  <c r="AE147"/>
  <c r="AD147"/>
  <c r="AC147"/>
  <c r="AA147"/>
  <c r="Z147"/>
  <c r="Y147"/>
  <c r="AM125"/>
  <c r="AL125"/>
  <c r="AK125"/>
  <c r="AI125"/>
  <c r="AH125"/>
  <c r="AG125"/>
  <c r="AE125"/>
  <c r="AD125"/>
  <c r="AC125"/>
  <c r="AA125"/>
  <c r="Z125"/>
  <c r="Y125"/>
  <c r="AM124"/>
  <c r="AL124"/>
  <c r="AK124"/>
  <c r="AI124"/>
  <c r="AH124"/>
  <c r="AG124"/>
  <c r="AE124"/>
  <c r="AD124"/>
  <c r="AC124"/>
  <c r="AA124"/>
  <c r="Z124"/>
  <c r="Y124"/>
  <c r="AM123"/>
  <c r="AL123"/>
  <c r="AK123"/>
  <c r="AI123"/>
  <c r="AH123"/>
  <c r="AG123"/>
  <c r="AE123"/>
  <c r="AD123"/>
  <c r="AC123"/>
  <c r="AA123"/>
  <c r="Z123"/>
  <c r="Y123"/>
  <c r="AM122"/>
  <c r="AL122"/>
  <c r="AK122"/>
  <c r="AI122"/>
  <c r="AH122"/>
  <c r="AG122"/>
  <c r="AE122"/>
  <c r="AD122"/>
  <c r="AC122"/>
  <c r="AA122"/>
  <c r="Y122"/>
  <c r="AM121"/>
  <c r="AL121"/>
  <c r="AK121"/>
  <c r="AI121"/>
  <c r="AH121"/>
  <c r="AG121"/>
  <c r="AE121"/>
  <c r="AD121"/>
  <c r="AC121"/>
  <c r="AA121"/>
  <c r="Z121"/>
  <c r="Y121"/>
  <c r="AM120"/>
  <c r="AL120"/>
  <c r="AK120"/>
  <c r="AI120"/>
  <c r="AH120"/>
  <c r="AG120"/>
  <c r="AE120"/>
  <c r="AD120"/>
  <c r="AC120"/>
  <c r="AA120"/>
  <c r="Z120"/>
  <c r="Y120"/>
  <c r="AM128"/>
  <c r="AL128"/>
  <c r="AK128"/>
  <c r="AI128"/>
  <c r="AH128"/>
  <c r="AG128"/>
  <c r="AE128"/>
  <c r="AD128"/>
  <c r="AC128"/>
  <c r="AA128"/>
  <c r="Z128"/>
  <c r="Y128"/>
  <c r="AM127"/>
  <c r="AL127"/>
  <c r="AK127"/>
  <c r="AI127"/>
  <c r="AH127"/>
  <c r="AG127"/>
  <c r="AE127"/>
  <c r="AD127"/>
  <c r="AC127"/>
  <c r="AA127"/>
  <c r="Z127"/>
  <c r="Y127"/>
  <c r="AM126"/>
  <c r="AL126"/>
  <c r="AK126"/>
  <c r="AI126"/>
  <c r="AH126"/>
  <c r="AG126"/>
  <c r="AE126"/>
  <c r="AD126"/>
  <c r="AC126"/>
  <c r="AA126"/>
  <c r="Z126"/>
  <c r="Y126"/>
  <c r="AM130"/>
  <c r="AL130"/>
  <c r="AK130"/>
  <c r="AI130"/>
  <c r="AH130"/>
  <c r="AG130"/>
  <c r="AE130"/>
  <c r="AD130"/>
  <c r="AC130"/>
  <c r="AA130"/>
  <c r="Z130"/>
  <c r="Y130"/>
  <c r="AM129"/>
  <c r="AL129"/>
  <c r="AK129"/>
  <c r="AI129"/>
  <c r="AH129"/>
  <c r="AG129"/>
  <c r="AE129"/>
  <c r="AD129"/>
  <c r="AC129"/>
  <c r="AA129"/>
  <c r="Z129"/>
  <c r="Y129"/>
  <c r="AM112"/>
  <c r="AL112"/>
  <c r="AK112"/>
  <c r="AI112"/>
  <c r="AH112"/>
  <c r="AG112"/>
  <c r="AE112"/>
  <c r="AD112"/>
  <c r="AC112"/>
  <c r="AA112"/>
  <c r="Z112"/>
  <c r="Y112"/>
  <c r="AM111"/>
  <c r="AL111"/>
  <c r="AK111"/>
  <c r="AI111"/>
  <c r="AH111"/>
  <c r="AG111"/>
  <c r="AE111"/>
  <c r="AD111"/>
  <c r="AC111"/>
  <c r="AA111"/>
  <c r="Z111"/>
  <c r="Y111"/>
  <c r="AM110"/>
  <c r="AL110"/>
  <c r="AK110"/>
  <c r="AI110"/>
  <c r="AH110"/>
  <c r="AG110"/>
  <c r="AE110"/>
  <c r="AD110"/>
  <c r="AC110"/>
  <c r="AA110"/>
  <c r="Z110"/>
  <c r="Y110"/>
  <c r="AM109"/>
  <c r="AL109"/>
  <c r="AK109"/>
  <c r="AI109"/>
  <c r="AH109"/>
  <c r="AG109"/>
  <c r="AE109"/>
  <c r="AD109"/>
  <c r="AC109"/>
  <c r="AA109"/>
  <c r="Z109"/>
  <c r="Y109"/>
  <c r="AM114"/>
  <c r="AL114"/>
  <c r="AK114"/>
  <c r="AI114"/>
  <c r="AH114"/>
  <c r="AG114"/>
  <c r="AE114"/>
  <c r="AD114"/>
  <c r="AC114"/>
  <c r="AA114"/>
  <c r="Z114"/>
  <c r="Y114"/>
  <c r="AM113"/>
  <c r="AL113"/>
  <c r="AK113"/>
  <c r="AI113"/>
  <c r="AH113"/>
  <c r="AG113"/>
  <c r="AE113"/>
  <c r="AD113"/>
  <c r="AC113"/>
  <c r="AA113"/>
  <c r="Z113"/>
  <c r="Y113"/>
  <c r="I107"/>
  <c r="G107"/>
  <c r="AM115"/>
  <c r="AL115"/>
  <c r="AK115"/>
  <c r="AI115"/>
  <c r="AH115"/>
  <c r="AG115"/>
  <c r="AE115"/>
  <c r="AD115"/>
  <c r="AC115"/>
  <c r="AA115"/>
  <c r="Z115"/>
  <c r="Y115"/>
  <c r="AM108"/>
  <c r="AL108"/>
  <c r="AK108"/>
  <c r="AI108"/>
  <c r="AH108"/>
  <c r="AG108"/>
  <c r="AE108"/>
  <c r="AD108"/>
  <c r="AC108"/>
  <c r="AA108"/>
  <c r="Y108"/>
  <c r="E108"/>
  <c r="D108"/>
  <c r="AM116"/>
  <c r="AL116"/>
  <c r="AK116"/>
  <c r="AI116"/>
  <c r="AH116"/>
  <c r="AG116"/>
  <c r="AE116"/>
  <c r="AD116"/>
  <c r="AC116"/>
  <c r="AA116"/>
  <c r="Z116"/>
  <c r="Y116"/>
  <c r="AM98"/>
  <c r="AL98"/>
  <c r="AK98"/>
  <c r="AI98"/>
  <c r="AH98"/>
  <c r="AG98"/>
  <c r="AE98"/>
  <c r="AD98"/>
  <c r="AC98"/>
  <c r="AA98"/>
  <c r="Z98"/>
  <c r="Y98"/>
  <c r="AM97"/>
  <c r="AL97"/>
  <c r="AK97"/>
  <c r="AI97"/>
  <c r="AH97"/>
  <c r="AG97"/>
  <c r="AE97"/>
  <c r="AD97"/>
  <c r="AC97"/>
  <c r="AA97"/>
  <c r="Z97"/>
  <c r="Y97"/>
  <c r="E97"/>
  <c r="D97"/>
  <c r="AM99"/>
  <c r="AL99"/>
  <c r="AK99"/>
  <c r="AI99"/>
  <c r="AH99"/>
  <c r="AG99"/>
  <c r="AE99"/>
  <c r="AD99"/>
  <c r="AC99"/>
  <c r="AA99"/>
  <c r="Z99"/>
  <c r="Y99"/>
  <c r="AM104"/>
  <c r="AL104"/>
  <c r="AK104"/>
  <c r="AI104"/>
  <c r="AH104"/>
  <c r="AG104"/>
  <c r="AE104"/>
  <c r="AD104"/>
  <c r="AC104"/>
  <c r="AA104"/>
  <c r="Z104"/>
  <c r="Y104"/>
  <c r="Y105"/>
  <c r="Z105"/>
  <c r="AA105"/>
  <c r="AC105"/>
  <c r="AD105"/>
  <c r="AE105"/>
  <c r="AG105"/>
  <c r="AH105"/>
  <c r="AI105"/>
  <c r="AK105"/>
  <c r="AL105"/>
  <c r="AM105"/>
  <c r="AM102"/>
  <c r="AL102"/>
  <c r="AK102"/>
  <c r="AI102"/>
  <c r="AH102"/>
  <c r="AG102"/>
  <c r="AE102"/>
  <c r="AD102"/>
  <c r="AC102"/>
  <c r="AA102"/>
  <c r="Z102"/>
  <c r="Y102"/>
  <c r="AM100"/>
  <c r="AL100"/>
  <c r="AK100"/>
  <c r="AI100"/>
  <c r="AH100"/>
  <c r="AG100"/>
  <c r="AE100"/>
  <c r="AD100"/>
  <c r="AC100"/>
  <c r="AA100"/>
  <c r="Y100"/>
  <c r="AM101"/>
  <c r="AL101"/>
  <c r="AK101"/>
  <c r="AI101"/>
  <c r="AH101"/>
  <c r="AG101"/>
  <c r="AE101"/>
  <c r="AD101"/>
  <c r="AC101"/>
  <c r="AA101"/>
  <c r="Z101"/>
  <c r="Y101"/>
  <c r="AM93"/>
  <c r="AL93"/>
  <c r="AK93"/>
  <c r="AI93"/>
  <c r="AH93"/>
  <c r="AG93"/>
  <c r="AE93"/>
  <c r="AD93"/>
  <c r="AC93"/>
  <c r="AA93"/>
  <c r="Z93"/>
  <c r="Y93"/>
  <c r="Y94"/>
  <c r="Z94"/>
  <c r="AA94"/>
  <c r="AC94"/>
  <c r="AD94"/>
  <c r="AE94"/>
  <c r="AG94"/>
  <c r="AH94"/>
  <c r="AI94"/>
  <c r="AK94"/>
  <c r="AL94"/>
  <c r="AM94"/>
  <c r="AM92"/>
  <c r="AL92"/>
  <c r="AK92"/>
  <c r="AI92"/>
  <c r="AH92"/>
  <c r="AG92"/>
  <c r="AE92"/>
  <c r="AD92"/>
  <c r="AC92"/>
  <c r="AA92"/>
  <c r="Z92"/>
  <c r="Y92"/>
  <c r="AM91"/>
  <c r="AL91"/>
  <c r="AK91"/>
  <c r="AH91"/>
  <c r="AG91"/>
  <c r="AE91"/>
  <c r="AD91"/>
  <c r="AC91"/>
  <c r="AA91"/>
  <c r="Z91"/>
  <c r="Y91"/>
  <c r="Y95"/>
  <c r="Z95"/>
  <c r="AA95"/>
  <c r="AC95"/>
  <c r="AD95"/>
  <c r="AE95"/>
  <c r="AG95"/>
  <c r="AH95"/>
  <c r="AI95"/>
  <c r="AK95"/>
  <c r="AL95"/>
  <c r="AM95"/>
  <c r="I83"/>
  <c r="G83"/>
  <c r="AM86"/>
  <c r="AL86"/>
  <c r="AK86"/>
  <c r="AI86"/>
  <c r="AH86"/>
  <c r="AG86"/>
  <c r="AE86"/>
  <c r="AD86"/>
  <c r="AC86"/>
  <c r="AA86"/>
  <c r="Z86"/>
  <c r="Y86"/>
  <c r="AM87"/>
  <c r="AL87"/>
  <c r="AK87"/>
  <c r="AI87"/>
  <c r="AH87"/>
  <c r="AG87"/>
  <c r="AE87"/>
  <c r="AD87"/>
  <c r="AC87"/>
  <c r="AA87"/>
  <c r="Z87"/>
  <c r="Y87"/>
  <c r="AM84"/>
  <c r="AL84"/>
  <c r="AK84"/>
  <c r="AI84"/>
  <c r="AH84"/>
  <c r="AG84"/>
  <c r="AE84"/>
  <c r="AD84"/>
  <c r="AC84"/>
  <c r="AA84"/>
  <c r="Z84"/>
  <c r="Y84"/>
  <c r="E84"/>
  <c r="D84"/>
  <c r="AM77"/>
  <c r="AL77"/>
  <c r="AK77"/>
  <c r="AI77"/>
  <c r="AH77"/>
  <c r="AG77"/>
  <c r="AE77"/>
  <c r="AD77"/>
  <c r="AC77"/>
  <c r="AA77"/>
  <c r="Z77"/>
  <c r="Y77"/>
  <c r="AM76"/>
  <c r="AL76"/>
  <c r="AK76"/>
  <c r="AI76"/>
  <c r="AH76"/>
  <c r="AG76"/>
  <c r="AE76"/>
  <c r="AD76"/>
  <c r="AC76"/>
  <c r="AA76"/>
  <c r="Z76"/>
  <c r="Y76"/>
  <c r="AM75"/>
  <c r="AL75"/>
  <c r="AK75"/>
  <c r="AI75"/>
  <c r="AH75"/>
  <c r="AG75"/>
  <c r="AE75"/>
  <c r="AD75"/>
  <c r="AC75"/>
  <c r="AA75"/>
  <c r="Z75"/>
  <c r="Y75"/>
  <c r="AM74"/>
  <c r="AL74"/>
  <c r="AK74"/>
  <c r="AI74"/>
  <c r="AH74"/>
  <c r="AG74"/>
  <c r="AE74"/>
  <c r="AD74"/>
  <c r="AC74"/>
  <c r="AA74"/>
  <c r="Z74"/>
  <c r="Y74"/>
  <c r="AM73"/>
  <c r="AL73"/>
  <c r="AK73"/>
  <c r="AI73"/>
  <c r="AH73"/>
  <c r="AG73"/>
  <c r="AE73"/>
  <c r="AD73"/>
  <c r="AC73"/>
  <c r="AA73"/>
  <c r="Z73"/>
  <c r="Y73"/>
  <c r="AM78"/>
  <c r="AL78"/>
  <c r="AK78"/>
  <c r="AI78"/>
  <c r="AH78"/>
  <c r="AG78"/>
  <c r="AE78"/>
  <c r="AD78"/>
  <c r="AC78"/>
  <c r="AA78"/>
  <c r="Z78"/>
  <c r="Y78"/>
  <c r="AM79"/>
  <c r="AL79"/>
  <c r="AK79"/>
  <c r="AI79"/>
  <c r="AH79"/>
  <c r="AG79"/>
  <c r="AE79"/>
  <c r="AD79"/>
  <c r="AC79"/>
  <c r="AA79"/>
  <c r="Z79"/>
  <c r="Y79"/>
  <c r="AM80"/>
  <c r="AL80"/>
  <c r="AK80"/>
  <c r="AI80"/>
  <c r="AH80"/>
  <c r="AG80"/>
  <c r="AE80"/>
  <c r="AD80"/>
  <c r="AC80"/>
  <c r="AA80"/>
  <c r="Z80"/>
  <c r="Y80"/>
  <c r="AM81"/>
  <c r="AL81"/>
  <c r="AK81"/>
  <c r="AI81"/>
  <c r="AH81"/>
  <c r="AG81"/>
  <c r="AE81"/>
  <c r="AD81"/>
  <c r="AC81"/>
  <c r="AA81"/>
  <c r="Z81"/>
  <c r="Y81"/>
  <c r="I47"/>
  <c r="G47"/>
  <c r="AM82"/>
  <c r="AL82"/>
  <c r="AK82"/>
  <c r="AI82"/>
  <c r="AH82"/>
  <c r="AG82"/>
  <c r="AE82"/>
  <c r="AD82"/>
  <c r="AC82"/>
  <c r="AA82"/>
  <c r="Y82"/>
  <c r="AM72"/>
  <c r="AL72"/>
  <c r="AK72"/>
  <c r="AI72"/>
  <c r="AH72"/>
  <c r="AG72"/>
  <c r="AE72"/>
  <c r="AD72"/>
  <c r="AC72"/>
  <c r="AA72"/>
  <c r="Z72"/>
  <c r="Y72"/>
  <c r="AM63"/>
  <c r="AL63"/>
  <c r="AK63"/>
  <c r="AI63"/>
  <c r="AH63"/>
  <c r="AG63"/>
  <c r="AE63"/>
  <c r="AD63"/>
  <c r="AC63"/>
  <c r="AA63"/>
  <c r="Z63"/>
  <c r="Y63"/>
  <c r="AM64"/>
  <c r="AL64"/>
  <c r="AK64"/>
  <c r="AI64"/>
  <c r="AH64"/>
  <c r="AE64"/>
  <c r="AD64"/>
  <c r="AC64"/>
  <c r="Z64"/>
  <c r="AM65"/>
  <c r="AL65"/>
  <c r="AK65"/>
  <c r="AI65"/>
  <c r="AH65"/>
  <c r="AG65"/>
  <c r="AE65"/>
  <c r="AD65"/>
  <c r="AC65"/>
  <c r="AA65"/>
  <c r="Z65"/>
  <c r="Y65"/>
  <c r="AM66"/>
  <c r="AL66"/>
  <c r="AK66"/>
  <c r="AI66"/>
  <c r="AH66"/>
  <c r="AG66"/>
  <c r="AE66"/>
  <c r="AD66"/>
  <c r="AC66"/>
  <c r="AA66"/>
  <c r="Z66"/>
  <c r="Y66"/>
  <c r="AM67"/>
  <c r="AL67"/>
  <c r="AK67"/>
  <c r="AI67"/>
  <c r="AH67"/>
  <c r="AG67"/>
  <c r="AE67"/>
  <c r="AD67"/>
  <c r="AC67"/>
  <c r="AA67"/>
  <c r="Z67"/>
  <c r="Y67"/>
  <c r="AM68"/>
  <c r="AL68"/>
  <c r="AK68"/>
  <c r="AI68"/>
  <c r="AH68"/>
  <c r="AG68"/>
  <c r="AE68"/>
  <c r="AD68"/>
  <c r="AC68"/>
  <c r="AA68"/>
  <c r="Z68"/>
  <c r="Y68"/>
  <c r="AM69"/>
  <c r="AL69"/>
  <c r="AK69"/>
  <c r="AI69"/>
  <c r="AH69"/>
  <c r="AG69"/>
  <c r="AE69"/>
  <c r="AD69"/>
  <c r="AC69"/>
  <c r="AA69"/>
  <c r="Z69"/>
  <c r="AM70"/>
  <c r="AL70"/>
  <c r="AK70"/>
  <c r="AI70"/>
  <c r="AH70"/>
  <c r="AG70"/>
  <c r="AE70"/>
  <c r="AD70"/>
  <c r="AC70"/>
  <c r="AA70"/>
  <c r="Z70"/>
  <c r="Y70"/>
  <c r="Y71"/>
  <c r="Z71"/>
  <c r="AA71"/>
  <c r="AC71"/>
  <c r="AD71"/>
  <c r="AE71"/>
  <c r="AG71"/>
  <c r="AH71"/>
  <c r="AI71"/>
  <c r="AK71"/>
  <c r="AL71"/>
  <c r="AM71"/>
  <c r="AM55"/>
  <c r="AL55"/>
  <c r="AK55"/>
  <c r="AI55"/>
  <c r="AH55"/>
  <c r="AG55"/>
  <c r="AE55"/>
  <c r="AD55"/>
  <c r="AC55"/>
  <c r="AA55"/>
  <c r="Z55"/>
  <c r="Y55"/>
  <c r="AM56"/>
  <c r="AL56"/>
  <c r="AK56"/>
  <c r="AI56"/>
  <c r="AH56"/>
  <c r="AG56"/>
  <c r="AE56"/>
  <c r="AD56"/>
  <c r="AC56"/>
  <c r="AA56"/>
  <c r="Z56"/>
  <c r="Y56"/>
  <c r="AM57"/>
  <c r="AL57"/>
  <c r="AK57"/>
  <c r="AI57"/>
  <c r="AH57"/>
  <c r="AG57"/>
  <c r="AE57"/>
  <c r="AD57"/>
  <c r="AC57"/>
  <c r="AA57"/>
  <c r="Z57"/>
  <c r="Y57"/>
  <c r="AM58"/>
  <c r="AL58"/>
  <c r="AK58"/>
  <c r="AI58"/>
  <c r="AH58"/>
  <c r="AG58"/>
  <c r="AE58"/>
  <c r="AD58"/>
  <c r="AC58"/>
  <c r="AA58"/>
  <c r="Z58"/>
  <c r="Y58"/>
  <c r="AM59"/>
  <c r="AL59"/>
  <c r="AK59"/>
  <c r="AI59"/>
  <c r="AH59"/>
  <c r="AG59"/>
  <c r="AE59"/>
  <c r="AD59"/>
  <c r="AC59"/>
  <c r="AA59"/>
  <c r="Z59"/>
  <c r="Y59"/>
  <c r="AM60"/>
  <c r="AL60"/>
  <c r="AK60"/>
  <c r="AI60"/>
  <c r="AH60"/>
  <c r="AG60"/>
  <c r="AE60"/>
  <c r="AD60"/>
  <c r="AC60"/>
  <c r="AA60"/>
  <c r="Z60"/>
  <c r="Y60"/>
  <c r="AM61"/>
  <c r="AL61"/>
  <c r="AK61"/>
  <c r="AI61"/>
  <c r="AH61"/>
  <c r="AG61"/>
  <c r="AE61"/>
  <c r="AD61"/>
  <c r="AC61"/>
  <c r="AA61"/>
  <c r="Z61"/>
  <c r="Y61"/>
  <c r="AM52"/>
  <c r="AL52"/>
  <c r="AK52"/>
  <c r="AI52"/>
  <c r="AH52"/>
  <c r="AG52"/>
  <c r="AE52"/>
  <c r="AD52"/>
  <c r="AC52"/>
  <c r="AA52"/>
  <c r="Z52"/>
  <c r="Y52"/>
  <c r="AM53"/>
  <c r="AL53"/>
  <c r="AK53"/>
  <c r="AI53"/>
  <c r="AH53"/>
  <c r="AG53"/>
  <c r="AE53"/>
  <c r="AD53"/>
  <c r="AC53"/>
  <c r="AA53"/>
  <c r="Z53"/>
  <c r="Y53"/>
  <c r="AM50"/>
  <c r="AL50"/>
  <c r="AK50"/>
  <c r="AI50"/>
  <c r="AH50"/>
  <c r="AG50"/>
  <c r="AE50"/>
  <c r="AD50"/>
  <c r="AC50"/>
  <c r="AA50"/>
  <c r="Y50"/>
  <c r="AM48"/>
  <c r="AL48"/>
  <c r="AK48"/>
  <c r="AI48"/>
  <c r="AH48"/>
  <c r="AG48"/>
  <c r="AE48"/>
  <c r="AD48"/>
  <c r="AC48"/>
  <c r="AA48"/>
  <c r="Z48"/>
  <c r="Y48"/>
  <c r="E48"/>
  <c r="D48"/>
  <c r="AM49"/>
  <c r="AL49"/>
  <c r="AK49"/>
  <c r="AI49"/>
  <c r="AH49"/>
  <c r="AG49"/>
  <c r="AE49"/>
  <c r="AD49"/>
  <c r="AC49"/>
  <c r="AA49"/>
  <c r="Z49"/>
  <c r="Y49"/>
  <c r="AL45"/>
  <c r="AK45"/>
  <c r="AI45"/>
  <c r="AH45"/>
  <c r="AG45"/>
  <c r="AE45"/>
  <c r="AD45"/>
  <c r="AC45"/>
  <c r="AA45"/>
  <c r="Z45"/>
  <c r="Y45"/>
  <c r="AM40"/>
  <c r="AL40"/>
  <c r="AK40"/>
  <c r="AI40"/>
  <c r="AH40"/>
  <c r="AG40"/>
  <c r="AE40"/>
  <c r="AD40"/>
  <c r="AC40"/>
  <c r="AA40"/>
  <c r="Z40"/>
  <c r="Y40"/>
  <c r="AM41"/>
  <c r="AL41"/>
  <c r="AK41"/>
  <c r="AI41"/>
  <c r="AH41"/>
  <c r="AG41"/>
  <c r="AE41"/>
  <c r="AD41"/>
  <c r="AC41"/>
  <c r="AA41"/>
  <c r="Z41"/>
  <c r="Y41"/>
  <c r="AM42"/>
  <c r="AL42"/>
  <c r="AK42"/>
  <c r="AI42"/>
  <c r="AH42"/>
  <c r="AG42"/>
  <c r="AE42"/>
  <c r="AD42"/>
  <c r="AC42"/>
  <c r="AA42"/>
  <c r="Z42"/>
  <c r="Y42"/>
  <c r="AM43"/>
  <c r="AL43"/>
  <c r="AK43"/>
  <c r="AI43"/>
  <c r="AH43"/>
  <c r="AG43"/>
  <c r="AE43"/>
  <c r="AD43"/>
  <c r="AC43"/>
  <c r="AA43"/>
  <c r="Z43"/>
  <c r="Y43"/>
  <c r="AM37"/>
  <c r="AL37"/>
  <c r="AK37"/>
  <c r="AI37"/>
  <c r="AH37"/>
  <c r="AG37"/>
  <c r="AE37"/>
  <c r="AD37"/>
  <c r="AC37"/>
  <c r="AA37"/>
  <c r="Z37"/>
  <c r="Y37"/>
  <c r="AM38"/>
  <c r="AL38"/>
  <c r="AK38"/>
  <c r="AI38"/>
  <c r="AH38"/>
  <c r="AG38"/>
  <c r="AE38"/>
  <c r="AD38"/>
  <c r="AC38"/>
  <c r="AA38"/>
  <c r="Z38"/>
  <c r="Y38"/>
  <c r="Y39"/>
  <c r="Z39"/>
  <c r="AA39"/>
  <c r="AC39"/>
  <c r="AD39"/>
  <c r="AE39"/>
  <c r="AG39"/>
  <c r="AH39"/>
  <c r="AI39"/>
  <c r="AK39"/>
  <c r="AL39"/>
  <c r="AM39"/>
  <c r="AM34"/>
  <c r="AL34"/>
  <c r="AK34"/>
  <c r="AI34"/>
  <c r="AH34"/>
  <c r="AG34"/>
  <c r="AE34"/>
  <c r="AD34"/>
  <c r="AC34"/>
  <c r="AA34"/>
  <c r="Z34"/>
  <c r="Y34"/>
  <c r="Y35"/>
  <c r="Z35"/>
  <c r="AA35"/>
  <c r="AC35"/>
  <c r="AD35"/>
  <c r="AE35"/>
  <c r="AG35"/>
  <c r="AH35"/>
  <c r="AI35"/>
  <c r="AK35"/>
  <c r="AL35"/>
  <c r="AM35"/>
  <c r="AM32"/>
  <c r="AL32"/>
  <c r="AK32"/>
  <c r="AI32"/>
  <c r="AH32"/>
  <c r="AG32"/>
  <c r="AE32"/>
  <c r="AD32"/>
  <c r="AC32"/>
  <c r="AA32"/>
  <c r="Z32"/>
  <c r="AM33"/>
  <c r="AL33"/>
  <c r="AK33"/>
  <c r="AI33"/>
  <c r="AH33"/>
  <c r="AG33"/>
  <c r="AE33"/>
  <c r="AD33"/>
  <c r="AC33"/>
  <c r="AA33"/>
  <c r="Z33"/>
  <c r="Y33"/>
  <c r="AM30"/>
  <c r="AL30"/>
  <c r="AK30"/>
  <c r="AI30"/>
  <c r="AH30"/>
  <c r="AG30"/>
  <c r="AE30"/>
  <c r="AD30"/>
  <c r="AC30"/>
  <c r="AA30"/>
  <c r="Z30"/>
  <c r="Y30"/>
  <c r="Y31"/>
  <c r="Z31"/>
  <c r="AA31"/>
  <c r="AC31"/>
  <c r="AD31"/>
  <c r="AE31"/>
  <c r="AG31"/>
  <c r="AH31"/>
  <c r="AI31"/>
  <c r="AK31"/>
  <c r="AL31"/>
  <c r="AM31"/>
  <c r="AM29"/>
  <c r="AL29"/>
  <c r="AK29"/>
  <c r="AI29"/>
  <c r="AH29"/>
  <c r="AG29"/>
  <c r="AE29"/>
  <c r="AD29"/>
  <c r="AC29"/>
  <c r="Z29"/>
  <c r="AM27"/>
  <c r="AL27"/>
  <c r="AK27"/>
  <c r="AI27"/>
  <c r="AH27"/>
  <c r="AG27"/>
  <c r="AE27"/>
  <c r="AD27"/>
  <c r="AC27"/>
  <c r="AA27"/>
  <c r="Z27"/>
  <c r="AM26"/>
  <c r="AL26"/>
  <c r="AK26"/>
  <c r="AI26"/>
  <c r="AH26"/>
  <c r="AG26"/>
  <c r="AE26"/>
  <c r="AD26"/>
  <c r="AC26"/>
  <c r="AA26"/>
  <c r="Z26"/>
  <c r="Y26"/>
  <c r="AM25"/>
  <c r="AL25"/>
  <c r="AK25"/>
  <c r="AI25"/>
  <c r="AH25"/>
  <c r="AG25"/>
  <c r="AE25"/>
  <c r="AD25"/>
  <c r="AC25"/>
  <c r="AA25"/>
  <c r="Z25"/>
  <c r="Y25"/>
  <c r="AM24"/>
  <c r="AL24"/>
  <c r="AK24"/>
  <c r="AI24"/>
  <c r="AH24"/>
  <c r="AG24"/>
  <c r="AE24"/>
  <c r="AD24"/>
  <c r="AC24"/>
  <c r="AA24"/>
  <c r="Z24"/>
  <c r="Y24"/>
  <c r="Y22"/>
  <c r="Z22"/>
  <c r="AA22"/>
  <c r="AC22"/>
  <c r="AD22"/>
  <c r="AE22"/>
  <c r="AG22"/>
  <c r="AH22"/>
  <c r="AI22"/>
  <c r="AK22"/>
  <c r="AL22"/>
  <c r="AM22"/>
  <c r="AM20"/>
  <c r="AL20"/>
  <c r="AK20"/>
  <c r="AI20"/>
  <c r="AH20"/>
  <c r="AG20"/>
  <c r="AE20"/>
  <c r="AD20"/>
  <c r="AC20"/>
  <c r="AA20"/>
  <c r="Z20"/>
  <c r="Y20"/>
  <c r="Y19"/>
  <c r="Z19"/>
  <c r="AA19"/>
  <c r="AC19"/>
  <c r="AD19"/>
  <c r="AE19"/>
  <c r="AG19"/>
  <c r="AH19"/>
  <c r="AI19"/>
  <c r="AK19"/>
  <c r="AL19"/>
  <c r="AM19"/>
  <c r="AM18"/>
  <c r="AL18"/>
  <c r="AK18"/>
  <c r="AI18"/>
  <c r="AH18"/>
  <c r="AG18"/>
  <c r="AE18"/>
  <c r="AD18"/>
  <c r="AC18"/>
  <c r="AA18"/>
  <c r="Z18"/>
  <c r="Y18"/>
  <c r="AM17"/>
  <c r="AL17"/>
  <c r="AK17"/>
  <c r="AI17"/>
  <c r="AH17"/>
  <c r="AG17"/>
  <c r="AE17"/>
  <c r="AD17"/>
  <c r="AC17"/>
  <c r="AA17"/>
  <c r="Z17"/>
  <c r="Y17"/>
  <c r="AM16"/>
  <c r="AL16"/>
  <c r="AK16"/>
  <c r="AI16"/>
  <c r="AH16"/>
  <c r="AG16"/>
  <c r="AE16"/>
  <c r="AD16"/>
  <c r="AC16"/>
  <c r="AA16"/>
  <c r="Z16"/>
  <c r="Y16"/>
  <c r="AM15"/>
  <c r="AL15"/>
  <c r="AK15"/>
  <c r="AI15"/>
  <c r="AH15"/>
  <c r="AG15"/>
  <c r="AE15"/>
  <c r="AD15"/>
  <c r="AC15"/>
  <c r="Y23"/>
  <c r="Z23"/>
  <c r="AA23"/>
  <c r="AC23"/>
  <c r="AD23"/>
  <c r="AE23"/>
  <c r="AG23"/>
  <c r="AH23"/>
  <c r="AI23"/>
  <c r="AK23"/>
  <c r="AL23"/>
  <c r="AM23"/>
  <c r="AD560" l="1"/>
  <c r="AI560"/>
  <c r="AE560"/>
  <c r="AK560"/>
  <c r="AH560"/>
  <c r="AM560"/>
  <c r="F550"/>
  <c r="J550" s="1"/>
  <c r="F555"/>
  <c r="H555" s="1"/>
  <c r="F559"/>
  <c r="H559" s="1"/>
  <c r="AA560"/>
  <c r="AG560"/>
  <c r="AL560"/>
  <c r="F565"/>
  <c r="J565" s="1"/>
  <c r="F545"/>
  <c r="J545" s="1"/>
  <c r="AN545"/>
  <c r="F553"/>
  <c r="H553" s="1"/>
  <c r="F557"/>
  <c r="J557" s="1"/>
  <c r="AJ563"/>
  <c r="AJ543"/>
  <c r="AJ555"/>
  <c r="F563"/>
  <c r="H563" s="1"/>
  <c r="F544"/>
  <c r="H544" s="1"/>
  <c r="AB551"/>
  <c r="F552"/>
  <c r="H552" s="1"/>
  <c r="AF556"/>
  <c r="AN562"/>
  <c r="AB543"/>
  <c r="AF544"/>
  <c r="AJ548"/>
  <c r="AB552"/>
  <c r="AB547"/>
  <c r="F548"/>
  <c r="J548" s="1"/>
  <c r="AB549"/>
  <c r="AF550"/>
  <c r="F551"/>
  <c r="H551" s="1"/>
  <c r="AN552"/>
  <c r="AJ561"/>
  <c r="AN565"/>
  <c r="AF553"/>
  <c r="F554"/>
  <c r="J554" s="1"/>
  <c r="AB556"/>
  <c r="AJ564"/>
  <c r="F543"/>
  <c r="H543" s="1"/>
  <c r="AJ544"/>
  <c r="F546"/>
  <c r="H546" s="1"/>
  <c r="AN548"/>
  <c r="F549"/>
  <c r="H549" s="1"/>
  <c r="F556"/>
  <c r="AJ557"/>
  <c r="F558"/>
  <c r="H558" s="1"/>
  <c r="AJ559"/>
  <c r="AF564"/>
  <c r="AJ545"/>
  <c r="AN546"/>
  <c r="AN549"/>
  <c r="AB553"/>
  <c r="AF554"/>
  <c r="AF557"/>
  <c r="AJ549"/>
  <c r="AJ552"/>
  <c r="AN556"/>
  <c r="AB557"/>
  <c r="AF558"/>
  <c r="AF561"/>
  <c r="AJ565"/>
  <c r="AB544"/>
  <c r="AF545"/>
  <c r="AJ547"/>
  <c r="AF548"/>
  <c r="AN550"/>
  <c r="AN553"/>
  <c r="AB555"/>
  <c r="AN544"/>
  <c r="AB545"/>
  <c r="AF546"/>
  <c r="F547"/>
  <c r="H547" s="1"/>
  <c r="AB548"/>
  <c r="AF549"/>
  <c r="AJ551"/>
  <c r="AF552"/>
  <c r="AJ553"/>
  <c r="AN554"/>
  <c r="AJ556"/>
  <c r="AN557"/>
  <c r="AB559"/>
  <c r="AF562"/>
  <c r="AB564"/>
  <c r="AN558"/>
  <c r="AN561"/>
  <c r="AB563"/>
  <c r="F564"/>
  <c r="AN564"/>
  <c r="AN543"/>
  <c r="AJ546"/>
  <c r="AN547"/>
  <c r="AJ550"/>
  <c r="AN551"/>
  <c r="AJ554"/>
  <c r="AN555"/>
  <c r="AJ558"/>
  <c r="AN559"/>
  <c r="AJ562"/>
  <c r="AN563"/>
  <c r="AF543"/>
  <c r="AB546"/>
  <c r="AF547"/>
  <c r="AB550"/>
  <c r="AF551"/>
  <c r="AB554"/>
  <c r="AF555"/>
  <c r="AB558"/>
  <c r="AF559"/>
  <c r="AF563"/>
  <c r="AN540"/>
  <c r="AF538"/>
  <c r="AF536"/>
  <c r="F537"/>
  <c r="J537" s="1"/>
  <c r="AB537"/>
  <c r="F533"/>
  <c r="J533" s="1"/>
  <c r="F540"/>
  <c r="J540" s="1"/>
  <c r="AF539"/>
  <c r="F535"/>
  <c r="H535" s="1"/>
  <c r="F536"/>
  <c r="H536" s="1"/>
  <c r="F532"/>
  <c r="J532" s="1"/>
  <c r="AJ532"/>
  <c r="AJ538"/>
  <c r="AB536"/>
  <c r="F539"/>
  <c r="J539" s="1"/>
  <c r="AN513"/>
  <c r="F529"/>
  <c r="J529" s="1"/>
  <c r="AF530"/>
  <c r="AJ531"/>
  <c r="AF532"/>
  <c r="AN538"/>
  <c r="AN536"/>
  <c r="AN537"/>
  <c r="AB538"/>
  <c r="AN535"/>
  <c r="AJ536"/>
  <c r="AB540"/>
  <c r="AB539"/>
  <c r="AJ535"/>
  <c r="AF540"/>
  <c r="F538"/>
  <c r="H538" s="1"/>
  <c r="AJ540"/>
  <c r="AJ539"/>
  <c r="AF535"/>
  <c r="AJ537"/>
  <c r="AN539"/>
  <c r="AB535"/>
  <c r="AF537"/>
  <c r="AJ530"/>
  <c r="AN531"/>
  <c r="AJ513"/>
  <c r="F514"/>
  <c r="J514" s="1"/>
  <c r="AB532"/>
  <c r="AB533"/>
  <c r="AN532"/>
  <c r="AN533"/>
  <c r="AN529"/>
  <c r="F531"/>
  <c r="J531" s="1"/>
  <c r="AF531"/>
  <c r="AJ533"/>
  <c r="AN530"/>
  <c r="AB531"/>
  <c r="AF533"/>
  <c r="AF534"/>
  <c r="F534"/>
  <c r="J534" s="1"/>
  <c r="AB529"/>
  <c r="AJ534"/>
  <c r="AJ529"/>
  <c r="AN534"/>
  <c r="AB534"/>
  <c r="AF529"/>
  <c r="F513"/>
  <c r="J513" s="1"/>
  <c r="AN514"/>
  <c r="AB515"/>
  <c r="F516"/>
  <c r="H516" s="1"/>
  <c r="AF516"/>
  <c r="AN518"/>
  <c r="AF513"/>
  <c r="AB513"/>
  <c r="F518"/>
  <c r="H518" s="1"/>
  <c r="AB517"/>
  <c r="AJ516"/>
  <c r="AF511"/>
  <c r="AJ512"/>
  <c r="F517"/>
  <c r="J517" s="1"/>
  <c r="AJ518"/>
  <c r="AN516"/>
  <c r="AJ523"/>
  <c r="AJ521"/>
  <c r="AN511"/>
  <c r="AB512"/>
  <c r="AF514"/>
  <c r="AJ515"/>
  <c r="AF517"/>
  <c r="AB518"/>
  <c r="AJ511"/>
  <c r="AN512"/>
  <c r="AB514"/>
  <c r="F515"/>
  <c r="J515" s="1"/>
  <c r="AF515"/>
  <c r="AN517"/>
  <c r="AF520"/>
  <c r="F511"/>
  <c r="H511" s="1"/>
  <c r="AB511"/>
  <c r="F512"/>
  <c r="J512" s="1"/>
  <c r="AF512"/>
  <c r="AJ514"/>
  <c r="AN515"/>
  <c r="AB516"/>
  <c r="AJ517"/>
  <c r="AF518"/>
  <c r="J518"/>
  <c r="AJ504"/>
  <c r="AN510"/>
  <c r="F510"/>
  <c r="J510" s="1"/>
  <c r="F524"/>
  <c r="J524" s="1"/>
  <c r="F522"/>
  <c r="J522" s="1"/>
  <c r="AF522"/>
  <c r="F520"/>
  <c r="J520" s="1"/>
  <c r="AB520"/>
  <c r="AF523"/>
  <c r="AF521"/>
  <c r="AB522"/>
  <c r="AB523"/>
  <c r="AN519"/>
  <c r="AB521"/>
  <c r="AN520"/>
  <c r="AN523"/>
  <c r="AN521"/>
  <c r="AJ520"/>
  <c r="F506"/>
  <c r="H506" s="1"/>
  <c r="AB505"/>
  <c r="AJ524"/>
  <c r="AB510"/>
  <c r="AB519"/>
  <c r="F521"/>
  <c r="J521" s="1"/>
  <c r="F504"/>
  <c r="J504" s="1"/>
  <c r="AJ510"/>
  <c r="AJ519"/>
  <c r="AN522"/>
  <c r="AN524"/>
  <c r="AF510"/>
  <c r="F519"/>
  <c r="J519" s="1"/>
  <c r="AF519"/>
  <c r="AJ522"/>
  <c r="F508"/>
  <c r="J508" s="1"/>
  <c r="AN505"/>
  <c r="AF525"/>
  <c r="AB524"/>
  <c r="AF505"/>
  <c r="F523"/>
  <c r="J523" s="1"/>
  <c r="AJ505"/>
  <c r="F505"/>
  <c r="J505" s="1"/>
  <c r="AF524"/>
  <c r="AN504"/>
  <c r="AJ525"/>
  <c r="AF504"/>
  <c r="F525"/>
  <c r="H525" s="1"/>
  <c r="AB525"/>
  <c r="AB504"/>
  <c r="AF508"/>
  <c r="AB507"/>
  <c r="AN506"/>
  <c r="AN525"/>
  <c r="AJ508"/>
  <c r="AF507"/>
  <c r="F507"/>
  <c r="J507" s="1"/>
  <c r="AB506"/>
  <c r="AN508"/>
  <c r="AJ507"/>
  <c r="AF506"/>
  <c r="AN491"/>
  <c r="AN503"/>
  <c r="AB508"/>
  <c r="AN507"/>
  <c r="AJ506"/>
  <c r="H504"/>
  <c r="AB502"/>
  <c r="AB503"/>
  <c r="F502"/>
  <c r="J502" s="1"/>
  <c r="AJ502"/>
  <c r="AJ503"/>
  <c r="AN502"/>
  <c r="AF502"/>
  <c r="F503"/>
  <c r="H503" s="1"/>
  <c r="AF503"/>
  <c r="F493"/>
  <c r="J493" s="1"/>
  <c r="AF493"/>
  <c r="AJ493"/>
  <c r="AF495"/>
  <c r="F496"/>
  <c r="H496" s="1"/>
  <c r="F490"/>
  <c r="J490" s="1"/>
  <c r="AF490"/>
  <c r="AJ492"/>
  <c r="AB493"/>
  <c r="F494"/>
  <c r="J494" s="1"/>
  <c r="AJ491"/>
  <c r="AB490"/>
  <c r="F492"/>
  <c r="J492" s="1"/>
  <c r="AN493"/>
  <c r="AN496"/>
  <c r="AN494"/>
  <c r="F491"/>
  <c r="J491" s="1"/>
  <c r="AB491"/>
  <c r="AJ494"/>
  <c r="AF492"/>
  <c r="AF491"/>
  <c r="AB495"/>
  <c r="F495"/>
  <c r="J495" s="1"/>
  <c r="AN490"/>
  <c r="AB492"/>
  <c r="AF494"/>
  <c r="AJ490"/>
  <c r="AN492"/>
  <c r="AB494"/>
  <c r="F497"/>
  <c r="J497" s="1"/>
  <c r="AF497"/>
  <c r="AB496"/>
  <c r="AN495"/>
  <c r="AJ496"/>
  <c r="AJ497"/>
  <c r="AJ495"/>
  <c r="AF496"/>
  <c r="F486"/>
  <c r="J486" s="1"/>
  <c r="AB497"/>
  <c r="AJ487"/>
  <c r="AN486"/>
  <c r="AN497"/>
  <c r="AB486"/>
  <c r="F487"/>
  <c r="J487" s="1"/>
  <c r="AJ486"/>
  <c r="AF486"/>
  <c r="AN487"/>
  <c r="F472"/>
  <c r="J472" s="1"/>
  <c r="AF487"/>
  <c r="AJ479"/>
  <c r="AB481"/>
  <c r="F470"/>
  <c r="H470" s="1"/>
  <c r="AF470"/>
  <c r="AJ471"/>
  <c r="AJ475"/>
  <c r="AN479"/>
  <c r="AJ470"/>
  <c r="AN471"/>
  <c r="AF473"/>
  <c r="AJ474"/>
  <c r="AN475"/>
  <c r="AF476"/>
  <c r="F477"/>
  <c r="H477" s="1"/>
  <c r="AF479"/>
  <c r="AF471"/>
  <c r="AF475"/>
  <c r="AB476"/>
  <c r="AN477"/>
  <c r="AB479"/>
  <c r="AN470"/>
  <c r="AB471"/>
  <c r="AN472"/>
  <c r="AJ473"/>
  <c r="AN474"/>
  <c r="AB475"/>
  <c r="F476"/>
  <c r="J476" s="1"/>
  <c r="AF480"/>
  <c r="F481"/>
  <c r="J481" s="1"/>
  <c r="AN478"/>
  <c r="F480"/>
  <c r="J480" s="1"/>
  <c r="AB472"/>
  <c r="AN473"/>
  <c r="AB474"/>
  <c r="F475"/>
  <c r="J475" s="1"/>
  <c r="AB477"/>
  <c r="AN476"/>
  <c r="AJ477"/>
  <c r="AJ472"/>
  <c r="F484"/>
  <c r="J484" s="1"/>
  <c r="AN483"/>
  <c r="AB478"/>
  <c r="F479"/>
  <c r="J479" s="1"/>
  <c r="AN481"/>
  <c r="F471"/>
  <c r="H471" s="1"/>
  <c r="AF472"/>
  <c r="F473"/>
  <c r="H473" s="1"/>
  <c r="AB473"/>
  <c r="F474"/>
  <c r="H474" s="1"/>
  <c r="AF474"/>
  <c r="AJ476"/>
  <c r="AF477"/>
  <c r="AB480"/>
  <c r="F482"/>
  <c r="J482" s="1"/>
  <c r="AJ478"/>
  <c r="AN480"/>
  <c r="AJ481"/>
  <c r="AJ484"/>
  <c r="AB483"/>
  <c r="F478"/>
  <c r="H478" s="1"/>
  <c r="AF478"/>
  <c r="AJ480"/>
  <c r="AF481"/>
  <c r="AN482"/>
  <c r="AJ482"/>
  <c r="AJ483"/>
  <c r="AN484"/>
  <c r="AB482"/>
  <c r="AF482"/>
  <c r="F483"/>
  <c r="H483" s="1"/>
  <c r="AF483"/>
  <c r="AF484"/>
  <c r="AN460"/>
  <c r="AJ468"/>
  <c r="AB484"/>
  <c r="AB460"/>
  <c r="F461"/>
  <c r="J461" s="1"/>
  <c r="AN468"/>
  <c r="AJ460"/>
  <c r="AF468"/>
  <c r="AF460"/>
  <c r="AB468"/>
  <c r="F468"/>
  <c r="J468" s="1"/>
  <c r="AB463"/>
  <c r="AN464"/>
  <c r="AJ461"/>
  <c r="AF462"/>
  <c r="F460"/>
  <c r="J460" s="1"/>
  <c r="F464"/>
  <c r="J464" s="1"/>
  <c r="AF461"/>
  <c r="F462"/>
  <c r="J462" s="1"/>
  <c r="AB462"/>
  <c r="AB461"/>
  <c r="AN462"/>
  <c r="AF465"/>
  <c r="AN463"/>
  <c r="AF463"/>
  <c r="AJ463"/>
  <c r="AN461"/>
  <c r="AJ462"/>
  <c r="AJ464"/>
  <c r="F465"/>
  <c r="J465" s="1"/>
  <c r="AB465"/>
  <c r="F463"/>
  <c r="H463" s="1"/>
  <c r="AF464"/>
  <c r="AJ400"/>
  <c r="AN402"/>
  <c r="F456"/>
  <c r="H456" s="1"/>
  <c r="AJ465"/>
  <c r="AN465"/>
  <c r="AF414"/>
  <c r="AN400"/>
  <c r="F401"/>
  <c r="J401" s="1"/>
  <c r="AJ453"/>
  <c r="AN456"/>
  <c r="AF400"/>
  <c r="AB400"/>
  <c r="AN401"/>
  <c r="AN453"/>
  <c r="AB456"/>
  <c r="AJ456"/>
  <c r="AF456"/>
  <c r="F432"/>
  <c r="J432" s="1"/>
  <c r="AF435"/>
  <c r="F436"/>
  <c r="J436" s="1"/>
  <c r="F440"/>
  <c r="J440" s="1"/>
  <c r="F407"/>
  <c r="J407" s="1"/>
  <c r="F415"/>
  <c r="J415" s="1"/>
  <c r="AJ401"/>
  <c r="AJ402"/>
  <c r="AF450"/>
  <c r="AF430"/>
  <c r="AN432"/>
  <c r="AF434"/>
  <c r="AN414"/>
  <c r="F417"/>
  <c r="H417" s="1"/>
  <c r="F400"/>
  <c r="H400" s="1"/>
  <c r="AF401"/>
  <c r="F402"/>
  <c r="H402" s="1"/>
  <c r="AF402"/>
  <c r="F453"/>
  <c r="J453" s="1"/>
  <c r="AF453"/>
  <c r="F447"/>
  <c r="J447" s="1"/>
  <c r="F451"/>
  <c r="J451" s="1"/>
  <c r="F431"/>
  <c r="J431" s="1"/>
  <c r="F435"/>
  <c r="J435" s="1"/>
  <c r="F414"/>
  <c r="J414" s="1"/>
  <c r="AJ414"/>
  <c r="AB401"/>
  <c r="AB402"/>
  <c r="AB453"/>
  <c r="AB434"/>
  <c r="AF406"/>
  <c r="AF410"/>
  <c r="AJ411"/>
  <c r="AF422"/>
  <c r="AF426"/>
  <c r="AB427"/>
  <c r="AN428"/>
  <c r="AN434"/>
  <c r="AF418"/>
  <c r="AJ418"/>
  <c r="F419"/>
  <c r="J419" s="1"/>
  <c r="AJ424"/>
  <c r="AN425"/>
  <c r="AB426"/>
  <c r="F427"/>
  <c r="J427" s="1"/>
  <c r="AJ428"/>
  <c r="AJ434"/>
  <c r="AB436"/>
  <c r="F437"/>
  <c r="J437" s="1"/>
  <c r="AF437"/>
  <c r="AN438"/>
  <c r="F441"/>
  <c r="H441" s="1"/>
  <c r="AJ442"/>
  <c r="AJ404"/>
  <c r="F439"/>
  <c r="J439" s="1"/>
  <c r="AF407"/>
  <c r="AN408"/>
  <c r="AN409"/>
  <c r="F411"/>
  <c r="J411" s="1"/>
  <c r="F418"/>
  <c r="H418" s="1"/>
  <c r="AN418"/>
  <c r="F421"/>
  <c r="H421" s="1"/>
  <c r="AF421"/>
  <c r="AJ422"/>
  <c r="AJ426"/>
  <c r="F428"/>
  <c r="J428" s="1"/>
  <c r="AJ405"/>
  <c r="AN406"/>
  <c r="AN410"/>
  <c r="AB447"/>
  <c r="AB431"/>
  <c r="AB433"/>
  <c r="F434"/>
  <c r="J434" s="1"/>
  <c r="F438"/>
  <c r="H438" s="1"/>
  <c r="AF442"/>
  <c r="AN444"/>
  <c r="F405"/>
  <c r="H405" s="1"/>
  <c r="AF405"/>
  <c r="AJ406"/>
  <c r="F412"/>
  <c r="J412" s="1"/>
  <c r="AJ415"/>
  <c r="AN423"/>
  <c r="AJ448"/>
  <c r="AN449"/>
  <c r="AB450"/>
  <c r="AN429"/>
  <c r="AB430"/>
  <c r="AF415"/>
  <c r="F416"/>
  <c r="J416" s="1"/>
  <c r="AF417"/>
  <c r="AJ419"/>
  <c r="AF420"/>
  <c r="AJ421"/>
  <c r="AN422"/>
  <c r="F423"/>
  <c r="J423" s="1"/>
  <c r="AF424"/>
  <c r="AJ425"/>
  <c r="AN426"/>
  <c r="AJ450"/>
  <c r="AJ430"/>
  <c r="AF431"/>
  <c r="AJ435"/>
  <c r="AB438"/>
  <c r="AN442"/>
  <c r="AN404"/>
  <c r="AN405"/>
  <c r="AJ407"/>
  <c r="AB409"/>
  <c r="AN411"/>
  <c r="AF412"/>
  <c r="F413"/>
  <c r="H413" s="1"/>
  <c r="AF413"/>
  <c r="AF416"/>
  <c r="AJ417"/>
  <c r="AN419"/>
  <c r="AJ420"/>
  <c r="AN421"/>
  <c r="AN424"/>
  <c r="AB425"/>
  <c r="F426"/>
  <c r="H426" s="1"/>
  <c r="AF427"/>
  <c r="AB428"/>
  <c r="AN445"/>
  <c r="AB446"/>
  <c r="AJ438"/>
  <c r="AB443"/>
  <c r="AF404"/>
  <c r="AJ408"/>
  <c r="AF411"/>
  <c r="AN412"/>
  <c r="AN413"/>
  <c r="AN416"/>
  <c r="AF419"/>
  <c r="F420"/>
  <c r="H420" s="1"/>
  <c r="AJ423"/>
  <c r="AN427"/>
  <c r="AN450"/>
  <c r="AN430"/>
  <c r="AF438"/>
  <c r="AN439"/>
  <c r="AJ440"/>
  <c r="AN441"/>
  <c r="AB442"/>
  <c r="F443"/>
  <c r="J443" s="1"/>
  <c r="F406"/>
  <c r="H406" s="1"/>
  <c r="AN407"/>
  <c r="F408"/>
  <c r="J408" s="1"/>
  <c r="AF408"/>
  <c r="F409"/>
  <c r="H409" s="1"/>
  <c r="AF409"/>
  <c r="AJ412"/>
  <c r="AJ413"/>
  <c r="AN415"/>
  <c r="AJ416"/>
  <c r="AN417"/>
  <c r="AN420"/>
  <c r="F422"/>
  <c r="H422" s="1"/>
  <c r="AF423"/>
  <c r="F424"/>
  <c r="J424" s="1"/>
  <c r="F425"/>
  <c r="H425" s="1"/>
  <c r="AF425"/>
  <c r="AJ427"/>
  <c r="AF428"/>
  <c r="AF446"/>
  <c r="AN448"/>
  <c r="AB449"/>
  <c r="F450"/>
  <c r="H450" s="1"/>
  <c r="AN452"/>
  <c r="AB429"/>
  <c r="F430"/>
  <c r="J430" s="1"/>
  <c r="AB432"/>
  <c r="F433"/>
  <c r="H433" s="1"/>
  <c r="AF433"/>
  <c r="AF436"/>
  <c r="AJ437"/>
  <c r="AJ439"/>
  <c r="AF440"/>
  <c r="AJ441"/>
  <c r="AN443"/>
  <c r="AJ444"/>
  <c r="AJ445"/>
  <c r="AN446"/>
  <c r="AJ429"/>
  <c r="AN431"/>
  <c r="AJ432"/>
  <c r="AN433"/>
  <c r="AB435"/>
  <c r="AN436"/>
  <c r="AB437"/>
  <c r="AF439"/>
  <c r="AB440"/>
  <c r="AF441"/>
  <c r="AJ443"/>
  <c r="AF444"/>
  <c r="AJ446"/>
  <c r="F448"/>
  <c r="J448" s="1"/>
  <c r="AF451"/>
  <c r="F452"/>
  <c r="J452" s="1"/>
  <c r="AB452"/>
  <c r="F429"/>
  <c r="H429" s="1"/>
  <c r="AF429"/>
  <c r="AJ431"/>
  <c r="AF432"/>
  <c r="AJ433"/>
  <c r="AN435"/>
  <c r="AJ436"/>
  <c r="AN437"/>
  <c r="AB439"/>
  <c r="AN440"/>
  <c r="AB441"/>
  <c r="F442"/>
  <c r="J442" s="1"/>
  <c r="AF443"/>
  <c r="F444"/>
  <c r="J444" s="1"/>
  <c r="AB444"/>
  <c r="AN447"/>
  <c r="AB451"/>
  <c r="F445"/>
  <c r="H445" s="1"/>
  <c r="AF445"/>
  <c r="AJ447"/>
  <c r="AF448"/>
  <c r="AJ449"/>
  <c r="AN451"/>
  <c r="AJ452"/>
  <c r="AB445"/>
  <c r="F446"/>
  <c r="H446" s="1"/>
  <c r="AF447"/>
  <c r="AB448"/>
  <c r="F449"/>
  <c r="H449" s="1"/>
  <c r="AF449"/>
  <c r="AJ451"/>
  <c r="AF452"/>
  <c r="F386"/>
  <c r="J386" s="1"/>
  <c r="F391"/>
  <c r="J391" s="1"/>
  <c r="AN455"/>
  <c r="F454"/>
  <c r="J454" s="1"/>
  <c r="AB372"/>
  <c r="AB455"/>
  <c r="AJ454"/>
  <c r="AJ455"/>
  <c r="AN454"/>
  <c r="AB454"/>
  <c r="AF454"/>
  <c r="F455"/>
  <c r="J455" s="1"/>
  <c r="AF455"/>
  <c r="AF396"/>
  <c r="F396"/>
  <c r="J396" s="1"/>
  <c r="AB396"/>
  <c r="F393"/>
  <c r="J393" s="1"/>
  <c r="AJ394"/>
  <c r="AN396"/>
  <c r="AJ396"/>
  <c r="AN384"/>
  <c r="AB393"/>
  <c r="AN394"/>
  <c r="AB384"/>
  <c r="AF391"/>
  <c r="AF393"/>
  <c r="F394"/>
  <c r="H394" s="1"/>
  <c r="AB394"/>
  <c r="AN393"/>
  <c r="AJ393"/>
  <c r="AF394"/>
  <c r="AJ388"/>
  <c r="AJ384"/>
  <c r="AN386"/>
  <c r="F392"/>
  <c r="H392" s="1"/>
  <c r="AF392"/>
  <c r="AF384"/>
  <c r="AJ391"/>
  <c r="AB392"/>
  <c r="AN392"/>
  <c r="AJ392"/>
  <c r="AB391"/>
  <c r="AF372"/>
  <c r="Y383"/>
  <c r="AD383"/>
  <c r="AI383"/>
  <c r="F384"/>
  <c r="J384" s="1"/>
  <c r="AJ386"/>
  <c r="AE383"/>
  <c r="AN385"/>
  <c r="AN372"/>
  <c r="AA383"/>
  <c r="AL383"/>
  <c r="AJ372"/>
  <c r="AF388"/>
  <c r="D383"/>
  <c r="AF385"/>
  <c r="AH383"/>
  <c r="AM383"/>
  <c r="F387"/>
  <c r="H387" s="1"/>
  <c r="F385"/>
  <c r="H385" s="1"/>
  <c r="AB385"/>
  <c r="AK383"/>
  <c r="AN388"/>
  <c r="AJ387"/>
  <c r="E383"/>
  <c r="F388"/>
  <c r="J388" s="1"/>
  <c r="AC383"/>
  <c r="AN387"/>
  <c r="AB387"/>
  <c r="AF386"/>
  <c r="AF368"/>
  <c r="AB369"/>
  <c r="AB370"/>
  <c r="AB371"/>
  <c r="F372"/>
  <c r="H372" s="1"/>
  <c r="AB375"/>
  <c r="F376"/>
  <c r="J376" s="1"/>
  <c r="AN376"/>
  <c r="AN378"/>
  <c r="AB347"/>
  <c r="AF387"/>
  <c r="AB386"/>
  <c r="F351"/>
  <c r="J351" s="1"/>
  <c r="AN352"/>
  <c r="F355"/>
  <c r="H355" s="1"/>
  <c r="F362"/>
  <c r="J362" s="1"/>
  <c r="AN367"/>
  <c r="AB368"/>
  <c r="F369"/>
  <c r="J369" s="1"/>
  <c r="AN371"/>
  <c r="F373"/>
  <c r="J373" s="1"/>
  <c r="F377"/>
  <c r="J377" s="1"/>
  <c r="F349"/>
  <c r="J349" s="1"/>
  <c r="AJ360"/>
  <c r="F364"/>
  <c r="J364" s="1"/>
  <c r="AJ364"/>
  <c r="F352"/>
  <c r="J352" s="1"/>
  <c r="AF356"/>
  <c r="AN358"/>
  <c r="F360"/>
  <c r="J360" s="1"/>
  <c r="AN360"/>
  <c r="AN362"/>
  <c r="F353"/>
  <c r="J353" s="1"/>
  <c r="AF360"/>
  <c r="AF351"/>
  <c r="AJ356"/>
  <c r="AB360"/>
  <c r="AF361"/>
  <c r="AB362"/>
  <c r="AJ348"/>
  <c r="AJ352"/>
  <c r="AF348"/>
  <c r="AB352"/>
  <c r="AF352"/>
  <c r="AN353"/>
  <c r="AJ354"/>
  <c r="AN355"/>
  <c r="AB356"/>
  <c r="F357"/>
  <c r="J357" s="1"/>
  <c r="AJ358"/>
  <c r="AN359"/>
  <c r="F361"/>
  <c r="J361" s="1"/>
  <c r="F347"/>
  <c r="J347" s="1"/>
  <c r="AF347"/>
  <c r="AJ349"/>
  <c r="AJ351"/>
  <c r="AF354"/>
  <c r="AJ355"/>
  <c r="AN356"/>
  <c r="AJ376"/>
  <c r="AF349"/>
  <c r="AF350"/>
  <c r="AJ353"/>
  <c r="AB361"/>
  <c r="AB364"/>
  <c r="AN368"/>
  <c r="AF376"/>
  <c r="AN347"/>
  <c r="AB351"/>
  <c r="AF353"/>
  <c r="F354"/>
  <c r="H354" s="1"/>
  <c r="AB354"/>
  <c r="AF355"/>
  <c r="AJ357"/>
  <c r="AF358"/>
  <c r="AJ359"/>
  <c r="AN361"/>
  <c r="AJ362"/>
  <c r="AF364"/>
  <c r="AN365"/>
  <c r="AN366"/>
  <c r="AJ379"/>
  <c r="AN380"/>
  <c r="AJ363"/>
  <c r="F365"/>
  <c r="J365" s="1"/>
  <c r="AJ367"/>
  <c r="AJ380"/>
  <c r="F363"/>
  <c r="J363" s="1"/>
  <c r="AF363"/>
  <c r="AN364"/>
  <c r="F367"/>
  <c r="H367" s="1"/>
  <c r="AJ368"/>
  <c r="AF373"/>
  <c r="F374"/>
  <c r="J374" s="1"/>
  <c r="AF374"/>
  <c r="F375"/>
  <c r="H375" s="1"/>
  <c r="AF375"/>
  <c r="AB376"/>
  <c r="AJ377"/>
  <c r="AF378"/>
  <c r="AJ347"/>
  <c r="AN349"/>
  <c r="AN351"/>
  <c r="AB353"/>
  <c r="AN354"/>
  <c r="AB355"/>
  <c r="F356"/>
  <c r="J356" s="1"/>
  <c r="AF357"/>
  <c r="F358"/>
  <c r="J358" s="1"/>
  <c r="AB358"/>
  <c r="AF359"/>
  <c r="AJ361"/>
  <c r="AF362"/>
  <c r="F382"/>
  <c r="J382" s="1"/>
  <c r="AJ365"/>
  <c r="AJ366"/>
  <c r="AN369"/>
  <c r="AN370"/>
  <c r="AB373"/>
  <c r="AB374"/>
  <c r="AF377"/>
  <c r="F378"/>
  <c r="J378" s="1"/>
  <c r="AF380"/>
  <c r="AB381"/>
  <c r="AN382"/>
  <c r="AB363"/>
  <c r="AF365"/>
  <c r="F366"/>
  <c r="J366" s="1"/>
  <c r="AF366"/>
  <c r="AF367"/>
  <c r="AJ369"/>
  <c r="AJ370"/>
  <c r="AJ371"/>
  <c r="AN373"/>
  <c r="AN374"/>
  <c r="AN375"/>
  <c r="AB377"/>
  <c r="AN379"/>
  <c r="AB380"/>
  <c r="F381"/>
  <c r="J381" s="1"/>
  <c r="AJ382"/>
  <c r="AN363"/>
  <c r="AB365"/>
  <c r="AB367"/>
  <c r="F368"/>
  <c r="J368" s="1"/>
  <c r="AF369"/>
  <c r="F370"/>
  <c r="J370" s="1"/>
  <c r="AF370"/>
  <c r="F371"/>
  <c r="H371" s="1"/>
  <c r="AF371"/>
  <c r="AJ373"/>
  <c r="AJ374"/>
  <c r="AJ375"/>
  <c r="AN377"/>
  <c r="AJ378"/>
  <c r="AN381"/>
  <c r="F379"/>
  <c r="J379" s="1"/>
  <c r="AF379"/>
  <c r="AJ381"/>
  <c r="AF382"/>
  <c r="AB379"/>
  <c r="F380"/>
  <c r="H380" s="1"/>
  <c r="AF381"/>
  <c r="F343"/>
  <c r="H343" s="1"/>
  <c r="AN342"/>
  <c r="AJ342"/>
  <c r="AN343"/>
  <c r="AB342"/>
  <c r="F342"/>
  <c r="J342" s="1"/>
  <c r="AF342"/>
  <c r="AF340"/>
  <c r="AJ343"/>
  <c r="AF343"/>
  <c r="AB343"/>
  <c r="F340"/>
  <c r="J340" s="1"/>
  <c r="AB340"/>
  <c r="F337"/>
  <c r="J337" s="1"/>
  <c r="AF337"/>
  <c r="AN340"/>
  <c r="AJ340"/>
  <c r="F336"/>
  <c r="H336" s="1"/>
  <c r="AJ337"/>
  <c r="F334"/>
  <c r="J334" s="1"/>
  <c r="AB337"/>
  <c r="AN337"/>
  <c r="AB334"/>
  <c r="AF336"/>
  <c r="AN336"/>
  <c r="AJ336"/>
  <c r="AF334"/>
  <c r="AN334"/>
  <c r="AJ334"/>
  <c r="F332"/>
  <c r="J332" s="1"/>
  <c r="AJ333"/>
  <c r="AN331"/>
  <c r="AN332"/>
  <c r="AN333"/>
  <c r="F331"/>
  <c r="H331" s="1"/>
  <c r="AB331"/>
  <c r="AJ331"/>
  <c r="AF331"/>
  <c r="AJ332"/>
  <c r="F318"/>
  <c r="J318" s="1"/>
  <c r="AF332"/>
  <c r="F333"/>
  <c r="H333" s="1"/>
  <c r="AF333"/>
  <c r="AB332"/>
  <c r="AB333"/>
  <c r="AJ317"/>
  <c r="AJ320"/>
  <c r="AN321"/>
  <c r="AN315"/>
  <c r="AB316"/>
  <c r="F317"/>
  <c r="J317" s="1"/>
  <c r="AF317"/>
  <c r="AN319"/>
  <c r="F316"/>
  <c r="J316" s="1"/>
  <c r="AF316"/>
  <c r="AN318"/>
  <c r="F320"/>
  <c r="H320" s="1"/>
  <c r="AJ321"/>
  <c r="F314"/>
  <c r="J314" s="1"/>
  <c r="AJ319"/>
  <c r="AN317"/>
  <c r="AB321"/>
  <c r="AN322"/>
  <c r="AJ323"/>
  <c r="AB314"/>
  <c r="AF315"/>
  <c r="AJ316"/>
  <c r="AB318"/>
  <c r="AB319"/>
  <c r="F325"/>
  <c r="H325" s="1"/>
  <c r="F323"/>
  <c r="H323" s="1"/>
  <c r="AN314"/>
  <c r="AJ318"/>
  <c r="AF324"/>
  <c r="AF321"/>
  <c r="AF314"/>
  <c r="AJ314"/>
  <c r="AJ315"/>
  <c r="AN316"/>
  <c r="AF318"/>
  <c r="F319"/>
  <c r="J319" s="1"/>
  <c r="AF319"/>
  <c r="AB325"/>
  <c r="AF320"/>
  <c r="AJ322"/>
  <c r="AF323"/>
  <c r="F326"/>
  <c r="J326" s="1"/>
  <c r="AF326"/>
  <c r="F321"/>
  <c r="J321" s="1"/>
  <c r="AF322"/>
  <c r="AB323"/>
  <c r="F305"/>
  <c r="H305" s="1"/>
  <c r="F309"/>
  <c r="H309" s="1"/>
  <c r="F270"/>
  <c r="J270" s="1"/>
  <c r="F274"/>
  <c r="H274" s="1"/>
  <c r="F278"/>
  <c r="H278" s="1"/>
  <c r="F282"/>
  <c r="H282" s="1"/>
  <c r="F286"/>
  <c r="J286" s="1"/>
  <c r="F324"/>
  <c r="J324" s="1"/>
  <c r="AN320"/>
  <c r="AN323"/>
  <c r="AB324"/>
  <c r="F287"/>
  <c r="J287" s="1"/>
  <c r="AN324"/>
  <c r="AN325"/>
  <c r="AJ326"/>
  <c r="AJ324"/>
  <c r="AF325"/>
  <c r="AJ325"/>
  <c r="F271"/>
  <c r="J271" s="1"/>
  <c r="F275"/>
  <c r="J275" s="1"/>
  <c r="F279"/>
  <c r="J279" s="1"/>
  <c r="F283"/>
  <c r="J283" s="1"/>
  <c r="AB290"/>
  <c r="F291"/>
  <c r="J291" s="1"/>
  <c r="F295"/>
  <c r="J295" s="1"/>
  <c r="F299"/>
  <c r="J299" s="1"/>
  <c r="AB326"/>
  <c r="AF304"/>
  <c r="AF308"/>
  <c r="AN270"/>
  <c r="AN271"/>
  <c r="AN275"/>
  <c r="AN279"/>
  <c r="AN283"/>
  <c r="AJ286"/>
  <c r="AJ287"/>
  <c r="AJ289"/>
  <c r="AN326"/>
  <c r="F272"/>
  <c r="H272" s="1"/>
  <c r="AB274"/>
  <c r="AB275"/>
  <c r="F276"/>
  <c r="J276" s="1"/>
  <c r="AB278"/>
  <c r="AB279"/>
  <c r="F280"/>
  <c r="J280" s="1"/>
  <c r="AB282"/>
  <c r="AB283"/>
  <c r="F298"/>
  <c r="J298" s="1"/>
  <c r="AF298"/>
  <c r="AN300"/>
  <c r="AJ271"/>
  <c r="AJ275"/>
  <c r="AJ279"/>
  <c r="AJ283"/>
  <c r="AN284"/>
  <c r="AB285"/>
  <c r="AF286"/>
  <c r="AN290"/>
  <c r="AN294"/>
  <c r="AF271"/>
  <c r="AF275"/>
  <c r="AF279"/>
  <c r="AF283"/>
  <c r="F290"/>
  <c r="AJ298"/>
  <c r="AN274"/>
  <c r="AN278"/>
  <c r="AN282"/>
  <c r="AF301"/>
  <c r="AN303"/>
  <c r="AB304"/>
  <c r="AB308"/>
  <c r="AB269"/>
  <c r="AJ270"/>
  <c r="AN272"/>
  <c r="AB273"/>
  <c r="AJ274"/>
  <c r="AN276"/>
  <c r="AJ278"/>
  <c r="AN280"/>
  <c r="AB281"/>
  <c r="AJ282"/>
  <c r="F302"/>
  <c r="J302" s="1"/>
  <c r="AN304"/>
  <c r="AN308"/>
  <c r="AF270"/>
  <c r="AF274"/>
  <c r="AF278"/>
  <c r="AF282"/>
  <c r="AB286"/>
  <c r="AJ290"/>
  <c r="AJ294"/>
  <c r="AJ295"/>
  <c r="AJ297"/>
  <c r="AB298"/>
  <c r="AJ300"/>
  <c r="AJ304"/>
  <c r="AJ308"/>
  <c r="AB270"/>
  <c r="F284"/>
  <c r="J284" s="1"/>
  <c r="AN286"/>
  <c r="AF290"/>
  <c r="AB291"/>
  <c r="AB293"/>
  <c r="AF294"/>
  <c r="F297"/>
  <c r="H297" s="1"/>
  <c r="AF297"/>
  <c r="AN298"/>
  <c r="AJ301"/>
  <c r="AB302"/>
  <c r="AB303"/>
  <c r="AJ305"/>
  <c r="AB306"/>
  <c r="AB307"/>
  <c r="AN309"/>
  <c r="AF310"/>
  <c r="F311"/>
  <c r="J311" s="1"/>
  <c r="AF311"/>
  <c r="AF269"/>
  <c r="AF273"/>
  <c r="AF277"/>
  <c r="AF281"/>
  <c r="AF285"/>
  <c r="AN287"/>
  <c r="AJ288"/>
  <c r="AN288"/>
  <c r="AN289"/>
  <c r="AF291"/>
  <c r="F292"/>
  <c r="J292" s="1"/>
  <c r="F293"/>
  <c r="H293" s="1"/>
  <c r="AF293"/>
  <c r="AN295"/>
  <c r="AJ296"/>
  <c r="AN296"/>
  <c r="AN297"/>
  <c r="AF299"/>
  <c r="F300"/>
  <c r="J300" s="1"/>
  <c r="AN285"/>
  <c r="AF287"/>
  <c r="F288"/>
  <c r="J288" s="1"/>
  <c r="F289"/>
  <c r="H289" s="1"/>
  <c r="AF289"/>
  <c r="AN291"/>
  <c r="AJ292"/>
  <c r="AN292"/>
  <c r="AN293"/>
  <c r="AF295"/>
  <c r="F296"/>
  <c r="H296" s="1"/>
  <c r="AN299"/>
  <c r="AJ285"/>
  <c r="AB287"/>
  <c r="AB289"/>
  <c r="AJ291"/>
  <c r="AJ293"/>
  <c r="AB295"/>
  <c r="AB297"/>
  <c r="AJ299"/>
  <c r="F269"/>
  <c r="AJ269"/>
  <c r="AB272"/>
  <c r="F273"/>
  <c r="AJ273"/>
  <c r="AB276"/>
  <c r="AJ277"/>
  <c r="AB280"/>
  <c r="F281"/>
  <c r="AJ281"/>
  <c r="AB284"/>
  <c r="F285"/>
  <c r="AB288"/>
  <c r="AB296"/>
  <c r="AB300"/>
  <c r="AN305"/>
  <c r="AF306"/>
  <c r="F307"/>
  <c r="J307" s="1"/>
  <c r="AF307"/>
  <c r="F310"/>
  <c r="J310" s="1"/>
  <c r="AJ310"/>
  <c r="AJ311"/>
  <c r="AJ272"/>
  <c r="AJ276"/>
  <c r="AJ280"/>
  <c r="AJ284"/>
  <c r="F301"/>
  <c r="H301" s="1"/>
  <c r="AN302"/>
  <c r="F304"/>
  <c r="J304" s="1"/>
  <c r="AN269"/>
  <c r="AF272"/>
  <c r="AN273"/>
  <c r="AF276"/>
  <c r="AN277"/>
  <c r="AF280"/>
  <c r="AN281"/>
  <c r="AF284"/>
  <c r="AF288"/>
  <c r="AF292"/>
  <c r="AF296"/>
  <c r="AF300"/>
  <c r="AB301"/>
  <c r="AJ302"/>
  <c r="AJ303"/>
  <c r="AF305"/>
  <c r="AN306"/>
  <c r="AN307"/>
  <c r="F308"/>
  <c r="J308" s="1"/>
  <c r="AJ309"/>
  <c r="AB310"/>
  <c r="AB311"/>
  <c r="AN301"/>
  <c r="AF302"/>
  <c r="F303"/>
  <c r="J303" s="1"/>
  <c r="AF303"/>
  <c r="AB305"/>
  <c r="F306"/>
  <c r="J306" s="1"/>
  <c r="AJ306"/>
  <c r="AJ307"/>
  <c r="AF309"/>
  <c r="AN310"/>
  <c r="AN311"/>
  <c r="AC260"/>
  <c r="AH260"/>
  <c r="AM260"/>
  <c r="AB265"/>
  <c r="F266"/>
  <c r="H266" s="1"/>
  <c r="AF266"/>
  <c r="AA260"/>
  <c r="AG260"/>
  <c r="AL260"/>
  <c r="AB263"/>
  <c r="E260"/>
  <c r="AF261"/>
  <c r="AK260"/>
  <c r="Y260"/>
  <c r="AD260"/>
  <c r="AI260"/>
  <c r="D260"/>
  <c r="F265"/>
  <c r="J265" s="1"/>
  <c r="AE260"/>
  <c r="AB264"/>
  <c r="AF265"/>
  <c r="AF262"/>
  <c r="F263"/>
  <c r="J263" s="1"/>
  <c r="AB266"/>
  <c r="F261"/>
  <c r="H261" s="1"/>
  <c r="AN261"/>
  <c r="AN263"/>
  <c r="AJ261"/>
  <c r="F262"/>
  <c r="J262" s="1"/>
  <c r="AJ263"/>
  <c r="AF263"/>
  <c r="F264"/>
  <c r="J264" s="1"/>
  <c r="AJ264"/>
  <c r="AN264"/>
  <c r="AF264"/>
  <c r="AB262"/>
  <c r="AN262"/>
  <c r="AJ262"/>
  <c r="AN265"/>
  <c r="AN266"/>
  <c r="AF231"/>
  <c r="AJ265"/>
  <c r="AJ266"/>
  <c r="AN232"/>
  <c r="F231"/>
  <c r="J231" s="1"/>
  <c r="AB231"/>
  <c r="AN231"/>
  <c r="AJ232"/>
  <c r="AB251"/>
  <c r="AN233"/>
  <c r="AJ231"/>
  <c r="F232"/>
  <c r="J232" s="1"/>
  <c r="AB232"/>
  <c r="AF232"/>
  <c r="AJ233"/>
  <c r="F251"/>
  <c r="H251" s="1"/>
  <c r="AJ251"/>
  <c r="AN253"/>
  <c r="F233"/>
  <c r="J233" s="1"/>
  <c r="AF233"/>
  <c r="AB233"/>
  <c r="AF251"/>
  <c r="AF245"/>
  <c r="AJ246"/>
  <c r="AN247"/>
  <c r="AB256"/>
  <c r="AN259"/>
  <c r="F246"/>
  <c r="J246" s="1"/>
  <c r="AJ247"/>
  <c r="AN251"/>
  <c r="AF252"/>
  <c r="F253"/>
  <c r="J253" s="1"/>
  <c r="AB253"/>
  <c r="AN257"/>
  <c r="AJ255"/>
  <c r="AN256"/>
  <c r="AF247"/>
  <c r="AN249"/>
  <c r="AB250"/>
  <c r="AJ245"/>
  <c r="AN246"/>
  <c r="AB247"/>
  <c r="AJ249"/>
  <c r="AN250"/>
  <c r="F252"/>
  <c r="J252" s="1"/>
  <c r="AJ259"/>
  <c r="F259"/>
  <c r="J259" s="1"/>
  <c r="AN258"/>
  <c r="AJ254"/>
  <c r="F257"/>
  <c r="J257" s="1"/>
  <c r="AF255"/>
  <c r="AJ256"/>
  <c r="AF256"/>
  <c r="AJ253"/>
  <c r="AF253"/>
  <c r="AB252"/>
  <c r="AN252"/>
  <c r="AJ252"/>
  <c r="AJ250"/>
  <c r="F250"/>
  <c r="H250" s="1"/>
  <c r="AF250"/>
  <c r="AF249"/>
  <c r="F249"/>
  <c r="H249" s="1"/>
  <c r="AB249"/>
  <c r="F247"/>
  <c r="H247" s="1"/>
  <c r="F245"/>
  <c r="J245" s="1"/>
  <c r="AB245"/>
  <c r="AF246"/>
  <c r="AN245"/>
  <c r="AB246"/>
  <c r="AN248"/>
  <c r="AJ248"/>
  <c r="AF248"/>
  <c r="F254"/>
  <c r="J254" s="1"/>
  <c r="AF254"/>
  <c r="AJ257"/>
  <c r="AJ258"/>
  <c r="AB254"/>
  <c r="F255"/>
  <c r="J255" s="1"/>
  <c r="AB255"/>
  <c r="F256"/>
  <c r="H256" s="1"/>
  <c r="AF257"/>
  <c r="F258"/>
  <c r="H258" s="1"/>
  <c r="AF258"/>
  <c r="AF259"/>
  <c r="AN254"/>
  <c r="AN255"/>
  <c r="AB257"/>
  <c r="AB258"/>
  <c r="AB259"/>
  <c r="D235"/>
  <c r="AC235"/>
  <c r="AH235"/>
  <c r="AM235"/>
  <c r="E235"/>
  <c r="AA235"/>
  <c r="AG235"/>
  <c r="AL235"/>
  <c r="AE235"/>
  <c r="AK235"/>
  <c r="Y235"/>
  <c r="AD235"/>
  <c r="AI235"/>
  <c r="AJ237"/>
  <c r="AF237"/>
  <c r="AF240"/>
  <c r="AB237"/>
  <c r="AF238"/>
  <c r="F239"/>
  <c r="J239" s="1"/>
  <c r="AN241"/>
  <c r="AB236"/>
  <c r="F237"/>
  <c r="J237" s="1"/>
  <c r="AN237"/>
  <c r="AN239"/>
  <c r="AB240"/>
  <c r="F240"/>
  <c r="J240" s="1"/>
  <c r="AN240"/>
  <c r="AJ241"/>
  <c r="AN236"/>
  <c r="F238"/>
  <c r="J238" s="1"/>
  <c r="AJ240"/>
  <c r="F241"/>
  <c r="J241" s="1"/>
  <c r="AB238"/>
  <c r="AJ236"/>
  <c r="AN238"/>
  <c r="AJ239"/>
  <c r="F242"/>
  <c r="J242" s="1"/>
  <c r="AF242"/>
  <c r="F236"/>
  <c r="H236" s="1"/>
  <c r="AF236"/>
  <c r="AJ238"/>
  <c r="AF239"/>
  <c r="AF241"/>
  <c r="AB241"/>
  <c r="AJ242"/>
  <c r="AN228"/>
  <c r="AF230"/>
  <c r="AJ225"/>
  <c r="AN226"/>
  <c r="AB242"/>
  <c r="AN242"/>
  <c r="F227"/>
  <c r="H227" s="1"/>
  <c r="AN225"/>
  <c r="AJ226"/>
  <c r="F229"/>
  <c r="J229" s="1"/>
  <c r="AN229"/>
  <c r="F226"/>
  <c r="J226" s="1"/>
  <c r="AB228"/>
  <c r="AB226"/>
  <c r="AF227"/>
  <c r="AJ229"/>
  <c r="AJ228"/>
  <c r="AF228"/>
  <c r="AF226"/>
  <c r="AJ227"/>
  <c r="AJ230"/>
  <c r="AB227"/>
  <c r="F228"/>
  <c r="H228" s="1"/>
  <c r="AF229"/>
  <c r="F230"/>
  <c r="J230" s="1"/>
  <c r="AB230"/>
  <c r="AN227"/>
  <c r="AB229"/>
  <c r="AN230"/>
  <c r="F215"/>
  <c r="J215" s="1"/>
  <c r="AJ215"/>
  <c r="AN216"/>
  <c r="AF215"/>
  <c r="AJ216"/>
  <c r="F210"/>
  <c r="H210" s="1"/>
  <c r="F220"/>
  <c r="J220" s="1"/>
  <c r="AB215"/>
  <c r="F216"/>
  <c r="H216" s="1"/>
  <c r="AF216"/>
  <c r="AJ217"/>
  <c r="F218"/>
  <c r="J218" s="1"/>
  <c r="AN215"/>
  <c r="F217"/>
  <c r="J217" s="1"/>
  <c r="AF217"/>
  <c r="AJ218"/>
  <c r="AB217"/>
  <c r="AN217"/>
  <c r="AB219"/>
  <c r="AJ220"/>
  <c r="AB218"/>
  <c r="AF218"/>
  <c r="F219"/>
  <c r="H219" s="1"/>
  <c r="AF219"/>
  <c r="AN218"/>
  <c r="AN219"/>
  <c r="AJ219"/>
  <c r="AF220"/>
  <c r="AB220"/>
  <c r="AN209"/>
  <c r="AN220"/>
  <c r="AB210"/>
  <c r="F209"/>
  <c r="J209" s="1"/>
  <c r="AB209"/>
  <c r="AF208"/>
  <c r="AF210"/>
  <c r="AJ210"/>
  <c r="AJ209"/>
  <c r="AJ211"/>
  <c r="AN210"/>
  <c r="AF209"/>
  <c r="F211"/>
  <c r="H211" s="1"/>
  <c r="F212"/>
  <c r="J212" s="1"/>
  <c r="AJ208"/>
  <c r="AN211"/>
  <c r="AN212"/>
  <c r="F208"/>
  <c r="H208" s="1"/>
  <c r="AB208"/>
  <c r="AF211"/>
  <c r="AJ212"/>
  <c r="AN208"/>
  <c r="AF212"/>
  <c r="AB212"/>
  <c r="F201"/>
  <c r="J201" s="1"/>
  <c r="F204"/>
  <c r="J204" s="1"/>
  <c r="AF192"/>
  <c r="AB201"/>
  <c r="F202"/>
  <c r="J202" s="1"/>
  <c r="AJ203"/>
  <c r="AB204"/>
  <c r="AN201"/>
  <c r="AN204"/>
  <c r="F193"/>
  <c r="J193" s="1"/>
  <c r="AJ201"/>
  <c r="AJ204"/>
  <c r="AF201"/>
  <c r="AF204"/>
  <c r="AJ202"/>
  <c r="AN203"/>
  <c r="F205"/>
  <c r="H205" s="1"/>
  <c r="F203"/>
  <c r="J203" s="1"/>
  <c r="AF203"/>
  <c r="AN202"/>
  <c r="AB203"/>
  <c r="AB192"/>
  <c r="AF205"/>
  <c r="AN192"/>
  <c r="AF202"/>
  <c r="AJ192"/>
  <c r="AB202"/>
  <c r="F192"/>
  <c r="H192" s="1"/>
  <c r="AJ194"/>
  <c r="AN193"/>
  <c r="AJ205"/>
  <c r="AB205"/>
  <c r="AN205"/>
  <c r="AN194"/>
  <c r="AB193"/>
  <c r="AB195"/>
  <c r="F194"/>
  <c r="J194" s="1"/>
  <c r="AJ193"/>
  <c r="F196"/>
  <c r="J196" s="1"/>
  <c r="AF193"/>
  <c r="AN195"/>
  <c r="AB170"/>
  <c r="AB174"/>
  <c r="AF197"/>
  <c r="F195"/>
  <c r="H195" s="1"/>
  <c r="AJ195"/>
  <c r="AF194"/>
  <c r="AF195"/>
  <c r="AJ196"/>
  <c r="AB194"/>
  <c r="AN196"/>
  <c r="AF196"/>
  <c r="F197"/>
  <c r="H197" s="1"/>
  <c r="AJ197"/>
  <c r="AB197"/>
  <c r="AN197"/>
  <c r="AF170"/>
  <c r="AF174"/>
  <c r="AB181"/>
  <c r="F182"/>
  <c r="H182" s="1"/>
  <c r="AF182"/>
  <c r="AJ183"/>
  <c r="AN170"/>
  <c r="F166"/>
  <c r="J166" s="1"/>
  <c r="AJ170"/>
  <c r="AJ186"/>
  <c r="AJ172"/>
  <c r="AJ173"/>
  <c r="AN174"/>
  <c r="F176"/>
  <c r="J176" s="1"/>
  <c r="AN176"/>
  <c r="AN177"/>
  <c r="F180"/>
  <c r="J180" s="1"/>
  <c r="F170"/>
  <c r="H170" s="1"/>
  <c r="F173"/>
  <c r="H173" s="1"/>
  <c r="AF173"/>
  <c r="AJ174"/>
  <c r="AF183"/>
  <c r="AB183"/>
  <c r="AN184"/>
  <c r="AJ185"/>
  <c r="AN186"/>
  <c r="F178"/>
  <c r="H178" s="1"/>
  <c r="AJ180"/>
  <c r="AF181"/>
  <c r="AJ182"/>
  <c r="AN183"/>
  <c r="F184"/>
  <c r="J184" s="1"/>
  <c r="AF185"/>
  <c r="AF180"/>
  <c r="F181"/>
  <c r="J181" s="1"/>
  <c r="AJ184"/>
  <c r="AF186"/>
  <c r="AB187"/>
  <c r="AF188"/>
  <c r="F189"/>
  <c r="H189" s="1"/>
  <c r="AF189"/>
  <c r="AN178"/>
  <c r="AB179"/>
  <c r="AB180"/>
  <c r="AN181"/>
  <c r="AB182"/>
  <c r="F183"/>
  <c r="H183" s="1"/>
  <c r="AF184"/>
  <c r="F185"/>
  <c r="J185" s="1"/>
  <c r="AB185"/>
  <c r="AB186"/>
  <c r="F187"/>
  <c r="J187" s="1"/>
  <c r="AN180"/>
  <c r="AJ181"/>
  <c r="AN182"/>
  <c r="AB184"/>
  <c r="AO184" s="1"/>
  <c r="AN185"/>
  <c r="AF177"/>
  <c r="AF172"/>
  <c r="AB172"/>
  <c r="AB173"/>
  <c r="F174"/>
  <c r="J174" s="1"/>
  <c r="AF171"/>
  <c r="F172"/>
  <c r="H172" s="1"/>
  <c r="AN171"/>
  <c r="AN172"/>
  <c r="AN173"/>
  <c r="AN179"/>
  <c r="AJ179"/>
  <c r="AF175"/>
  <c r="F177"/>
  <c r="J177" s="1"/>
  <c r="F175"/>
  <c r="J175" s="1"/>
  <c r="AF179"/>
  <c r="AB175"/>
  <c r="AJ176"/>
  <c r="AJ177"/>
  <c r="AJ178"/>
  <c r="AN175"/>
  <c r="AF176"/>
  <c r="AF178"/>
  <c r="AJ175"/>
  <c r="AB176"/>
  <c r="AB178"/>
  <c r="F179"/>
  <c r="H179" s="1"/>
  <c r="AN187"/>
  <c r="AB188"/>
  <c r="AB189"/>
  <c r="AJ187"/>
  <c r="AN188"/>
  <c r="AN189"/>
  <c r="F186"/>
  <c r="J186" s="1"/>
  <c r="AF187"/>
  <c r="F188"/>
  <c r="H188" s="1"/>
  <c r="AJ188"/>
  <c r="AJ189"/>
  <c r="AN166"/>
  <c r="AJ167"/>
  <c r="AB166"/>
  <c r="F167"/>
  <c r="J167" s="1"/>
  <c r="AJ166"/>
  <c r="AF166"/>
  <c r="F169"/>
  <c r="J169" s="1"/>
  <c r="AJ168"/>
  <c r="AN167"/>
  <c r="AF167"/>
  <c r="AN168"/>
  <c r="AB167"/>
  <c r="AJ156"/>
  <c r="AB169"/>
  <c r="F168"/>
  <c r="J168" s="1"/>
  <c r="AF168"/>
  <c r="AB168"/>
  <c r="F154"/>
  <c r="J154" s="1"/>
  <c r="AN169"/>
  <c r="AJ169"/>
  <c r="F159"/>
  <c r="J159" s="1"/>
  <c r="F151"/>
  <c r="H151" s="1"/>
  <c r="F152"/>
  <c r="J152" s="1"/>
  <c r="AF169"/>
  <c r="AN151"/>
  <c r="AB152"/>
  <c r="F153"/>
  <c r="J153" s="1"/>
  <c r="AB155"/>
  <c r="F156"/>
  <c r="J156" s="1"/>
  <c r="AN156"/>
  <c r="AN158"/>
  <c r="AF156"/>
  <c r="AN161"/>
  <c r="AB151"/>
  <c r="AF152"/>
  <c r="AJ154"/>
  <c r="AB156"/>
  <c r="AF157"/>
  <c r="AN153"/>
  <c r="AJ153"/>
  <c r="F157"/>
  <c r="J157" s="1"/>
  <c r="AF153"/>
  <c r="AJ158"/>
  <c r="AF158"/>
  <c r="AN157"/>
  <c r="AB157"/>
  <c r="AJ157"/>
  <c r="AF155"/>
  <c r="AF154"/>
  <c r="F155"/>
  <c r="J155" s="1"/>
  <c r="AJ151"/>
  <c r="AN152"/>
  <c r="AB154"/>
  <c r="AN155"/>
  <c r="AF151"/>
  <c r="AJ152"/>
  <c r="AN154"/>
  <c r="AJ155"/>
  <c r="AN159"/>
  <c r="AN160"/>
  <c r="AJ161"/>
  <c r="AB161"/>
  <c r="AJ160"/>
  <c r="F160"/>
  <c r="H160" s="1"/>
  <c r="AB160"/>
  <c r="AF160"/>
  <c r="F161"/>
  <c r="J161" s="1"/>
  <c r="AF161"/>
  <c r="F140"/>
  <c r="J140" s="1"/>
  <c r="AB159"/>
  <c r="AJ159"/>
  <c r="AF159"/>
  <c r="AF142"/>
  <c r="AF139"/>
  <c r="AB140"/>
  <c r="F138"/>
  <c r="J138" s="1"/>
  <c r="AN142"/>
  <c r="AN139"/>
  <c r="AN140"/>
  <c r="AB142"/>
  <c r="AN141"/>
  <c r="F139"/>
  <c r="H139" s="1"/>
  <c r="AJ139"/>
  <c r="AJ142"/>
  <c r="AB139"/>
  <c r="F142"/>
  <c r="H142" s="1"/>
  <c r="AB141"/>
  <c r="AF144"/>
  <c r="F145"/>
  <c r="J145" s="1"/>
  <c r="AF138"/>
  <c r="AN143"/>
  <c r="AF141"/>
  <c r="F141"/>
  <c r="H141" s="1"/>
  <c r="AJ140"/>
  <c r="AJ141"/>
  <c r="AF140"/>
  <c r="AJ138"/>
  <c r="AB144"/>
  <c r="AN145"/>
  <c r="AB138"/>
  <c r="AJ143"/>
  <c r="F129"/>
  <c r="J129" s="1"/>
  <c r="F144"/>
  <c r="J144" s="1"/>
  <c r="AN138"/>
  <c r="AF143"/>
  <c r="AF146"/>
  <c r="AB145"/>
  <c r="AN144"/>
  <c r="AJ145"/>
  <c r="AJ146"/>
  <c r="AJ144"/>
  <c r="AF145"/>
  <c r="F137"/>
  <c r="J137" s="1"/>
  <c r="AJ136"/>
  <c r="AN137"/>
  <c r="F146"/>
  <c r="H146" s="1"/>
  <c r="AB146"/>
  <c r="AJ137"/>
  <c r="AN146"/>
  <c r="AF137"/>
  <c r="AJ123"/>
  <c r="AJ135"/>
  <c r="AN136"/>
  <c r="AB137"/>
  <c r="F135"/>
  <c r="J135" s="1"/>
  <c r="AF136"/>
  <c r="AN123"/>
  <c r="AN135"/>
  <c r="F136"/>
  <c r="H136" s="1"/>
  <c r="AB136"/>
  <c r="AF120"/>
  <c r="AF135"/>
  <c r="F120"/>
  <c r="J120" s="1"/>
  <c r="AB135"/>
  <c r="AB123"/>
  <c r="AN125"/>
  <c r="AF147"/>
  <c r="AB147"/>
  <c r="AN147"/>
  <c r="F147"/>
  <c r="J147" s="1"/>
  <c r="AJ147"/>
  <c r="AB126"/>
  <c r="F127"/>
  <c r="J127" s="1"/>
  <c r="AF128"/>
  <c r="AB120"/>
  <c r="AB121"/>
  <c r="F123"/>
  <c r="H123" s="1"/>
  <c r="F124"/>
  <c r="J124" s="1"/>
  <c r="AN122"/>
  <c r="AF123"/>
  <c r="AF124"/>
  <c r="F125"/>
  <c r="J125" s="1"/>
  <c r="AB125"/>
  <c r="AF130"/>
  <c r="AJ129"/>
  <c r="AN126"/>
  <c r="F126"/>
  <c r="H126" s="1"/>
  <c r="AJ126"/>
  <c r="AJ122"/>
  <c r="AN124"/>
  <c r="AJ125"/>
  <c r="AB124"/>
  <c r="AF126"/>
  <c r="AN127"/>
  <c r="AJ128"/>
  <c r="F122"/>
  <c r="H122" s="1"/>
  <c r="AF122"/>
  <c r="AJ124"/>
  <c r="AF125"/>
  <c r="AJ121"/>
  <c r="AN121"/>
  <c r="F121"/>
  <c r="J121" s="1"/>
  <c r="AF121"/>
  <c r="AN120"/>
  <c r="AJ120"/>
  <c r="AF129"/>
  <c r="AJ127"/>
  <c r="AB129"/>
  <c r="F130"/>
  <c r="J130" s="1"/>
  <c r="AB130"/>
  <c r="AF127"/>
  <c r="F128"/>
  <c r="H128" s="1"/>
  <c r="AB128"/>
  <c r="AN129"/>
  <c r="AB127"/>
  <c r="AN128"/>
  <c r="AN130"/>
  <c r="AJ130"/>
  <c r="F113"/>
  <c r="J113" s="1"/>
  <c r="F111"/>
  <c r="J111" s="1"/>
  <c r="F114"/>
  <c r="J114" s="1"/>
  <c r="F112"/>
  <c r="H112" s="1"/>
  <c r="F109"/>
  <c r="J109" s="1"/>
  <c r="AN109"/>
  <c r="AB110"/>
  <c r="AN110"/>
  <c r="AN113"/>
  <c r="AB114"/>
  <c r="AJ110"/>
  <c r="AF111"/>
  <c r="AB112"/>
  <c r="F116"/>
  <c r="H116" s="1"/>
  <c r="AJ113"/>
  <c r="AN114"/>
  <c r="AF110"/>
  <c r="AN112"/>
  <c r="AJ114"/>
  <c r="AJ112"/>
  <c r="AF114"/>
  <c r="AF112"/>
  <c r="AN111"/>
  <c r="AB111"/>
  <c r="AJ111"/>
  <c r="AB109"/>
  <c r="F110"/>
  <c r="J110" s="1"/>
  <c r="AJ109"/>
  <c r="AF109"/>
  <c r="AF113"/>
  <c r="F99"/>
  <c r="J99" s="1"/>
  <c r="AB113"/>
  <c r="H113"/>
  <c r="AN115"/>
  <c r="AJ116"/>
  <c r="AB115"/>
  <c r="AN108"/>
  <c r="AJ108"/>
  <c r="AJ115"/>
  <c r="AN116"/>
  <c r="F108"/>
  <c r="J108" s="1"/>
  <c r="AF108"/>
  <c r="F115"/>
  <c r="H115" s="1"/>
  <c r="AF115"/>
  <c r="AJ99"/>
  <c r="AN97"/>
  <c r="F98"/>
  <c r="H98" s="1"/>
  <c r="AB98"/>
  <c r="AF116"/>
  <c r="AB116"/>
  <c r="AF99"/>
  <c r="AJ97"/>
  <c r="AN98"/>
  <c r="AN104"/>
  <c r="AB99"/>
  <c r="AF97"/>
  <c r="AJ98"/>
  <c r="AN99"/>
  <c r="F97"/>
  <c r="J97" s="1"/>
  <c r="AB97"/>
  <c r="AF98"/>
  <c r="F105"/>
  <c r="H105" s="1"/>
  <c r="AF102"/>
  <c r="AF105"/>
  <c r="AB104"/>
  <c r="AJ104"/>
  <c r="AJ102"/>
  <c r="F104"/>
  <c r="H104" s="1"/>
  <c r="AF104"/>
  <c r="AN105"/>
  <c r="AJ105"/>
  <c r="AB105"/>
  <c r="F100"/>
  <c r="J100" s="1"/>
  <c r="AJ101"/>
  <c r="AN100"/>
  <c r="F102"/>
  <c r="H102" s="1"/>
  <c r="AB102"/>
  <c r="AN102"/>
  <c r="F101"/>
  <c r="H101" s="1"/>
  <c r="AN101"/>
  <c r="AJ100"/>
  <c r="AF100"/>
  <c r="AF101"/>
  <c r="AB101"/>
  <c r="AJ94"/>
  <c r="F94"/>
  <c r="H94" s="1"/>
  <c r="AJ93"/>
  <c r="F91"/>
  <c r="J91" s="1"/>
  <c r="AJ92"/>
  <c r="F73"/>
  <c r="J73" s="1"/>
  <c r="F77"/>
  <c r="J77" s="1"/>
  <c r="AF92"/>
  <c r="AN93"/>
  <c r="AB94"/>
  <c r="AF94"/>
  <c r="F93"/>
  <c r="H93" s="1"/>
  <c r="AB93"/>
  <c r="AN95"/>
  <c r="AN94"/>
  <c r="AF93"/>
  <c r="F92"/>
  <c r="H92" s="1"/>
  <c r="AB92"/>
  <c r="AB91"/>
  <c r="AN92"/>
  <c r="AF91"/>
  <c r="AN91"/>
  <c r="AB95"/>
  <c r="AF95"/>
  <c r="F95"/>
  <c r="J95" s="1"/>
  <c r="AJ86"/>
  <c r="AJ95"/>
  <c r="F84"/>
  <c r="J84" s="1"/>
  <c r="AJ87"/>
  <c r="AN86"/>
  <c r="AF86"/>
  <c r="F78"/>
  <c r="J78" s="1"/>
  <c r="AF73"/>
  <c r="AJ74"/>
  <c r="AN75"/>
  <c r="AB76"/>
  <c r="AJ84"/>
  <c r="F86"/>
  <c r="J86" s="1"/>
  <c r="AB86"/>
  <c r="AN87"/>
  <c r="AF87"/>
  <c r="AN84"/>
  <c r="F87"/>
  <c r="J87" s="1"/>
  <c r="AB87"/>
  <c r="AF84"/>
  <c r="AB84"/>
  <c r="F76"/>
  <c r="J76" s="1"/>
  <c r="AF76"/>
  <c r="AN76"/>
  <c r="AJ76"/>
  <c r="AB77"/>
  <c r="AJ78"/>
  <c r="AB73"/>
  <c r="F74"/>
  <c r="J74" s="1"/>
  <c r="AF74"/>
  <c r="AJ75"/>
  <c r="AN77"/>
  <c r="AB74"/>
  <c r="F75"/>
  <c r="H75" s="1"/>
  <c r="AF75"/>
  <c r="AJ77"/>
  <c r="AJ73"/>
  <c r="AN73"/>
  <c r="AN74"/>
  <c r="AB75"/>
  <c r="AF77"/>
  <c r="AJ79"/>
  <c r="AN78"/>
  <c r="F79"/>
  <c r="H79" s="1"/>
  <c r="AF78"/>
  <c r="F81"/>
  <c r="J81" s="1"/>
  <c r="AJ80"/>
  <c r="AN79"/>
  <c r="AB78"/>
  <c r="F65"/>
  <c r="H65" s="1"/>
  <c r="F80"/>
  <c r="J80" s="1"/>
  <c r="AF79"/>
  <c r="AJ81"/>
  <c r="AN80"/>
  <c r="AB79"/>
  <c r="F82"/>
  <c r="J82" s="1"/>
  <c r="AF80"/>
  <c r="AN81"/>
  <c r="AB80"/>
  <c r="AJ72"/>
  <c r="AF81"/>
  <c r="F72"/>
  <c r="J72" s="1"/>
  <c r="AB81"/>
  <c r="F63"/>
  <c r="J63" s="1"/>
  <c r="AF63"/>
  <c r="AN72"/>
  <c r="AF82"/>
  <c r="AF72"/>
  <c r="AN82"/>
  <c r="F64"/>
  <c r="J64" s="1"/>
  <c r="AB72"/>
  <c r="AJ82"/>
  <c r="AJ63"/>
  <c r="AB63"/>
  <c r="AN63"/>
  <c r="AN64"/>
  <c r="AF64"/>
  <c r="F66"/>
  <c r="J66" s="1"/>
  <c r="AJ65"/>
  <c r="F67"/>
  <c r="J67" s="1"/>
  <c r="AN65"/>
  <c r="AF65"/>
  <c r="AB65"/>
  <c r="AN66"/>
  <c r="AF66"/>
  <c r="AJ66"/>
  <c r="AJ67"/>
  <c r="AB66"/>
  <c r="AN67"/>
  <c r="AF67"/>
  <c r="AJ68"/>
  <c r="AB67"/>
  <c r="F70"/>
  <c r="J70" s="1"/>
  <c r="AF70"/>
  <c r="AJ69"/>
  <c r="AN68"/>
  <c r="AF68"/>
  <c r="F55"/>
  <c r="J55" s="1"/>
  <c r="F71"/>
  <c r="H71" s="1"/>
  <c r="AJ70"/>
  <c r="AN69"/>
  <c r="F68"/>
  <c r="H68" s="1"/>
  <c r="AB68"/>
  <c r="AJ71"/>
  <c r="AB70"/>
  <c r="AF69"/>
  <c r="AN70"/>
  <c r="AN71"/>
  <c r="AB71"/>
  <c r="AJ57"/>
  <c r="AB55"/>
  <c r="AF71"/>
  <c r="AJ55"/>
  <c r="AF55"/>
  <c r="AN55"/>
  <c r="F56"/>
  <c r="J56" s="1"/>
  <c r="AN56"/>
  <c r="F57"/>
  <c r="J57" s="1"/>
  <c r="AJ56"/>
  <c r="AJ58"/>
  <c r="AN57"/>
  <c r="AB56"/>
  <c r="AF56"/>
  <c r="F58"/>
  <c r="J58" s="1"/>
  <c r="AF57"/>
  <c r="F60"/>
  <c r="J60" s="1"/>
  <c r="AJ59"/>
  <c r="AN58"/>
  <c r="AB57"/>
  <c r="F52"/>
  <c r="J52" s="1"/>
  <c r="AF58"/>
  <c r="AB60"/>
  <c r="AN59"/>
  <c r="AB58"/>
  <c r="AN60"/>
  <c r="AJ61"/>
  <c r="AJ60"/>
  <c r="AF59"/>
  <c r="AJ53"/>
  <c r="F61"/>
  <c r="J61" s="1"/>
  <c r="AF61"/>
  <c r="AF60"/>
  <c r="F59"/>
  <c r="J59" s="1"/>
  <c r="AB59"/>
  <c r="AJ52"/>
  <c r="H60"/>
  <c r="F53"/>
  <c r="J53" s="1"/>
  <c r="AF53"/>
  <c r="AB61"/>
  <c r="AN61"/>
  <c r="F50"/>
  <c r="H50" s="1"/>
  <c r="AF52"/>
  <c r="AB52"/>
  <c r="AN52"/>
  <c r="AN53"/>
  <c r="F48"/>
  <c r="J48" s="1"/>
  <c r="AB53"/>
  <c r="AF49"/>
  <c r="AJ48"/>
  <c r="AN50"/>
  <c r="AF45"/>
  <c r="AJ49"/>
  <c r="AN48"/>
  <c r="AJ50"/>
  <c r="AF50"/>
  <c r="AB49"/>
  <c r="AN49"/>
  <c r="AB48"/>
  <c r="AF48"/>
  <c r="AB45"/>
  <c r="F49"/>
  <c r="J49" s="1"/>
  <c r="AJ40"/>
  <c r="F40"/>
  <c r="H40" s="1"/>
  <c r="AJ45"/>
  <c r="AJ38"/>
  <c r="AN37"/>
  <c r="AN40"/>
  <c r="AF40"/>
  <c r="AB40"/>
  <c r="AN41"/>
  <c r="AF42"/>
  <c r="AJ41"/>
  <c r="F41"/>
  <c r="H41" s="1"/>
  <c r="AF41"/>
  <c r="AB41"/>
  <c r="AJ43"/>
  <c r="AN42"/>
  <c r="AJ42"/>
  <c r="F43"/>
  <c r="H43" s="1"/>
  <c r="AN43"/>
  <c r="F42"/>
  <c r="J42" s="1"/>
  <c r="AB42"/>
  <c r="F37"/>
  <c r="J37" s="1"/>
  <c r="AF43"/>
  <c r="AB43"/>
  <c r="F38"/>
  <c r="H38" s="1"/>
  <c r="AN38"/>
  <c r="AB37"/>
  <c r="AF39"/>
  <c r="F39"/>
  <c r="H39" s="1"/>
  <c r="AJ37"/>
  <c r="AF37"/>
  <c r="AJ39"/>
  <c r="F35"/>
  <c r="H35" s="1"/>
  <c r="AN39"/>
  <c r="AF38"/>
  <c r="AF34"/>
  <c r="AB39"/>
  <c r="AB38"/>
  <c r="AJ32"/>
  <c r="AF32"/>
  <c r="AB34"/>
  <c r="AF35"/>
  <c r="AN34"/>
  <c r="F34"/>
  <c r="H34" s="1"/>
  <c r="AJ34"/>
  <c r="AJ35"/>
  <c r="AN35"/>
  <c r="AB35"/>
  <c r="F31"/>
  <c r="H31" s="1"/>
  <c r="AJ30"/>
  <c r="F30"/>
  <c r="H30" s="1"/>
  <c r="AJ33"/>
  <c r="AN32"/>
  <c r="AN33"/>
  <c r="F33"/>
  <c r="J33" s="1"/>
  <c r="AF33"/>
  <c r="AN30"/>
  <c r="AB33"/>
  <c r="AF30"/>
  <c r="AF31"/>
  <c r="AB30"/>
  <c r="AN31"/>
  <c r="AJ31"/>
  <c r="AB31"/>
  <c r="AN27"/>
  <c r="F29"/>
  <c r="J29" s="1"/>
  <c r="AJ27"/>
  <c r="AN29"/>
  <c r="AJ29"/>
  <c r="AF29"/>
  <c r="F25"/>
  <c r="H25" s="1"/>
  <c r="AN25"/>
  <c r="F26"/>
  <c r="J26" s="1"/>
  <c r="AB26"/>
  <c r="AF27"/>
  <c r="AN26"/>
  <c r="AJ26"/>
  <c r="AF26"/>
  <c r="F19"/>
  <c r="J19" s="1"/>
  <c r="F24"/>
  <c r="J24" s="1"/>
  <c r="AN24"/>
  <c r="AB25"/>
  <c r="AJ25"/>
  <c r="AF25"/>
  <c r="AF19"/>
  <c r="AN22"/>
  <c r="AB22"/>
  <c r="AB24"/>
  <c r="AJ24"/>
  <c r="AF24"/>
  <c r="AF22"/>
  <c r="F22"/>
  <c r="J22" s="1"/>
  <c r="AN20"/>
  <c r="AJ22"/>
  <c r="F20"/>
  <c r="H20" s="1"/>
  <c r="AB20"/>
  <c r="AJ20"/>
  <c r="AF20"/>
  <c r="AJ19"/>
  <c r="AN19"/>
  <c r="AB19"/>
  <c r="AJ17"/>
  <c r="AN18"/>
  <c r="AJ18"/>
  <c r="F23"/>
  <c r="J23" s="1"/>
  <c r="F17"/>
  <c r="J17" s="1"/>
  <c r="F18"/>
  <c r="J18" s="1"/>
  <c r="AB18"/>
  <c r="AF18"/>
  <c r="AJ16"/>
  <c r="AN17"/>
  <c r="AF23"/>
  <c r="AN16"/>
  <c r="AB17"/>
  <c r="AF17"/>
  <c r="AJ23"/>
  <c r="AN23"/>
  <c r="F16"/>
  <c r="J16" s="1"/>
  <c r="AB23"/>
  <c r="AB16"/>
  <c r="AF16"/>
  <c r="AN15"/>
  <c r="AJ15"/>
  <c r="AF15"/>
  <c r="AM542"/>
  <c r="AM541" s="1"/>
  <c r="AL542"/>
  <c r="AL541" s="1"/>
  <c r="AK542"/>
  <c r="AK541" s="1"/>
  <c r="AI542"/>
  <c r="AI541" s="1"/>
  <c r="AH542"/>
  <c r="AH541" s="1"/>
  <c r="AG542"/>
  <c r="AG541" s="1"/>
  <c r="AE542"/>
  <c r="AE541" s="1"/>
  <c r="AD542"/>
  <c r="AD541" s="1"/>
  <c r="AC542"/>
  <c r="AC541" s="1"/>
  <c r="AA542"/>
  <c r="AA541" s="1"/>
  <c r="Z542"/>
  <c r="Z541" s="1"/>
  <c r="Y542"/>
  <c r="Y541" s="1"/>
  <c r="E542"/>
  <c r="E541" s="1"/>
  <c r="D542"/>
  <c r="D541" s="1"/>
  <c r="AM528"/>
  <c r="AL528"/>
  <c r="AK528"/>
  <c r="AI528"/>
  <c r="AH528"/>
  <c r="AG528"/>
  <c r="AG527" s="1"/>
  <c r="AE528"/>
  <c r="AD528"/>
  <c r="AC528"/>
  <c r="AC527" s="1"/>
  <c r="AA528"/>
  <c r="Z528"/>
  <c r="Y528"/>
  <c r="E528"/>
  <c r="D528"/>
  <c r="AM509"/>
  <c r="AL509"/>
  <c r="AK509"/>
  <c r="AI509"/>
  <c r="AH509"/>
  <c r="AG509"/>
  <c r="AE509"/>
  <c r="AD509"/>
  <c r="AC509"/>
  <c r="AA509"/>
  <c r="Z509"/>
  <c r="Y509"/>
  <c r="E509"/>
  <c r="D509"/>
  <c r="AM501"/>
  <c r="AL501"/>
  <c r="AK501"/>
  <c r="AK500" s="1"/>
  <c r="AI501"/>
  <c r="AH501"/>
  <c r="AG501"/>
  <c r="AG500" s="1"/>
  <c r="AE501"/>
  <c r="AE500" s="1"/>
  <c r="AD501"/>
  <c r="AC501"/>
  <c r="AC500" s="1"/>
  <c r="AA501"/>
  <c r="Y501"/>
  <c r="Y500" s="1"/>
  <c r="AM403"/>
  <c r="AL403"/>
  <c r="AK403"/>
  <c r="AI403"/>
  <c r="AH403"/>
  <c r="AG403"/>
  <c r="AE403"/>
  <c r="AD403"/>
  <c r="AC403"/>
  <c r="AA403"/>
  <c r="Z403"/>
  <c r="Y403"/>
  <c r="E403"/>
  <c r="D403"/>
  <c r="AM498"/>
  <c r="AM489" s="1"/>
  <c r="AL498"/>
  <c r="AL489" s="1"/>
  <c r="AK498"/>
  <c r="AK489" s="1"/>
  <c r="AI498"/>
  <c r="AI489" s="1"/>
  <c r="AH498"/>
  <c r="AH489" s="1"/>
  <c r="AG498"/>
  <c r="AG489" s="1"/>
  <c r="AE498"/>
  <c r="AE489" s="1"/>
  <c r="AD498"/>
  <c r="AD489" s="1"/>
  <c r="AC498"/>
  <c r="AC489" s="1"/>
  <c r="AA498"/>
  <c r="AA489" s="1"/>
  <c r="Z498"/>
  <c r="Z489" s="1"/>
  <c r="Y498"/>
  <c r="Y489" s="1"/>
  <c r="E498"/>
  <c r="E489" s="1"/>
  <c r="D498"/>
  <c r="D489" s="1"/>
  <c r="AM488"/>
  <c r="AM485" s="1"/>
  <c r="AL488"/>
  <c r="AL485" s="1"/>
  <c r="AK488"/>
  <c r="AK485" s="1"/>
  <c r="AI488"/>
  <c r="AI485" s="1"/>
  <c r="AH488"/>
  <c r="AH485" s="1"/>
  <c r="AG488"/>
  <c r="AG485" s="1"/>
  <c r="AE488"/>
  <c r="AE485" s="1"/>
  <c r="AD488"/>
  <c r="AD485" s="1"/>
  <c r="AC488"/>
  <c r="AC485" s="1"/>
  <c r="AA488"/>
  <c r="AA485" s="1"/>
  <c r="Z488"/>
  <c r="Z485" s="1"/>
  <c r="Y488"/>
  <c r="E488"/>
  <c r="E485" s="1"/>
  <c r="D488"/>
  <c r="D485" s="1"/>
  <c r="AM469"/>
  <c r="AM467" s="1"/>
  <c r="AL469"/>
  <c r="AL467" s="1"/>
  <c r="AK469"/>
  <c r="AK467" s="1"/>
  <c r="AI469"/>
  <c r="AI467" s="1"/>
  <c r="AH469"/>
  <c r="AH467" s="1"/>
  <c r="AG469"/>
  <c r="AG467" s="1"/>
  <c r="AE469"/>
  <c r="AE467" s="1"/>
  <c r="AD469"/>
  <c r="AD467" s="1"/>
  <c r="AC469"/>
  <c r="AC467" s="1"/>
  <c r="AA469"/>
  <c r="AA467" s="1"/>
  <c r="Z469"/>
  <c r="Y469"/>
  <c r="Y467" s="1"/>
  <c r="E469"/>
  <c r="E467" s="1"/>
  <c r="D469"/>
  <c r="D467" s="1"/>
  <c r="AM466"/>
  <c r="AM459" s="1"/>
  <c r="AL466"/>
  <c r="AL459" s="1"/>
  <c r="AK466"/>
  <c r="AK459" s="1"/>
  <c r="AI466"/>
  <c r="AI459" s="1"/>
  <c r="AH466"/>
  <c r="AH459" s="1"/>
  <c r="AG466"/>
  <c r="AG459" s="1"/>
  <c r="AE466"/>
  <c r="AE459" s="1"/>
  <c r="AD466"/>
  <c r="AD459" s="1"/>
  <c r="AC466"/>
  <c r="AC459" s="1"/>
  <c r="AA466"/>
  <c r="AA459" s="1"/>
  <c r="Z466"/>
  <c r="Y466"/>
  <c r="Y459" s="1"/>
  <c r="E466"/>
  <c r="E459" s="1"/>
  <c r="D466"/>
  <c r="D459" s="1"/>
  <c r="AM458"/>
  <c r="AL458"/>
  <c r="AK458"/>
  <c r="AI458"/>
  <c r="AH458"/>
  <c r="AG458"/>
  <c r="AE458"/>
  <c r="AD458"/>
  <c r="AC458"/>
  <c r="AA458"/>
  <c r="Z458"/>
  <c r="Y458"/>
  <c r="E458"/>
  <c r="D458"/>
  <c r="AM457"/>
  <c r="AL457"/>
  <c r="AK457"/>
  <c r="AI457"/>
  <c r="AH457"/>
  <c r="AG457"/>
  <c r="AE457"/>
  <c r="AD457"/>
  <c r="AC457"/>
  <c r="AA457"/>
  <c r="Z457"/>
  <c r="Y457"/>
  <c r="E457"/>
  <c r="D457"/>
  <c r="AM399"/>
  <c r="AL399"/>
  <c r="AK399"/>
  <c r="AI399"/>
  <c r="AH399"/>
  <c r="AG399"/>
  <c r="AE399"/>
  <c r="AD399"/>
  <c r="AC399"/>
  <c r="AA399"/>
  <c r="Y399"/>
  <c r="E399"/>
  <c r="D399"/>
  <c r="AM344"/>
  <c r="AL344"/>
  <c r="AK344"/>
  <c r="AI344"/>
  <c r="AH344"/>
  <c r="AG344"/>
  <c r="AE344"/>
  <c r="AD344"/>
  <c r="AC344"/>
  <c r="AA344"/>
  <c r="Z344"/>
  <c r="Y344"/>
  <c r="E344"/>
  <c r="D344"/>
  <c r="AM338"/>
  <c r="AL338"/>
  <c r="AK338"/>
  <c r="AI338"/>
  <c r="AH338"/>
  <c r="AG338"/>
  <c r="AE338"/>
  <c r="AD338"/>
  <c r="AC338"/>
  <c r="AA338"/>
  <c r="Z338"/>
  <c r="Y338"/>
  <c r="E338"/>
  <c r="D338"/>
  <c r="AM335"/>
  <c r="AL335"/>
  <c r="AK335"/>
  <c r="AI335"/>
  <c r="AH335"/>
  <c r="AG335"/>
  <c r="AE335"/>
  <c r="AD335"/>
  <c r="AC335"/>
  <c r="AA335"/>
  <c r="Z335"/>
  <c r="Y335"/>
  <c r="E335"/>
  <c r="D335"/>
  <c r="AM330"/>
  <c r="AL330"/>
  <c r="AK330"/>
  <c r="AI330"/>
  <c r="AH330"/>
  <c r="AG330"/>
  <c r="AE330"/>
  <c r="AD330"/>
  <c r="AC330"/>
  <c r="AA330"/>
  <c r="Z330"/>
  <c r="Y330"/>
  <c r="E330"/>
  <c r="D330"/>
  <c r="AM395"/>
  <c r="AL395"/>
  <c r="AK395"/>
  <c r="AI395"/>
  <c r="AH395"/>
  <c r="AG395"/>
  <c r="AE395"/>
  <c r="AD395"/>
  <c r="AC395"/>
  <c r="AA395"/>
  <c r="Z395"/>
  <c r="Y395"/>
  <c r="E395"/>
  <c r="D395"/>
  <c r="AM390"/>
  <c r="AL390"/>
  <c r="AK390"/>
  <c r="AI390"/>
  <c r="AH390"/>
  <c r="AG390"/>
  <c r="AE390"/>
  <c r="AD390"/>
  <c r="AC390"/>
  <c r="AA390"/>
  <c r="Z390"/>
  <c r="Y390"/>
  <c r="E390"/>
  <c r="D390"/>
  <c r="AM346"/>
  <c r="AL346"/>
  <c r="AK346"/>
  <c r="AI346"/>
  <c r="AH346"/>
  <c r="AG346"/>
  <c r="AE346"/>
  <c r="AD346"/>
  <c r="AC346"/>
  <c r="AA346"/>
  <c r="Z346"/>
  <c r="Y346"/>
  <c r="E346"/>
  <c r="D346"/>
  <c r="AM339"/>
  <c r="AL339"/>
  <c r="AK339"/>
  <c r="AI339"/>
  <c r="AH339"/>
  <c r="AG339"/>
  <c r="AE339"/>
  <c r="AD339"/>
  <c r="AC339"/>
  <c r="AA339"/>
  <c r="Z339"/>
  <c r="Y339"/>
  <c r="E339"/>
  <c r="D339"/>
  <c r="AM329"/>
  <c r="AL329"/>
  <c r="AK329"/>
  <c r="AI329"/>
  <c r="AH329"/>
  <c r="AG329"/>
  <c r="AE329"/>
  <c r="AD329"/>
  <c r="AC329"/>
  <c r="AA329"/>
  <c r="Z329"/>
  <c r="Y329"/>
  <c r="E329"/>
  <c r="D329"/>
  <c r="AM234"/>
  <c r="AL234"/>
  <c r="AK234"/>
  <c r="AI234"/>
  <c r="AH234"/>
  <c r="AG234"/>
  <c r="AE234"/>
  <c r="AD234"/>
  <c r="AC234"/>
  <c r="AA234"/>
  <c r="Z234"/>
  <c r="Y234"/>
  <c r="AM313"/>
  <c r="AL313"/>
  <c r="AK313"/>
  <c r="AI313"/>
  <c r="AH313"/>
  <c r="AG313"/>
  <c r="AE313"/>
  <c r="AD313"/>
  <c r="AC313"/>
  <c r="AA313"/>
  <c r="Z313"/>
  <c r="Y313"/>
  <c r="E313"/>
  <c r="D313"/>
  <c r="AM268"/>
  <c r="AL268"/>
  <c r="AK268"/>
  <c r="AI268"/>
  <c r="AH268"/>
  <c r="AG268"/>
  <c r="AE268"/>
  <c r="AD268"/>
  <c r="AC268"/>
  <c r="AA268"/>
  <c r="Z268"/>
  <c r="Y268"/>
  <c r="E268"/>
  <c r="D268"/>
  <c r="AM244"/>
  <c r="AL244"/>
  <c r="AK244"/>
  <c r="AI244"/>
  <c r="AH244"/>
  <c r="AG244"/>
  <c r="AE244"/>
  <c r="AD244"/>
  <c r="AC244"/>
  <c r="AA244"/>
  <c r="Y244"/>
  <c r="E244"/>
  <c r="D244"/>
  <c r="AM224"/>
  <c r="AL224"/>
  <c r="AK224"/>
  <c r="AI224"/>
  <c r="AH224"/>
  <c r="AG224"/>
  <c r="AE224"/>
  <c r="AD224"/>
  <c r="AC224"/>
  <c r="AA224"/>
  <c r="Z224"/>
  <c r="Y224"/>
  <c r="E224"/>
  <c r="D224"/>
  <c r="AM206"/>
  <c r="AL206"/>
  <c r="AK206"/>
  <c r="AI206"/>
  <c r="AH206"/>
  <c r="AG206"/>
  <c r="AE206"/>
  <c r="AD206"/>
  <c r="AC206"/>
  <c r="AA206"/>
  <c r="Z206"/>
  <c r="Y206"/>
  <c r="AM200"/>
  <c r="AL200"/>
  <c r="AK200"/>
  <c r="AI200"/>
  <c r="AH200"/>
  <c r="AG200"/>
  <c r="AE200"/>
  <c r="AD200"/>
  <c r="AC200"/>
  <c r="AA200"/>
  <c r="Z200"/>
  <c r="Y200"/>
  <c r="E200"/>
  <c r="D200"/>
  <c r="AM198"/>
  <c r="AM191" s="1"/>
  <c r="AL198"/>
  <c r="AL191" s="1"/>
  <c r="AK198"/>
  <c r="AK191" s="1"/>
  <c r="AI198"/>
  <c r="AI191" s="1"/>
  <c r="AH198"/>
  <c r="AH191" s="1"/>
  <c r="AG198"/>
  <c r="AG191" s="1"/>
  <c r="AE198"/>
  <c r="AE191" s="1"/>
  <c r="AD198"/>
  <c r="AD191" s="1"/>
  <c r="AC198"/>
  <c r="AC191" s="1"/>
  <c r="AA198"/>
  <c r="AA191" s="1"/>
  <c r="Z198"/>
  <c r="Y198"/>
  <c r="Y191" s="1"/>
  <c r="E191"/>
  <c r="AM221"/>
  <c r="AM214" s="1"/>
  <c r="AL221"/>
  <c r="AL214" s="1"/>
  <c r="AK221"/>
  <c r="AK214" s="1"/>
  <c r="AI221"/>
  <c r="AI214" s="1"/>
  <c r="AH221"/>
  <c r="AH214" s="1"/>
  <c r="AG221"/>
  <c r="AG214" s="1"/>
  <c r="AE221"/>
  <c r="AE214" s="1"/>
  <c r="AD221"/>
  <c r="AD214" s="1"/>
  <c r="AC221"/>
  <c r="AC214" s="1"/>
  <c r="AA221"/>
  <c r="AA214" s="1"/>
  <c r="Z221"/>
  <c r="Y221"/>
  <c r="Y214" s="1"/>
  <c r="E214"/>
  <c r="D214"/>
  <c r="AM213"/>
  <c r="AM207" s="1"/>
  <c r="AL213"/>
  <c r="AL207" s="1"/>
  <c r="AK213"/>
  <c r="AK207" s="1"/>
  <c r="AI213"/>
  <c r="AI207" s="1"/>
  <c r="AH213"/>
  <c r="AH207" s="1"/>
  <c r="AG213"/>
  <c r="AG207" s="1"/>
  <c r="AE213"/>
  <c r="AE207" s="1"/>
  <c r="AD213"/>
  <c r="AD207" s="1"/>
  <c r="AC213"/>
  <c r="AC207" s="1"/>
  <c r="AA213"/>
  <c r="AA207" s="1"/>
  <c r="Z213"/>
  <c r="Y213"/>
  <c r="Y207" s="1"/>
  <c r="E207"/>
  <c r="D207"/>
  <c r="AM165"/>
  <c r="AL165"/>
  <c r="AK165"/>
  <c r="AI165"/>
  <c r="AH165"/>
  <c r="AG165"/>
  <c r="AE165"/>
  <c r="AD165"/>
  <c r="AC165"/>
  <c r="AA165"/>
  <c r="Z165"/>
  <c r="Y165"/>
  <c r="E165"/>
  <c r="D165"/>
  <c r="AM163"/>
  <c r="AL163"/>
  <c r="AK163"/>
  <c r="AI163"/>
  <c r="AH163"/>
  <c r="AG163"/>
  <c r="AE163"/>
  <c r="AD163"/>
  <c r="AC163"/>
  <c r="AA163"/>
  <c r="Z163"/>
  <c r="Y163"/>
  <c r="AM162"/>
  <c r="AL162"/>
  <c r="AK162"/>
  <c r="AI162"/>
  <c r="AH162"/>
  <c r="AG162"/>
  <c r="AE162"/>
  <c r="AD162"/>
  <c r="AC162"/>
  <c r="AA162"/>
  <c r="Z162"/>
  <c r="AM150"/>
  <c r="AL150"/>
  <c r="AK150"/>
  <c r="AI150"/>
  <c r="AH150"/>
  <c r="AG150"/>
  <c r="AE150"/>
  <c r="AD150"/>
  <c r="AC150"/>
  <c r="AA150"/>
  <c r="Z150"/>
  <c r="Y150"/>
  <c r="E150"/>
  <c r="D150"/>
  <c r="AM148"/>
  <c r="AL148"/>
  <c r="AK148"/>
  <c r="AI148"/>
  <c r="AH148"/>
  <c r="AG148"/>
  <c r="AE148"/>
  <c r="AD148"/>
  <c r="AC148"/>
  <c r="AA148"/>
  <c r="Z148"/>
  <c r="Y148"/>
  <c r="AM134"/>
  <c r="AL134"/>
  <c r="AK134"/>
  <c r="AI134"/>
  <c r="AH134"/>
  <c r="AG134"/>
  <c r="AE134"/>
  <c r="AD134"/>
  <c r="AC134"/>
  <c r="AA134"/>
  <c r="Y134"/>
  <c r="E134"/>
  <c r="D134"/>
  <c r="AM132"/>
  <c r="AL132"/>
  <c r="AK132"/>
  <c r="AI132"/>
  <c r="AH132"/>
  <c r="AG132"/>
  <c r="AE132"/>
  <c r="AD132"/>
  <c r="AC132"/>
  <c r="AA132"/>
  <c r="Z132"/>
  <c r="Y132"/>
  <c r="AM131"/>
  <c r="AL131"/>
  <c r="AK131"/>
  <c r="AI131"/>
  <c r="AH131"/>
  <c r="AG131"/>
  <c r="AE131"/>
  <c r="AD131"/>
  <c r="AC131"/>
  <c r="AA131"/>
  <c r="Z131"/>
  <c r="Y131"/>
  <c r="AM119"/>
  <c r="AL119"/>
  <c r="AK119"/>
  <c r="AI119"/>
  <c r="AH119"/>
  <c r="AG119"/>
  <c r="AE119"/>
  <c r="AD119"/>
  <c r="AC119"/>
  <c r="AA119"/>
  <c r="Z119"/>
  <c r="Y119"/>
  <c r="E119"/>
  <c r="D119"/>
  <c r="AM117"/>
  <c r="AM107" s="1"/>
  <c r="AL117"/>
  <c r="AL107" s="1"/>
  <c r="AK117"/>
  <c r="AK107" s="1"/>
  <c r="AI117"/>
  <c r="AI107" s="1"/>
  <c r="AH117"/>
  <c r="AH107" s="1"/>
  <c r="AG117"/>
  <c r="AG107" s="1"/>
  <c r="AE117"/>
  <c r="AE107" s="1"/>
  <c r="AD117"/>
  <c r="AD107" s="1"/>
  <c r="AC117"/>
  <c r="AC107" s="1"/>
  <c r="AA117"/>
  <c r="AA107" s="1"/>
  <c r="Z117"/>
  <c r="Y117"/>
  <c r="Y107" s="1"/>
  <c r="E107"/>
  <c r="D107"/>
  <c r="AM44"/>
  <c r="AL44"/>
  <c r="AK44"/>
  <c r="AI44"/>
  <c r="AH44"/>
  <c r="AG44"/>
  <c r="AE44"/>
  <c r="AD44"/>
  <c r="AC44"/>
  <c r="AA44"/>
  <c r="Z44"/>
  <c r="Y44"/>
  <c r="AM36"/>
  <c r="AL36"/>
  <c r="AK36"/>
  <c r="AI36"/>
  <c r="AH36"/>
  <c r="AG36"/>
  <c r="AE36"/>
  <c r="AD36"/>
  <c r="AC36"/>
  <c r="AA36"/>
  <c r="Z36"/>
  <c r="Y36"/>
  <c r="AM103"/>
  <c r="AL103"/>
  <c r="AK103"/>
  <c r="AI103"/>
  <c r="AH103"/>
  <c r="AG103"/>
  <c r="AE103"/>
  <c r="AD103"/>
  <c r="AC103"/>
  <c r="AA103"/>
  <c r="Z103"/>
  <c r="Y103"/>
  <c r="AM90"/>
  <c r="AL90"/>
  <c r="AK90"/>
  <c r="AI90"/>
  <c r="AH90"/>
  <c r="AG90"/>
  <c r="AE90"/>
  <c r="AD90"/>
  <c r="AC90"/>
  <c r="AA90"/>
  <c r="Z90"/>
  <c r="Y90"/>
  <c r="E90"/>
  <c r="D90"/>
  <c r="AM88"/>
  <c r="AL88"/>
  <c r="AK88"/>
  <c r="AI88"/>
  <c r="AH88"/>
  <c r="AG88"/>
  <c r="AE88"/>
  <c r="AD88"/>
  <c r="AC88"/>
  <c r="AA88"/>
  <c r="Z88"/>
  <c r="Y88"/>
  <c r="AM85"/>
  <c r="AL85"/>
  <c r="AK85"/>
  <c r="AI85"/>
  <c r="AH85"/>
  <c r="AG85"/>
  <c r="AE85"/>
  <c r="AD85"/>
  <c r="AC85"/>
  <c r="AA85"/>
  <c r="Y85"/>
  <c r="AM62"/>
  <c r="AL62"/>
  <c r="AK62"/>
  <c r="AI62"/>
  <c r="AH62"/>
  <c r="AG62"/>
  <c r="AE62"/>
  <c r="AD62"/>
  <c r="AC62"/>
  <c r="AA62"/>
  <c r="Z62"/>
  <c r="Y62"/>
  <c r="AM54"/>
  <c r="AL54"/>
  <c r="AK54"/>
  <c r="AI54"/>
  <c r="AH54"/>
  <c r="AG54"/>
  <c r="AE54"/>
  <c r="AD54"/>
  <c r="AC54"/>
  <c r="AA54"/>
  <c r="Z54"/>
  <c r="Y54"/>
  <c r="AM51"/>
  <c r="AL51"/>
  <c r="AK51"/>
  <c r="AI51"/>
  <c r="AH51"/>
  <c r="AG51"/>
  <c r="AE51"/>
  <c r="AD51"/>
  <c r="AC51"/>
  <c r="AA51"/>
  <c r="Z51"/>
  <c r="Y51"/>
  <c r="AM46"/>
  <c r="AL46"/>
  <c r="AK46"/>
  <c r="AI46"/>
  <c r="AH46"/>
  <c r="AG46"/>
  <c r="AE46"/>
  <c r="AD46"/>
  <c r="AC46"/>
  <c r="AA46"/>
  <c r="Z46"/>
  <c r="Y46"/>
  <c r="AM28"/>
  <c r="AL28"/>
  <c r="AK28"/>
  <c r="AI28"/>
  <c r="AH28"/>
  <c r="AG28"/>
  <c r="AE28"/>
  <c r="AD28"/>
  <c r="AC28"/>
  <c r="AM21"/>
  <c r="AL21"/>
  <c r="AK21"/>
  <c r="AI21"/>
  <c r="AH21"/>
  <c r="AG21"/>
  <c r="AE21"/>
  <c r="AD21"/>
  <c r="AC21"/>
  <c r="AA21"/>
  <c r="Z14"/>
  <c r="AC14"/>
  <c r="AD14"/>
  <c r="AE14"/>
  <c r="AG14"/>
  <c r="AH14"/>
  <c r="AI14"/>
  <c r="AK14"/>
  <c r="AL14"/>
  <c r="AM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G106" l="1"/>
  <c r="I106"/>
  <c r="J477"/>
  <c r="J216"/>
  <c r="H174"/>
  <c r="H379"/>
  <c r="D328"/>
  <c r="J20"/>
  <c r="H347"/>
  <c r="H108"/>
  <c r="J463"/>
  <c r="J146"/>
  <c r="J333"/>
  <c r="G13"/>
  <c r="G12" s="1"/>
  <c r="I13"/>
  <c r="H386"/>
  <c r="J251"/>
  <c r="H78"/>
  <c r="J75"/>
  <c r="J331"/>
  <c r="J343"/>
  <c r="J553"/>
  <c r="J549"/>
  <c r="J546"/>
  <c r="H565"/>
  <c r="J547"/>
  <c r="J551"/>
  <c r="J543"/>
  <c r="H545"/>
  <c r="J563"/>
  <c r="H514"/>
  <c r="H532"/>
  <c r="H539"/>
  <c r="H554"/>
  <c r="H534"/>
  <c r="AO551"/>
  <c r="AO543"/>
  <c r="H548"/>
  <c r="H533"/>
  <c r="H537"/>
  <c r="J559"/>
  <c r="AO552"/>
  <c r="J535"/>
  <c r="H557"/>
  <c r="AO547"/>
  <c r="H550"/>
  <c r="J558"/>
  <c r="AO548"/>
  <c r="J544"/>
  <c r="AO558"/>
  <c r="AO550"/>
  <c r="J555"/>
  <c r="AO555"/>
  <c r="AO538"/>
  <c r="AO556"/>
  <c r="AO545"/>
  <c r="AO553"/>
  <c r="J552"/>
  <c r="AO539"/>
  <c r="AO554"/>
  <c r="AO546"/>
  <c r="AO549"/>
  <c r="J556"/>
  <c r="H556"/>
  <c r="AO564"/>
  <c r="AO536"/>
  <c r="AO563"/>
  <c r="AO544"/>
  <c r="AO557"/>
  <c r="AO559"/>
  <c r="J564"/>
  <c r="H564"/>
  <c r="H529"/>
  <c r="AO535"/>
  <c r="AO537"/>
  <c r="H540"/>
  <c r="J536"/>
  <c r="J538"/>
  <c r="AO513"/>
  <c r="AO532"/>
  <c r="AO540"/>
  <c r="AO533"/>
  <c r="J516"/>
  <c r="AO531"/>
  <c r="AO534"/>
  <c r="H531"/>
  <c r="AO514"/>
  <c r="AO518"/>
  <c r="J525"/>
  <c r="AO529"/>
  <c r="AO515"/>
  <c r="H513"/>
  <c r="H521"/>
  <c r="H508"/>
  <c r="H524"/>
  <c r="H512"/>
  <c r="AO517"/>
  <c r="AO512"/>
  <c r="H520"/>
  <c r="H517"/>
  <c r="AO516"/>
  <c r="AO511"/>
  <c r="J511"/>
  <c r="AO510"/>
  <c r="AO520"/>
  <c r="H486"/>
  <c r="J496"/>
  <c r="H493"/>
  <c r="H505"/>
  <c r="H510"/>
  <c r="H502"/>
  <c r="H515"/>
  <c r="AK527"/>
  <c r="AK526" s="1"/>
  <c r="AO508"/>
  <c r="AO505"/>
  <c r="H522"/>
  <c r="AO521"/>
  <c r="AO523"/>
  <c r="AE527"/>
  <c r="AE526" s="1"/>
  <c r="Y527"/>
  <c r="Y526" s="1"/>
  <c r="AO522"/>
  <c r="H523"/>
  <c r="AO519"/>
  <c r="AO524"/>
  <c r="J506"/>
  <c r="AO504"/>
  <c r="H519"/>
  <c r="H507"/>
  <c r="H495"/>
  <c r="AO503"/>
  <c r="AO495"/>
  <c r="AO507"/>
  <c r="AO525"/>
  <c r="AO502"/>
  <c r="AO506"/>
  <c r="H490"/>
  <c r="H497"/>
  <c r="H494"/>
  <c r="J355"/>
  <c r="AO492"/>
  <c r="AO493"/>
  <c r="J503"/>
  <c r="H487"/>
  <c r="H492"/>
  <c r="H437"/>
  <c r="H428"/>
  <c r="AO490"/>
  <c r="H491"/>
  <c r="AO491"/>
  <c r="AO494"/>
  <c r="AO471"/>
  <c r="AO497"/>
  <c r="AO496"/>
  <c r="H448"/>
  <c r="AF485"/>
  <c r="AO481"/>
  <c r="J478"/>
  <c r="H476"/>
  <c r="H481"/>
  <c r="AO476"/>
  <c r="AO486"/>
  <c r="AN485"/>
  <c r="J473"/>
  <c r="AO479"/>
  <c r="AO461"/>
  <c r="H482"/>
  <c r="J470"/>
  <c r="H475"/>
  <c r="AO402"/>
  <c r="H461"/>
  <c r="AO482"/>
  <c r="H480"/>
  <c r="H479"/>
  <c r="H472"/>
  <c r="AO472"/>
  <c r="AO475"/>
  <c r="J409"/>
  <c r="J406"/>
  <c r="H462"/>
  <c r="AO478"/>
  <c r="H427"/>
  <c r="J421"/>
  <c r="H484"/>
  <c r="AO448"/>
  <c r="AO484"/>
  <c r="AO480"/>
  <c r="J471"/>
  <c r="H468"/>
  <c r="AO473"/>
  <c r="J483"/>
  <c r="AO477"/>
  <c r="J474"/>
  <c r="AO483"/>
  <c r="AO474"/>
  <c r="Y328"/>
  <c r="AK398"/>
  <c r="AK397" s="1"/>
  <c r="H435"/>
  <c r="J456"/>
  <c r="H432"/>
  <c r="AO468"/>
  <c r="AO460"/>
  <c r="H452"/>
  <c r="H412"/>
  <c r="J450"/>
  <c r="H443"/>
  <c r="H430"/>
  <c r="J405"/>
  <c r="H434"/>
  <c r="H411"/>
  <c r="J413"/>
  <c r="AO430"/>
  <c r="H460"/>
  <c r="H407"/>
  <c r="J418"/>
  <c r="H414"/>
  <c r="H465"/>
  <c r="H464"/>
  <c r="AO463"/>
  <c r="AO465"/>
  <c r="AO462"/>
  <c r="H424"/>
  <c r="H416"/>
  <c r="H376"/>
  <c r="J354"/>
  <c r="AO440"/>
  <c r="AO429"/>
  <c r="J402"/>
  <c r="AO401"/>
  <c r="AO443"/>
  <c r="AO438"/>
  <c r="H451"/>
  <c r="H436"/>
  <c r="J433"/>
  <c r="H415"/>
  <c r="J420"/>
  <c r="J417"/>
  <c r="J426"/>
  <c r="H401"/>
  <c r="J372"/>
  <c r="H447"/>
  <c r="J446"/>
  <c r="H439"/>
  <c r="J438"/>
  <c r="AO444"/>
  <c r="AO456"/>
  <c r="AO400"/>
  <c r="H361"/>
  <c r="H360"/>
  <c r="H384"/>
  <c r="H440"/>
  <c r="H408"/>
  <c r="H431"/>
  <c r="H423"/>
  <c r="H453"/>
  <c r="J400"/>
  <c r="AO453"/>
  <c r="H454"/>
  <c r="J429"/>
  <c r="AO432"/>
  <c r="J422"/>
  <c r="AO439"/>
  <c r="AO427"/>
  <c r="AO436"/>
  <c r="H444"/>
  <c r="AO452"/>
  <c r="H419"/>
  <c r="AO450"/>
  <c r="AO434"/>
  <c r="AO445"/>
  <c r="J441"/>
  <c r="H442"/>
  <c r="J425"/>
  <c r="AO426"/>
  <c r="H382"/>
  <c r="AO442"/>
  <c r="AO446"/>
  <c r="AO437"/>
  <c r="AO433"/>
  <c r="AO425"/>
  <c r="AO428"/>
  <c r="J445"/>
  <c r="AO451"/>
  <c r="AO447"/>
  <c r="J449"/>
  <c r="AO441"/>
  <c r="AO431"/>
  <c r="AO449"/>
  <c r="AO435"/>
  <c r="H369"/>
  <c r="H326"/>
  <c r="J375"/>
  <c r="H388"/>
  <c r="H391"/>
  <c r="AO384"/>
  <c r="AO455"/>
  <c r="J282"/>
  <c r="H377"/>
  <c r="AO354"/>
  <c r="H393"/>
  <c r="H455"/>
  <c r="H363"/>
  <c r="H356"/>
  <c r="AO454"/>
  <c r="H349"/>
  <c r="AO358"/>
  <c r="H373"/>
  <c r="J392"/>
  <c r="J394"/>
  <c r="H396"/>
  <c r="AO396"/>
  <c r="AO393"/>
  <c r="AO394"/>
  <c r="J387"/>
  <c r="J385"/>
  <c r="AO392"/>
  <c r="H287"/>
  <c r="AO386"/>
  <c r="AO372"/>
  <c r="H368"/>
  <c r="H316"/>
  <c r="H378"/>
  <c r="H362"/>
  <c r="AO387"/>
  <c r="H351"/>
  <c r="AO356"/>
  <c r="AO365"/>
  <c r="H374"/>
  <c r="J371"/>
  <c r="H364"/>
  <c r="H357"/>
  <c r="H358"/>
  <c r="AO368"/>
  <c r="AO379"/>
  <c r="AO371"/>
  <c r="AO369"/>
  <c r="AO362"/>
  <c r="AO355"/>
  <c r="AO377"/>
  <c r="AO364"/>
  <c r="H279"/>
  <c r="AO367"/>
  <c r="AO353"/>
  <c r="AO360"/>
  <c r="H311"/>
  <c r="H288"/>
  <c r="H353"/>
  <c r="H352"/>
  <c r="H366"/>
  <c r="AO347"/>
  <c r="H381"/>
  <c r="AO370"/>
  <c r="AO352"/>
  <c r="AO376"/>
  <c r="AO361"/>
  <c r="H340"/>
  <c r="H370"/>
  <c r="J380"/>
  <c r="AO363"/>
  <c r="AO351"/>
  <c r="AO381"/>
  <c r="H365"/>
  <c r="J367"/>
  <c r="AO375"/>
  <c r="AO380"/>
  <c r="AO373"/>
  <c r="AO374"/>
  <c r="H283"/>
  <c r="H284"/>
  <c r="H295"/>
  <c r="H286"/>
  <c r="H270"/>
  <c r="H298"/>
  <c r="H334"/>
  <c r="AO342"/>
  <c r="AO340"/>
  <c r="J296"/>
  <c r="J336"/>
  <c r="H342"/>
  <c r="H310"/>
  <c r="AO343"/>
  <c r="J274"/>
  <c r="AO337"/>
  <c r="J289"/>
  <c r="H337"/>
  <c r="AO334"/>
  <c r="J320"/>
  <c r="H332"/>
  <c r="J272"/>
  <c r="J305"/>
  <c r="AO306"/>
  <c r="J297"/>
  <c r="J325"/>
  <c r="H318"/>
  <c r="H306"/>
  <c r="AO332"/>
  <c r="AO331"/>
  <c r="AO333"/>
  <c r="J228"/>
  <c r="H291"/>
  <c r="H276"/>
  <c r="H314"/>
  <c r="J309"/>
  <c r="H302"/>
  <c r="H321"/>
  <c r="H275"/>
  <c r="H317"/>
  <c r="AO274"/>
  <c r="AO307"/>
  <c r="J278"/>
  <c r="H319"/>
  <c r="H304"/>
  <c r="AO279"/>
  <c r="AO282"/>
  <c r="AO324"/>
  <c r="AO316"/>
  <c r="H324"/>
  <c r="J323"/>
  <c r="AO318"/>
  <c r="AO314"/>
  <c r="AO321"/>
  <c r="AO325"/>
  <c r="AO319"/>
  <c r="AO323"/>
  <c r="AO305"/>
  <c r="AO275"/>
  <c r="AO308"/>
  <c r="AO304"/>
  <c r="H257"/>
  <c r="H307"/>
  <c r="AO301"/>
  <c r="H299"/>
  <c r="H271"/>
  <c r="AO283"/>
  <c r="AO278"/>
  <c r="AO311"/>
  <c r="AO326"/>
  <c r="H226"/>
  <c r="J261"/>
  <c r="H303"/>
  <c r="J293"/>
  <c r="AO297"/>
  <c r="AO289"/>
  <c r="AO310"/>
  <c r="AO290"/>
  <c r="J290"/>
  <c r="H290"/>
  <c r="H240"/>
  <c r="J247"/>
  <c r="H280"/>
  <c r="AO295"/>
  <c r="AO286"/>
  <c r="H239"/>
  <c r="H292"/>
  <c r="H237"/>
  <c r="J266"/>
  <c r="J301"/>
  <c r="AO291"/>
  <c r="AO281"/>
  <c r="AO287"/>
  <c r="AO270"/>
  <c r="AO298"/>
  <c r="J236"/>
  <c r="H300"/>
  <c r="AO293"/>
  <c r="AO285"/>
  <c r="H308"/>
  <c r="AO273"/>
  <c r="AO302"/>
  <c r="AO296"/>
  <c r="AO276"/>
  <c r="AO269"/>
  <c r="AO303"/>
  <c r="H273"/>
  <c r="J273"/>
  <c r="H265"/>
  <c r="AO300"/>
  <c r="H285"/>
  <c r="J285"/>
  <c r="AO272"/>
  <c r="H269"/>
  <c r="J269"/>
  <c r="H263"/>
  <c r="AO288"/>
  <c r="AO284"/>
  <c r="H281"/>
  <c r="J281"/>
  <c r="H238"/>
  <c r="AO280"/>
  <c r="J211"/>
  <c r="H233"/>
  <c r="H232"/>
  <c r="H262"/>
  <c r="H264"/>
  <c r="H252"/>
  <c r="AO263"/>
  <c r="AO266"/>
  <c r="AO264"/>
  <c r="AO262"/>
  <c r="AO265"/>
  <c r="J210"/>
  <c r="H254"/>
  <c r="AO252"/>
  <c r="J258"/>
  <c r="AO251"/>
  <c r="H231"/>
  <c r="AO231"/>
  <c r="H229"/>
  <c r="H255"/>
  <c r="J249"/>
  <c r="H246"/>
  <c r="H253"/>
  <c r="AO249"/>
  <c r="H259"/>
  <c r="AO255"/>
  <c r="AO233"/>
  <c r="AO232"/>
  <c r="AO253"/>
  <c r="H230"/>
  <c r="J256"/>
  <c r="H245"/>
  <c r="AO256"/>
  <c r="AO254"/>
  <c r="AO245"/>
  <c r="AO250"/>
  <c r="AO247"/>
  <c r="AO259"/>
  <c r="AO257"/>
  <c r="J250"/>
  <c r="AO246"/>
  <c r="AO258"/>
  <c r="AO241"/>
  <c r="H241"/>
  <c r="AO242"/>
  <c r="H218"/>
  <c r="J227"/>
  <c r="AO236"/>
  <c r="AO237"/>
  <c r="H202"/>
  <c r="AO238"/>
  <c r="AO240"/>
  <c r="H242"/>
  <c r="H220"/>
  <c r="H217"/>
  <c r="AO229"/>
  <c r="AO226"/>
  <c r="AO230"/>
  <c r="AO228"/>
  <c r="AO215"/>
  <c r="AO227"/>
  <c r="H215"/>
  <c r="AO217"/>
  <c r="AO219"/>
  <c r="J219"/>
  <c r="AO218"/>
  <c r="H196"/>
  <c r="AO220"/>
  <c r="AO210"/>
  <c r="H209"/>
  <c r="H193"/>
  <c r="J205"/>
  <c r="AO209"/>
  <c r="J208"/>
  <c r="H201"/>
  <c r="H212"/>
  <c r="AO212"/>
  <c r="H204"/>
  <c r="H194"/>
  <c r="AO208"/>
  <c r="AO201"/>
  <c r="AO204"/>
  <c r="AO202"/>
  <c r="H203"/>
  <c r="AO203"/>
  <c r="AO192"/>
  <c r="AO205"/>
  <c r="J195"/>
  <c r="J192"/>
  <c r="AO193"/>
  <c r="AO195"/>
  <c r="J197"/>
  <c r="AO194"/>
  <c r="AO197"/>
  <c r="AO170"/>
  <c r="J151"/>
  <c r="J182"/>
  <c r="AO187"/>
  <c r="H185"/>
  <c r="H152"/>
  <c r="J173"/>
  <c r="AO172"/>
  <c r="AO174"/>
  <c r="H166"/>
  <c r="H153"/>
  <c r="H169"/>
  <c r="AO151"/>
  <c r="H156"/>
  <c r="H176"/>
  <c r="H175"/>
  <c r="J172"/>
  <c r="AO175"/>
  <c r="AO173"/>
  <c r="AO186"/>
  <c r="H145"/>
  <c r="AO142"/>
  <c r="H159"/>
  <c r="H154"/>
  <c r="H155"/>
  <c r="H167"/>
  <c r="AO166"/>
  <c r="J170"/>
  <c r="H138"/>
  <c r="H180"/>
  <c r="AO180"/>
  <c r="AO183"/>
  <c r="H187"/>
  <c r="H184"/>
  <c r="J178"/>
  <c r="AO181"/>
  <c r="J189"/>
  <c r="J188"/>
  <c r="AO179"/>
  <c r="H186"/>
  <c r="J183"/>
  <c r="H181"/>
  <c r="AO185"/>
  <c r="AO182"/>
  <c r="H177"/>
  <c r="J179"/>
  <c r="AO176"/>
  <c r="AO178"/>
  <c r="AO189"/>
  <c r="AO188"/>
  <c r="H140"/>
  <c r="AO167"/>
  <c r="H168"/>
  <c r="AO154"/>
  <c r="AO152"/>
  <c r="AO169"/>
  <c r="AO168"/>
  <c r="AO155"/>
  <c r="H157"/>
  <c r="AO156"/>
  <c r="AO138"/>
  <c r="AO157"/>
  <c r="J142"/>
  <c r="J126"/>
  <c r="H137"/>
  <c r="H144"/>
  <c r="H161"/>
  <c r="J160"/>
  <c r="AO160"/>
  <c r="AO161"/>
  <c r="AO140"/>
  <c r="J141"/>
  <c r="AO123"/>
  <c r="AO159"/>
  <c r="J139"/>
  <c r="AO139"/>
  <c r="H129"/>
  <c r="AO144"/>
  <c r="H135"/>
  <c r="AO141"/>
  <c r="AO145"/>
  <c r="AO137"/>
  <c r="AO146"/>
  <c r="AO136"/>
  <c r="J136"/>
  <c r="AO135"/>
  <c r="J112"/>
  <c r="H127"/>
  <c r="H120"/>
  <c r="AO124"/>
  <c r="H124"/>
  <c r="H125"/>
  <c r="AO110"/>
  <c r="AO147"/>
  <c r="J122"/>
  <c r="J123"/>
  <c r="AO97"/>
  <c r="J128"/>
  <c r="H147"/>
  <c r="H109"/>
  <c r="AO130"/>
  <c r="AO120"/>
  <c r="AO126"/>
  <c r="H110"/>
  <c r="AO129"/>
  <c r="AO121"/>
  <c r="AO125"/>
  <c r="AO128"/>
  <c r="H121"/>
  <c r="H130"/>
  <c r="H111"/>
  <c r="AO127"/>
  <c r="AO98"/>
  <c r="AO114"/>
  <c r="J116"/>
  <c r="H99"/>
  <c r="H114"/>
  <c r="AO105"/>
  <c r="AO111"/>
  <c r="J115"/>
  <c r="AO112"/>
  <c r="AO109"/>
  <c r="J65"/>
  <c r="AO115"/>
  <c r="AO113"/>
  <c r="AO104"/>
  <c r="H91"/>
  <c r="J98"/>
  <c r="J79"/>
  <c r="H77"/>
  <c r="AO116"/>
  <c r="AO99"/>
  <c r="J102"/>
  <c r="H97"/>
  <c r="J105"/>
  <c r="J104"/>
  <c r="J101"/>
  <c r="AO102"/>
  <c r="I526"/>
  <c r="AA83"/>
  <c r="AG83"/>
  <c r="AL83"/>
  <c r="H100"/>
  <c r="H84"/>
  <c r="H73"/>
  <c r="AO101"/>
  <c r="J92"/>
  <c r="D83"/>
  <c r="AC83"/>
  <c r="AH83"/>
  <c r="AM83"/>
  <c r="H76"/>
  <c r="AO75"/>
  <c r="AO86"/>
  <c r="J94"/>
  <c r="G526"/>
  <c r="E83"/>
  <c r="Y83"/>
  <c r="AD83"/>
  <c r="AI83"/>
  <c r="AO94"/>
  <c r="H86"/>
  <c r="J93"/>
  <c r="AO93"/>
  <c r="H95"/>
  <c r="AO95"/>
  <c r="AO92"/>
  <c r="AO84"/>
  <c r="AE83"/>
  <c r="AK83"/>
  <c r="AO87"/>
  <c r="AO77"/>
  <c r="AO76"/>
  <c r="D47"/>
  <c r="AC47"/>
  <c r="AH47"/>
  <c r="AM47"/>
  <c r="H80"/>
  <c r="AO79"/>
  <c r="AO78"/>
  <c r="H87"/>
  <c r="H81"/>
  <c r="H72"/>
  <c r="AO80"/>
  <c r="AO74"/>
  <c r="AD47"/>
  <c r="AI47"/>
  <c r="H82"/>
  <c r="AO81"/>
  <c r="H74"/>
  <c r="AO73"/>
  <c r="H64"/>
  <c r="AL47"/>
  <c r="H70"/>
  <c r="AE47"/>
  <c r="AK47"/>
  <c r="AO72"/>
  <c r="H63"/>
  <c r="J71"/>
  <c r="AO63"/>
  <c r="AO65"/>
  <c r="H67"/>
  <c r="H55"/>
  <c r="H66"/>
  <c r="AO66"/>
  <c r="J68"/>
  <c r="AO68"/>
  <c r="AO70"/>
  <c r="AO67"/>
  <c r="AO55"/>
  <c r="AO71"/>
  <c r="H56"/>
  <c r="H48"/>
  <c r="AO58"/>
  <c r="AO57"/>
  <c r="AO56"/>
  <c r="H61"/>
  <c r="H57"/>
  <c r="H58"/>
  <c r="H52"/>
  <c r="AO61"/>
  <c r="H49"/>
  <c r="H59"/>
  <c r="AO60"/>
  <c r="AO59"/>
  <c r="J50"/>
  <c r="AO52"/>
  <c r="H53"/>
  <c r="AO53"/>
  <c r="AO48"/>
  <c r="AO40"/>
  <c r="AO49"/>
  <c r="J38"/>
  <c r="H37"/>
  <c r="J40"/>
  <c r="J39"/>
  <c r="J43"/>
  <c r="AO42"/>
  <c r="J35"/>
  <c r="AO43"/>
  <c r="J41"/>
  <c r="AO41"/>
  <c r="H42"/>
  <c r="AO37"/>
  <c r="AG223"/>
  <c r="AO38"/>
  <c r="AK328"/>
  <c r="AO39"/>
  <c r="J31"/>
  <c r="J34"/>
  <c r="AO34"/>
  <c r="H29"/>
  <c r="AO33"/>
  <c r="J30"/>
  <c r="AO35"/>
  <c r="AO31"/>
  <c r="H33"/>
  <c r="AO30"/>
  <c r="H22"/>
  <c r="J25"/>
  <c r="H26"/>
  <c r="AD199"/>
  <c r="AD190" s="1"/>
  <c r="Y89"/>
  <c r="AI133"/>
  <c r="AL312"/>
  <c r="AC328"/>
  <c r="AK389"/>
  <c r="AE398"/>
  <c r="AE397" s="1"/>
  <c r="H18"/>
  <c r="AO25"/>
  <c r="AO26"/>
  <c r="Z199"/>
  <c r="H24"/>
  <c r="AO24"/>
  <c r="AL199"/>
  <c r="AL190" s="1"/>
  <c r="AK312"/>
  <c r="H19"/>
  <c r="AG133"/>
  <c r="AK199"/>
  <c r="AK190" s="1"/>
  <c r="F224"/>
  <c r="H224" s="1"/>
  <c r="AO22"/>
  <c r="AA389"/>
  <c r="AH199"/>
  <c r="AH190" s="1"/>
  <c r="AD267"/>
  <c r="AG312"/>
  <c r="AD345"/>
  <c r="AG389"/>
  <c r="H23"/>
  <c r="AJ191"/>
  <c r="AO19"/>
  <c r="AO20"/>
  <c r="Y199"/>
  <c r="Y190" s="1"/>
  <c r="AK223"/>
  <c r="AG243"/>
  <c r="AC312"/>
  <c r="H17"/>
  <c r="AL223"/>
  <c r="Y133"/>
  <c r="D89"/>
  <c r="AC89"/>
  <c r="Y267"/>
  <c r="AG328"/>
  <c r="AI345"/>
  <c r="F131"/>
  <c r="H131" s="1"/>
  <c r="AI328"/>
  <c r="F395"/>
  <c r="J395" s="1"/>
  <c r="F458"/>
  <c r="J458" s="1"/>
  <c r="AO16"/>
  <c r="AO18"/>
  <c r="AN191"/>
  <c r="F329"/>
  <c r="H329" s="1"/>
  <c r="AF399"/>
  <c r="F466"/>
  <c r="J466" s="1"/>
  <c r="H16"/>
  <c r="AJ28"/>
  <c r="AF46"/>
  <c r="AJ51"/>
  <c r="AN54"/>
  <c r="AA96"/>
  <c r="AG96"/>
  <c r="AL96"/>
  <c r="AJ44"/>
  <c r="AB117"/>
  <c r="F119"/>
  <c r="J119" s="1"/>
  <c r="AB132"/>
  <c r="F134"/>
  <c r="J134" s="1"/>
  <c r="AC133"/>
  <c r="AJ162"/>
  <c r="F163"/>
  <c r="J163" s="1"/>
  <c r="AA164"/>
  <c r="AN207"/>
  <c r="AG199"/>
  <c r="AG190" s="1"/>
  <c r="Y223"/>
  <c r="AB268"/>
  <c r="AI267"/>
  <c r="AN399"/>
  <c r="F528"/>
  <c r="H528" s="1"/>
  <c r="AC199"/>
  <c r="AC190" s="1"/>
  <c r="AJ399"/>
  <c r="AO23"/>
  <c r="AO17"/>
  <c r="AB36"/>
  <c r="AB119"/>
  <c r="AD118"/>
  <c r="AJ131"/>
  <c r="AK133"/>
  <c r="AN162"/>
  <c r="AJ165"/>
  <c r="AA223"/>
  <c r="Y243"/>
  <c r="AC243"/>
  <c r="AF268"/>
  <c r="AH312"/>
  <c r="AJ234"/>
  <c r="AF339"/>
  <c r="AH328"/>
  <c r="AJ346"/>
  <c r="AB390"/>
  <c r="AM389"/>
  <c r="AD13"/>
  <c r="F90"/>
  <c r="H90" s="1"/>
  <c r="AK96"/>
  <c r="AC118"/>
  <c r="AI118"/>
  <c r="AL164"/>
  <c r="AC267"/>
  <c r="AF103"/>
  <c r="AD96"/>
  <c r="AN119"/>
  <c r="AK243"/>
  <c r="AJ268"/>
  <c r="AC389"/>
  <c r="AF335"/>
  <c r="AJ338"/>
  <c r="AB344"/>
  <c r="F399"/>
  <c r="J399" s="1"/>
  <c r="AA398"/>
  <c r="AA397" s="1"/>
  <c r="AN458"/>
  <c r="AB466"/>
  <c r="AF469"/>
  <c r="AJ488"/>
  <c r="F198"/>
  <c r="J198" s="1"/>
  <c r="AH223"/>
  <c r="AN390"/>
  <c r="AL500"/>
  <c r="AL499" s="1"/>
  <c r="AF28"/>
  <c r="AJ224"/>
  <c r="F44"/>
  <c r="J44" s="1"/>
  <c r="AD133"/>
  <c r="AN165"/>
  <c r="AF213"/>
  <c r="AJ221"/>
  <c r="AN198"/>
  <c r="AN268"/>
  <c r="AJ390"/>
  <c r="AD389"/>
  <c r="AF457"/>
  <c r="AD398"/>
  <c r="AD397" s="1"/>
  <c r="AN403"/>
  <c r="AI500"/>
  <c r="AI499" s="1"/>
  <c r="AH527"/>
  <c r="AH526" s="1"/>
  <c r="AJ46"/>
  <c r="AB54"/>
  <c r="F62"/>
  <c r="J62" s="1"/>
  <c r="AN62"/>
  <c r="AA89"/>
  <c r="AG89"/>
  <c r="AC96"/>
  <c r="F103"/>
  <c r="H103" s="1"/>
  <c r="AF119"/>
  <c r="AE133"/>
  <c r="AB148"/>
  <c r="F150"/>
  <c r="J150" s="1"/>
  <c r="AF150"/>
  <c r="AH149"/>
  <c r="AJ163"/>
  <c r="AB165"/>
  <c r="AB313"/>
  <c r="AA328"/>
  <c r="AF395"/>
  <c r="F330"/>
  <c r="H330" s="1"/>
  <c r="AN335"/>
  <c r="AM500"/>
  <c r="AM499" s="1"/>
  <c r="AJ528"/>
  <c r="AJ542"/>
  <c r="AH96"/>
  <c r="Y118"/>
  <c r="AF132"/>
  <c r="AH118"/>
  <c r="AA133"/>
  <c r="AN148"/>
  <c r="AB150"/>
  <c r="F165"/>
  <c r="J165" s="1"/>
  <c r="F200"/>
  <c r="H200" s="1"/>
  <c r="AM199"/>
  <c r="AM190" s="1"/>
  <c r="AJ206"/>
  <c r="AE243"/>
  <c r="F268"/>
  <c r="H268" s="1"/>
  <c r="AE267"/>
  <c r="F313"/>
  <c r="J313" s="1"/>
  <c r="F390"/>
  <c r="H390" s="1"/>
  <c r="AF390"/>
  <c r="AB330"/>
  <c r="F335"/>
  <c r="F403"/>
  <c r="J403" s="1"/>
  <c r="F542"/>
  <c r="J542" s="1"/>
  <c r="AH89"/>
  <c r="AF54"/>
  <c r="AB62"/>
  <c r="F88"/>
  <c r="J88" s="1"/>
  <c r="AF88"/>
  <c r="AE89"/>
  <c r="AK89"/>
  <c r="AD89"/>
  <c r="AJ119"/>
  <c r="AH133"/>
  <c r="AL149"/>
  <c r="AF162"/>
  <c r="AF165"/>
  <c r="AB213"/>
  <c r="AF221"/>
  <c r="AF313"/>
  <c r="AF234"/>
  <c r="AE328"/>
  <c r="AB339"/>
  <c r="AF346"/>
  <c r="AF338"/>
  <c r="AN344"/>
  <c r="AC398"/>
  <c r="AC397" s="1"/>
  <c r="F457"/>
  <c r="H457" s="1"/>
  <c r="AN528"/>
  <c r="AL527"/>
  <c r="AN214"/>
  <c r="AN85"/>
  <c r="E96"/>
  <c r="AJ85"/>
  <c r="AN44"/>
  <c r="AJ54"/>
  <c r="AF85"/>
  <c r="F36"/>
  <c r="H36" s="1"/>
  <c r="AN51"/>
  <c r="AJ88"/>
  <c r="AI96"/>
  <c r="AB44"/>
  <c r="AN117"/>
  <c r="AN131"/>
  <c r="AJ132"/>
  <c r="AL118"/>
  <c r="AJ134"/>
  <c r="AF148"/>
  <c r="AJ150"/>
  <c r="AN163"/>
  <c r="AH164"/>
  <c r="AM164"/>
  <c r="AK164"/>
  <c r="AJ213"/>
  <c r="AN221"/>
  <c r="AB198"/>
  <c r="AA199"/>
  <c r="AA190" s="1"/>
  <c r="AN206"/>
  <c r="AM223"/>
  <c r="E243"/>
  <c r="AD243"/>
  <c r="AI243"/>
  <c r="AH267"/>
  <c r="AD312"/>
  <c r="F339"/>
  <c r="H339" s="1"/>
  <c r="AH345"/>
  <c r="AB335"/>
  <c r="F338"/>
  <c r="J338" s="1"/>
  <c r="AG398"/>
  <c r="AG397" s="1"/>
  <c r="AI164"/>
  <c r="AB46"/>
  <c r="AB88"/>
  <c r="Z89"/>
  <c r="Y96"/>
  <c r="AB103"/>
  <c r="AF117"/>
  <c r="AE118"/>
  <c r="F132"/>
  <c r="J132" s="1"/>
  <c r="AF163"/>
  <c r="AE164"/>
  <c r="AJ198"/>
  <c r="AI199"/>
  <c r="AI190" s="1"/>
  <c r="AF206"/>
  <c r="AF224"/>
  <c r="E223"/>
  <c r="AB395"/>
  <c r="Z389"/>
  <c r="AJ335"/>
  <c r="F46"/>
  <c r="H46" s="1"/>
  <c r="AF51"/>
  <c r="AJ62"/>
  <c r="AN36"/>
  <c r="AD149"/>
  <c r="E118"/>
  <c r="AN28"/>
  <c r="AN46"/>
  <c r="AB51"/>
  <c r="F54"/>
  <c r="J54" s="1"/>
  <c r="F85"/>
  <c r="J85" s="1"/>
  <c r="AN88"/>
  <c r="E89"/>
  <c r="AM89"/>
  <c r="AL89"/>
  <c r="AM96"/>
  <c r="AJ36"/>
  <c r="AF44"/>
  <c r="AG118"/>
  <c r="AK118"/>
  <c r="AA118"/>
  <c r="AN132"/>
  <c r="AN134"/>
  <c r="AJ148"/>
  <c r="AL133"/>
  <c r="AN150"/>
  <c r="AB163"/>
  <c r="E164"/>
  <c r="Y164"/>
  <c r="AC164"/>
  <c r="AN213"/>
  <c r="F221"/>
  <c r="J221" s="1"/>
  <c r="AB221"/>
  <c r="AF214"/>
  <c r="AF198"/>
  <c r="AE199"/>
  <c r="AE190" s="1"/>
  <c r="E199"/>
  <c r="E190" s="1"/>
  <c r="AB206"/>
  <c r="AB224"/>
  <c r="AH243"/>
  <c r="AM243"/>
  <c r="AM267"/>
  <c r="AL267"/>
  <c r="AJ313"/>
  <c r="Y389"/>
  <c r="AJ467"/>
  <c r="AB489"/>
  <c r="AB458"/>
  <c r="AF466"/>
  <c r="AJ469"/>
  <c r="AN467"/>
  <c r="AN488"/>
  <c r="AB498"/>
  <c r="AF489"/>
  <c r="AA500"/>
  <c r="AA499" s="1"/>
  <c r="AN542"/>
  <c r="F234"/>
  <c r="J234" s="1"/>
  <c r="AB234"/>
  <c r="AN339"/>
  <c r="F346"/>
  <c r="J346" s="1"/>
  <c r="AB346"/>
  <c r="AN330"/>
  <c r="AB338"/>
  <c r="AJ344"/>
  <c r="AM398"/>
  <c r="AJ458"/>
  <c r="AL398"/>
  <c r="AN466"/>
  <c r="AB469"/>
  <c r="AF467"/>
  <c r="AF488"/>
  <c r="AJ498"/>
  <c r="AN498"/>
  <c r="AJ403"/>
  <c r="AH500"/>
  <c r="AH499" s="1"/>
  <c r="AF528"/>
  <c r="AD527"/>
  <c r="AD526" s="1"/>
  <c r="AF542"/>
  <c r="AD223"/>
  <c r="AA243"/>
  <c r="AL243"/>
  <c r="AG267"/>
  <c r="AK267"/>
  <c r="AA267"/>
  <c r="E312"/>
  <c r="AM312"/>
  <c r="AN234"/>
  <c r="AM328"/>
  <c r="AJ339"/>
  <c r="AL328"/>
  <c r="AE345"/>
  <c r="AN346"/>
  <c r="AJ395"/>
  <c r="AH389"/>
  <c r="AN338"/>
  <c r="AF344"/>
  <c r="AJ457"/>
  <c r="AF458"/>
  <c r="AH398"/>
  <c r="AH397" s="1"/>
  <c r="AJ466"/>
  <c r="AN469"/>
  <c r="AB488"/>
  <c r="AF498"/>
  <c r="AJ489"/>
  <c r="AF501"/>
  <c r="AD500"/>
  <c r="AF500" s="1"/>
  <c r="AA527"/>
  <c r="AA526" s="1"/>
  <c r="AB542"/>
  <c r="AF21"/>
  <c r="AN21"/>
  <c r="AJ21"/>
  <c r="AH13"/>
  <c r="AJ541"/>
  <c r="AN541"/>
  <c r="AF541"/>
  <c r="AM527"/>
  <c r="AM526" s="1"/>
  <c r="AI527"/>
  <c r="AI526" s="1"/>
  <c r="AB528"/>
  <c r="F509"/>
  <c r="H509" s="1"/>
  <c r="AC499"/>
  <c r="G499"/>
  <c r="AJ509"/>
  <c r="AB509"/>
  <c r="AN509"/>
  <c r="AJ501"/>
  <c r="AN501"/>
  <c r="AE499"/>
  <c r="I499"/>
  <c r="AB403"/>
  <c r="AF403"/>
  <c r="F498"/>
  <c r="AN489"/>
  <c r="AJ485"/>
  <c r="F488"/>
  <c r="F469"/>
  <c r="I397"/>
  <c r="F459"/>
  <c r="G397"/>
  <c r="AB457"/>
  <c r="AN457"/>
  <c r="F344"/>
  <c r="AF330"/>
  <c r="AJ330"/>
  <c r="E389"/>
  <c r="AI389"/>
  <c r="AE389"/>
  <c r="AN395"/>
  <c r="AN383"/>
  <c r="AC345"/>
  <c r="AK345"/>
  <c r="AB329"/>
  <c r="AF329"/>
  <c r="AJ329"/>
  <c r="AN329"/>
  <c r="AE312"/>
  <c r="AI312"/>
  <c r="AN313"/>
  <c r="AN260"/>
  <c r="F260"/>
  <c r="H260" s="1"/>
  <c r="AF260"/>
  <c r="AJ260"/>
  <c r="F244"/>
  <c r="AF244"/>
  <c r="AJ244"/>
  <c r="AN244"/>
  <c r="I222"/>
  <c r="F235"/>
  <c r="J235" s="1"/>
  <c r="AI223"/>
  <c r="AE223"/>
  <c r="AN224"/>
  <c r="AB200"/>
  <c r="AF200"/>
  <c r="AJ200"/>
  <c r="AN200"/>
  <c r="F206"/>
  <c r="AF191"/>
  <c r="F191"/>
  <c r="J191" s="1"/>
  <c r="AJ214"/>
  <c r="AJ207"/>
  <c r="AF207"/>
  <c r="F213"/>
  <c r="AD164"/>
  <c r="AM149"/>
  <c r="AI149"/>
  <c r="AE149"/>
  <c r="AA149"/>
  <c r="AK149"/>
  <c r="AG149"/>
  <c r="AC149"/>
  <c r="AM133"/>
  <c r="AF134"/>
  <c r="F148"/>
  <c r="AM118"/>
  <c r="AB131"/>
  <c r="AF131"/>
  <c r="F117"/>
  <c r="AJ117"/>
  <c r="AF36"/>
  <c r="AE96"/>
  <c r="AJ103"/>
  <c r="AN103"/>
  <c r="AB90"/>
  <c r="AF90"/>
  <c r="AJ90"/>
  <c r="AN90"/>
  <c r="F51"/>
  <c r="AF62"/>
  <c r="AB541"/>
  <c r="AG526"/>
  <c r="AK499"/>
  <c r="AN235"/>
  <c r="D389"/>
  <c r="AI13"/>
  <c r="F467"/>
  <c r="F489"/>
  <c r="AF383"/>
  <c r="G327"/>
  <c r="AC526"/>
  <c r="AG499"/>
  <c r="Y499"/>
  <c r="F485"/>
  <c r="AN459"/>
  <c r="AJ459"/>
  <c r="AF459"/>
  <c r="G222"/>
  <c r="D118"/>
  <c r="D96"/>
  <c r="I327"/>
  <c r="AF235"/>
  <c r="F207"/>
  <c r="AE13"/>
  <c r="AJ235"/>
  <c r="D199"/>
  <c r="D190" s="1"/>
  <c r="AN107"/>
  <c r="AJ107"/>
  <c r="AL13"/>
  <c r="AG13"/>
  <c r="AJ14"/>
  <c r="AK13"/>
  <c r="AN14"/>
  <c r="AC13"/>
  <c r="AF14"/>
  <c r="I12"/>
  <c r="F56" i="8"/>
  <c r="F53"/>
  <c r="G53" s="1"/>
  <c r="F50"/>
  <c r="F47"/>
  <c r="F44"/>
  <c r="F41"/>
  <c r="F38"/>
  <c r="F35"/>
  <c r="F32"/>
  <c r="F29"/>
  <c r="F26"/>
  <c r="F23"/>
  <c r="F20"/>
  <c r="F17"/>
  <c r="J55"/>
  <c r="J54"/>
  <c r="J53"/>
  <c r="AM106" i="38" l="1"/>
  <c r="AA106"/>
  <c r="AL106"/>
  <c r="AH106"/>
  <c r="AD106"/>
  <c r="AK106"/>
  <c r="AC106"/>
  <c r="AE106"/>
  <c r="AI106"/>
  <c r="I566"/>
  <c r="G566"/>
  <c r="E328"/>
  <c r="F328" s="1"/>
  <c r="AD328"/>
  <c r="AD327" s="1"/>
  <c r="AF190"/>
  <c r="AJ190"/>
  <c r="J330"/>
  <c r="J268"/>
  <c r="H150"/>
  <c r="F83"/>
  <c r="H83" s="1"/>
  <c r="AJ312"/>
  <c r="H458"/>
  <c r="J224"/>
  <c r="J103"/>
  <c r="AF267"/>
  <c r="H134"/>
  <c r="H221"/>
  <c r="J46"/>
  <c r="F89"/>
  <c r="J89" s="1"/>
  <c r="J390"/>
  <c r="AN500"/>
  <c r="H395"/>
  <c r="J329"/>
  <c r="AJ83"/>
  <c r="F96"/>
  <c r="H96" s="1"/>
  <c r="J457"/>
  <c r="H542"/>
  <c r="AO36"/>
  <c r="J131"/>
  <c r="F214"/>
  <c r="H214" s="1"/>
  <c r="J260"/>
  <c r="H54"/>
  <c r="AJ118"/>
  <c r="H85"/>
  <c r="AF527"/>
  <c r="AF118"/>
  <c r="J90"/>
  <c r="AO117"/>
  <c r="AK327"/>
  <c r="H466"/>
  <c r="J528"/>
  <c r="AL12"/>
  <c r="H163"/>
  <c r="H338"/>
  <c r="AJ267"/>
  <c r="AF199"/>
  <c r="AM222"/>
  <c r="AF164"/>
  <c r="AN164"/>
  <c r="AO224"/>
  <c r="AJ527"/>
  <c r="H165"/>
  <c r="AF312"/>
  <c r="AO338"/>
  <c r="AL222"/>
  <c r="AO206"/>
  <c r="AN96"/>
  <c r="AC327"/>
  <c r="AH12"/>
  <c r="AJ133"/>
  <c r="AH327"/>
  <c r="AN118"/>
  <c r="AF509"/>
  <c r="AO509" s="1"/>
  <c r="AO119"/>
  <c r="AN83"/>
  <c r="AN223"/>
  <c r="AF345"/>
  <c r="AB199"/>
  <c r="H191"/>
  <c r="F389"/>
  <c r="J389" s="1"/>
  <c r="AN243"/>
  <c r="AH222"/>
  <c r="AN190"/>
  <c r="AF389"/>
  <c r="AF398"/>
  <c r="AD499"/>
  <c r="AF499" s="1"/>
  <c r="AJ243"/>
  <c r="AJ199"/>
  <c r="F190"/>
  <c r="J190" s="1"/>
  <c r="H44"/>
  <c r="AO488"/>
  <c r="AN267"/>
  <c r="AD222"/>
  <c r="AB389"/>
  <c r="AO132"/>
  <c r="AB89"/>
  <c r="AN527"/>
  <c r="AO346"/>
  <c r="AF83"/>
  <c r="AO390"/>
  <c r="AO150"/>
  <c r="AF133"/>
  <c r="AG222"/>
  <c r="AN199"/>
  <c r="AN312"/>
  <c r="J36"/>
  <c r="AO313"/>
  <c r="AO54"/>
  <c r="AJ500"/>
  <c r="H119"/>
  <c r="H198"/>
  <c r="J339"/>
  <c r="H399"/>
  <c r="AL526"/>
  <c r="AN526" s="1"/>
  <c r="AJ328"/>
  <c r="AN133"/>
  <c r="H346"/>
  <c r="AI327"/>
  <c r="AO344"/>
  <c r="AO339"/>
  <c r="AO213"/>
  <c r="AO163"/>
  <c r="AF89"/>
  <c r="AO268"/>
  <c r="AI222"/>
  <c r="AL397"/>
  <c r="AN149"/>
  <c r="AN398"/>
  <c r="AO489"/>
  <c r="AO88"/>
  <c r="AO330"/>
  <c r="AF243"/>
  <c r="AO165"/>
  <c r="AJ149"/>
  <c r="F118"/>
  <c r="J118" s="1"/>
  <c r="F383"/>
  <c r="J383" s="1"/>
  <c r="AK222"/>
  <c r="AE327"/>
  <c r="AN47"/>
  <c r="AD12"/>
  <c r="H62"/>
  <c r="AO103"/>
  <c r="AO131"/>
  <c r="H132"/>
  <c r="H234"/>
  <c r="AM397"/>
  <c r="AO403"/>
  <c r="AO528"/>
  <c r="AO466"/>
  <c r="AO221"/>
  <c r="AN89"/>
  <c r="AJ96"/>
  <c r="J335"/>
  <c r="H335"/>
  <c r="AO62"/>
  <c r="AF96"/>
  <c r="J200"/>
  <c r="AO457"/>
  <c r="H403"/>
  <c r="AO542"/>
  <c r="AN328"/>
  <c r="AO148"/>
  <c r="AO541"/>
  <c r="AF47"/>
  <c r="H88"/>
  <c r="H313"/>
  <c r="AO395"/>
  <c r="AJ526"/>
  <c r="F541"/>
  <c r="H541" s="1"/>
  <c r="AO234"/>
  <c r="AO46"/>
  <c r="AO198"/>
  <c r="AO329"/>
  <c r="AO469"/>
  <c r="AO51"/>
  <c r="AO498"/>
  <c r="AO458"/>
  <c r="AO335"/>
  <c r="AO44"/>
  <c r="AF526"/>
  <c r="J509"/>
  <c r="AN499"/>
  <c r="AJ499"/>
  <c r="J498"/>
  <c r="H498"/>
  <c r="J488"/>
  <c r="H488"/>
  <c r="J469"/>
  <c r="H469"/>
  <c r="AF397"/>
  <c r="J344"/>
  <c r="H344"/>
  <c r="AJ389"/>
  <c r="AE222"/>
  <c r="H244"/>
  <c r="J244"/>
  <c r="H235"/>
  <c r="AJ223"/>
  <c r="J206"/>
  <c r="H206"/>
  <c r="AO200"/>
  <c r="J213"/>
  <c r="H213"/>
  <c r="AF149"/>
  <c r="J148"/>
  <c r="H148"/>
  <c r="AF107"/>
  <c r="J117"/>
  <c r="H117"/>
  <c r="AE12"/>
  <c r="AO90"/>
  <c r="H51"/>
  <c r="J51"/>
  <c r="J207"/>
  <c r="H207"/>
  <c r="J485"/>
  <c r="H485"/>
  <c r="J467"/>
  <c r="H467"/>
  <c r="J489"/>
  <c r="H489"/>
  <c r="AK12"/>
  <c r="F107"/>
  <c r="F199"/>
  <c r="AF13"/>
  <c r="AC12"/>
  <c r="AJ13"/>
  <c r="J459"/>
  <c r="H459"/>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AF328" i="38" l="1"/>
  <c r="AH566"/>
  <c r="AD566"/>
  <c r="AE566"/>
  <c r="AK566"/>
  <c r="AF106"/>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J83" i="38"/>
  <c r="J214"/>
  <c r="J96"/>
  <c r="H89"/>
  <c r="AN222"/>
  <c r="H383"/>
  <c r="AO199"/>
  <c r="AF327"/>
  <c r="AJ222"/>
  <c r="AN106"/>
  <c r="H389"/>
  <c r="H190"/>
  <c r="AN397"/>
  <c r="H118"/>
  <c r="J541"/>
  <c r="AF12"/>
  <c r="J328"/>
  <c r="H328"/>
  <c r="J199"/>
  <c r="H199"/>
  <c r="J107"/>
  <c r="H107"/>
  <c r="F31" i="8"/>
  <c r="G31" s="1"/>
  <c r="F33"/>
  <c r="G33" s="1"/>
  <c r="F28"/>
  <c r="G28" s="1"/>
  <c r="F21"/>
  <c r="G21" s="1"/>
  <c r="D87" i="27" l="1"/>
  <c r="C95"/>
  <c r="C91"/>
  <c r="C87"/>
  <c r="C94"/>
  <c r="C86"/>
  <c r="C97"/>
  <c r="C89"/>
  <c r="C85"/>
  <c r="D96"/>
  <c r="D84"/>
  <c r="C96"/>
  <c r="C92"/>
  <c r="C88"/>
  <c r="C84"/>
  <c r="C98"/>
  <c r="C90"/>
  <c r="D85"/>
  <c r="C93"/>
  <c r="C49"/>
  <c r="C45"/>
  <c r="C41"/>
  <c r="C37"/>
  <c r="C48"/>
  <c r="C44"/>
  <c r="C47"/>
  <c r="C39"/>
  <c r="C50"/>
  <c r="C46"/>
  <c r="C42"/>
  <c r="C38"/>
  <c r="C40"/>
  <c r="C43"/>
  <c r="D49"/>
  <c r="D47"/>
  <c r="D44"/>
  <c r="D42"/>
  <c r="D45"/>
  <c r="D46"/>
  <c r="D48"/>
  <c r="D41"/>
  <c r="D43"/>
  <c r="D40"/>
  <c r="D39"/>
  <c r="D38"/>
  <c r="Q19" i="45"/>
  <c r="P19"/>
  <c r="O19"/>
  <c r="N19"/>
  <c r="M19"/>
  <c r="L19"/>
  <c r="K19"/>
  <c r="J19"/>
  <c r="P22" i="44"/>
  <c r="L22"/>
  <c r="J22"/>
  <c r="J19" i="23"/>
  <c r="K19"/>
  <c r="L19"/>
  <c r="M19"/>
  <c r="N19"/>
  <c r="O19"/>
  <c r="P19"/>
  <c r="Q19"/>
  <c r="P14" i="33"/>
  <c r="N14"/>
  <c r="L14"/>
  <c r="J14"/>
  <c r="Q31" i="30"/>
  <c r="P31"/>
  <c r="O31"/>
  <c r="N31"/>
  <c r="M31"/>
  <c r="L31"/>
  <c r="K31"/>
  <c r="J31"/>
  <c r="P19" i="29"/>
  <c r="N19"/>
  <c r="L19"/>
  <c r="J19"/>
  <c r="Q34" i="22"/>
  <c r="P34"/>
  <c r="O34"/>
  <c r="N34"/>
  <c r="M34"/>
  <c r="L34"/>
  <c r="K34"/>
  <c r="J34"/>
  <c r="Q39" i="21"/>
  <c r="P39"/>
  <c r="O39"/>
  <c r="N39"/>
  <c r="M39"/>
  <c r="L39"/>
  <c r="K39"/>
  <c r="J39"/>
  <c r="Q47" i="28"/>
  <c r="P47"/>
  <c r="O47"/>
  <c r="N47"/>
  <c r="M47"/>
  <c r="L47"/>
  <c r="K47"/>
  <c r="J47"/>
  <c r="D76" i="27" l="1"/>
  <c r="G17" i="8"/>
  <c r="G59"/>
  <c r="G56"/>
  <c r="G65"/>
  <c r="D53" i="27" s="1"/>
  <c r="G62" i="8"/>
  <c r="F64" l="1"/>
  <c r="F63"/>
  <c r="Y15" i="38"/>
  <c r="D52" i="27"/>
  <c r="D51"/>
  <c r="AA64" i="38"/>
  <c r="AA47" s="1"/>
  <c r="D50" i="27"/>
  <c r="AA15" i="38"/>
  <c r="F60" i="8"/>
  <c r="F61"/>
  <c r="D14" i="38"/>
  <c r="Y14"/>
  <c r="K26" i="7"/>
  <c r="K25"/>
  <c r="K21"/>
  <c r="K20"/>
  <c r="K18"/>
  <c r="O51" i="43" l="1"/>
  <c r="Q51" s="1"/>
  <c r="O50"/>
  <c r="P50" s="1"/>
  <c r="O49"/>
  <c r="Q49" s="1"/>
  <c r="O48"/>
  <c r="P48" s="1"/>
  <c r="O47"/>
  <c r="Q47" s="1"/>
  <c r="O46"/>
  <c r="P46" s="1"/>
  <c r="O45"/>
  <c r="Q45" s="1"/>
  <c r="O44"/>
  <c r="P44" s="1"/>
  <c r="O43"/>
  <c r="Q43" s="1"/>
  <c r="O42"/>
  <c r="P42" s="1"/>
  <c r="O41"/>
  <c r="Q41" s="1"/>
  <c r="O40"/>
  <c r="P40" s="1"/>
  <c r="O39"/>
  <c r="Q39" s="1"/>
  <c r="O38"/>
  <c r="P38" s="1"/>
  <c r="O37"/>
  <c r="Q37" s="1"/>
  <c r="O36"/>
  <c r="P36" s="1"/>
  <c r="O35"/>
  <c r="Q35" s="1"/>
  <c r="O34"/>
  <c r="P34" s="1"/>
  <c r="O33"/>
  <c r="Q33" s="1"/>
  <c r="O32"/>
  <c r="P32" s="1"/>
  <c r="O31"/>
  <c r="Q31" s="1"/>
  <c r="O30"/>
  <c r="P30" s="1"/>
  <c r="O29"/>
  <c r="Q29" s="1"/>
  <c r="O28"/>
  <c r="P28" s="1"/>
  <c r="O27"/>
  <c r="Q27" s="1"/>
  <c r="O26"/>
  <c r="P26" s="1"/>
  <c r="O25"/>
  <c r="Q25" s="1"/>
  <c r="O24"/>
  <c r="P24" s="1"/>
  <c r="O23"/>
  <c r="Q23" s="1"/>
  <c r="O22"/>
  <c r="P22" s="1"/>
  <c r="O21"/>
  <c r="Q21" s="1"/>
  <c r="O20"/>
  <c r="P20" s="1"/>
  <c r="O19"/>
  <c r="Q19" s="1"/>
  <c r="O18"/>
  <c r="Q18" s="1"/>
  <c r="O17"/>
  <c r="P17" s="1"/>
  <c r="I51"/>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I20"/>
  <c r="F20"/>
  <c r="J19"/>
  <c r="I19"/>
  <c r="F19"/>
  <c r="J18"/>
  <c r="I18"/>
  <c r="F18"/>
  <c r="I17"/>
  <c r="E17"/>
  <c r="F17" s="1"/>
  <c r="I51" i="42"/>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I20"/>
  <c r="F20"/>
  <c r="J19"/>
  <c r="I19"/>
  <c r="F19"/>
  <c r="J18"/>
  <c r="I18"/>
  <c r="F18"/>
  <c r="I17"/>
  <c r="F17"/>
  <c r="E17" i="12"/>
  <c r="I51" i="40"/>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Z424" i="38" s="1"/>
  <c r="AB424" s="1"/>
  <c r="AO424" s="1"/>
  <c r="J36" i="40"/>
  <c r="I36"/>
  <c r="F36"/>
  <c r="Z423" i="38" s="1"/>
  <c r="AB423" s="1"/>
  <c r="AO423" s="1"/>
  <c r="J35" i="40"/>
  <c r="I35"/>
  <c r="F35"/>
  <c r="Z422" i="38" s="1"/>
  <c r="AB422" s="1"/>
  <c r="AO422" s="1"/>
  <c r="J34" i="40"/>
  <c r="I34"/>
  <c r="F34"/>
  <c r="Z421" i="38" s="1"/>
  <c r="AB421" s="1"/>
  <c r="AO421" s="1"/>
  <c r="J33" i="40"/>
  <c r="I33"/>
  <c r="F33"/>
  <c r="Z420" i="38" s="1"/>
  <c r="AB420" s="1"/>
  <c r="AO420" s="1"/>
  <c r="J32" i="40"/>
  <c r="I32"/>
  <c r="F32"/>
  <c r="Z419" i="38" s="1"/>
  <c r="AB419" s="1"/>
  <c r="AO419" s="1"/>
  <c r="J31" i="40"/>
  <c r="I31"/>
  <c r="F31"/>
  <c r="Z418" i="38" s="1"/>
  <c r="AB418" s="1"/>
  <c r="AO418" s="1"/>
  <c r="J30" i="40"/>
  <c r="I30"/>
  <c r="F30"/>
  <c r="Z417" i="38" s="1"/>
  <c r="AB417" s="1"/>
  <c r="AO417" s="1"/>
  <c r="J29" i="40"/>
  <c r="I29"/>
  <c r="F29"/>
  <c r="Z416" i="38" s="1"/>
  <c r="AB416" s="1"/>
  <c r="AO416" s="1"/>
  <c r="J28" i="40"/>
  <c r="I28"/>
  <c r="F28"/>
  <c r="Z415" i="38" s="1"/>
  <c r="AB415" s="1"/>
  <c r="AO415" s="1"/>
  <c r="J27" i="40"/>
  <c r="I27"/>
  <c r="F27"/>
  <c r="Z414" i="38" s="1"/>
  <c r="AB414" s="1"/>
  <c r="AO414" s="1"/>
  <c r="J26" i="40"/>
  <c r="I26"/>
  <c r="F26"/>
  <c r="Z413" i="38" s="1"/>
  <c r="AB413" s="1"/>
  <c r="AO413" s="1"/>
  <c r="J25" i="40"/>
  <c r="I25"/>
  <c r="F25"/>
  <c r="Z412" i="38" s="1"/>
  <c r="AB412" s="1"/>
  <c r="AO412" s="1"/>
  <c r="J24" i="40"/>
  <c r="I24"/>
  <c r="F24"/>
  <c r="Z411" i="38" s="1"/>
  <c r="AB411" s="1"/>
  <c r="AO411" s="1"/>
  <c r="J23" i="40"/>
  <c r="I23"/>
  <c r="F23"/>
  <c r="J22"/>
  <c r="I22"/>
  <c r="F22"/>
  <c r="AI409" i="38" s="1"/>
  <c r="J21" i="40"/>
  <c r="I21"/>
  <c r="F21"/>
  <c r="Z408" i="38" s="1"/>
  <c r="AB408" s="1"/>
  <c r="AO408" s="1"/>
  <c r="J20" i="40"/>
  <c r="I20"/>
  <c r="F20"/>
  <c r="Z407" i="38" s="1"/>
  <c r="AB407" s="1"/>
  <c r="AO407" s="1"/>
  <c r="J19" i="40"/>
  <c r="I19"/>
  <c r="F19"/>
  <c r="Z406" i="38" s="1"/>
  <c r="AB406" s="1"/>
  <c r="AO406" s="1"/>
  <c r="J18" i="40"/>
  <c r="I18"/>
  <c r="F18"/>
  <c r="Z405" i="38" s="1"/>
  <c r="I17" i="40"/>
  <c r="F17"/>
  <c r="Z404" i="38" s="1"/>
  <c r="J50" i="12"/>
  <c r="J49"/>
  <c r="J48"/>
  <c r="J47"/>
  <c r="J46"/>
  <c r="J45"/>
  <c r="J44"/>
  <c r="J43"/>
  <c r="J42"/>
  <c r="J41"/>
  <c r="J40"/>
  <c r="J39"/>
  <c r="J38"/>
  <c r="J37"/>
  <c r="J36"/>
  <c r="J35"/>
  <c r="J34"/>
  <c r="J33"/>
  <c r="J32"/>
  <c r="J31"/>
  <c r="J30"/>
  <c r="J29"/>
  <c r="J28"/>
  <c r="J27"/>
  <c r="J26"/>
  <c r="J25"/>
  <c r="J24"/>
  <c r="J23"/>
  <c r="J22"/>
  <c r="J21"/>
  <c r="J20"/>
  <c r="J1490" l="1"/>
  <c r="J1446"/>
  <c r="J1534"/>
  <c r="J1314"/>
  <c r="J1270"/>
  <c r="J1050"/>
  <c r="J1094"/>
  <c r="J918"/>
  <c r="J962"/>
  <c r="J1358"/>
  <c r="J1226"/>
  <c r="J1182"/>
  <c r="J1402"/>
  <c r="J1138"/>
  <c r="J1006"/>
  <c r="J830"/>
  <c r="J874"/>
  <c r="J698"/>
  <c r="J786"/>
  <c r="J742"/>
  <c r="J567"/>
  <c r="J653"/>
  <c r="J610"/>
  <c r="J481"/>
  <c r="J438"/>
  <c r="J309"/>
  <c r="J223"/>
  <c r="J137"/>
  <c r="J94"/>
  <c r="J524"/>
  <c r="J395"/>
  <c r="J352"/>
  <c r="J266"/>
  <c r="J180"/>
  <c r="J524" i="43"/>
  <c r="J481"/>
  <c r="J438"/>
  <c r="J309"/>
  <c r="J352"/>
  <c r="J266"/>
  <c r="J137"/>
  <c r="J180"/>
  <c r="J395"/>
  <c r="J94"/>
  <c r="J223"/>
  <c r="J51" i="42"/>
  <c r="J524"/>
  <c r="J395"/>
  <c r="J180"/>
  <c r="J352"/>
  <c r="J223"/>
  <c r="J481"/>
  <c r="J266"/>
  <c r="J438"/>
  <c r="J137"/>
  <c r="J309"/>
  <c r="J94"/>
  <c r="D404" i="38"/>
  <c r="Y404"/>
  <c r="AB405"/>
  <c r="AO405" s="1"/>
  <c r="AJ409"/>
  <c r="AO409" s="1"/>
  <c r="Q40" i="43"/>
  <c r="Y32" i="38"/>
  <c r="AB32" s="1"/>
  <c r="AO32" s="1"/>
  <c r="F32"/>
  <c r="J51" i="43"/>
  <c r="Q24"/>
  <c r="Q22"/>
  <c r="Q38"/>
  <c r="Q30"/>
  <c r="Q46"/>
  <c r="Q32"/>
  <c r="Q48"/>
  <c r="Q20"/>
  <c r="Q28"/>
  <c r="Q36"/>
  <c r="Q44"/>
  <c r="Q26"/>
  <c r="Q34"/>
  <c r="Q42"/>
  <c r="Q50"/>
  <c r="P19"/>
  <c r="P21"/>
  <c r="P23"/>
  <c r="P25"/>
  <c r="P27"/>
  <c r="P29"/>
  <c r="P31"/>
  <c r="P33"/>
  <c r="P35"/>
  <c r="P37"/>
  <c r="P39"/>
  <c r="P41"/>
  <c r="P43"/>
  <c r="P45"/>
  <c r="P47"/>
  <c r="P49"/>
  <c r="P51"/>
  <c r="D10"/>
  <c r="D10" i="42"/>
  <c r="D5" s="1"/>
  <c r="C10" i="27" s="1"/>
  <c r="P18" i="43"/>
  <c r="Q17"/>
  <c r="D10" i="40"/>
  <c r="D5" s="1"/>
  <c r="C9" i="27" s="1"/>
  <c r="J29" i="10"/>
  <c r="J28"/>
  <c r="J27"/>
  <c r="J26"/>
  <c r="J25"/>
  <c r="J24"/>
  <c r="J23"/>
  <c r="J22"/>
  <c r="J21"/>
  <c r="J20"/>
  <c r="J19"/>
  <c r="J26" i="9"/>
  <c r="J25"/>
  <c r="J21"/>
  <c r="J20"/>
  <c r="J19"/>
  <c r="J18"/>
  <c r="AB404" i="38" l="1"/>
  <c r="AO404" s="1"/>
  <c r="Y398"/>
  <c r="F404"/>
  <c r="D5" i="43"/>
  <c r="C11" i="27" s="1"/>
  <c r="H32" i="38"/>
  <c r="J32"/>
  <c r="K18" i="8"/>
  <c r="F26" i="7"/>
  <c r="H404" i="38" l="1"/>
  <c r="J404"/>
  <c r="G26" i="7"/>
  <c r="I4" i="27" l="1"/>
  <c r="J25" i="7"/>
  <c r="G25"/>
  <c r="I30" i="10" l="1"/>
  <c r="I29"/>
  <c r="I28"/>
  <c r="I27"/>
  <c r="I26"/>
  <c r="I25"/>
  <c r="I24"/>
  <c r="I23"/>
  <c r="I22"/>
  <c r="I21"/>
  <c r="I20"/>
  <c r="I19"/>
  <c r="I18"/>
  <c r="I51" i="12"/>
  <c r="I50"/>
  <c r="I49"/>
  <c r="I48"/>
  <c r="I47"/>
  <c r="I46"/>
  <c r="I45"/>
  <c r="I44"/>
  <c r="I43"/>
  <c r="I42"/>
  <c r="I41"/>
  <c r="I40"/>
  <c r="I39"/>
  <c r="I38"/>
  <c r="I37"/>
  <c r="I36"/>
  <c r="I35"/>
  <c r="I34"/>
  <c r="I33"/>
  <c r="I32"/>
  <c r="I31"/>
  <c r="I30"/>
  <c r="I29"/>
  <c r="I28"/>
  <c r="I27"/>
  <c r="I26"/>
  <c r="I25"/>
  <c r="I24"/>
  <c r="I23"/>
  <c r="I22"/>
  <c r="I21"/>
  <c r="I20"/>
  <c r="I19"/>
  <c r="I18"/>
  <c r="I17"/>
  <c r="I17" i="10"/>
  <c r="I17" i="9"/>
  <c r="I26"/>
  <c r="I25"/>
  <c r="I24"/>
  <c r="I23"/>
  <c r="I22"/>
  <c r="I21"/>
  <c r="I20"/>
  <c r="I19"/>
  <c r="I18"/>
  <c r="J63" i="8"/>
  <c r="C83" i="27"/>
  <c r="C76"/>
  <c r="C75"/>
  <c r="C74"/>
  <c r="C73"/>
  <c r="C72"/>
  <c r="C71"/>
  <c r="C70"/>
  <c r="C69"/>
  <c r="C68"/>
  <c r="C67"/>
  <c r="C66"/>
  <c r="J67" i="8"/>
  <c r="J66"/>
  <c r="J65"/>
  <c r="J64"/>
  <c r="J62"/>
  <c r="J61"/>
  <c r="J60"/>
  <c r="J59"/>
  <c r="J58"/>
  <c r="J57"/>
  <c r="J56"/>
  <c r="J19"/>
  <c r="J18"/>
  <c r="J17"/>
  <c r="F57"/>
  <c r="G57" s="1"/>
  <c r="AA28" i="38" s="1"/>
  <c r="C53" i="27"/>
  <c r="C52"/>
  <c r="C51"/>
  <c r="G17" i="7"/>
  <c r="G18"/>
  <c r="J18"/>
  <c r="E19"/>
  <c r="G19" s="1"/>
  <c r="D225" i="38" s="1"/>
  <c r="J19" i="7"/>
  <c r="G20"/>
  <c r="J20"/>
  <c r="G21"/>
  <c r="J21"/>
  <c r="E22"/>
  <c r="G22" s="1"/>
  <c r="D248" i="38" s="1"/>
  <c r="J22" i="7"/>
  <c r="E23"/>
  <c r="G23" s="1"/>
  <c r="J23"/>
  <c r="E24"/>
  <c r="G24" s="1"/>
  <c r="J24"/>
  <c r="J26"/>
  <c r="F225" i="38" l="1"/>
  <c r="D223"/>
  <c r="F223" s="1"/>
  <c r="D315"/>
  <c r="F248"/>
  <c r="D243"/>
  <c r="F243" s="1"/>
  <c r="Z248"/>
  <c r="AB248" s="1"/>
  <c r="AO248" s="1"/>
  <c r="Y158"/>
  <c r="AB158" s="1"/>
  <c r="AO158" s="1"/>
  <c r="D158"/>
  <c r="Z315"/>
  <c r="AC565"/>
  <c r="AF565" s="1"/>
  <c r="AC225"/>
  <c r="E561"/>
  <c r="Y69"/>
  <c r="Y561"/>
  <c r="D561"/>
  <c r="Z565"/>
  <c r="C101" i="27"/>
  <c r="F58" i="8"/>
  <c r="G58" s="1"/>
  <c r="C54" i="27"/>
  <c r="D10" i="7"/>
  <c r="D5" l="1"/>
  <c r="C4" i="27" s="1"/>
  <c r="J248" i="38"/>
  <c r="H248"/>
  <c r="F315"/>
  <c r="J223"/>
  <c r="H223"/>
  <c r="J243"/>
  <c r="H243"/>
  <c r="J225"/>
  <c r="H225"/>
  <c r="AC560"/>
  <c r="F158"/>
  <c r="D149"/>
  <c r="AF225"/>
  <c r="AC223"/>
  <c r="AB315"/>
  <c r="AO315" s="1"/>
  <c r="F69"/>
  <c r="E47"/>
  <c r="F47" s="1"/>
  <c r="H47" s="1"/>
  <c r="AB69"/>
  <c r="AO69" s="1"/>
  <c r="F561"/>
  <c r="AB561"/>
  <c r="AO561" s="1"/>
  <c r="Y560"/>
  <c r="AB565"/>
  <c r="AO565" s="1"/>
  <c r="Q12" i="34"/>
  <c r="P12"/>
  <c r="O12"/>
  <c r="N12"/>
  <c r="M12"/>
  <c r="L12"/>
  <c r="K12"/>
  <c r="J12"/>
  <c r="S12"/>
  <c r="I21" i="27" s="1"/>
  <c r="I22" s="1"/>
  <c r="P15" i="31"/>
  <c r="N15"/>
  <c r="L15"/>
  <c r="K15"/>
  <c r="J15"/>
  <c r="F51" i="12"/>
  <c r="Y487" i="38" s="1"/>
  <c r="F50" i="12"/>
  <c r="Z470" i="38" s="1"/>
  <c r="F49" i="12"/>
  <c r="Z464" i="38" s="1"/>
  <c r="F48" i="12"/>
  <c r="Z399" i="38" s="1"/>
  <c r="AB399" s="1"/>
  <c r="AO399" s="1"/>
  <c r="F47" i="12"/>
  <c r="AL391" i="38" s="1"/>
  <c r="F46" i="12"/>
  <c r="Z388" i="38" s="1"/>
  <c r="F45" i="12"/>
  <c r="F44"/>
  <c r="Z382" i="38" s="1"/>
  <c r="AB382" s="1"/>
  <c r="AO382" s="1"/>
  <c r="F43" i="12"/>
  <c r="Z378" i="38" s="1"/>
  <c r="AB378" s="1"/>
  <c r="AO378" s="1"/>
  <c r="F42" i="12"/>
  <c r="Z357" i="38" s="1"/>
  <c r="F41" i="12"/>
  <c r="Z336" i="38" s="1"/>
  <c r="F40" i="12"/>
  <c r="Z320" i="38" s="1"/>
  <c r="AB320" s="1"/>
  <c r="AO320" s="1"/>
  <c r="F39" i="12"/>
  <c r="Z309" i="38" s="1"/>
  <c r="AB309" s="1"/>
  <c r="AO309" s="1"/>
  <c r="F38" i="12"/>
  <c r="Z299" i="38" s="1"/>
  <c r="AB299" s="1"/>
  <c r="AO299" s="1"/>
  <c r="F37" i="12"/>
  <c r="Z292" i="38" s="1"/>
  <c r="AB292" s="1"/>
  <c r="AO292" s="1"/>
  <c r="F36" i="12"/>
  <c r="Z271" i="38" s="1"/>
  <c r="AB271" s="1"/>
  <c r="AO271" s="1"/>
  <c r="F35" i="12"/>
  <c r="Z261" i="38" s="1"/>
  <c r="F34" i="12"/>
  <c r="Z244" i="38" s="1"/>
  <c r="AB244" s="1"/>
  <c r="AO244" s="1"/>
  <c r="F33" i="12"/>
  <c r="Z239" i="38" s="1"/>
  <c r="F32" i="12"/>
  <c r="Z225" i="38" s="1"/>
  <c r="F31" i="12"/>
  <c r="F30"/>
  <c r="Z211" i="38" s="1"/>
  <c r="F29" i="12"/>
  <c r="F28"/>
  <c r="F27"/>
  <c r="F26"/>
  <c r="F25"/>
  <c r="F24"/>
  <c r="F23"/>
  <c r="Z100" i="38" s="1"/>
  <c r="F22" i="12"/>
  <c r="AI91" i="38" s="1"/>
  <c r="F21" i="12"/>
  <c r="Z85" i="38" s="1"/>
  <c r="F20" i="12"/>
  <c r="Z82" i="38" s="1"/>
  <c r="AB82" s="1"/>
  <c r="AO82" s="1"/>
  <c r="F19" i="12"/>
  <c r="F18"/>
  <c r="AG171" i="38" s="1"/>
  <c r="F17" i="12"/>
  <c r="F30" i="10"/>
  <c r="D322" i="38" s="1"/>
  <c r="F322" s="1"/>
  <c r="F29" i="10"/>
  <c r="F28"/>
  <c r="D97" i="27" s="1"/>
  <c r="F27" i="10"/>
  <c r="AA317" i="38" s="1"/>
  <c r="F26" i="10"/>
  <c r="D95" i="27" s="1"/>
  <c r="F25" i="10"/>
  <c r="F24"/>
  <c r="F23"/>
  <c r="D92" i="27" s="1"/>
  <c r="F22" i="10"/>
  <c r="D91" i="27" s="1"/>
  <c r="F21" i="10"/>
  <c r="D90" i="27" s="1"/>
  <c r="F20" i="10"/>
  <c r="F19"/>
  <c r="F18"/>
  <c r="F17"/>
  <c r="Y366" i="38" s="1"/>
  <c r="F26" i="9"/>
  <c r="F25"/>
  <c r="F24"/>
  <c r="F23"/>
  <c r="F22"/>
  <c r="F21"/>
  <c r="D70" i="27" s="1"/>
  <c r="F20" i="9"/>
  <c r="F19"/>
  <c r="F18"/>
  <c r="F17"/>
  <c r="AM348" i="38" s="1"/>
  <c r="F66" i="8"/>
  <c r="G66" s="1"/>
  <c r="Y28" i="38" s="1"/>
  <c r="G64" i="8"/>
  <c r="G63"/>
  <c r="E162" i="38" s="1"/>
  <c r="G61" i="8"/>
  <c r="AG64" i="38" s="1"/>
  <c r="T10" i="4"/>
  <c r="T31" s="1"/>
  <c r="E350" i="38" l="1"/>
  <c r="F350" s="1"/>
  <c r="J350" s="1"/>
  <c r="AJ171"/>
  <c r="AG164"/>
  <c r="E149"/>
  <c r="F149" s="1"/>
  <c r="F162"/>
  <c r="D71" i="27"/>
  <c r="E348" i="38"/>
  <c r="F348" s="1"/>
  <c r="J322"/>
  <c r="H322"/>
  <c r="D312"/>
  <c r="F312" s="1"/>
  <c r="J315"/>
  <c r="H315"/>
  <c r="Z50"/>
  <c r="AB50" s="1"/>
  <c r="AO50" s="1"/>
  <c r="D277"/>
  <c r="F277" s="1"/>
  <c r="Z277"/>
  <c r="AB277" s="1"/>
  <c r="AO277" s="1"/>
  <c r="D171"/>
  <c r="Z171"/>
  <c r="AB171" s="1"/>
  <c r="Z83"/>
  <c r="AB83" s="1"/>
  <c r="AO83" s="1"/>
  <c r="AB85"/>
  <c r="AO85" s="1"/>
  <c r="AB100"/>
  <c r="AO100" s="1"/>
  <c r="Z96"/>
  <c r="AB96" s="1"/>
  <c r="AO96" s="1"/>
  <c r="E562"/>
  <c r="E560" s="1"/>
  <c r="Z122"/>
  <c r="D143"/>
  <c r="Z153"/>
  <c r="D359"/>
  <c r="D345" s="1"/>
  <c r="Z196"/>
  <c r="D501"/>
  <c r="D500" s="1"/>
  <c r="Z216"/>
  <c r="Z235"/>
  <c r="AB235" s="1"/>
  <c r="AO235" s="1"/>
  <c r="AB239"/>
  <c r="AO239" s="1"/>
  <c r="Z260"/>
  <c r="AB260" s="1"/>
  <c r="AO260" s="1"/>
  <c r="AB261"/>
  <c r="AO261" s="1"/>
  <c r="AB336"/>
  <c r="AO336" s="1"/>
  <c r="Z328"/>
  <c r="AB328" s="1"/>
  <c r="AO328" s="1"/>
  <c r="AN391"/>
  <c r="AO391" s="1"/>
  <c r="AL389"/>
  <c r="AN389" s="1"/>
  <c r="AO389" s="1"/>
  <c r="AB464"/>
  <c r="AO464" s="1"/>
  <c r="Z459"/>
  <c r="AB459" s="1"/>
  <c r="AO459" s="1"/>
  <c r="AB487"/>
  <c r="AO487" s="1"/>
  <c r="Y485"/>
  <c r="AJ91"/>
  <c r="AO91" s="1"/>
  <c r="AI89"/>
  <c r="E530"/>
  <c r="E527" s="1"/>
  <c r="E526" s="1"/>
  <c r="Z108"/>
  <c r="D15"/>
  <c r="D13" s="1"/>
  <c r="Z134"/>
  <c r="AB134" s="1"/>
  <c r="AO134" s="1"/>
  <c r="D294"/>
  <c r="Z177"/>
  <c r="AB211"/>
  <c r="AO211" s="1"/>
  <c r="Z207"/>
  <c r="AB207" s="1"/>
  <c r="AO207" s="1"/>
  <c r="AB225"/>
  <c r="AO225" s="1"/>
  <c r="Z223"/>
  <c r="AB223" s="1"/>
  <c r="Z383"/>
  <c r="AB383" s="1"/>
  <c r="AB388"/>
  <c r="AO388" s="1"/>
  <c r="AB470"/>
  <c r="AO470" s="1"/>
  <c r="Z467"/>
  <c r="AB467" s="1"/>
  <c r="AO467" s="1"/>
  <c r="Z312"/>
  <c r="Z243"/>
  <c r="AB243" s="1"/>
  <c r="AO243" s="1"/>
  <c r="E143"/>
  <c r="E133" s="1"/>
  <c r="Z143"/>
  <c r="E501"/>
  <c r="E500" s="1"/>
  <c r="E499" s="1"/>
  <c r="Z501"/>
  <c r="D133"/>
  <c r="Z294"/>
  <c r="E294"/>
  <c r="E267" s="1"/>
  <c r="E222" s="1"/>
  <c r="Z530"/>
  <c r="Z527" s="1"/>
  <c r="D530"/>
  <c r="Z562"/>
  <c r="AB562" s="1"/>
  <c r="AO562" s="1"/>
  <c r="D562"/>
  <c r="Z359"/>
  <c r="AB359" s="1"/>
  <c r="AO359" s="1"/>
  <c r="E359"/>
  <c r="E15"/>
  <c r="Z15"/>
  <c r="AB15" s="1"/>
  <c r="AO15" s="1"/>
  <c r="AI410"/>
  <c r="E410"/>
  <c r="E398" s="1"/>
  <c r="E397" s="1"/>
  <c r="D410"/>
  <c r="Z410"/>
  <c r="R12" i="34"/>
  <c r="H158" i="38"/>
  <c r="J158"/>
  <c r="AA357"/>
  <c r="AB357" s="1"/>
  <c r="Y322"/>
  <c r="AB317"/>
  <c r="AO317" s="1"/>
  <c r="D88" i="27"/>
  <c r="AA349" i="38"/>
  <c r="AB349" s="1"/>
  <c r="AO349" s="1"/>
  <c r="D89" i="27"/>
  <c r="AA366" i="38"/>
  <c r="D93" i="27"/>
  <c r="AL357" i="38"/>
  <c r="AN357" s="1"/>
  <c r="D94" i="27"/>
  <c r="AG385" i="38"/>
  <c r="D98" i="27"/>
  <c r="AA322" i="38"/>
  <c r="AA312" s="1"/>
  <c r="AA222" s="1"/>
  <c r="D74" i="27"/>
  <c r="AG350" i="38"/>
  <c r="AN348"/>
  <c r="AM345"/>
  <c r="AM327" s="1"/>
  <c r="D67" i="27"/>
  <c r="Z348" i="38"/>
  <c r="D75" i="27"/>
  <c r="Y350" i="38"/>
  <c r="D73" i="27"/>
  <c r="AL350" i="38"/>
  <c r="D68" i="27"/>
  <c r="AA348" i="38"/>
  <c r="D72" i="27"/>
  <c r="AA350" i="38"/>
  <c r="D83" i="27"/>
  <c r="Z366" i="38"/>
  <c r="Y162"/>
  <c r="AB162" s="1"/>
  <c r="AO162" s="1"/>
  <c r="AJ64"/>
  <c r="AG47"/>
  <c r="AC222"/>
  <c r="AC566" s="1"/>
  <c r="AF223"/>
  <c r="J69"/>
  <c r="J47" s="1"/>
  <c r="H69"/>
  <c r="J561"/>
  <c r="H561"/>
  <c r="D66" i="27"/>
  <c r="AM45" i="38"/>
  <c r="F45"/>
  <c r="D69" i="27"/>
  <c r="AA14" i="38"/>
  <c r="E14"/>
  <c r="F14" s="1"/>
  <c r="D86" i="27"/>
  <c r="Y27" i="38"/>
  <c r="AB27" s="1"/>
  <c r="AO27" s="1"/>
  <c r="F27"/>
  <c r="Y21"/>
  <c r="D10" i="12"/>
  <c r="D5" s="1"/>
  <c r="C8" i="27" s="1"/>
  <c r="D10" i="9"/>
  <c r="G60" i="8"/>
  <c r="Y64" i="38" s="1"/>
  <c r="F67" i="8"/>
  <c r="G67" s="1"/>
  <c r="Y29" i="38" s="1"/>
  <c r="D10" i="10"/>
  <c r="D5" s="1"/>
  <c r="C7" i="27" s="1"/>
  <c r="AO171" i="38" l="1"/>
  <c r="H350"/>
  <c r="E106"/>
  <c r="E345"/>
  <c r="E327" s="1"/>
  <c r="J162"/>
  <c r="H162"/>
  <c r="H312"/>
  <c r="J312"/>
  <c r="J348"/>
  <c r="H348"/>
  <c r="AJ164"/>
  <c r="AG106"/>
  <c r="AJ106" s="1"/>
  <c r="D267"/>
  <c r="D222" s="1"/>
  <c r="F222" s="1"/>
  <c r="Z47"/>
  <c r="H277"/>
  <c r="J277"/>
  <c r="F171"/>
  <c r="D164"/>
  <c r="F164" s="1"/>
  <c r="AB530"/>
  <c r="AO530" s="1"/>
  <c r="AO223"/>
  <c r="F15"/>
  <c r="H15" s="1"/>
  <c r="AB485"/>
  <c r="AO485" s="1"/>
  <c r="Y397"/>
  <c r="AB216"/>
  <c r="AO216" s="1"/>
  <c r="Z214"/>
  <c r="AB214" s="1"/>
  <c r="AO214" s="1"/>
  <c r="AB196"/>
  <c r="AO196" s="1"/>
  <c r="Z191"/>
  <c r="AB153"/>
  <c r="AO153" s="1"/>
  <c r="Z149"/>
  <c r="AB122"/>
  <c r="AO122" s="1"/>
  <c r="Z118"/>
  <c r="AB118" s="1"/>
  <c r="AO118" s="1"/>
  <c r="AB177"/>
  <c r="AO177" s="1"/>
  <c r="Z164"/>
  <c r="AB164" s="1"/>
  <c r="AB108"/>
  <c r="AO108" s="1"/>
  <c r="Z107"/>
  <c r="AB107" s="1"/>
  <c r="AO107" s="1"/>
  <c r="AI12"/>
  <c r="AJ89"/>
  <c r="AO89" s="1"/>
  <c r="F143"/>
  <c r="H143" s="1"/>
  <c r="F501"/>
  <c r="J501" s="1"/>
  <c r="Z560"/>
  <c r="AB410"/>
  <c r="Z398"/>
  <c r="AJ410"/>
  <c r="AI398"/>
  <c r="F359"/>
  <c r="D499"/>
  <c r="F499" s="1"/>
  <c r="F500"/>
  <c r="Z500"/>
  <c r="AB501"/>
  <c r="AO501" s="1"/>
  <c r="F410"/>
  <c r="D398"/>
  <c r="F562"/>
  <c r="D560"/>
  <c r="F294"/>
  <c r="F530"/>
  <c r="D527"/>
  <c r="F133"/>
  <c r="AB143"/>
  <c r="AO143" s="1"/>
  <c r="Z133"/>
  <c r="D327"/>
  <c r="AB294"/>
  <c r="AO294" s="1"/>
  <c r="Z267"/>
  <c r="Z526"/>
  <c r="AB526" s="1"/>
  <c r="AO526" s="1"/>
  <c r="AB527"/>
  <c r="AO527" s="1"/>
  <c r="D12"/>
  <c r="H149"/>
  <c r="J149"/>
  <c r="AO357"/>
  <c r="Z345"/>
  <c r="Z327" s="1"/>
  <c r="AB322"/>
  <c r="AO322" s="1"/>
  <c r="Y312"/>
  <c r="AG383"/>
  <c r="AJ383" s="1"/>
  <c r="AO383" s="1"/>
  <c r="AJ385"/>
  <c r="AO385" s="1"/>
  <c r="D101" i="27"/>
  <c r="AA345" i="38"/>
  <c r="AA327" s="1"/>
  <c r="AB350"/>
  <c r="AN350"/>
  <c r="AL345"/>
  <c r="AB348"/>
  <c r="AO348" s="1"/>
  <c r="AJ350"/>
  <c r="AG345"/>
  <c r="Y345"/>
  <c r="Y327" s="1"/>
  <c r="AB366"/>
  <c r="AO366" s="1"/>
  <c r="Y149"/>
  <c r="AG12"/>
  <c r="AJ47"/>
  <c r="AB64"/>
  <c r="AO64" s="1"/>
  <c r="Y47"/>
  <c r="AF222"/>
  <c r="D77" i="27"/>
  <c r="H14" i="38"/>
  <c r="J14"/>
  <c r="AB14"/>
  <c r="AO14" s="1"/>
  <c r="J45"/>
  <c r="H45"/>
  <c r="AN45"/>
  <c r="AO45" s="1"/>
  <c r="AM13"/>
  <c r="Y13"/>
  <c r="J27"/>
  <c r="H27"/>
  <c r="F345" l="1"/>
  <c r="H345" s="1"/>
  <c r="F327"/>
  <c r="J327" s="1"/>
  <c r="AO164"/>
  <c r="J15"/>
  <c r="F267"/>
  <c r="J267" s="1"/>
  <c r="AB47"/>
  <c r="AO47" s="1"/>
  <c r="J164"/>
  <c r="H164"/>
  <c r="J171"/>
  <c r="H171"/>
  <c r="D106"/>
  <c r="F106" s="1"/>
  <c r="AB191"/>
  <c r="AO191" s="1"/>
  <c r="Z190"/>
  <c r="AB190" s="1"/>
  <c r="AO190" s="1"/>
  <c r="AB149"/>
  <c r="AO149" s="1"/>
  <c r="Y106"/>
  <c r="J143"/>
  <c r="H501"/>
  <c r="J294"/>
  <c r="H294"/>
  <c r="H410"/>
  <c r="J410"/>
  <c r="H499"/>
  <c r="J499"/>
  <c r="AI397"/>
  <c r="AJ398"/>
  <c r="H327"/>
  <c r="H133"/>
  <c r="J133"/>
  <c r="J345"/>
  <c r="D526"/>
  <c r="F526" s="1"/>
  <c r="F527"/>
  <c r="J562"/>
  <c r="H562"/>
  <c r="Z499"/>
  <c r="AB499" s="1"/>
  <c r="AO499" s="1"/>
  <c r="AB500"/>
  <c r="AO500" s="1"/>
  <c r="J222"/>
  <c r="H222"/>
  <c r="Z397"/>
  <c r="AB397" s="1"/>
  <c r="AB398"/>
  <c r="AB267"/>
  <c r="AO267" s="1"/>
  <c r="Z222"/>
  <c r="AB133"/>
  <c r="AO133" s="1"/>
  <c r="H530"/>
  <c r="J530"/>
  <c r="F398"/>
  <c r="D397"/>
  <c r="F397" s="1"/>
  <c r="H500"/>
  <c r="J500"/>
  <c r="H359"/>
  <c r="J359"/>
  <c r="AO410"/>
  <c r="AB327"/>
  <c r="Y222"/>
  <c r="AB312"/>
  <c r="AO312" s="1"/>
  <c r="AL327"/>
  <c r="AL566" s="1"/>
  <c r="AN345"/>
  <c r="AJ345"/>
  <c r="AG327"/>
  <c r="AJ327" s="1"/>
  <c r="AB345"/>
  <c r="AO350"/>
  <c r="Y12"/>
  <c r="AJ12"/>
  <c r="AM12"/>
  <c r="AM566" s="1"/>
  <c r="AN13"/>
  <c r="H267" l="1"/>
  <c r="H106"/>
  <c r="J106"/>
  <c r="Z106"/>
  <c r="AB106" s="1"/>
  <c r="AO106" s="1"/>
  <c r="AB222"/>
  <c r="AO222" s="1"/>
  <c r="AO398"/>
  <c r="H397"/>
  <c r="J397"/>
  <c r="H527"/>
  <c r="J527"/>
  <c r="D566"/>
  <c r="AI566"/>
  <c r="AJ397"/>
  <c r="AO397" s="1"/>
  <c r="H398"/>
  <c r="J398"/>
  <c r="H526"/>
  <c r="J526"/>
  <c r="Y566"/>
  <c r="AG566"/>
  <c r="AO345"/>
  <c r="AN327"/>
  <c r="AO327" s="1"/>
  <c r="AN12"/>
  <c r="D5" i="9"/>
  <c r="C6" i="27" s="1"/>
  <c r="C77"/>
  <c r="J51" i="12" l="1"/>
  <c r="L14" i="38" l="1"/>
  <c r="M16"/>
  <c r="O17"/>
  <c r="Q18"/>
  <c r="S19"/>
  <c r="U20"/>
  <c r="W21"/>
  <c r="K23"/>
  <c r="M24"/>
  <c r="Q563"/>
  <c r="Q554"/>
  <c r="Q546"/>
  <c r="Q537"/>
  <c r="Q529"/>
  <c r="Q519"/>
  <c r="Q511"/>
  <c r="Q502"/>
  <c r="Q492"/>
  <c r="Q482"/>
  <c r="Q474"/>
  <c r="Q465"/>
  <c r="K16"/>
  <c r="M17"/>
  <c r="O18"/>
  <c r="Q19"/>
  <c r="S20"/>
  <c r="U21"/>
  <c r="W22"/>
  <c r="K24"/>
  <c r="Q564"/>
  <c r="Q555"/>
  <c r="Q547"/>
  <c r="Q538"/>
  <c r="Q530"/>
  <c r="Q520"/>
  <c r="Q512"/>
  <c r="Q503"/>
  <c r="Q493"/>
  <c r="Q483"/>
  <c r="Q475"/>
  <c r="Q466"/>
  <c r="W14"/>
  <c r="X16"/>
  <c r="L18"/>
  <c r="N19"/>
  <c r="P20"/>
  <c r="R21"/>
  <c r="T22"/>
  <c r="V23"/>
  <c r="X24"/>
  <c r="P557"/>
  <c r="P549"/>
  <c r="P540"/>
  <c r="P532"/>
  <c r="P522"/>
  <c r="P514"/>
  <c r="P505"/>
  <c r="P495"/>
  <c r="P486"/>
  <c r="P477"/>
  <c r="P469"/>
  <c r="V16"/>
  <c r="P21"/>
  <c r="P558"/>
  <c r="P523"/>
  <c r="P487"/>
  <c r="Q461"/>
  <c r="Q452"/>
  <c r="Q444"/>
  <c r="Q436"/>
  <c r="Q428"/>
  <c r="Q420"/>
  <c r="Q412"/>
  <c r="Q404"/>
  <c r="Q394"/>
  <c r="Q385"/>
  <c r="Q376"/>
  <c r="Q368"/>
  <c r="Q360"/>
  <c r="Q352"/>
  <c r="Q343"/>
  <c r="Q335"/>
  <c r="L17"/>
  <c r="T21"/>
  <c r="P556"/>
  <c r="P521"/>
  <c r="P484"/>
  <c r="P461"/>
  <c r="P452"/>
  <c r="P444"/>
  <c r="P436"/>
  <c r="P428"/>
  <c r="P420"/>
  <c r="P412"/>
  <c r="P404"/>
  <c r="P394"/>
  <c r="P385"/>
  <c r="P376"/>
  <c r="P368"/>
  <c r="P360"/>
  <c r="P352"/>
  <c r="P343"/>
  <c r="T19"/>
  <c r="N24"/>
  <c r="P537"/>
  <c r="P502"/>
  <c r="P465"/>
  <c r="Q455"/>
  <c r="Q447"/>
  <c r="Q439"/>
  <c r="Q431"/>
  <c r="Q423"/>
  <c r="Q415"/>
  <c r="Q407"/>
  <c r="Q399"/>
  <c r="Q388"/>
  <c r="Q379"/>
  <c r="Q371"/>
  <c r="Q363"/>
  <c r="Q355"/>
  <c r="Q347"/>
  <c r="Q338"/>
  <c r="Q330"/>
  <c r="V18"/>
  <c r="P23"/>
  <c r="P544"/>
  <c r="P508"/>
  <c r="P472"/>
  <c r="P457"/>
  <c r="P449"/>
  <c r="P441"/>
  <c r="P433"/>
  <c r="P425"/>
  <c r="P417"/>
  <c r="P409"/>
  <c r="P401"/>
  <c r="P391"/>
  <c r="P381"/>
  <c r="P373"/>
  <c r="P365"/>
  <c r="P357"/>
  <c r="P349"/>
  <c r="P340"/>
  <c r="P332"/>
  <c r="P331"/>
  <c r="Q319"/>
  <c r="Q309"/>
  <c r="Q301"/>
  <c r="Q293"/>
  <c r="Q285"/>
  <c r="Q277"/>
  <c r="Q269"/>
  <c r="Q259"/>
  <c r="Q251"/>
  <c r="Q241"/>
  <c r="Q232"/>
  <c r="Q221"/>
  <c r="Q212"/>
  <c r="Q203"/>
  <c r="Q194"/>
  <c r="Q184"/>
  <c r="Q176"/>
  <c r="Q167"/>
  <c r="Q156"/>
  <c r="Q147"/>
  <c r="Q329"/>
  <c r="P319"/>
  <c r="P309"/>
  <c r="P301"/>
  <c r="P293"/>
  <c r="P14"/>
  <c r="Q16"/>
  <c r="S17"/>
  <c r="U18"/>
  <c r="W19"/>
  <c r="K21"/>
  <c r="M22"/>
  <c r="O23"/>
  <c r="Q24"/>
  <c r="Q561"/>
  <c r="Q552"/>
  <c r="Q544"/>
  <c r="Q535"/>
  <c r="Q525"/>
  <c r="Q517"/>
  <c r="Q508"/>
  <c r="Q498"/>
  <c r="Q490"/>
  <c r="Q480"/>
  <c r="Q472"/>
  <c r="N14"/>
  <c r="O16"/>
  <c r="Q17"/>
  <c r="S18"/>
  <c r="U19"/>
  <c r="W20"/>
  <c r="K22"/>
  <c r="M23"/>
  <c r="O24"/>
  <c r="Q562"/>
  <c r="Q553"/>
  <c r="Q545"/>
  <c r="Q536"/>
  <c r="Q528"/>
  <c r="Q518"/>
  <c r="Q510"/>
  <c r="Q501"/>
  <c r="Q491"/>
  <c r="Q481"/>
  <c r="Q473"/>
  <c r="K14"/>
  <c r="L16"/>
  <c r="N17"/>
  <c r="P18"/>
  <c r="R19"/>
  <c r="T20"/>
  <c r="V21"/>
  <c r="X22"/>
  <c r="L24"/>
  <c r="P564"/>
  <c r="P555"/>
  <c r="P547"/>
  <c r="P538"/>
  <c r="P530"/>
  <c r="P520"/>
  <c r="P512"/>
  <c r="P503"/>
  <c r="P493"/>
  <c r="P483"/>
  <c r="P475"/>
  <c r="P466"/>
  <c r="X17"/>
  <c r="R22"/>
  <c r="P550"/>
  <c r="P515"/>
  <c r="P478"/>
  <c r="Q458"/>
  <c r="Q450"/>
  <c r="Q442"/>
  <c r="Q434"/>
  <c r="Q426"/>
  <c r="Q418"/>
  <c r="Q410"/>
  <c r="Q402"/>
  <c r="Q392"/>
  <c r="Q382"/>
  <c r="Q374"/>
  <c r="Q366"/>
  <c r="Q358"/>
  <c r="Q350"/>
  <c r="Q341"/>
  <c r="Q333"/>
  <c r="N18"/>
  <c r="V22"/>
  <c r="P548"/>
  <c r="P513"/>
  <c r="P476"/>
  <c r="P458"/>
  <c r="P450"/>
  <c r="P442"/>
  <c r="P434"/>
  <c r="P426"/>
  <c r="P418"/>
  <c r="P410"/>
  <c r="P402"/>
  <c r="P392"/>
  <c r="P382"/>
  <c r="P374"/>
  <c r="P366"/>
  <c r="P358"/>
  <c r="P350"/>
  <c r="N16"/>
  <c r="V20"/>
  <c r="P563"/>
  <c r="P529"/>
  <c r="P492"/>
  <c r="Q462"/>
  <c r="Q453"/>
  <c r="Q445"/>
  <c r="Q437"/>
  <c r="Q429"/>
  <c r="Q421"/>
  <c r="Q413"/>
  <c r="Q405"/>
  <c r="Q395"/>
  <c r="Q386"/>
  <c r="Q377"/>
  <c r="Q369"/>
  <c r="Q361"/>
  <c r="Q353"/>
  <c r="Q344"/>
  <c r="Q336"/>
  <c r="M14"/>
  <c r="X19"/>
  <c r="R24"/>
  <c r="P535"/>
  <c r="P498"/>
  <c r="Q464"/>
  <c r="P455"/>
  <c r="P447"/>
  <c r="P439"/>
  <c r="P431"/>
  <c r="P423"/>
  <c r="P415"/>
  <c r="P407"/>
  <c r="P399"/>
  <c r="P388"/>
  <c r="P379"/>
  <c r="P371"/>
  <c r="P363"/>
  <c r="P355"/>
  <c r="P347"/>
  <c r="P338"/>
  <c r="P330"/>
  <c r="Q325"/>
  <c r="Q317"/>
  <c r="Q307"/>
  <c r="Q299"/>
  <c r="Q291"/>
  <c r="Q283"/>
  <c r="Q275"/>
  <c r="Q266"/>
  <c r="Q257"/>
  <c r="Q249"/>
  <c r="Q239"/>
  <c r="Q230"/>
  <c r="Q219"/>
  <c r="Q210"/>
  <c r="Q201"/>
  <c r="Q192"/>
  <c r="Q182"/>
  <c r="Q174"/>
  <c r="Q165"/>
  <c r="Q154"/>
  <c r="Q145"/>
  <c r="P325"/>
  <c r="P317"/>
  <c r="P307"/>
  <c r="T14"/>
  <c r="U16"/>
  <c r="W17"/>
  <c r="K19"/>
  <c r="M20"/>
  <c r="O21"/>
  <c r="Q22"/>
  <c r="S23"/>
  <c r="U24"/>
  <c r="Q558"/>
  <c r="Q550"/>
  <c r="Q542"/>
  <c r="Q533"/>
  <c r="Q523"/>
  <c r="Q515"/>
  <c r="Q506"/>
  <c r="Q496"/>
  <c r="Q487"/>
  <c r="Q478"/>
  <c r="Q470"/>
  <c r="R14"/>
  <c r="S16"/>
  <c r="U17"/>
  <c r="W18"/>
  <c r="K20"/>
  <c r="M21"/>
  <c r="O22"/>
  <c r="Q23"/>
  <c r="S24"/>
  <c r="Q559"/>
  <c r="Q551"/>
  <c r="Q543"/>
  <c r="Q534"/>
  <c r="Q524"/>
  <c r="Q516"/>
  <c r="Q507"/>
  <c r="Q497"/>
  <c r="Q488"/>
  <c r="Q479"/>
  <c r="Q471"/>
  <c r="O14"/>
  <c r="P16"/>
  <c r="R17"/>
  <c r="T18"/>
  <c r="V19"/>
  <c r="X20"/>
  <c r="L22"/>
  <c r="N23"/>
  <c r="P24"/>
  <c r="P562"/>
  <c r="P553"/>
  <c r="P545"/>
  <c r="P536"/>
  <c r="P528"/>
  <c r="P518"/>
  <c r="P510"/>
  <c r="P501"/>
  <c r="P491"/>
  <c r="P481"/>
  <c r="P473"/>
  <c r="P464"/>
  <c r="L19"/>
  <c r="T23"/>
  <c r="P542"/>
  <c r="P506"/>
  <c r="P470"/>
  <c r="Q456"/>
  <c r="Q448"/>
  <c r="Q440"/>
  <c r="Q432"/>
  <c r="Q424"/>
  <c r="Q416"/>
  <c r="Q408"/>
  <c r="Q400"/>
  <c r="Q390"/>
  <c r="Q380"/>
  <c r="Q372"/>
  <c r="Q364"/>
  <c r="Q356"/>
  <c r="Q348"/>
  <c r="Q339"/>
  <c r="Q331"/>
  <c r="P19"/>
  <c r="X23"/>
  <c r="P539"/>
  <c r="P504"/>
  <c r="P468"/>
  <c r="P456"/>
  <c r="P448"/>
  <c r="P440"/>
  <c r="P432"/>
  <c r="P424"/>
  <c r="P416"/>
  <c r="P408"/>
  <c r="P400"/>
  <c r="P390"/>
  <c r="P380"/>
  <c r="P372"/>
  <c r="P364"/>
  <c r="P356"/>
  <c r="P348"/>
  <c r="P17"/>
  <c r="X21"/>
  <c r="P554"/>
  <c r="P519"/>
  <c r="P482"/>
  <c r="Q460"/>
  <c r="Q451"/>
  <c r="Q443"/>
  <c r="Q435"/>
  <c r="Q427"/>
  <c r="Q419"/>
  <c r="Q411"/>
  <c r="Q403"/>
  <c r="Q393"/>
  <c r="Q384"/>
  <c r="Q375"/>
  <c r="Q367"/>
  <c r="Q359"/>
  <c r="Q351"/>
  <c r="Q342"/>
  <c r="Q334"/>
  <c r="R16"/>
  <c r="L21"/>
  <c r="P561"/>
  <c r="P525"/>
  <c r="P490"/>
  <c r="P462"/>
  <c r="P453"/>
  <c r="P445"/>
  <c r="P437"/>
  <c r="P429"/>
  <c r="P421"/>
  <c r="P413"/>
  <c r="P405"/>
  <c r="P395"/>
  <c r="P386"/>
  <c r="P377"/>
  <c r="P369"/>
  <c r="P361"/>
  <c r="P353"/>
  <c r="P344"/>
  <c r="P336"/>
  <c r="P326"/>
  <c r="Q323"/>
  <c r="Q314"/>
  <c r="Q305"/>
  <c r="Q297"/>
  <c r="Q289"/>
  <c r="Q281"/>
  <c r="Q273"/>
  <c r="Q264"/>
  <c r="Q255"/>
  <c r="Q246"/>
  <c r="Q237"/>
  <c r="Q228"/>
  <c r="Q217"/>
  <c r="Q208"/>
  <c r="Q198"/>
  <c r="Q188"/>
  <c r="Q180"/>
  <c r="Q172"/>
  <c r="Q160"/>
  <c r="Q152"/>
  <c r="Q143"/>
  <c r="P323"/>
  <c r="P314"/>
  <c r="P305"/>
  <c r="P297"/>
  <c r="P289"/>
  <c r="X14"/>
  <c r="K17"/>
  <c r="M18"/>
  <c r="O19"/>
  <c r="Q20"/>
  <c r="S21"/>
  <c r="U22"/>
  <c r="W23"/>
  <c r="Q565"/>
  <c r="Q556"/>
  <c r="Q548"/>
  <c r="Q539"/>
  <c r="Q531"/>
  <c r="Q521"/>
  <c r="Q513"/>
  <c r="Q504"/>
  <c r="Q494"/>
  <c r="Q484"/>
  <c r="Q476"/>
  <c r="Q468"/>
  <c r="V14"/>
  <c r="W16"/>
  <c r="K18"/>
  <c r="M19"/>
  <c r="O20"/>
  <c r="Q21"/>
  <c r="S22"/>
  <c r="U23"/>
  <c r="W24"/>
  <c r="Q557"/>
  <c r="Q549"/>
  <c r="Q540"/>
  <c r="Q532"/>
  <c r="Q522"/>
  <c r="Q514"/>
  <c r="Q505"/>
  <c r="Q495"/>
  <c r="Q486"/>
  <c r="Q477"/>
  <c r="Q469"/>
  <c r="S14"/>
  <c r="T16"/>
  <c r="V17"/>
  <c r="X18"/>
  <c r="L20"/>
  <c r="N21"/>
  <c r="P22"/>
  <c r="R23"/>
  <c r="T24"/>
  <c r="P559"/>
  <c r="P551"/>
  <c r="P543"/>
  <c r="P534"/>
  <c r="P524"/>
  <c r="P516"/>
  <c r="P507"/>
  <c r="P497"/>
  <c r="P488"/>
  <c r="P479"/>
  <c r="P471"/>
  <c r="Q14"/>
  <c r="N20"/>
  <c r="V24"/>
  <c r="P533"/>
  <c r="P496"/>
  <c r="Q463"/>
  <c r="Q454"/>
  <c r="Q446"/>
  <c r="Q438"/>
  <c r="Q430"/>
  <c r="Q422"/>
  <c r="Q414"/>
  <c r="Q406"/>
  <c r="Q396"/>
  <c r="Q387"/>
  <c r="Q378"/>
  <c r="Q370"/>
  <c r="Q362"/>
  <c r="Q354"/>
  <c r="Q346"/>
  <c r="Q337"/>
  <c r="U14"/>
  <c r="R20"/>
  <c r="P565"/>
  <c r="P531"/>
  <c r="P494"/>
  <c r="P463"/>
  <c r="P454"/>
  <c r="P446"/>
  <c r="P438"/>
  <c r="P430"/>
  <c r="P422"/>
  <c r="P414"/>
  <c r="P406"/>
  <c r="P396"/>
  <c r="P387"/>
  <c r="P378"/>
  <c r="P370"/>
  <c r="P362"/>
  <c r="P354"/>
  <c r="P346"/>
  <c r="R18"/>
  <c r="L23"/>
  <c r="P546"/>
  <c r="P511"/>
  <c r="P474"/>
  <c r="Q457"/>
  <c r="Q449"/>
  <c r="Q441"/>
  <c r="Q433"/>
  <c r="Q425"/>
  <c r="Q417"/>
  <c r="Q409"/>
  <c r="Q401"/>
  <c r="Q391"/>
  <c r="Q381"/>
  <c r="Q373"/>
  <c r="Q365"/>
  <c r="Q357"/>
  <c r="Q349"/>
  <c r="Q340"/>
  <c r="Q332"/>
  <c r="T17"/>
  <c r="N22"/>
  <c r="P552"/>
  <c r="P517"/>
  <c r="P480"/>
  <c r="P460"/>
  <c r="P451"/>
  <c r="P443"/>
  <c r="P435"/>
  <c r="P427"/>
  <c r="P419"/>
  <c r="P411"/>
  <c r="P403"/>
  <c r="P393"/>
  <c r="P384"/>
  <c r="P375"/>
  <c r="P367"/>
  <c r="P359"/>
  <c r="P351"/>
  <c r="P342"/>
  <c r="P334"/>
  <c r="P339"/>
  <c r="Q321"/>
  <c r="Q311"/>
  <c r="Q303"/>
  <c r="Q295"/>
  <c r="Q287"/>
  <c r="Q279"/>
  <c r="Q271"/>
  <c r="Q262"/>
  <c r="Q253"/>
  <c r="Q244"/>
  <c r="Q234"/>
  <c r="Q226"/>
  <c r="Q215"/>
  <c r="Q205"/>
  <c r="Q196"/>
  <c r="Q186"/>
  <c r="Q178"/>
  <c r="Q169"/>
  <c r="Q158"/>
  <c r="Q150"/>
  <c r="P337"/>
  <c r="P321"/>
  <c r="P311"/>
  <c r="P303"/>
  <c r="P295"/>
  <c r="P287"/>
  <c r="P299"/>
  <c r="P281"/>
  <c r="P273"/>
  <c r="P264"/>
  <c r="P255"/>
  <c r="P246"/>
  <c r="P237"/>
  <c r="P228"/>
  <c r="P217"/>
  <c r="P208"/>
  <c r="P198"/>
  <c r="P188"/>
  <c r="P180"/>
  <c r="P172"/>
  <c r="P160"/>
  <c r="P152"/>
  <c r="P143"/>
  <c r="Q322"/>
  <c r="Q313"/>
  <c r="Q304"/>
  <c r="Q296"/>
  <c r="Q288"/>
  <c r="Q280"/>
  <c r="Q272"/>
  <c r="Q263"/>
  <c r="Q254"/>
  <c r="Q245"/>
  <c r="Q236"/>
  <c r="P324"/>
  <c r="P316"/>
  <c r="P306"/>
  <c r="P298"/>
  <c r="P290"/>
  <c r="P282"/>
  <c r="P274"/>
  <c r="P265"/>
  <c r="P256"/>
  <c r="P247"/>
  <c r="P238"/>
  <c r="P229"/>
  <c r="P218"/>
  <c r="P209"/>
  <c r="Q231"/>
  <c r="P197"/>
  <c r="P179"/>
  <c r="P161"/>
  <c r="P144"/>
  <c r="P135"/>
  <c r="P126"/>
  <c r="P117"/>
  <c r="P109"/>
  <c r="P99"/>
  <c r="P90"/>
  <c r="P80"/>
  <c r="P72"/>
  <c r="P62"/>
  <c r="P54"/>
  <c r="P45"/>
  <c r="P37"/>
  <c r="P27"/>
  <c r="V553"/>
  <c r="V536"/>
  <c r="V518"/>
  <c r="Q218"/>
  <c r="Q189"/>
  <c r="Q173"/>
  <c r="Q155"/>
  <c r="Q140"/>
  <c r="Q131"/>
  <c r="Q123"/>
  <c r="Q114"/>
  <c r="Q104"/>
  <c r="Q95"/>
  <c r="Q86"/>
  <c r="Q77"/>
  <c r="Q69"/>
  <c r="Q61"/>
  <c r="Q53"/>
  <c r="Q44"/>
  <c r="Q36"/>
  <c r="Q26"/>
  <c r="V552"/>
  <c r="V535"/>
  <c r="V517"/>
  <c r="Q206"/>
  <c r="P185"/>
  <c r="P168"/>
  <c r="P151"/>
  <c r="P138"/>
  <c r="P129"/>
  <c r="P121"/>
  <c r="P112"/>
  <c r="P102"/>
  <c r="P93"/>
  <c r="P84"/>
  <c r="P75"/>
  <c r="P67"/>
  <c r="P59"/>
  <c r="P51"/>
  <c r="P42"/>
  <c r="P34"/>
  <c r="V564"/>
  <c r="V547"/>
  <c r="V530"/>
  <c r="V512"/>
  <c r="Q193"/>
  <c r="Q132"/>
  <c r="Q97"/>
  <c r="Q62"/>
  <c r="V558"/>
  <c r="V502"/>
  <c r="V482"/>
  <c r="V465"/>
  <c r="V448"/>
  <c r="V432"/>
  <c r="V416"/>
  <c r="V400"/>
  <c r="V380"/>
  <c r="V364"/>
  <c r="V348"/>
  <c r="V331"/>
  <c r="V311"/>
  <c r="V295"/>
  <c r="V279"/>
  <c r="V262"/>
  <c r="V244"/>
  <c r="V226"/>
  <c r="V205"/>
  <c r="V186"/>
  <c r="V169"/>
  <c r="V152"/>
  <c r="V135"/>
  <c r="V117"/>
  <c r="V99"/>
  <c r="V80"/>
  <c r="V60"/>
  <c r="V43"/>
  <c r="V27"/>
  <c r="Q153"/>
  <c r="Q113"/>
  <c r="Q76"/>
  <c r="Q43"/>
  <c r="V537"/>
  <c r="V495"/>
  <c r="V477"/>
  <c r="V460"/>
  <c r="V443"/>
  <c r="V427"/>
  <c r="V411"/>
  <c r="V393"/>
  <c r="V375"/>
  <c r="V359"/>
  <c r="V342"/>
  <c r="V324"/>
  <c r="V306"/>
  <c r="V290"/>
  <c r="V274"/>
  <c r="V256"/>
  <c r="V238"/>
  <c r="V218"/>
  <c r="V200"/>
  <c r="V181"/>
  <c r="V163"/>
  <c r="V146"/>
  <c r="V129"/>
  <c r="V112"/>
  <c r="V93"/>
  <c r="V75"/>
  <c r="V59"/>
  <c r="P291"/>
  <c r="P279"/>
  <c r="P271"/>
  <c r="P262"/>
  <c r="P253"/>
  <c r="P244"/>
  <c r="P234"/>
  <c r="P226"/>
  <c r="P215"/>
  <c r="P205"/>
  <c r="P196"/>
  <c r="P186"/>
  <c r="P178"/>
  <c r="P169"/>
  <c r="P158"/>
  <c r="P150"/>
  <c r="P335"/>
  <c r="Q320"/>
  <c r="Q310"/>
  <c r="Q302"/>
  <c r="Q294"/>
  <c r="Q286"/>
  <c r="Q278"/>
  <c r="Q270"/>
  <c r="Q261"/>
  <c r="Q252"/>
  <c r="Q242"/>
  <c r="P341"/>
  <c r="P322"/>
  <c r="P313"/>
  <c r="P304"/>
  <c r="P296"/>
  <c r="P288"/>
  <c r="P280"/>
  <c r="P272"/>
  <c r="P263"/>
  <c r="P254"/>
  <c r="P245"/>
  <c r="P236"/>
  <c r="P227"/>
  <c r="P216"/>
  <c r="P206"/>
  <c r="Q220"/>
  <c r="P193"/>
  <c r="P175"/>
  <c r="P157"/>
  <c r="P141"/>
  <c r="P132"/>
  <c r="P124"/>
  <c r="P115"/>
  <c r="P105"/>
  <c r="P97"/>
  <c r="P87"/>
  <c r="P78"/>
  <c r="P70"/>
  <c r="P60"/>
  <c r="P52"/>
  <c r="P43"/>
  <c r="P35"/>
  <c r="P25"/>
  <c r="V549"/>
  <c r="V532"/>
  <c r="V514"/>
  <c r="Q209"/>
  <c r="Q185"/>
  <c r="Q168"/>
  <c r="Q151"/>
  <c r="Q138"/>
  <c r="Q129"/>
  <c r="Q121"/>
  <c r="Q112"/>
  <c r="Q102"/>
  <c r="Q93"/>
  <c r="Q84"/>
  <c r="Q75"/>
  <c r="Q67"/>
  <c r="Q59"/>
  <c r="Q51"/>
  <c r="Q42"/>
  <c r="Q34"/>
  <c r="V565"/>
  <c r="V548"/>
  <c r="V531"/>
  <c r="V513"/>
  <c r="P200"/>
  <c r="P181"/>
  <c r="P163"/>
  <c r="P146"/>
  <c r="P136"/>
  <c r="P127"/>
  <c r="P119"/>
  <c r="P110"/>
  <c r="P100"/>
  <c r="P91"/>
  <c r="P81"/>
  <c r="P73"/>
  <c r="P65"/>
  <c r="P57"/>
  <c r="P49"/>
  <c r="P40"/>
  <c r="P32"/>
  <c r="V559"/>
  <c r="V543"/>
  <c r="V524"/>
  <c r="V507"/>
  <c r="Q175"/>
  <c r="Q124"/>
  <c r="Q87"/>
  <c r="Q54"/>
  <c r="V542"/>
  <c r="V496"/>
  <c r="V478"/>
  <c r="V461"/>
  <c r="V444"/>
  <c r="V428"/>
  <c r="V412"/>
  <c r="V394"/>
  <c r="V376"/>
  <c r="V360"/>
  <c r="V343"/>
  <c r="V325"/>
  <c r="V307"/>
  <c r="V291"/>
  <c r="V275"/>
  <c r="V257"/>
  <c r="V239"/>
  <c r="V219"/>
  <c r="V201"/>
  <c r="V182"/>
  <c r="V165"/>
  <c r="V147"/>
  <c r="V130"/>
  <c r="V113"/>
  <c r="V94"/>
  <c r="V76"/>
  <c r="V56"/>
  <c r="V39"/>
  <c r="Q213"/>
  <c r="Q139"/>
  <c r="Q103"/>
  <c r="Q68"/>
  <c r="Q35"/>
  <c r="V519"/>
  <c r="V491"/>
  <c r="V473"/>
  <c r="V455"/>
  <c r="V439"/>
  <c r="V423"/>
  <c r="V407"/>
  <c r="V388"/>
  <c r="V371"/>
  <c r="V355"/>
  <c r="V338"/>
  <c r="V320"/>
  <c r="V302"/>
  <c r="V286"/>
  <c r="V270"/>
  <c r="V252"/>
  <c r="V233"/>
  <c r="V213"/>
  <c r="V195"/>
  <c r="V177"/>
  <c r="P285"/>
  <c r="P277"/>
  <c r="P269"/>
  <c r="P259"/>
  <c r="P251"/>
  <c r="P241"/>
  <c r="P232"/>
  <c r="P221"/>
  <c r="P212"/>
  <c r="P203"/>
  <c r="P194"/>
  <c r="P184"/>
  <c r="P176"/>
  <c r="P167"/>
  <c r="P156"/>
  <c r="P147"/>
  <c r="P329"/>
  <c r="Q318"/>
  <c r="Q308"/>
  <c r="Q300"/>
  <c r="Q292"/>
  <c r="Q284"/>
  <c r="Q276"/>
  <c r="Q268"/>
  <c r="Q258"/>
  <c r="Q250"/>
  <c r="Q240"/>
  <c r="P333"/>
  <c r="P320"/>
  <c r="P310"/>
  <c r="P302"/>
  <c r="P294"/>
  <c r="P286"/>
  <c r="P278"/>
  <c r="P270"/>
  <c r="P261"/>
  <c r="P252"/>
  <c r="P242"/>
  <c r="P233"/>
  <c r="P224"/>
  <c r="P213"/>
  <c r="P204"/>
  <c r="Q211"/>
  <c r="P187"/>
  <c r="P170"/>
  <c r="P153"/>
  <c r="P139"/>
  <c r="P130"/>
  <c r="P122"/>
  <c r="P113"/>
  <c r="P103"/>
  <c r="P94"/>
  <c r="P85"/>
  <c r="P76"/>
  <c r="P68"/>
  <c r="P58"/>
  <c r="P50"/>
  <c r="P41"/>
  <c r="P33"/>
  <c r="V562"/>
  <c r="V545"/>
  <c r="V528"/>
  <c r="V510"/>
  <c r="Q200"/>
  <c r="Q181"/>
  <c r="Q163"/>
  <c r="Q146"/>
  <c r="Q136"/>
  <c r="Q127"/>
  <c r="Q119"/>
  <c r="Q110"/>
  <c r="Q100"/>
  <c r="Q91"/>
  <c r="Q81"/>
  <c r="Q73"/>
  <c r="Q65"/>
  <c r="Q57"/>
  <c r="Q49"/>
  <c r="Q40"/>
  <c r="Q32"/>
  <c r="V561"/>
  <c r="V544"/>
  <c r="V525"/>
  <c r="Q227"/>
  <c r="P195"/>
  <c r="P177"/>
  <c r="P159"/>
  <c r="P142"/>
  <c r="P134"/>
  <c r="P125"/>
  <c r="P116"/>
  <c r="P108"/>
  <c r="P98"/>
  <c r="P88"/>
  <c r="P79"/>
  <c r="P71"/>
  <c r="P63"/>
  <c r="P55"/>
  <c r="P46"/>
  <c r="P38"/>
  <c r="P30"/>
  <c r="V555"/>
  <c r="V538"/>
  <c r="V520"/>
  <c r="V503"/>
  <c r="Q157"/>
  <c r="Q115"/>
  <c r="Q78"/>
  <c r="Q45"/>
  <c r="V523"/>
  <c r="V492"/>
  <c r="V474"/>
  <c r="V456"/>
  <c r="V440"/>
  <c r="V424"/>
  <c r="V408"/>
  <c r="V390"/>
  <c r="V372"/>
  <c r="V356"/>
  <c r="V339"/>
  <c r="V321"/>
  <c r="V303"/>
  <c r="V287"/>
  <c r="V271"/>
  <c r="V253"/>
  <c r="V234"/>
  <c r="V215"/>
  <c r="V196"/>
  <c r="V178"/>
  <c r="V160"/>
  <c r="V143"/>
  <c r="V126"/>
  <c r="V109"/>
  <c r="V90"/>
  <c r="V72"/>
  <c r="V52"/>
  <c r="V35"/>
  <c r="Q187"/>
  <c r="Q130"/>
  <c r="Q94"/>
  <c r="Q60"/>
  <c r="Q27"/>
  <c r="V506"/>
  <c r="V486"/>
  <c r="V469"/>
  <c r="V451"/>
  <c r="V435"/>
  <c r="V419"/>
  <c r="V403"/>
  <c r="P283"/>
  <c r="P275"/>
  <c r="P266"/>
  <c r="P257"/>
  <c r="P249"/>
  <c r="P239"/>
  <c r="P230"/>
  <c r="P219"/>
  <c r="P210"/>
  <c r="P201"/>
  <c r="P192"/>
  <c r="P182"/>
  <c r="P174"/>
  <c r="P165"/>
  <c r="P154"/>
  <c r="P145"/>
  <c r="Q324"/>
  <c r="Q316"/>
  <c r="Q306"/>
  <c r="Q298"/>
  <c r="Q290"/>
  <c r="Q282"/>
  <c r="Q274"/>
  <c r="Q265"/>
  <c r="Q256"/>
  <c r="Q247"/>
  <c r="Q238"/>
  <c r="Q326"/>
  <c r="P318"/>
  <c r="P308"/>
  <c r="P300"/>
  <c r="P292"/>
  <c r="P284"/>
  <c r="P276"/>
  <c r="P268"/>
  <c r="P258"/>
  <c r="P250"/>
  <c r="P240"/>
  <c r="P231"/>
  <c r="P220"/>
  <c r="P211"/>
  <c r="P202"/>
  <c r="Q202"/>
  <c r="P183"/>
  <c r="P166"/>
  <c r="P148"/>
  <c r="P137"/>
  <c r="P128"/>
  <c r="P120"/>
  <c r="P111"/>
  <c r="P101"/>
  <c r="P92"/>
  <c r="P82"/>
  <c r="P74"/>
  <c r="P66"/>
  <c r="P56"/>
  <c r="P48"/>
  <c r="P39"/>
  <c r="P31"/>
  <c r="V557"/>
  <c r="V540"/>
  <c r="V522"/>
  <c r="Q229"/>
  <c r="Q195"/>
  <c r="Q177"/>
  <c r="Q159"/>
  <c r="Q142"/>
  <c r="Q134"/>
  <c r="Q125"/>
  <c r="Q116"/>
  <c r="Q108"/>
  <c r="Q98"/>
  <c r="Q88"/>
  <c r="Q79"/>
  <c r="Q71"/>
  <c r="Q63"/>
  <c r="Q55"/>
  <c r="Q46"/>
  <c r="Q38"/>
  <c r="Q30"/>
  <c r="V556"/>
  <c r="V539"/>
  <c r="V521"/>
  <c r="Q216"/>
  <c r="P189"/>
  <c r="P173"/>
  <c r="P155"/>
  <c r="P140"/>
  <c r="P131"/>
  <c r="P123"/>
  <c r="P114"/>
  <c r="P104"/>
  <c r="P95"/>
  <c r="P86"/>
  <c r="P77"/>
  <c r="P69"/>
  <c r="P61"/>
  <c r="P53"/>
  <c r="P44"/>
  <c r="P36"/>
  <c r="P26"/>
  <c r="V551"/>
  <c r="V534"/>
  <c r="V516"/>
  <c r="Q224"/>
  <c r="Q141"/>
  <c r="Q105"/>
  <c r="Q70"/>
  <c r="Q37"/>
  <c r="V508"/>
  <c r="V487"/>
  <c r="V470"/>
  <c r="V452"/>
  <c r="V436"/>
  <c r="V420"/>
  <c r="V404"/>
  <c r="V385"/>
  <c r="V368"/>
  <c r="V352"/>
  <c r="V335"/>
  <c r="V317"/>
  <c r="V299"/>
  <c r="V283"/>
  <c r="V266"/>
  <c r="V249"/>
  <c r="V230"/>
  <c r="V210"/>
  <c r="V192"/>
  <c r="V174"/>
  <c r="V156"/>
  <c r="V139"/>
  <c r="V122"/>
  <c r="V103"/>
  <c r="V85"/>
  <c r="V68"/>
  <c r="V48"/>
  <c r="V31"/>
  <c r="Q170"/>
  <c r="Q122"/>
  <c r="Q85"/>
  <c r="Q52"/>
  <c r="V554"/>
  <c r="V501"/>
  <c r="V481"/>
  <c r="V464"/>
  <c r="V447"/>
  <c r="V431"/>
  <c r="V415"/>
  <c r="V399"/>
  <c r="V379"/>
  <c r="V363"/>
  <c r="V347"/>
  <c r="V330"/>
  <c r="V310"/>
  <c r="V294"/>
  <c r="V278"/>
  <c r="V261"/>
  <c r="V242"/>
  <c r="V224"/>
  <c r="V204"/>
  <c r="V185"/>
  <c r="V168"/>
  <c r="V151"/>
  <c r="V134"/>
  <c r="V116"/>
  <c r="V98"/>
  <c r="V79"/>
  <c r="V63"/>
  <c r="V46"/>
  <c r="V30"/>
  <c r="V384"/>
  <c r="V316"/>
  <c r="V247"/>
  <c r="V173"/>
  <c r="V138"/>
  <c r="V102"/>
  <c r="V67"/>
  <c r="V38"/>
  <c r="Q183"/>
  <c r="Q128"/>
  <c r="Q92"/>
  <c r="Q58"/>
  <c r="Q25"/>
  <c r="V505"/>
  <c r="V484"/>
  <c r="V468"/>
  <c r="V450"/>
  <c r="V434"/>
  <c r="V418"/>
  <c r="V402"/>
  <c r="V382"/>
  <c r="V366"/>
  <c r="V350"/>
  <c r="V333"/>
  <c r="V314"/>
  <c r="V297"/>
  <c r="V281"/>
  <c r="V264"/>
  <c r="V246"/>
  <c r="V228"/>
  <c r="V208"/>
  <c r="V188"/>
  <c r="V172"/>
  <c r="V150"/>
  <c r="V132"/>
  <c r="V115"/>
  <c r="V97"/>
  <c r="V78"/>
  <c r="V62"/>
  <c r="V45"/>
  <c r="V25"/>
  <c r="Q161"/>
  <c r="Q117"/>
  <c r="Q80"/>
  <c r="Q39"/>
  <c r="V529"/>
  <c r="V493"/>
  <c r="V475"/>
  <c r="V457"/>
  <c r="V441"/>
  <c r="V425"/>
  <c r="V409"/>
  <c r="V391"/>
  <c r="V373"/>
  <c r="V357"/>
  <c r="V340"/>
  <c r="V322"/>
  <c r="V304"/>
  <c r="V288"/>
  <c r="V272"/>
  <c r="V254"/>
  <c r="V236"/>
  <c r="V216"/>
  <c r="V197"/>
  <c r="V179"/>
  <c r="V161"/>
  <c r="V144"/>
  <c r="V127"/>
  <c r="V110"/>
  <c r="V91"/>
  <c r="V73"/>
  <c r="V57"/>
  <c r="V40"/>
  <c r="P162"/>
  <c r="V29"/>
  <c r="M15"/>
  <c r="O15"/>
  <c r="U15"/>
  <c r="Q15"/>
  <c r="V367"/>
  <c r="V298"/>
  <c r="V229"/>
  <c r="V159"/>
  <c r="V125"/>
  <c r="V88"/>
  <c r="V55"/>
  <c r="V34"/>
  <c r="Q166"/>
  <c r="Q120"/>
  <c r="Q82"/>
  <c r="Q50"/>
  <c r="V550"/>
  <c r="V498"/>
  <c r="V480"/>
  <c r="V463"/>
  <c r="V446"/>
  <c r="V430"/>
  <c r="V414"/>
  <c r="V396"/>
  <c r="V378"/>
  <c r="V362"/>
  <c r="V346"/>
  <c r="V329"/>
  <c r="V309"/>
  <c r="V293"/>
  <c r="V277"/>
  <c r="V259"/>
  <c r="V241"/>
  <c r="V221"/>
  <c r="V203"/>
  <c r="V184"/>
  <c r="V167"/>
  <c r="V145"/>
  <c r="V128"/>
  <c r="V111"/>
  <c r="V92"/>
  <c r="V74"/>
  <c r="V58"/>
  <c r="V41"/>
  <c r="Q233"/>
  <c r="Q144"/>
  <c r="Q109"/>
  <c r="Q72"/>
  <c r="Q31"/>
  <c r="V511"/>
  <c r="V488"/>
  <c r="V471"/>
  <c r="V453"/>
  <c r="V437"/>
  <c r="V421"/>
  <c r="V405"/>
  <c r="V386"/>
  <c r="V369"/>
  <c r="V353"/>
  <c r="V336"/>
  <c r="V318"/>
  <c r="V300"/>
  <c r="V284"/>
  <c r="V268"/>
  <c r="V250"/>
  <c r="V231"/>
  <c r="V211"/>
  <c r="V193"/>
  <c r="V175"/>
  <c r="V157"/>
  <c r="V140"/>
  <c r="V123"/>
  <c r="V104"/>
  <c r="V86"/>
  <c r="V69"/>
  <c r="V53"/>
  <c r="V36"/>
  <c r="W15"/>
  <c r="V15"/>
  <c r="R15"/>
  <c r="P15"/>
  <c r="T15"/>
  <c r="K15"/>
  <c r="P225"/>
  <c r="Q315"/>
  <c r="V351"/>
  <c r="V282"/>
  <c r="V209"/>
  <c r="V155"/>
  <c r="V121"/>
  <c r="V84"/>
  <c r="V51"/>
  <c r="V26"/>
  <c r="Q148"/>
  <c r="Q111"/>
  <c r="Q74"/>
  <c r="Q41"/>
  <c r="V533"/>
  <c r="V494"/>
  <c r="V476"/>
  <c r="V458"/>
  <c r="V442"/>
  <c r="V426"/>
  <c r="V410"/>
  <c r="V392"/>
  <c r="V374"/>
  <c r="V358"/>
  <c r="V341"/>
  <c r="V323"/>
  <c r="V305"/>
  <c r="V289"/>
  <c r="V273"/>
  <c r="V255"/>
  <c r="V237"/>
  <c r="V217"/>
  <c r="V198"/>
  <c r="V180"/>
  <c r="V158"/>
  <c r="V141"/>
  <c r="V124"/>
  <c r="V105"/>
  <c r="V87"/>
  <c r="V70"/>
  <c r="V54"/>
  <c r="V37"/>
  <c r="Q197"/>
  <c r="Q135"/>
  <c r="Q99"/>
  <c r="Q56"/>
  <c r="V563"/>
  <c r="V504"/>
  <c r="V483"/>
  <c r="V466"/>
  <c r="V449"/>
  <c r="V433"/>
  <c r="V417"/>
  <c r="V401"/>
  <c r="V381"/>
  <c r="V365"/>
  <c r="V349"/>
  <c r="V332"/>
  <c r="V313"/>
  <c r="V296"/>
  <c r="V280"/>
  <c r="V263"/>
  <c r="V245"/>
  <c r="V227"/>
  <c r="V206"/>
  <c r="V187"/>
  <c r="V170"/>
  <c r="V153"/>
  <c r="V136"/>
  <c r="V119"/>
  <c r="V100"/>
  <c r="V81"/>
  <c r="V65"/>
  <c r="V49"/>
  <c r="V32"/>
  <c r="N15"/>
  <c r="Q29"/>
  <c r="L15"/>
  <c r="Q162"/>
  <c r="P64"/>
  <c r="P248"/>
  <c r="P171"/>
  <c r="Q171"/>
  <c r="V334"/>
  <c r="V265"/>
  <c r="V189"/>
  <c r="V142"/>
  <c r="V108"/>
  <c r="V71"/>
  <c r="V42"/>
  <c r="Q204"/>
  <c r="Q137"/>
  <c r="Q101"/>
  <c r="Q66"/>
  <c r="Q33"/>
  <c r="V515"/>
  <c r="V490"/>
  <c r="V472"/>
  <c r="V454"/>
  <c r="V438"/>
  <c r="V422"/>
  <c r="V406"/>
  <c r="V387"/>
  <c r="V370"/>
  <c r="V354"/>
  <c r="V337"/>
  <c r="V319"/>
  <c r="V301"/>
  <c r="V285"/>
  <c r="V269"/>
  <c r="V251"/>
  <c r="V232"/>
  <c r="V212"/>
  <c r="V194"/>
  <c r="V176"/>
  <c r="V154"/>
  <c r="V137"/>
  <c r="V120"/>
  <c r="V101"/>
  <c r="V82"/>
  <c r="V66"/>
  <c r="V50"/>
  <c r="V33"/>
  <c r="Q179"/>
  <c r="Q126"/>
  <c r="Q90"/>
  <c r="Q48"/>
  <c r="V546"/>
  <c r="V497"/>
  <c r="V479"/>
  <c r="V462"/>
  <c r="V445"/>
  <c r="V429"/>
  <c r="V413"/>
  <c r="V395"/>
  <c r="V377"/>
  <c r="V361"/>
  <c r="V344"/>
  <c r="V326"/>
  <c r="V308"/>
  <c r="V292"/>
  <c r="V276"/>
  <c r="V258"/>
  <c r="V240"/>
  <c r="V220"/>
  <c r="V202"/>
  <c r="V183"/>
  <c r="V166"/>
  <c r="V148"/>
  <c r="V131"/>
  <c r="V114"/>
  <c r="V95"/>
  <c r="V77"/>
  <c r="V61"/>
  <c r="V44"/>
  <c r="P29"/>
  <c r="X15"/>
  <c r="V162"/>
  <c r="Q64"/>
  <c r="S15"/>
  <c r="V64"/>
  <c r="Q225"/>
  <c r="P315"/>
  <c r="Q248"/>
  <c r="Q28"/>
  <c r="P28"/>
  <c r="V28"/>
  <c r="V315"/>
  <c r="V225"/>
  <c r="V171"/>
  <c r="V248"/>
  <c r="M341"/>
  <c r="T341"/>
  <c r="L341"/>
  <c r="K341"/>
  <c r="X341"/>
  <c r="O341"/>
  <c r="W341"/>
  <c r="N341"/>
  <c r="U341"/>
  <c r="S341"/>
  <c r="R341"/>
  <c r="U564"/>
  <c r="R563"/>
  <c r="M562"/>
  <c r="W559"/>
  <c r="S558"/>
  <c r="U556"/>
  <c r="R555"/>
  <c r="M554"/>
  <c r="O552"/>
  <c r="L551"/>
  <c r="T549"/>
  <c r="K548"/>
  <c r="X546"/>
  <c r="N545"/>
  <c r="W543"/>
  <c r="S537"/>
  <c r="U535"/>
  <c r="T538"/>
  <c r="L540"/>
  <c r="O533"/>
  <c r="L532"/>
  <c r="O563"/>
  <c r="L562"/>
  <c r="U559"/>
  <c r="R558"/>
  <c r="M557"/>
  <c r="O555"/>
  <c r="L554"/>
  <c r="T552"/>
  <c r="K551"/>
  <c r="X549"/>
  <c r="N548"/>
  <c r="W546"/>
  <c r="S545"/>
  <c r="U543"/>
  <c r="R537"/>
  <c r="M536"/>
  <c r="O538"/>
  <c r="M540"/>
  <c r="N533"/>
  <c r="W531"/>
  <c r="S530"/>
  <c r="M564"/>
  <c r="O562"/>
  <c r="T559"/>
  <c r="K558"/>
  <c r="X556"/>
  <c r="N555"/>
  <c r="W553"/>
  <c r="S552"/>
  <c r="U550"/>
  <c r="R549"/>
  <c r="M548"/>
  <c r="O546"/>
  <c r="L545"/>
  <c r="T543"/>
  <c r="K537"/>
  <c r="X535"/>
  <c r="R538"/>
  <c r="U539"/>
  <c r="S533"/>
  <c r="U531"/>
  <c r="R564"/>
  <c r="M563"/>
  <c r="N561"/>
  <c r="T558"/>
  <c r="K557"/>
  <c r="X555"/>
  <c r="N554"/>
  <c r="W552"/>
  <c r="S551"/>
  <c r="U549"/>
  <c r="R548"/>
  <c r="M547"/>
  <c r="O545"/>
  <c r="L544"/>
  <c r="T537"/>
  <c r="K536"/>
  <c r="M538"/>
  <c r="R539"/>
  <c r="U540"/>
  <c r="X532"/>
  <c r="N531"/>
  <c r="R530"/>
  <c r="O534"/>
  <c r="L518"/>
  <c r="T516"/>
  <c r="K515"/>
  <c r="X513"/>
  <c r="N512"/>
  <c r="T520"/>
  <c r="K522"/>
  <c r="X519"/>
  <c r="N510"/>
  <c r="W523"/>
  <c r="S525"/>
  <c r="W505"/>
  <c r="N507"/>
  <c r="X508"/>
  <c r="O503"/>
  <c r="L502"/>
  <c r="S529"/>
  <c r="W534"/>
  <c r="W517"/>
  <c r="S516"/>
  <c r="U514"/>
  <c r="R513"/>
  <c r="M512"/>
  <c r="S520"/>
  <c r="U521"/>
  <c r="R519"/>
  <c r="M510"/>
  <c r="O523"/>
  <c r="L525"/>
  <c r="L506"/>
  <c r="O507"/>
  <c r="X504"/>
  <c r="N503"/>
  <c r="T491"/>
  <c r="K494"/>
  <c r="S531"/>
  <c r="R529"/>
  <c r="X534"/>
  <c r="O517"/>
  <c r="L516"/>
  <c r="T514"/>
  <c r="K513"/>
  <c r="X511"/>
  <c r="R520"/>
  <c r="M522"/>
  <c r="O519"/>
  <c r="L510"/>
  <c r="T523"/>
  <c r="K525"/>
  <c r="S506"/>
  <c r="W507"/>
  <c r="W504"/>
  <c r="S503"/>
  <c r="X491"/>
  <c r="N494"/>
  <c r="W492"/>
  <c r="S490"/>
  <c r="O529"/>
  <c r="X518"/>
  <c r="N517"/>
  <c r="W515"/>
  <c r="S514"/>
  <c r="U512"/>
  <c r="R511"/>
  <c r="K520"/>
  <c r="X521"/>
  <c r="N519"/>
  <c r="W524"/>
  <c r="S523"/>
  <c r="K505"/>
  <c r="T506"/>
  <c r="L508"/>
  <c r="O504"/>
  <c r="L503"/>
  <c r="W491"/>
  <c r="S494"/>
  <c r="U492"/>
  <c r="R490"/>
  <c r="S492"/>
  <c r="U495"/>
  <c r="R497"/>
  <c r="K486"/>
  <c r="U477"/>
  <c r="R476"/>
  <c r="M475"/>
  <c r="O473"/>
  <c r="L472"/>
  <c r="T470"/>
  <c r="K481"/>
  <c r="X479"/>
  <c r="N478"/>
  <c r="W482"/>
  <c r="S484"/>
  <c r="L468"/>
  <c r="W461"/>
  <c r="R494"/>
  <c r="M490"/>
  <c r="T495"/>
  <c r="K497"/>
  <c r="O487"/>
  <c r="U476"/>
  <c r="R475"/>
  <c r="M474"/>
  <c r="O472"/>
  <c r="L471"/>
  <c r="T481"/>
  <c r="K480"/>
  <c r="X478"/>
  <c r="N483"/>
  <c r="W484"/>
  <c r="O468"/>
  <c r="U461"/>
  <c r="R460"/>
  <c r="M464"/>
  <c r="O465"/>
  <c r="L456"/>
  <c r="L494"/>
  <c r="T490"/>
  <c r="L496"/>
  <c r="T497"/>
  <c r="M486"/>
  <c r="S477"/>
  <c r="U475"/>
  <c r="R474"/>
  <c r="M473"/>
  <c r="O471"/>
  <c r="L470"/>
  <c r="T480"/>
  <c r="K479"/>
  <c r="X483"/>
  <c r="N482"/>
  <c r="T468"/>
  <c r="M462"/>
  <c r="O460"/>
  <c r="L464"/>
  <c r="T465"/>
  <c r="K456"/>
  <c r="X402"/>
  <c r="O490"/>
  <c r="W495"/>
  <c r="S497"/>
  <c r="L486"/>
  <c r="W477"/>
  <c r="S476"/>
  <c r="U474"/>
  <c r="R473"/>
  <c r="M472"/>
  <c r="O470"/>
  <c r="L481"/>
  <c r="T479"/>
  <c r="K478"/>
  <c r="X482"/>
  <c r="N484"/>
  <c r="W462"/>
  <c r="S461"/>
  <c r="U464"/>
  <c r="R463"/>
  <c r="M465"/>
  <c r="O453"/>
  <c r="L402"/>
  <c r="M456"/>
  <c r="X401"/>
  <c r="N400"/>
  <c r="W427"/>
  <c r="S426"/>
  <c r="U424"/>
  <c r="R423"/>
  <c r="M422"/>
  <c r="O420"/>
  <c r="L419"/>
  <c r="T417"/>
  <c r="K416"/>
  <c r="X414"/>
  <c r="N413"/>
  <c r="W411"/>
  <c r="S410"/>
  <c r="U408"/>
  <c r="R407"/>
  <c r="M406"/>
  <c r="O404"/>
  <c r="L444"/>
  <c r="O463"/>
  <c r="W401"/>
  <c r="S400"/>
  <c r="U427"/>
  <c r="R426"/>
  <c r="M425"/>
  <c r="O423"/>
  <c r="L422"/>
  <c r="T420"/>
  <c r="K419"/>
  <c r="X417"/>
  <c r="N416"/>
  <c r="W414"/>
  <c r="S413"/>
  <c r="U411"/>
  <c r="R410"/>
  <c r="M409"/>
  <c r="O407"/>
  <c r="L406"/>
  <c r="T404"/>
  <c r="X456"/>
  <c r="K401"/>
  <c r="X428"/>
  <c r="N427"/>
  <c r="W425"/>
  <c r="S424"/>
  <c r="U422"/>
  <c r="R421"/>
  <c r="M420"/>
  <c r="O418"/>
  <c r="L417"/>
  <c r="T415"/>
  <c r="K414"/>
  <c r="X412"/>
  <c r="N411"/>
  <c r="W409"/>
  <c r="S408"/>
  <c r="T453"/>
  <c r="W428"/>
  <c r="L420"/>
  <c r="M415"/>
  <c r="K409"/>
  <c r="W405"/>
  <c r="X444"/>
  <c r="U442"/>
  <c r="R441"/>
  <c r="M440"/>
  <c r="O438"/>
  <c r="L437"/>
  <c r="T435"/>
  <c r="K434"/>
  <c r="X432"/>
  <c r="N431"/>
  <c r="W429"/>
  <c r="S452"/>
  <c r="U450"/>
  <c r="R449"/>
  <c r="M448"/>
  <c r="O446"/>
  <c r="L445"/>
  <c r="T454"/>
  <c r="K396"/>
  <c r="X393"/>
  <c r="N392"/>
  <c r="T385"/>
  <c r="K386"/>
  <c r="M387"/>
  <c r="R388"/>
  <c r="K362"/>
  <c r="X360"/>
  <c r="N359"/>
  <c r="W357"/>
  <c r="S356"/>
  <c r="U354"/>
  <c r="X427"/>
  <c r="O564"/>
  <c r="L563"/>
  <c r="X561"/>
  <c r="R559"/>
  <c r="M558"/>
  <c r="O556"/>
  <c r="L555"/>
  <c r="T553"/>
  <c r="K552"/>
  <c r="X550"/>
  <c r="N549"/>
  <c r="W547"/>
  <c r="S546"/>
  <c r="U544"/>
  <c r="R543"/>
  <c r="M537"/>
  <c r="O535"/>
  <c r="M539"/>
  <c r="R540"/>
  <c r="K533"/>
  <c r="T564"/>
  <c r="K563"/>
  <c r="W561"/>
  <c r="O559"/>
  <c r="L558"/>
  <c r="T556"/>
  <c r="K555"/>
  <c r="X553"/>
  <c r="N552"/>
  <c r="W550"/>
  <c r="S549"/>
  <c r="U547"/>
  <c r="R546"/>
  <c r="M545"/>
  <c r="O543"/>
  <c r="L537"/>
  <c r="T535"/>
  <c r="U538"/>
  <c r="S540"/>
  <c r="U532"/>
  <c r="R531"/>
  <c r="M530"/>
  <c r="T563"/>
  <c r="K562"/>
  <c r="N559"/>
  <c r="W557"/>
  <c r="S556"/>
  <c r="U554"/>
  <c r="R553"/>
  <c r="M552"/>
  <c r="O550"/>
  <c r="L549"/>
  <c r="T547"/>
  <c r="K546"/>
  <c r="X544"/>
  <c r="N543"/>
  <c r="W536"/>
  <c r="S535"/>
  <c r="W538"/>
  <c r="N540"/>
  <c r="M533"/>
  <c r="O531"/>
  <c r="L564"/>
  <c r="T562"/>
  <c r="X559"/>
  <c r="N558"/>
  <c r="W556"/>
  <c r="S555"/>
  <c r="U553"/>
  <c r="R552"/>
  <c r="M551"/>
  <c r="O549"/>
  <c r="L548"/>
  <c r="T546"/>
  <c r="K545"/>
  <c r="X543"/>
  <c r="N537"/>
  <c r="W535"/>
  <c r="S538"/>
  <c r="W539"/>
  <c r="W533"/>
  <c r="S532"/>
  <c r="U530"/>
  <c r="T529"/>
  <c r="U534"/>
  <c r="X517"/>
  <c r="N516"/>
  <c r="W514"/>
  <c r="S513"/>
  <c r="U511"/>
  <c r="N520"/>
  <c r="W521"/>
  <c r="S519"/>
  <c r="U524"/>
  <c r="R523"/>
  <c r="M525"/>
  <c r="K506"/>
  <c r="T507"/>
  <c r="T504"/>
  <c r="K503"/>
  <c r="X531"/>
  <c r="M529"/>
  <c r="U518"/>
  <c r="R517"/>
  <c r="M516"/>
  <c r="O514"/>
  <c r="L513"/>
  <c r="T511"/>
  <c r="M520"/>
  <c r="O521"/>
  <c r="L519"/>
  <c r="T524"/>
  <c r="K523"/>
  <c r="M505"/>
  <c r="R506"/>
  <c r="U507"/>
  <c r="S504"/>
  <c r="U502"/>
  <c r="N491"/>
  <c r="W493"/>
  <c r="W530"/>
  <c r="L529"/>
  <c r="T518"/>
  <c r="K517"/>
  <c r="X515"/>
  <c r="N514"/>
  <c r="W512"/>
  <c r="S511"/>
  <c r="L520"/>
  <c r="T521"/>
  <c r="K519"/>
  <c r="X524"/>
  <c r="N523"/>
  <c r="N505"/>
  <c r="X506"/>
  <c r="K508"/>
  <c r="R504"/>
  <c r="M503"/>
  <c r="S491"/>
  <c r="U493"/>
  <c r="R492"/>
  <c r="M531"/>
  <c r="K529"/>
  <c r="S518"/>
  <c r="U516"/>
  <c r="R515"/>
  <c r="M514"/>
  <c r="O512"/>
  <c r="L511"/>
  <c r="W522"/>
  <c r="S521"/>
  <c r="U510"/>
  <c r="R524"/>
  <c r="M523"/>
  <c r="O505"/>
  <c r="M507"/>
  <c r="R508"/>
  <c r="K504"/>
  <c r="X502"/>
  <c r="R491"/>
  <c r="M494"/>
  <c r="O492"/>
  <c r="L490"/>
  <c r="N490"/>
  <c r="O495"/>
  <c r="L497"/>
  <c r="W487"/>
  <c r="O477"/>
  <c r="L476"/>
  <c r="T474"/>
  <c r="K473"/>
  <c r="X471"/>
  <c r="N470"/>
  <c r="W480"/>
  <c r="S479"/>
  <c r="U483"/>
  <c r="R482"/>
  <c r="M484"/>
  <c r="U462"/>
  <c r="R461"/>
  <c r="X493"/>
  <c r="X496"/>
  <c r="N495"/>
  <c r="T486"/>
  <c r="K487"/>
  <c r="O476"/>
  <c r="L475"/>
  <c r="T473"/>
  <c r="K472"/>
  <c r="X470"/>
  <c r="N481"/>
  <c r="W479"/>
  <c r="S478"/>
  <c r="U482"/>
  <c r="R484"/>
  <c r="K468"/>
  <c r="O461"/>
  <c r="L460"/>
  <c r="T463"/>
  <c r="K465"/>
  <c r="X453"/>
  <c r="S493"/>
  <c r="K490"/>
  <c r="X495"/>
  <c r="N497"/>
  <c r="T487"/>
  <c r="M477"/>
  <c r="O475"/>
  <c r="L474"/>
  <c r="T472"/>
  <c r="K471"/>
  <c r="X481"/>
  <c r="N480"/>
  <c r="W478"/>
  <c r="S483"/>
  <c r="U484"/>
  <c r="N468"/>
  <c r="T461"/>
  <c r="K460"/>
  <c r="X463"/>
  <c r="N465"/>
  <c r="W453"/>
  <c r="U491"/>
  <c r="U496"/>
  <c r="R495"/>
  <c r="M497"/>
  <c r="X487"/>
  <c r="R477"/>
  <c r="M476"/>
  <c r="O474"/>
  <c r="L473"/>
  <c r="T471"/>
  <c r="K470"/>
  <c r="X480"/>
  <c r="N479"/>
  <c r="W483"/>
  <c r="S482"/>
  <c r="X468"/>
  <c r="R462"/>
  <c r="M461"/>
  <c r="O464"/>
  <c r="L463"/>
  <c r="T456"/>
  <c r="K453"/>
  <c r="S460"/>
  <c r="N453"/>
  <c r="S401"/>
  <c r="U428"/>
  <c r="R427"/>
  <c r="M426"/>
  <c r="O424"/>
  <c r="L423"/>
  <c r="T421"/>
  <c r="K420"/>
  <c r="X418"/>
  <c r="N417"/>
  <c r="W415"/>
  <c r="S414"/>
  <c r="U412"/>
  <c r="R411"/>
  <c r="M410"/>
  <c r="O408"/>
  <c r="L407"/>
  <c r="T405"/>
  <c r="K404"/>
  <c r="X443"/>
  <c r="W465"/>
  <c r="R401"/>
  <c r="M400"/>
  <c r="O427"/>
  <c r="L426"/>
  <c r="T424"/>
  <c r="K423"/>
  <c r="X421"/>
  <c r="N420"/>
  <c r="W418"/>
  <c r="S417"/>
  <c r="U415"/>
  <c r="R414"/>
  <c r="M413"/>
  <c r="O411"/>
  <c r="L410"/>
  <c r="T408"/>
  <c r="K407"/>
  <c r="X405"/>
  <c r="N404"/>
  <c r="O402"/>
  <c r="W400"/>
  <c r="S428"/>
  <c r="U426"/>
  <c r="R425"/>
  <c r="M424"/>
  <c r="O422"/>
  <c r="L421"/>
  <c r="T419"/>
  <c r="K418"/>
  <c r="X416"/>
  <c r="N415"/>
  <c r="W413"/>
  <c r="S412"/>
  <c r="U410"/>
  <c r="R409"/>
  <c r="M408"/>
  <c r="N402"/>
  <c r="K425"/>
  <c r="S419"/>
  <c r="N414"/>
  <c r="R408"/>
  <c r="L405"/>
  <c r="O444"/>
  <c r="O442"/>
  <c r="L441"/>
  <c r="T439"/>
  <c r="K438"/>
  <c r="X436"/>
  <c r="N435"/>
  <c r="W433"/>
  <c r="S432"/>
  <c r="U430"/>
  <c r="R429"/>
  <c r="M452"/>
  <c r="O450"/>
  <c r="L449"/>
  <c r="T447"/>
  <c r="K446"/>
  <c r="X455"/>
  <c r="N454"/>
  <c r="W394"/>
  <c r="S393"/>
  <c r="U391"/>
  <c r="N385"/>
  <c r="W384"/>
  <c r="S387"/>
  <c r="W388"/>
  <c r="K564"/>
  <c r="X562"/>
  <c r="S561"/>
  <c r="L559"/>
  <c r="T557"/>
  <c r="K556"/>
  <c r="X554"/>
  <c r="N553"/>
  <c r="W551"/>
  <c r="S550"/>
  <c r="U548"/>
  <c r="R547"/>
  <c r="M546"/>
  <c r="O544"/>
  <c r="L543"/>
  <c r="T536"/>
  <c r="K535"/>
  <c r="S539"/>
  <c r="W540"/>
  <c r="W532"/>
  <c r="N564"/>
  <c r="W562"/>
  <c r="R561"/>
  <c r="K559"/>
  <c r="X557"/>
  <c r="N556"/>
  <c r="W554"/>
  <c r="S553"/>
  <c r="U551"/>
  <c r="R550"/>
  <c r="M549"/>
  <c r="O547"/>
  <c r="L546"/>
  <c r="T544"/>
  <c r="K543"/>
  <c r="X536"/>
  <c r="N535"/>
  <c r="N539"/>
  <c r="X540"/>
  <c r="O532"/>
  <c r="L531"/>
  <c r="X564"/>
  <c r="N563"/>
  <c r="U561"/>
  <c r="U558"/>
  <c r="R557"/>
  <c r="M556"/>
  <c r="O554"/>
  <c r="L553"/>
  <c r="T551"/>
  <c r="K550"/>
  <c r="X548"/>
  <c r="N547"/>
  <c r="W545"/>
  <c r="S544"/>
  <c r="U537"/>
  <c r="R536"/>
  <c r="M535"/>
  <c r="K539"/>
  <c r="T540"/>
  <c r="T532"/>
  <c r="K531"/>
  <c r="X563"/>
  <c r="N562"/>
  <c r="S559"/>
  <c r="U557"/>
  <c r="R556"/>
  <c r="M555"/>
  <c r="O553"/>
  <c r="L552"/>
  <c r="T550"/>
  <c r="K549"/>
  <c r="X547"/>
  <c r="N546"/>
  <c r="W544"/>
  <c r="S543"/>
  <c r="U536"/>
  <c r="R535"/>
  <c r="X538"/>
  <c r="K540"/>
  <c r="R533"/>
  <c r="M532"/>
  <c r="O530"/>
  <c r="N529"/>
  <c r="W518"/>
  <c r="S517"/>
  <c r="U515"/>
  <c r="R514"/>
  <c r="M513"/>
  <c r="O511"/>
  <c r="U522"/>
  <c r="R521"/>
  <c r="M519"/>
  <c r="O524"/>
  <c r="L523"/>
  <c r="L505"/>
  <c r="O506"/>
  <c r="M508"/>
  <c r="N504"/>
  <c r="W502"/>
  <c r="N530"/>
  <c r="L534"/>
  <c r="O518"/>
  <c r="L517"/>
  <c r="T515"/>
  <c r="K514"/>
  <c r="X512"/>
  <c r="N511"/>
  <c r="T522"/>
  <c r="K521"/>
  <c r="X510"/>
  <c r="N524"/>
  <c r="W525"/>
  <c r="S505"/>
  <c r="W506"/>
  <c r="N508"/>
  <c r="M504"/>
  <c r="O502"/>
  <c r="U494"/>
  <c r="R493"/>
  <c r="L530"/>
  <c r="M534"/>
  <c r="N518"/>
  <c r="W516"/>
  <c r="S515"/>
  <c r="U513"/>
  <c r="R512"/>
  <c r="M511"/>
  <c r="X522"/>
  <c r="N521"/>
  <c r="W510"/>
  <c r="S524"/>
  <c r="U525"/>
  <c r="T505"/>
  <c r="L507"/>
  <c r="O508"/>
  <c r="L504"/>
  <c r="T502"/>
  <c r="M491"/>
  <c r="O493"/>
  <c r="L492"/>
  <c r="T530"/>
  <c r="N534"/>
  <c r="M518"/>
  <c r="O516"/>
  <c r="L515"/>
  <c r="T513"/>
  <c r="K512"/>
  <c r="U520"/>
  <c r="R522"/>
  <c r="M521"/>
  <c r="O510"/>
  <c r="L524"/>
  <c r="T525"/>
  <c r="U505"/>
  <c r="S507"/>
  <c r="W508"/>
  <c r="W503"/>
  <c r="S502"/>
  <c r="L491"/>
  <c r="T493"/>
  <c r="K492"/>
  <c r="O491"/>
  <c r="T496"/>
  <c r="K495"/>
  <c r="U486"/>
  <c r="R487"/>
  <c r="K477"/>
  <c r="X475"/>
  <c r="N474"/>
  <c r="W472"/>
  <c r="S471"/>
  <c r="U481"/>
  <c r="R480"/>
  <c r="M479"/>
  <c r="O483"/>
  <c r="L482"/>
  <c r="W468"/>
  <c r="O462"/>
  <c r="L461"/>
  <c r="N492"/>
  <c r="S496"/>
  <c r="U497"/>
  <c r="N486"/>
  <c r="T477"/>
  <c r="K476"/>
  <c r="X474"/>
  <c r="N473"/>
  <c r="W471"/>
  <c r="S470"/>
  <c r="U480"/>
  <c r="R479"/>
  <c r="M478"/>
  <c r="O482"/>
  <c r="L484"/>
  <c r="T462"/>
  <c r="K461"/>
  <c r="X464"/>
  <c r="N463"/>
  <c r="W456"/>
  <c r="S453"/>
  <c r="X492"/>
  <c r="W496"/>
  <c r="S495"/>
  <c r="X486"/>
  <c r="N487"/>
  <c r="T476"/>
  <c r="K475"/>
  <c r="X473"/>
  <c r="N472"/>
  <c r="W470"/>
  <c r="S481"/>
  <c r="U479"/>
  <c r="R478"/>
  <c r="M483"/>
  <c r="O484"/>
  <c r="X462"/>
  <c r="N461"/>
  <c r="W464"/>
  <c r="S463"/>
  <c r="U456"/>
  <c r="R453"/>
  <c r="M493"/>
  <c r="O496"/>
  <c r="L495"/>
  <c r="W486"/>
  <c r="S487"/>
  <c r="L477"/>
  <c r="T475"/>
  <c r="K474"/>
  <c r="X472"/>
  <c r="N471"/>
  <c r="W481"/>
  <c r="S480"/>
  <c r="U478"/>
  <c r="R483"/>
  <c r="M482"/>
  <c r="S468"/>
  <c r="L462"/>
  <c r="T460"/>
  <c r="K464"/>
  <c r="X465"/>
  <c r="N456"/>
  <c r="W402"/>
  <c r="T464"/>
  <c r="T402"/>
  <c r="M401"/>
  <c r="O428"/>
  <c r="L427"/>
  <c r="T425"/>
  <c r="K424"/>
  <c r="X422"/>
  <c r="N421"/>
  <c r="W419"/>
  <c r="S418"/>
  <c r="U416"/>
  <c r="R415"/>
  <c r="M414"/>
  <c r="O412"/>
  <c r="L411"/>
  <c r="T409"/>
  <c r="K408"/>
  <c r="X406"/>
  <c r="N405"/>
  <c r="W444"/>
  <c r="M460"/>
  <c r="S402"/>
  <c r="L401"/>
  <c r="T428"/>
  <c r="K427"/>
  <c r="X425"/>
  <c r="N424"/>
  <c r="W422"/>
  <c r="S421"/>
  <c r="U419"/>
  <c r="R418"/>
  <c r="M417"/>
  <c r="O415"/>
  <c r="L414"/>
  <c r="T412"/>
  <c r="K411"/>
  <c r="X409"/>
  <c r="N408"/>
  <c r="W406"/>
  <c r="S405"/>
  <c r="K463"/>
  <c r="U401"/>
  <c r="R400"/>
  <c r="M428"/>
  <c r="O426"/>
  <c r="L425"/>
  <c r="T423"/>
  <c r="K422"/>
  <c r="X420"/>
  <c r="N419"/>
  <c r="W417"/>
  <c r="S416"/>
  <c r="U414"/>
  <c r="R413"/>
  <c r="M412"/>
  <c r="O410"/>
  <c r="L409"/>
  <c r="T407"/>
  <c r="N401"/>
  <c r="R424"/>
  <c r="T418"/>
  <c r="O413"/>
  <c r="X407"/>
  <c r="X404"/>
  <c r="T443"/>
  <c r="K442"/>
  <c r="X440"/>
  <c r="N439"/>
  <c r="W437"/>
  <c r="S436"/>
  <c r="U434"/>
  <c r="R433"/>
  <c r="M432"/>
  <c r="O430"/>
  <c r="L429"/>
  <c r="T451"/>
  <c r="K450"/>
  <c r="X448"/>
  <c r="N447"/>
  <c r="W445"/>
  <c r="S455"/>
  <c r="U396"/>
  <c r="R394"/>
  <c r="M393"/>
  <c r="O391"/>
  <c r="W563"/>
  <c r="S562"/>
  <c r="M561"/>
  <c r="X558"/>
  <c r="N557"/>
  <c r="W555"/>
  <c r="S554"/>
  <c r="U552"/>
  <c r="R551"/>
  <c r="M550"/>
  <c r="O548"/>
  <c r="L547"/>
  <c r="T545"/>
  <c r="K544"/>
  <c r="X537"/>
  <c r="N536"/>
  <c r="N538"/>
  <c r="X539"/>
  <c r="U533"/>
  <c r="R532"/>
  <c r="U563"/>
  <c r="R562"/>
  <c r="L561"/>
  <c r="W558"/>
  <c r="S557"/>
  <c r="U555"/>
  <c r="R554"/>
  <c r="M553"/>
  <c r="O551"/>
  <c r="L550"/>
  <c r="T548"/>
  <c r="K547"/>
  <c r="X545"/>
  <c r="N544"/>
  <c r="W537"/>
  <c r="S536"/>
  <c r="K538"/>
  <c r="T539"/>
  <c r="T533"/>
  <c r="K532"/>
  <c r="X530"/>
  <c r="S564"/>
  <c r="U562"/>
  <c r="O561"/>
  <c r="O558"/>
  <c r="L557"/>
  <c r="T555"/>
  <c r="K554"/>
  <c r="X552"/>
  <c r="N551"/>
  <c r="W549"/>
  <c r="S548"/>
  <c r="U546"/>
  <c r="R545"/>
  <c r="M544"/>
  <c r="O537"/>
  <c r="L536"/>
  <c r="L538"/>
  <c r="O539"/>
  <c r="X533"/>
  <c r="N532"/>
  <c r="W564"/>
  <c r="S563"/>
  <c r="T561"/>
  <c r="M559"/>
  <c r="O557"/>
  <c r="L556"/>
  <c r="T554"/>
  <c r="K553"/>
  <c r="X551"/>
  <c r="N550"/>
  <c r="W548"/>
  <c r="S547"/>
  <c r="U545"/>
  <c r="R544"/>
  <c r="M543"/>
  <c r="O536"/>
  <c r="L535"/>
  <c r="L539"/>
  <c r="O540"/>
  <c r="L533"/>
  <c r="T531"/>
  <c r="K530"/>
  <c r="K534"/>
  <c r="R518"/>
  <c r="M517"/>
  <c r="O515"/>
  <c r="L514"/>
  <c r="T512"/>
  <c r="K511"/>
  <c r="O522"/>
  <c r="L521"/>
  <c r="T510"/>
  <c r="K524"/>
  <c r="X525"/>
  <c r="R505"/>
  <c r="U506"/>
  <c r="S508"/>
  <c r="U503"/>
  <c r="R502"/>
  <c r="X529"/>
  <c r="R534"/>
  <c r="K518"/>
  <c r="X516"/>
  <c r="N515"/>
  <c r="W513"/>
  <c r="S512"/>
  <c r="X520"/>
  <c r="N522"/>
  <c r="W519"/>
  <c r="S510"/>
  <c r="U523"/>
  <c r="R525"/>
  <c r="X505"/>
  <c r="K507"/>
  <c r="T508"/>
  <c r="T503"/>
  <c r="K502"/>
  <c r="O494"/>
  <c r="L493"/>
  <c r="W529"/>
  <c r="S534"/>
  <c r="U517"/>
  <c r="R516"/>
  <c r="M515"/>
  <c r="O513"/>
  <c r="L512"/>
  <c r="W520"/>
  <c r="S522"/>
  <c r="U519"/>
  <c r="R510"/>
  <c r="M524"/>
  <c r="O525"/>
  <c r="M506"/>
  <c r="R507"/>
  <c r="U508"/>
  <c r="X503"/>
  <c r="N502"/>
  <c r="T494"/>
  <c r="K493"/>
  <c r="X490"/>
  <c r="U529"/>
  <c r="T534"/>
  <c r="T517"/>
  <c r="K516"/>
  <c r="X514"/>
  <c r="N513"/>
  <c r="W511"/>
  <c r="O520"/>
  <c r="L522"/>
  <c r="T519"/>
  <c r="K510"/>
  <c r="X523"/>
  <c r="N525"/>
  <c r="N506"/>
  <c r="X507"/>
  <c r="U504"/>
  <c r="R503"/>
  <c r="M502"/>
  <c r="X494"/>
  <c r="N493"/>
  <c r="W490"/>
  <c r="W494"/>
  <c r="N496"/>
  <c r="W497"/>
  <c r="O486"/>
  <c r="L487"/>
  <c r="W476"/>
  <c r="S475"/>
  <c r="U473"/>
  <c r="R472"/>
  <c r="M471"/>
  <c r="O481"/>
  <c r="L480"/>
  <c r="T478"/>
  <c r="K483"/>
  <c r="X484"/>
  <c r="R468"/>
  <c r="K462"/>
  <c r="K491"/>
  <c r="U490"/>
  <c r="M496"/>
  <c r="O497"/>
  <c r="U487"/>
  <c r="N477"/>
  <c r="W475"/>
  <c r="S474"/>
  <c r="U472"/>
  <c r="R471"/>
  <c r="M470"/>
  <c r="O480"/>
  <c r="L479"/>
  <c r="T483"/>
  <c r="K482"/>
  <c r="U468"/>
  <c r="N462"/>
  <c r="W460"/>
  <c r="S464"/>
  <c r="U465"/>
  <c r="R456"/>
  <c r="M453"/>
  <c r="M492"/>
  <c r="R496"/>
  <c r="M495"/>
  <c r="S486"/>
  <c r="X477"/>
  <c r="N476"/>
  <c r="W474"/>
  <c r="S473"/>
  <c r="U471"/>
  <c r="R470"/>
  <c r="M481"/>
  <c r="O479"/>
  <c r="L478"/>
  <c r="T482"/>
  <c r="K484"/>
  <c r="S462"/>
  <c r="U460"/>
  <c r="R464"/>
  <c r="M463"/>
  <c r="O456"/>
  <c r="L453"/>
  <c r="T492"/>
  <c r="K496"/>
  <c r="X497"/>
  <c r="R486"/>
  <c r="M487"/>
  <c r="X476"/>
  <c r="N475"/>
  <c r="W473"/>
  <c r="S472"/>
  <c r="U470"/>
  <c r="R481"/>
  <c r="M480"/>
  <c r="O478"/>
  <c r="L483"/>
  <c r="T484"/>
  <c r="M468"/>
  <c r="X461"/>
  <c r="N460"/>
  <c r="W463"/>
  <c r="S465"/>
  <c r="U453"/>
  <c r="R402"/>
  <c r="U463"/>
  <c r="M402"/>
  <c r="T400"/>
  <c r="K428"/>
  <c r="X426"/>
  <c r="N425"/>
  <c r="W423"/>
  <c r="S422"/>
  <c r="U420"/>
  <c r="R419"/>
  <c r="M418"/>
  <c r="O416"/>
  <c r="L415"/>
  <c r="T413"/>
  <c r="K412"/>
  <c r="X410"/>
  <c r="N409"/>
  <c r="W407"/>
  <c r="S406"/>
  <c r="U404"/>
  <c r="R444"/>
  <c r="N464"/>
  <c r="K402"/>
  <c r="X400"/>
  <c r="N428"/>
  <c r="W426"/>
  <c r="S425"/>
  <c r="U423"/>
  <c r="R422"/>
  <c r="M421"/>
  <c r="O419"/>
  <c r="L418"/>
  <c r="T416"/>
  <c r="K415"/>
  <c r="X413"/>
  <c r="N412"/>
  <c r="W410"/>
  <c r="S409"/>
  <c r="U407"/>
  <c r="R406"/>
  <c r="M405"/>
  <c r="R465"/>
  <c r="O401"/>
  <c r="L400"/>
  <c r="T427"/>
  <c r="K426"/>
  <c r="X424"/>
  <c r="N423"/>
  <c r="W421"/>
  <c r="S420"/>
  <c r="U418"/>
  <c r="R417"/>
  <c r="M416"/>
  <c r="O414"/>
  <c r="L413"/>
  <c r="T411"/>
  <c r="K410"/>
  <c r="X408"/>
  <c r="N407"/>
  <c r="O400"/>
  <c r="X423"/>
  <c r="U417"/>
  <c r="W412"/>
  <c r="N406"/>
  <c r="M404"/>
  <c r="N443"/>
  <c r="W441"/>
  <c r="S440"/>
  <c r="U438"/>
  <c r="R437"/>
  <c r="M436"/>
  <c r="O434"/>
  <c r="L433"/>
  <c r="T431"/>
  <c r="K430"/>
  <c r="X452"/>
  <c r="N451"/>
  <c r="W449"/>
  <c r="S448"/>
  <c r="U446"/>
  <c r="R445"/>
  <c r="M455"/>
  <c r="O396"/>
  <c r="L394"/>
  <c r="T392"/>
  <c r="K391"/>
  <c r="O386"/>
  <c r="L384"/>
  <c r="L388"/>
  <c r="O362"/>
  <c r="L361"/>
  <c r="U386"/>
  <c r="W361"/>
  <c r="T359"/>
  <c r="R357"/>
  <c r="T355"/>
  <c r="R428"/>
  <c r="U421"/>
  <c r="W416"/>
  <c r="L408"/>
  <c r="U405"/>
  <c r="U444"/>
  <c r="T442"/>
  <c r="K441"/>
  <c r="X439"/>
  <c r="N438"/>
  <c r="W436"/>
  <c r="S435"/>
  <c r="U433"/>
  <c r="R432"/>
  <c r="M431"/>
  <c r="O429"/>
  <c r="L452"/>
  <c r="T450"/>
  <c r="K449"/>
  <c r="X447"/>
  <c r="N446"/>
  <c r="W455"/>
  <c r="S454"/>
  <c r="U394"/>
  <c r="R393"/>
  <c r="M392"/>
  <c r="S385"/>
  <c r="U384"/>
  <c r="T387"/>
  <c r="T362"/>
  <c r="K361"/>
  <c r="X359"/>
  <c r="N358"/>
  <c r="W356"/>
  <c r="S355"/>
  <c r="U353"/>
  <c r="R352"/>
  <c r="M351"/>
  <c r="T426"/>
  <c r="O421"/>
  <c r="X415"/>
  <c r="U409"/>
  <c r="S404"/>
  <c r="R443"/>
  <c r="M442"/>
  <c r="O440"/>
  <c r="L439"/>
  <c r="T437"/>
  <c r="K436"/>
  <c r="X434"/>
  <c r="N433"/>
  <c r="W431"/>
  <c r="S430"/>
  <c r="U452"/>
  <c r="R451"/>
  <c r="M450"/>
  <c r="O448"/>
  <c r="L447"/>
  <c r="T445"/>
  <c r="K455"/>
  <c r="X396"/>
  <c r="N394"/>
  <c r="W392"/>
  <c r="S391"/>
  <c r="L385"/>
  <c r="T384"/>
  <c r="U387"/>
  <c r="S362"/>
  <c r="U360"/>
  <c r="R359"/>
  <c r="M358"/>
  <c r="O356"/>
  <c r="L355"/>
  <c r="T353"/>
  <c r="K352"/>
  <c r="X350"/>
  <c r="N349"/>
  <c r="W347"/>
  <c r="U402"/>
  <c r="N426"/>
  <c r="R420"/>
  <c r="T414"/>
  <c r="O409"/>
  <c r="R404"/>
  <c r="O443"/>
  <c r="L442"/>
  <c r="T440"/>
  <c r="K439"/>
  <c r="X437"/>
  <c r="N436"/>
  <c r="W434"/>
  <c r="S433"/>
  <c r="U431"/>
  <c r="R430"/>
  <c r="M429"/>
  <c r="O451"/>
  <c r="L450"/>
  <c r="T448"/>
  <c r="K447"/>
  <c r="X445"/>
  <c r="N455"/>
  <c r="W396"/>
  <c r="S394"/>
  <c r="U392"/>
  <c r="R391"/>
  <c r="K385"/>
  <c r="X384"/>
  <c r="R387"/>
  <c r="U388"/>
  <c r="X361"/>
  <c r="N360"/>
  <c r="W358"/>
  <c r="S357"/>
  <c r="U355"/>
  <c r="R354"/>
  <c r="M353"/>
  <c r="O351"/>
  <c r="L350"/>
  <c r="T348"/>
  <c r="K347"/>
  <c r="X377"/>
  <c r="R349"/>
  <c r="K378"/>
  <c r="W376"/>
  <c r="S375"/>
  <c r="U373"/>
  <c r="R372"/>
  <c r="M371"/>
  <c r="O369"/>
  <c r="L368"/>
  <c r="T366"/>
  <c r="K365"/>
  <c r="X363"/>
  <c r="N382"/>
  <c r="W380"/>
  <c r="S379"/>
  <c r="L342"/>
  <c r="W340"/>
  <c r="U336"/>
  <c r="R334"/>
  <c r="M331"/>
  <c r="O332"/>
  <c r="L319"/>
  <c r="T317"/>
  <c r="K316"/>
  <c r="X314"/>
  <c r="N323"/>
  <c r="W321"/>
  <c r="S320"/>
  <c r="U324"/>
  <c r="R326"/>
  <c r="M300"/>
  <c r="O298"/>
  <c r="L297"/>
  <c r="T295"/>
  <c r="K294"/>
  <c r="O349"/>
  <c r="O378"/>
  <c r="O376"/>
  <c r="L375"/>
  <c r="T373"/>
  <c r="K372"/>
  <c r="X370"/>
  <c r="N369"/>
  <c r="W367"/>
  <c r="S366"/>
  <c r="U364"/>
  <c r="R363"/>
  <c r="M382"/>
  <c r="O380"/>
  <c r="L379"/>
  <c r="W343"/>
  <c r="O340"/>
  <c r="X337"/>
  <c r="N336"/>
  <c r="W331"/>
  <c r="S333"/>
  <c r="U319"/>
  <c r="R318"/>
  <c r="M317"/>
  <c r="O315"/>
  <c r="L314"/>
  <c r="T322"/>
  <c r="K321"/>
  <c r="X325"/>
  <c r="N324"/>
  <c r="W300"/>
  <c r="S299"/>
  <c r="U297"/>
  <c r="R296"/>
  <c r="M295"/>
  <c r="O293"/>
  <c r="L292"/>
  <c r="T290"/>
  <c r="K289"/>
  <c r="X287"/>
  <c r="N286"/>
  <c r="W284"/>
  <c r="R353"/>
  <c r="L349"/>
  <c r="M347"/>
  <c r="M377"/>
  <c r="O375"/>
  <c r="L374"/>
  <c r="T372"/>
  <c r="K371"/>
  <c r="X369"/>
  <c r="N368"/>
  <c r="W366"/>
  <c r="S365"/>
  <c r="U363"/>
  <c r="R382"/>
  <c r="M381"/>
  <c r="O379"/>
  <c r="U343"/>
  <c r="N340"/>
  <c r="W337"/>
  <c r="S336"/>
  <c r="U331"/>
  <c r="R333"/>
  <c r="M332"/>
  <c r="O318"/>
  <c r="L317"/>
  <c r="T315"/>
  <c r="K314"/>
  <c r="X322"/>
  <c r="N321"/>
  <c r="W325"/>
  <c r="S324"/>
  <c r="U300"/>
  <c r="R299"/>
  <c r="M298"/>
  <c r="O296"/>
  <c r="L295"/>
  <c r="T293"/>
  <c r="K292"/>
  <c r="X290"/>
  <c r="N289"/>
  <c r="W287"/>
  <c r="S352"/>
  <c r="U349"/>
  <c r="T347"/>
  <c r="R377"/>
  <c r="M376"/>
  <c r="O374"/>
  <c r="L373"/>
  <c r="T371"/>
  <c r="K370"/>
  <c r="X368"/>
  <c r="N367"/>
  <c r="W365"/>
  <c r="S364"/>
  <c r="U382"/>
  <c r="R381"/>
  <c r="M380"/>
  <c r="S342"/>
  <c r="X340"/>
  <c r="K337"/>
  <c r="X334"/>
  <c r="N331"/>
  <c r="W332"/>
  <c r="S319"/>
  <c r="U317"/>
  <c r="R316"/>
  <c r="M315"/>
  <c r="O323"/>
  <c r="L322"/>
  <c r="T320"/>
  <c r="K325"/>
  <c r="X326"/>
  <c r="N300"/>
  <c r="W298"/>
  <c r="S297"/>
  <c r="U295"/>
  <c r="R294"/>
  <c r="M293"/>
  <c r="O291"/>
  <c r="L290"/>
  <c r="T288"/>
  <c r="K287"/>
  <c r="X285"/>
  <c r="N284"/>
  <c r="W289"/>
  <c r="T283"/>
  <c r="K282"/>
  <c r="X280"/>
  <c r="N279"/>
  <c r="W277"/>
  <c r="S276"/>
  <c r="U274"/>
  <c r="R273"/>
  <c r="M272"/>
  <c r="O270"/>
  <c r="L269"/>
  <c r="T310"/>
  <c r="K309"/>
  <c r="X307"/>
  <c r="N306"/>
  <c r="W304"/>
  <c r="S303"/>
  <c r="U301"/>
  <c r="N263"/>
  <c r="W261"/>
  <c r="S266"/>
  <c r="U264"/>
  <c r="N232"/>
  <c r="W233"/>
  <c r="S253"/>
  <c r="U251"/>
  <c r="R250"/>
  <c r="M249"/>
  <c r="O247"/>
  <c r="L246"/>
  <c r="T259"/>
  <c r="K258"/>
  <c r="X256"/>
  <c r="N255"/>
  <c r="T239"/>
  <c r="K238"/>
  <c r="X236"/>
  <c r="N241"/>
  <c r="X288"/>
  <c r="M284"/>
  <c r="T282"/>
  <c r="X387"/>
  <c r="S360"/>
  <c r="O358"/>
  <c r="X356"/>
  <c r="S456"/>
  <c r="S423"/>
  <c r="N418"/>
  <c r="R412"/>
  <c r="U406"/>
  <c r="W404"/>
  <c r="S443"/>
  <c r="U441"/>
  <c r="R440"/>
  <c r="M439"/>
  <c r="O437"/>
  <c r="L436"/>
  <c r="T434"/>
  <c r="K433"/>
  <c r="X431"/>
  <c r="N430"/>
  <c r="W452"/>
  <c r="S451"/>
  <c r="U449"/>
  <c r="R448"/>
  <c r="M447"/>
  <c r="O445"/>
  <c r="L455"/>
  <c r="T396"/>
  <c r="K394"/>
  <c r="X392"/>
  <c r="N391"/>
  <c r="T386"/>
  <c r="K384"/>
  <c r="S388"/>
  <c r="U361"/>
  <c r="R360"/>
  <c r="M359"/>
  <c r="O357"/>
  <c r="L356"/>
  <c r="T354"/>
  <c r="K353"/>
  <c r="X351"/>
  <c r="L428"/>
  <c r="M423"/>
  <c r="K417"/>
  <c r="S411"/>
  <c r="T406"/>
  <c r="M444"/>
  <c r="X442"/>
  <c r="N441"/>
  <c r="W439"/>
  <c r="S438"/>
  <c r="U436"/>
  <c r="R435"/>
  <c r="M434"/>
  <c r="O432"/>
  <c r="L431"/>
  <c r="T429"/>
  <c r="K452"/>
  <c r="X450"/>
  <c r="N449"/>
  <c r="W447"/>
  <c r="S446"/>
  <c r="U455"/>
  <c r="R454"/>
  <c r="M396"/>
  <c r="O393"/>
  <c r="L392"/>
  <c r="W385"/>
  <c r="S386"/>
  <c r="K387"/>
  <c r="T388"/>
  <c r="T361"/>
  <c r="K360"/>
  <c r="X358"/>
  <c r="N357"/>
  <c r="W355"/>
  <c r="S354"/>
  <c r="U352"/>
  <c r="R351"/>
  <c r="M350"/>
  <c r="O348"/>
  <c r="L347"/>
  <c r="U400"/>
  <c r="W424"/>
  <c r="L416"/>
  <c r="M411"/>
  <c r="O406"/>
  <c r="K444"/>
  <c r="W442"/>
  <c r="S441"/>
  <c r="U439"/>
  <c r="R438"/>
  <c r="M437"/>
  <c r="O435"/>
  <c r="L434"/>
  <c r="T432"/>
  <c r="K431"/>
  <c r="X429"/>
  <c r="N452"/>
  <c r="W450"/>
  <c r="S449"/>
  <c r="U447"/>
  <c r="R446"/>
  <c r="M445"/>
  <c r="O454"/>
  <c r="L396"/>
  <c r="T393"/>
  <c r="K392"/>
  <c r="U385"/>
  <c r="R386"/>
  <c r="M384"/>
  <c r="K388"/>
  <c r="R362"/>
  <c r="M361"/>
  <c r="O359"/>
  <c r="L358"/>
  <c r="T356"/>
  <c r="K355"/>
  <c r="X353"/>
  <c r="N352"/>
  <c r="W350"/>
  <c r="S349"/>
  <c r="U347"/>
  <c r="R378"/>
  <c r="N351"/>
  <c r="S347"/>
  <c r="O377"/>
  <c r="L376"/>
  <c r="T374"/>
  <c r="K373"/>
  <c r="X371"/>
  <c r="N370"/>
  <c r="W368"/>
  <c r="S367"/>
  <c r="U365"/>
  <c r="R364"/>
  <c r="M363"/>
  <c r="O381"/>
  <c r="L380"/>
  <c r="W342"/>
  <c r="S343"/>
  <c r="L340"/>
  <c r="T337"/>
  <c r="K336"/>
  <c r="X331"/>
  <c r="N333"/>
  <c r="W319"/>
  <c r="S318"/>
  <c r="U316"/>
  <c r="R315"/>
  <c r="M314"/>
  <c r="O322"/>
  <c r="L321"/>
  <c r="T325"/>
  <c r="K324"/>
  <c r="X300"/>
  <c r="N299"/>
  <c r="W297"/>
  <c r="S296"/>
  <c r="U294"/>
  <c r="W353"/>
  <c r="N347"/>
  <c r="N377"/>
  <c r="W375"/>
  <c r="S374"/>
  <c r="U372"/>
  <c r="R371"/>
  <c r="M370"/>
  <c r="O368"/>
  <c r="L367"/>
  <c r="T365"/>
  <c r="K364"/>
  <c r="X382"/>
  <c r="N381"/>
  <c r="W379"/>
  <c r="O342"/>
  <c r="L343"/>
  <c r="M337"/>
  <c r="O334"/>
  <c r="L331"/>
  <c r="T332"/>
  <c r="K319"/>
  <c r="X317"/>
  <c r="N316"/>
  <c r="W314"/>
  <c r="S323"/>
  <c r="U321"/>
  <c r="R320"/>
  <c r="M325"/>
  <c r="O326"/>
  <c r="L300"/>
  <c r="T298"/>
  <c r="K297"/>
  <c r="X295"/>
  <c r="N294"/>
  <c r="W292"/>
  <c r="S291"/>
  <c r="U289"/>
  <c r="R288"/>
  <c r="M287"/>
  <c r="O285"/>
  <c r="L284"/>
  <c r="N350"/>
  <c r="M348"/>
  <c r="N378"/>
  <c r="N376"/>
  <c r="W374"/>
  <c r="S373"/>
  <c r="U371"/>
  <c r="R370"/>
  <c r="M369"/>
  <c r="O367"/>
  <c r="L366"/>
  <c r="T364"/>
  <c r="K363"/>
  <c r="X381"/>
  <c r="N380"/>
  <c r="T342"/>
  <c r="K343"/>
  <c r="L337"/>
  <c r="T334"/>
  <c r="K331"/>
  <c r="X332"/>
  <c r="N319"/>
  <c r="W317"/>
  <c r="S316"/>
  <c r="U314"/>
  <c r="R323"/>
  <c r="M322"/>
  <c r="O320"/>
  <c r="L325"/>
  <c r="T326"/>
  <c r="K300"/>
  <c r="X298"/>
  <c r="N297"/>
  <c r="W295"/>
  <c r="S294"/>
  <c r="U292"/>
  <c r="R291"/>
  <c r="M290"/>
  <c r="O288"/>
  <c r="L287"/>
  <c r="U350"/>
  <c r="W348"/>
  <c r="M378"/>
  <c r="X376"/>
  <c r="N375"/>
  <c r="W373"/>
  <c r="S372"/>
  <c r="U370"/>
  <c r="R369"/>
  <c r="M368"/>
  <c r="O366"/>
  <c r="L365"/>
  <c r="T363"/>
  <c r="K382"/>
  <c r="X380"/>
  <c r="N379"/>
  <c r="T343"/>
  <c r="M340"/>
  <c r="U337"/>
  <c r="R336"/>
  <c r="M334"/>
  <c r="O333"/>
  <c r="L332"/>
  <c r="T318"/>
  <c r="K317"/>
  <c r="X315"/>
  <c r="N314"/>
  <c r="W322"/>
  <c r="S321"/>
  <c r="U325"/>
  <c r="R324"/>
  <c r="M326"/>
  <c r="O299"/>
  <c r="L298"/>
  <c r="T296"/>
  <c r="K295"/>
  <c r="X293"/>
  <c r="N292"/>
  <c r="W290"/>
  <c r="S289"/>
  <c r="U287"/>
  <c r="R286"/>
  <c r="M285"/>
  <c r="N291"/>
  <c r="R285"/>
  <c r="U282"/>
  <c r="R281"/>
  <c r="M280"/>
  <c r="O278"/>
  <c r="L277"/>
  <c r="T275"/>
  <c r="K274"/>
  <c r="X272"/>
  <c r="N271"/>
  <c r="W269"/>
  <c r="S311"/>
  <c r="U309"/>
  <c r="R308"/>
  <c r="M307"/>
  <c r="O305"/>
  <c r="L304"/>
  <c r="T302"/>
  <c r="K301"/>
  <c r="O262"/>
  <c r="L261"/>
  <c r="T265"/>
  <c r="K264"/>
  <c r="O231"/>
  <c r="L233"/>
  <c r="T252"/>
  <c r="K251"/>
  <c r="X249"/>
  <c r="N248"/>
  <c r="W246"/>
  <c r="S245"/>
  <c r="U258"/>
  <c r="R257"/>
  <c r="M256"/>
  <c r="O254"/>
  <c r="U238"/>
  <c r="R237"/>
  <c r="M236"/>
  <c r="K290"/>
  <c r="N285"/>
  <c r="S283"/>
  <c r="U281"/>
  <c r="R280"/>
  <c r="M279"/>
  <c r="O277"/>
  <c r="L276"/>
  <c r="T274"/>
  <c r="K273"/>
  <c r="X271"/>
  <c r="N270"/>
  <c r="W311"/>
  <c r="S310"/>
  <c r="U362"/>
  <c r="M360"/>
  <c r="K358"/>
  <c r="M356"/>
  <c r="K400"/>
  <c r="T422"/>
  <c r="O417"/>
  <c r="X411"/>
  <c r="K406"/>
  <c r="L404"/>
  <c r="M443"/>
  <c r="O441"/>
  <c r="L440"/>
  <c r="T438"/>
  <c r="K437"/>
  <c r="X435"/>
  <c r="N434"/>
  <c r="W432"/>
  <c r="S431"/>
  <c r="U429"/>
  <c r="R452"/>
  <c r="M451"/>
  <c r="O449"/>
  <c r="L448"/>
  <c r="T446"/>
  <c r="K445"/>
  <c r="X454"/>
  <c r="N396"/>
  <c r="W393"/>
  <c r="S392"/>
  <c r="X385"/>
  <c r="N386"/>
  <c r="N387"/>
  <c r="X388"/>
  <c r="O361"/>
  <c r="L360"/>
  <c r="T358"/>
  <c r="K357"/>
  <c r="X355"/>
  <c r="N354"/>
  <c r="W352"/>
  <c r="S351"/>
  <c r="S427"/>
  <c r="N422"/>
  <c r="R416"/>
  <c r="T410"/>
  <c r="R405"/>
  <c r="W443"/>
  <c r="S442"/>
  <c r="U440"/>
  <c r="R439"/>
  <c r="M438"/>
  <c r="O436"/>
  <c r="L435"/>
  <c r="T433"/>
  <c r="K432"/>
  <c r="X430"/>
  <c r="N429"/>
  <c r="W451"/>
  <c r="S450"/>
  <c r="U448"/>
  <c r="R447"/>
  <c r="M446"/>
  <c r="O455"/>
  <c r="L454"/>
  <c r="T394"/>
  <c r="K393"/>
  <c r="X391"/>
  <c r="R385"/>
  <c r="M386"/>
  <c r="O387"/>
  <c r="X362"/>
  <c r="N361"/>
  <c r="W359"/>
  <c r="S358"/>
  <c r="U356"/>
  <c r="R355"/>
  <c r="M354"/>
  <c r="O352"/>
  <c r="L351"/>
  <c r="T349"/>
  <c r="K348"/>
  <c r="X460"/>
  <c r="M427"/>
  <c r="K421"/>
  <c r="S415"/>
  <c r="N410"/>
  <c r="O405"/>
  <c r="U443"/>
  <c r="R442"/>
  <c r="M441"/>
  <c r="O439"/>
  <c r="L438"/>
  <c r="T436"/>
  <c r="K435"/>
  <c r="X433"/>
  <c r="N432"/>
  <c r="W430"/>
  <c r="S429"/>
  <c r="U451"/>
  <c r="R450"/>
  <c r="M449"/>
  <c r="O447"/>
  <c r="L446"/>
  <c r="T455"/>
  <c r="K454"/>
  <c r="X394"/>
  <c r="N393"/>
  <c r="W391"/>
  <c r="O385"/>
  <c r="L386"/>
  <c r="L387"/>
  <c r="O388"/>
  <c r="L362"/>
  <c r="T360"/>
  <c r="K359"/>
  <c r="X357"/>
  <c r="N356"/>
  <c r="W354"/>
  <c r="S353"/>
  <c r="U351"/>
  <c r="R350"/>
  <c r="M349"/>
  <c r="O347"/>
  <c r="L378"/>
  <c r="T350"/>
  <c r="S378"/>
  <c r="K377"/>
  <c r="X375"/>
  <c r="N374"/>
  <c r="W372"/>
  <c r="S371"/>
  <c r="U369"/>
  <c r="R368"/>
  <c r="M367"/>
  <c r="O365"/>
  <c r="L364"/>
  <c r="T382"/>
  <c r="K381"/>
  <c r="X379"/>
  <c r="R342"/>
  <c r="M343"/>
  <c r="N337"/>
  <c r="W334"/>
  <c r="S331"/>
  <c r="U332"/>
  <c r="R319"/>
  <c r="M318"/>
  <c r="O316"/>
  <c r="L315"/>
  <c r="T323"/>
  <c r="K322"/>
  <c r="X320"/>
  <c r="N325"/>
  <c r="W326"/>
  <c r="S300"/>
  <c r="U298"/>
  <c r="R297"/>
  <c r="M296"/>
  <c r="O294"/>
  <c r="O350"/>
  <c r="X378"/>
  <c r="U376"/>
  <c r="R375"/>
  <c r="M374"/>
  <c r="O372"/>
  <c r="L371"/>
  <c r="T369"/>
  <c r="K368"/>
  <c r="X366"/>
  <c r="N365"/>
  <c r="W363"/>
  <c r="S382"/>
  <c r="U380"/>
  <c r="R379"/>
  <c r="K342"/>
  <c r="U340"/>
  <c r="T336"/>
  <c r="K334"/>
  <c r="X333"/>
  <c r="N332"/>
  <c r="W318"/>
  <c r="S317"/>
  <c r="U315"/>
  <c r="R314"/>
  <c r="M323"/>
  <c r="O321"/>
  <c r="L320"/>
  <c r="T324"/>
  <c r="K326"/>
  <c r="X299"/>
  <c r="N298"/>
  <c r="W296"/>
  <c r="S295"/>
  <c r="U293"/>
  <c r="R292"/>
  <c r="M291"/>
  <c r="O289"/>
  <c r="L288"/>
  <c r="T286"/>
  <c r="K285"/>
  <c r="K354"/>
  <c r="W349"/>
  <c r="X347"/>
  <c r="S377"/>
  <c r="U375"/>
  <c r="R374"/>
  <c r="M373"/>
  <c r="O371"/>
  <c r="L370"/>
  <c r="T368"/>
  <c r="K367"/>
  <c r="X365"/>
  <c r="N364"/>
  <c r="W382"/>
  <c r="S381"/>
  <c r="U379"/>
  <c r="N342"/>
  <c r="T340"/>
  <c r="X336"/>
  <c r="N334"/>
  <c r="W333"/>
  <c r="S332"/>
  <c r="U318"/>
  <c r="R317"/>
  <c r="M316"/>
  <c r="O314"/>
  <c r="L323"/>
  <c r="T321"/>
  <c r="K320"/>
  <c r="X324"/>
  <c r="N326"/>
  <c r="W299"/>
  <c r="S298"/>
  <c r="U296"/>
  <c r="R295"/>
  <c r="M294"/>
  <c r="O292"/>
  <c r="L291"/>
  <c r="T289"/>
  <c r="K288"/>
  <c r="L353"/>
  <c r="K350"/>
  <c r="L348"/>
  <c r="W377"/>
  <c r="S376"/>
  <c r="U374"/>
  <c r="R373"/>
  <c r="M372"/>
  <c r="O370"/>
  <c r="L369"/>
  <c r="T367"/>
  <c r="K366"/>
  <c r="X364"/>
  <c r="N363"/>
  <c r="W381"/>
  <c r="S380"/>
  <c r="X342"/>
  <c r="N343"/>
  <c r="O337"/>
  <c r="L336"/>
  <c r="T331"/>
  <c r="K333"/>
  <c r="X319"/>
  <c r="N318"/>
  <c r="W316"/>
  <c r="S315"/>
  <c r="U323"/>
  <c r="R322"/>
  <c r="M321"/>
  <c r="O325"/>
  <c r="L324"/>
  <c r="T300"/>
  <c r="K299"/>
  <c r="X297"/>
  <c r="N296"/>
  <c r="W294"/>
  <c r="S293"/>
  <c r="U291"/>
  <c r="R290"/>
  <c r="M289"/>
  <c r="O287"/>
  <c r="L286"/>
  <c r="T284"/>
  <c r="O290"/>
  <c r="O284"/>
  <c r="O282"/>
  <c r="L281"/>
  <c r="T279"/>
  <c r="K278"/>
  <c r="X276"/>
  <c r="N275"/>
  <c r="W273"/>
  <c r="S272"/>
  <c r="U270"/>
  <c r="R269"/>
  <c r="M311"/>
  <c r="O309"/>
  <c r="L308"/>
  <c r="T306"/>
  <c r="K305"/>
  <c r="X303"/>
  <c r="N302"/>
  <c r="T263"/>
  <c r="K262"/>
  <c r="X266"/>
  <c r="N265"/>
  <c r="T232"/>
  <c r="K231"/>
  <c r="X253"/>
  <c r="N252"/>
  <c r="W250"/>
  <c r="S249"/>
  <c r="U247"/>
  <c r="R246"/>
  <c r="M245"/>
  <c r="O258"/>
  <c r="L257"/>
  <c r="T255"/>
  <c r="K254"/>
  <c r="O238"/>
  <c r="L237"/>
  <c r="T241"/>
  <c r="R289"/>
  <c r="R384"/>
  <c r="N355"/>
  <c r="S407"/>
  <c r="W440"/>
  <c r="M435"/>
  <c r="K429"/>
  <c r="S447"/>
  <c r="O394"/>
  <c r="O384"/>
  <c r="S359"/>
  <c r="O353"/>
  <c r="W420"/>
  <c r="L443"/>
  <c r="N437"/>
  <c r="R431"/>
  <c r="T449"/>
  <c r="W454"/>
  <c r="M391"/>
  <c r="M362"/>
  <c r="K356"/>
  <c r="S350"/>
  <c r="O425"/>
  <c r="S444"/>
  <c r="W438"/>
  <c r="M433"/>
  <c r="K451"/>
  <c r="S445"/>
  <c r="O392"/>
  <c r="W387"/>
  <c r="R358"/>
  <c r="T352"/>
  <c r="W378"/>
  <c r="R376"/>
  <c r="T370"/>
  <c r="W364"/>
  <c r="M379"/>
  <c r="O336"/>
  <c r="X318"/>
  <c r="U322"/>
  <c r="L326"/>
  <c r="N295"/>
  <c r="K376"/>
  <c r="S370"/>
  <c r="O364"/>
  <c r="U342"/>
  <c r="U334"/>
  <c r="L318"/>
  <c r="N322"/>
  <c r="R300"/>
  <c r="T294"/>
  <c r="W288"/>
  <c r="X352"/>
  <c r="K375"/>
  <c r="S369"/>
  <c r="O363"/>
  <c r="O343"/>
  <c r="O331"/>
  <c r="X316"/>
  <c r="U320"/>
  <c r="L299"/>
  <c r="N293"/>
  <c r="R287"/>
  <c r="L377"/>
  <c r="N371"/>
  <c r="R365"/>
  <c r="T379"/>
  <c r="W336"/>
  <c r="M319"/>
  <c r="K323"/>
  <c r="S326"/>
  <c r="O295"/>
  <c r="X289"/>
  <c r="M292"/>
  <c r="S280"/>
  <c r="O274"/>
  <c r="X311"/>
  <c r="U305"/>
  <c r="U262"/>
  <c r="U231"/>
  <c r="L250"/>
  <c r="N259"/>
  <c r="N239"/>
  <c r="O286"/>
  <c r="N282"/>
  <c r="L280"/>
  <c r="N278"/>
  <c r="R276"/>
  <c r="N274"/>
  <c r="R272"/>
  <c r="T270"/>
  <c r="R311"/>
  <c r="T309"/>
  <c r="K308"/>
  <c r="X306"/>
  <c r="N305"/>
  <c r="W303"/>
  <c r="S302"/>
  <c r="X263"/>
  <c r="N262"/>
  <c r="W266"/>
  <c r="S265"/>
  <c r="X232"/>
  <c r="N231"/>
  <c r="W253"/>
  <c r="S252"/>
  <c r="U250"/>
  <c r="R249"/>
  <c r="M248"/>
  <c r="O246"/>
  <c r="L245"/>
  <c r="T258"/>
  <c r="K257"/>
  <c r="X255"/>
  <c r="N254"/>
  <c r="T238"/>
  <c r="L289"/>
  <c r="M286"/>
  <c r="K284"/>
  <c r="X282"/>
  <c r="N281"/>
  <c r="W279"/>
  <c r="S278"/>
  <c r="U276"/>
  <c r="R275"/>
  <c r="M274"/>
  <c r="O272"/>
  <c r="L271"/>
  <c r="T269"/>
  <c r="K311"/>
  <c r="X309"/>
  <c r="N308"/>
  <c r="W306"/>
  <c r="S305"/>
  <c r="U303"/>
  <c r="R302"/>
  <c r="M301"/>
  <c r="X262"/>
  <c r="N261"/>
  <c r="W265"/>
  <c r="S264"/>
  <c r="L232"/>
  <c r="T233"/>
  <c r="K253"/>
  <c r="X251"/>
  <c r="N250"/>
  <c r="W248"/>
  <c r="S247"/>
  <c r="U245"/>
  <c r="R259"/>
  <c r="M258"/>
  <c r="O256"/>
  <c r="L255"/>
  <c r="W239"/>
  <c r="S238"/>
  <c r="U236"/>
  <c r="R241"/>
  <c r="M240"/>
  <c r="L293"/>
  <c r="M288"/>
  <c r="T285"/>
  <c r="L278"/>
  <c r="M273"/>
  <c r="K310"/>
  <c r="S304"/>
  <c r="M261"/>
  <c r="O232"/>
  <c r="X250"/>
  <c r="U259"/>
  <c r="W254"/>
  <c r="N236"/>
  <c r="O240"/>
  <c r="M226"/>
  <c r="O230"/>
  <c r="L229"/>
  <c r="T227"/>
  <c r="M217"/>
  <c r="O215"/>
  <c r="L219"/>
  <c r="T220"/>
  <c r="M209"/>
  <c r="U211"/>
  <c r="R208"/>
  <c r="M212"/>
  <c r="O203"/>
  <c r="L202"/>
  <c r="T205"/>
  <c r="M193"/>
  <c r="O192"/>
  <c r="L196"/>
  <c r="T197"/>
  <c r="K185"/>
  <c r="X183"/>
  <c r="N182"/>
  <c r="W180"/>
  <c r="S179"/>
  <c r="U177"/>
  <c r="R176"/>
  <c r="M175"/>
  <c r="O173"/>
  <c r="L172"/>
  <c r="T170"/>
  <c r="K189"/>
  <c r="S281"/>
  <c r="N276"/>
  <c r="R270"/>
  <c r="T307"/>
  <c r="O302"/>
  <c r="K265"/>
  <c r="X233"/>
  <c r="U248"/>
  <c r="W258"/>
  <c r="R238"/>
  <c r="L236"/>
  <c r="N240"/>
  <c r="R226"/>
  <c r="M225"/>
  <c r="O229"/>
  <c r="L228"/>
  <c r="W217"/>
  <c r="S216"/>
  <c r="U219"/>
  <c r="R218"/>
  <c r="M220"/>
  <c r="M210"/>
  <c r="N211"/>
  <c r="W212"/>
  <c r="S204"/>
  <c r="U202"/>
  <c r="R201"/>
  <c r="M205"/>
  <c r="X194"/>
  <c r="N192"/>
  <c r="W195"/>
  <c r="S197"/>
  <c r="U184"/>
  <c r="R183"/>
  <c r="M182"/>
  <c r="O180"/>
  <c r="L179"/>
  <c r="T177"/>
  <c r="K176"/>
  <c r="X174"/>
  <c r="N173"/>
  <c r="W171"/>
  <c r="S170"/>
  <c r="U188"/>
  <c r="R187"/>
  <c r="M186"/>
  <c r="M281"/>
  <c r="K275"/>
  <c r="S269"/>
  <c r="N307"/>
  <c r="R301"/>
  <c r="L264"/>
  <c r="U252"/>
  <c r="W247"/>
  <c r="L254"/>
  <c r="T236"/>
  <c r="X242"/>
  <c r="O226"/>
  <c r="L225"/>
  <c r="T229"/>
  <c r="K228"/>
  <c r="U217"/>
  <c r="R216"/>
  <c r="M215"/>
  <c r="O218"/>
  <c r="L220"/>
  <c r="N210"/>
  <c r="M211"/>
  <c r="O212"/>
  <c r="L204"/>
  <c r="T202"/>
  <c r="K201"/>
  <c r="U193"/>
  <c r="R194"/>
  <c r="M192"/>
  <c r="O195"/>
  <c r="L197"/>
  <c r="T184"/>
  <c r="K183"/>
  <c r="X181"/>
  <c r="N180"/>
  <c r="W178"/>
  <c r="S177"/>
  <c r="U175"/>
  <c r="R174"/>
  <c r="M173"/>
  <c r="O171"/>
  <c r="L170"/>
  <c r="T188"/>
  <c r="K187"/>
  <c r="K279"/>
  <c r="S273"/>
  <c r="N311"/>
  <c r="R305"/>
  <c r="S261"/>
  <c r="M233"/>
  <c r="K248"/>
  <c r="S257"/>
  <c r="S237"/>
  <c r="K240"/>
  <c r="N226"/>
  <c r="W230"/>
  <c r="S229"/>
  <c r="U227"/>
  <c r="N217"/>
  <c r="W215"/>
  <c r="S219"/>
  <c r="U220"/>
  <c r="N209"/>
  <c r="W211"/>
  <c r="S208"/>
  <c r="U204"/>
  <c r="R203"/>
  <c r="M202"/>
  <c r="O205"/>
  <c r="U194"/>
  <c r="R192"/>
  <c r="M196"/>
  <c r="O197"/>
  <c r="L185"/>
  <c r="T183"/>
  <c r="K182"/>
  <c r="X180"/>
  <c r="N179"/>
  <c r="W177"/>
  <c r="S176"/>
  <c r="U174"/>
  <c r="R173"/>
  <c r="M172"/>
  <c r="O170"/>
  <c r="L189"/>
  <c r="T187"/>
  <c r="K186"/>
  <c r="X167"/>
  <c r="N168"/>
  <c r="N186"/>
  <c r="O167"/>
  <c r="L169"/>
  <c r="T157"/>
  <c r="K156"/>
  <c r="X154"/>
  <c r="U358"/>
  <c r="M419"/>
  <c r="N444"/>
  <c r="U437"/>
  <c r="L432"/>
  <c r="N450"/>
  <c r="R455"/>
  <c r="T391"/>
  <c r="N362"/>
  <c r="R356"/>
  <c r="L465"/>
  <c r="M407"/>
  <c r="K440"/>
  <c r="S434"/>
  <c r="O452"/>
  <c r="X446"/>
  <c r="U393"/>
  <c r="N384"/>
  <c r="L359"/>
  <c r="N353"/>
  <c r="R347"/>
  <c r="U413"/>
  <c r="X441"/>
  <c r="U435"/>
  <c r="L430"/>
  <c r="N448"/>
  <c r="R396"/>
  <c r="W386"/>
  <c r="S361"/>
  <c r="O355"/>
  <c r="X349"/>
  <c r="S348"/>
  <c r="O373"/>
  <c r="X367"/>
  <c r="U381"/>
  <c r="R340"/>
  <c r="T333"/>
  <c r="W315"/>
  <c r="M320"/>
  <c r="K298"/>
  <c r="R348"/>
  <c r="N373"/>
  <c r="R367"/>
  <c r="T381"/>
  <c r="K340"/>
  <c r="M333"/>
  <c r="K315"/>
  <c r="S325"/>
  <c r="O297"/>
  <c r="X291"/>
  <c r="U285"/>
  <c r="U378"/>
  <c r="N372"/>
  <c r="R366"/>
  <c r="T380"/>
  <c r="R337"/>
  <c r="T319"/>
  <c r="W323"/>
  <c r="M324"/>
  <c r="K296"/>
  <c r="S290"/>
  <c r="K349"/>
  <c r="K374"/>
  <c r="S368"/>
  <c r="O382"/>
  <c r="S340"/>
  <c r="U333"/>
  <c r="L316"/>
  <c r="N320"/>
  <c r="R298"/>
  <c r="T292"/>
  <c r="W286"/>
  <c r="N283"/>
  <c r="R277"/>
  <c r="T271"/>
  <c r="W308"/>
  <c r="M303"/>
  <c r="M266"/>
  <c r="M253"/>
  <c r="K247"/>
  <c r="S256"/>
  <c r="S236"/>
  <c r="X283"/>
  <c r="K281"/>
  <c r="S279"/>
  <c r="K277"/>
  <c r="S275"/>
  <c r="O273"/>
  <c r="S271"/>
  <c r="O269"/>
  <c r="X310"/>
  <c r="U308"/>
  <c r="R307"/>
  <c r="M306"/>
  <c r="O304"/>
  <c r="L303"/>
  <c r="T301"/>
  <c r="M263"/>
  <c r="O261"/>
  <c r="L266"/>
  <c r="T264"/>
  <c r="M232"/>
  <c r="O233"/>
  <c r="L253"/>
  <c r="T251"/>
  <c r="K250"/>
  <c r="X248"/>
  <c r="N247"/>
  <c r="W245"/>
  <c r="S259"/>
  <c r="U257"/>
  <c r="R256"/>
  <c r="M255"/>
  <c r="S239"/>
  <c r="R293"/>
  <c r="T287"/>
  <c r="L285"/>
  <c r="R283"/>
  <c r="M282"/>
  <c r="O280"/>
  <c r="L279"/>
  <c r="T277"/>
  <c r="K276"/>
  <c r="X274"/>
  <c r="N273"/>
  <c r="W271"/>
  <c r="S270"/>
  <c r="U311"/>
  <c r="R310"/>
  <c r="M309"/>
  <c r="O307"/>
  <c r="L306"/>
  <c r="T304"/>
  <c r="K303"/>
  <c r="X301"/>
  <c r="R263"/>
  <c r="M262"/>
  <c r="O266"/>
  <c r="L265"/>
  <c r="W232"/>
  <c r="S231"/>
  <c r="U253"/>
  <c r="R252"/>
  <c r="M251"/>
  <c r="O249"/>
  <c r="L248"/>
  <c r="T246"/>
  <c r="K245"/>
  <c r="X258"/>
  <c r="N257"/>
  <c r="W255"/>
  <c r="S254"/>
  <c r="L239"/>
  <c r="T237"/>
  <c r="K236"/>
  <c r="X240"/>
  <c r="N242"/>
  <c r="T291"/>
  <c r="U286"/>
  <c r="R282"/>
  <c r="T276"/>
  <c r="O271"/>
  <c r="X308"/>
  <c r="U302"/>
  <c r="O265"/>
  <c r="K252"/>
  <c r="S246"/>
  <c r="N256"/>
  <c r="W238"/>
  <c r="M241"/>
  <c r="M242"/>
  <c r="N225"/>
  <c r="W229"/>
  <c r="S228"/>
  <c r="X217"/>
  <c r="N216"/>
  <c r="W219"/>
  <c r="S218"/>
  <c r="X209"/>
  <c r="R210"/>
  <c r="K211"/>
  <c r="X212"/>
  <c r="N204"/>
  <c r="W202"/>
  <c r="S201"/>
  <c r="X193"/>
  <c r="N194"/>
  <c r="W196"/>
  <c r="S195"/>
  <c r="U185"/>
  <c r="R184"/>
  <c r="M183"/>
  <c r="O181"/>
  <c r="L180"/>
  <c r="T178"/>
  <c r="K177"/>
  <c r="X175"/>
  <c r="N174"/>
  <c r="W172"/>
  <c r="S171"/>
  <c r="U189"/>
  <c r="R188"/>
  <c r="U279"/>
  <c r="W274"/>
  <c r="L309"/>
  <c r="M304"/>
  <c r="O263"/>
  <c r="K232"/>
  <c r="S250"/>
  <c r="N245"/>
  <c r="R254"/>
  <c r="M237"/>
  <c r="K241"/>
  <c r="L242"/>
  <c r="X225"/>
  <c r="N230"/>
  <c r="W228"/>
  <c r="S227"/>
  <c r="L217"/>
  <c r="T215"/>
  <c r="K219"/>
  <c r="X220"/>
  <c r="R209"/>
  <c r="X210"/>
  <c r="O208"/>
  <c r="L212"/>
  <c r="T203"/>
  <c r="K202"/>
  <c r="X205"/>
  <c r="R193"/>
  <c r="M194"/>
  <c r="O196"/>
  <c r="L195"/>
  <c r="T185"/>
  <c r="K184"/>
  <c r="X182"/>
  <c r="N181"/>
  <c r="W179"/>
  <c r="S178"/>
  <c r="U176"/>
  <c r="R175"/>
  <c r="M174"/>
  <c r="O172"/>
  <c r="L171"/>
  <c r="T189"/>
  <c r="K188"/>
  <c r="X186"/>
  <c r="N166"/>
  <c r="O279"/>
  <c r="X273"/>
  <c r="U310"/>
  <c r="W305"/>
  <c r="R262"/>
  <c r="S233"/>
  <c r="N249"/>
  <c r="R258"/>
  <c r="U237"/>
  <c r="T240"/>
  <c r="K242"/>
  <c r="W225"/>
  <c r="S230"/>
  <c r="U228"/>
  <c r="R227"/>
  <c r="K217"/>
  <c r="X215"/>
  <c r="N219"/>
  <c r="W220"/>
  <c r="O209"/>
  <c r="X211"/>
  <c r="N208"/>
  <c r="W204"/>
  <c r="S203"/>
  <c r="U201"/>
  <c r="R205"/>
  <c r="K193"/>
  <c r="X192"/>
  <c r="N196"/>
  <c r="W197"/>
  <c r="S185"/>
  <c r="U183"/>
  <c r="R182"/>
  <c r="M181"/>
  <c r="O179"/>
  <c r="L178"/>
  <c r="T176"/>
  <c r="K175"/>
  <c r="X173"/>
  <c r="N172"/>
  <c r="W170"/>
  <c r="S189"/>
  <c r="U187"/>
  <c r="O283"/>
  <c r="X277"/>
  <c r="U271"/>
  <c r="W309"/>
  <c r="L301"/>
  <c r="U265"/>
  <c r="O252"/>
  <c r="X246"/>
  <c r="U255"/>
  <c r="O241"/>
  <c r="O242"/>
  <c r="O225"/>
  <c r="L230"/>
  <c r="T228"/>
  <c r="K227"/>
  <c r="O216"/>
  <c r="L215"/>
  <c r="T218"/>
  <c r="K220"/>
  <c r="O210"/>
  <c r="L211"/>
  <c r="T212"/>
  <c r="K204"/>
  <c r="X202"/>
  <c r="N201"/>
  <c r="T193"/>
  <c r="K194"/>
  <c r="X196"/>
  <c r="N195"/>
  <c r="W185"/>
  <c r="S184"/>
  <c r="U182"/>
  <c r="R181"/>
  <c r="M180"/>
  <c r="O178"/>
  <c r="L177"/>
  <c r="T175"/>
  <c r="K174"/>
  <c r="X172"/>
  <c r="N171"/>
  <c r="W189"/>
  <c r="S188"/>
  <c r="U186"/>
  <c r="R166"/>
  <c r="M167"/>
  <c r="O169"/>
  <c r="M166"/>
  <c r="M168"/>
  <c r="S158"/>
  <c r="U156"/>
  <c r="R155"/>
  <c r="M154"/>
  <c r="O152"/>
  <c r="L151"/>
  <c r="T160"/>
  <c r="L357"/>
  <c r="K413"/>
  <c r="N442"/>
  <c r="R436"/>
  <c r="T430"/>
  <c r="W448"/>
  <c r="M454"/>
  <c r="M385"/>
  <c r="W360"/>
  <c r="M355"/>
  <c r="U425"/>
  <c r="T444"/>
  <c r="X438"/>
  <c r="U432"/>
  <c r="L451"/>
  <c r="N445"/>
  <c r="R392"/>
  <c r="N388"/>
  <c r="T357"/>
  <c r="W351"/>
  <c r="T401"/>
  <c r="W408"/>
  <c r="N440"/>
  <c r="R434"/>
  <c r="T452"/>
  <c r="W446"/>
  <c r="M394"/>
  <c r="S384"/>
  <c r="U359"/>
  <c r="L354"/>
  <c r="N348"/>
  <c r="U377"/>
  <c r="L372"/>
  <c r="N366"/>
  <c r="R380"/>
  <c r="K332"/>
  <c r="S314"/>
  <c r="O324"/>
  <c r="X296"/>
  <c r="T377"/>
  <c r="W371"/>
  <c r="M366"/>
  <c r="K380"/>
  <c r="S337"/>
  <c r="O319"/>
  <c r="X323"/>
  <c r="U326"/>
  <c r="L296"/>
  <c r="N290"/>
  <c r="R284"/>
  <c r="T376"/>
  <c r="W370"/>
  <c r="M365"/>
  <c r="K379"/>
  <c r="M336"/>
  <c r="K318"/>
  <c r="S322"/>
  <c r="O300"/>
  <c r="X294"/>
  <c r="U288"/>
  <c r="T378"/>
  <c r="X372"/>
  <c r="U366"/>
  <c r="L381"/>
  <c r="R332"/>
  <c r="T314"/>
  <c r="W324"/>
  <c r="M297"/>
  <c r="K291"/>
  <c r="S285"/>
  <c r="W281"/>
  <c r="M276"/>
  <c r="K270"/>
  <c r="S307"/>
  <c r="O301"/>
  <c r="O264"/>
  <c r="O251"/>
  <c r="X245"/>
  <c r="U254"/>
  <c r="W293"/>
  <c r="M283"/>
  <c r="W280"/>
  <c r="T278"/>
  <c r="W276"/>
  <c r="M275"/>
  <c r="W272"/>
  <c r="M271"/>
  <c r="K269"/>
  <c r="M310"/>
  <c r="O308"/>
  <c r="L307"/>
  <c r="T305"/>
  <c r="K304"/>
  <c r="X302"/>
  <c r="N301"/>
  <c r="T262"/>
  <c r="K261"/>
  <c r="X265"/>
  <c r="N264"/>
  <c r="T231"/>
  <c r="K233"/>
  <c r="X252"/>
  <c r="N251"/>
  <c r="W249"/>
  <c r="S248"/>
  <c r="U246"/>
  <c r="R245"/>
  <c r="M259"/>
  <c r="O257"/>
  <c r="L256"/>
  <c r="T254"/>
  <c r="M239"/>
  <c r="X292"/>
  <c r="X286"/>
  <c r="U284"/>
  <c r="L283"/>
  <c r="T281"/>
  <c r="K280"/>
  <c r="X278"/>
  <c r="N277"/>
  <c r="W275"/>
  <c r="S274"/>
  <c r="U272"/>
  <c r="R271"/>
  <c r="M270"/>
  <c r="O311"/>
  <c r="L310"/>
  <c r="T308"/>
  <c r="K307"/>
  <c r="X305"/>
  <c r="N304"/>
  <c r="W302"/>
  <c r="S301"/>
  <c r="L263"/>
  <c r="T261"/>
  <c r="K266"/>
  <c r="X264"/>
  <c r="R232"/>
  <c r="M231"/>
  <c r="O253"/>
  <c r="L252"/>
  <c r="T250"/>
  <c r="K249"/>
  <c r="X247"/>
  <c r="N246"/>
  <c r="W259"/>
  <c r="S258"/>
  <c r="U256"/>
  <c r="R255"/>
  <c r="M254"/>
  <c r="X238"/>
  <c r="N237"/>
  <c r="W241"/>
  <c r="S240"/>
  <c r="U226"/>
  <c r="U290"/>
  <c r="K286"/>
  <c r="X281"/>
  <c r="U275"/>
  <c r="W270"/>
  <c r="L305"/>
  <c r="U263"/>
  <c r="W264"/>
  <c r="R251"/>
  <c r="T245"/>
  <c r="O255"/>
  <c r="O237"/>
  <c r="W240"/>
  <c r="S226"/>
  <c r="U230"/>
  <c r="R229"/>
  <c r="M228"/>
  <c r="S217"/>
  <c r="U215"/>
  <c r="R219"/>
  <c r="M218"/>
  <c r="S209"/>
  <c r="W210"/>
  <c r="W208"/>
  <c r="S212"/>
  <c r="U203"/>
  <c r="R202"/>
  <c r="M201"/>
  <c r="S193"/>
  <c r="U192"/>
  <c r="R196"/>
  <c r="M195"/>
  <c r="O185"/>
  <c r="L184"/>
  <c r="T182"/>
  <c r="K181"/>
  <c r="X179"/>
  <c r="N178"/>
  <c r="W176"/>
  <c r="S175"/>
  <c r="U173"/>
  <c r="R172"/>
  <c r="M171"/>
  <c r="O189"/>
  <c r="L282"/>
  <c r="M277"/>
  <c r="K271"/>
  <c r="S308"/>
  <c r="N303"/>
  <c r="W262"/>
  <c r="R231"/>
  <c r="T249"/>
  <c r="O259"/>
  <c r="K239"/>
  <c r="W236"/>
  <c r="U240"/>
  <c r="X226"/>
  <c r="S225"/>
  <c r="U229"/>
  <c r="R228"/>
  <c r="M227"/>
  <c r="X216"/>
  <c r="N215"/>
  <c r="W218"/>
  <c r="S220"/>
  <c r="L209"/>
  <c r="T211"/>
  <c r="K208"/>
  <c r="X204"/>
  <c r="N203"/>
  <c r="W201"/>
  <c r="S205"/>
  <c r="L193"/>
  <c r="T192"/>
  <c r="K196"/>
  <c r="X197"/>
  <c r="N185"/>
  <c r="W183"/>
  <c r="S182"/>
  <c r="U180"/>
  <c r="R179"/>
  <c r="M178"/>
  <c r="O176"/>
  <c r="L175"/>
  <c r="T173"/>
  <c r="K172"/>
  <c r="X170"/>
  <c r="N189"/>
  <c r="W187"/>
  <c r="S186"/>
  <c r="U283"/>
  <c r="W278"/>
  <c r="L270"/>
  <c r="M308"/>
  <c r="K302"/>
  <c r="X261"/>
  <c r="T253"/>
  <c r="O248"/>
  <c r="X257"/>
  <c r="K237"/>
  <c r="L240"/>
  <c r="W226"/>
  <c r="R225"/>
  <c r="M230"/>
  <c r="O228"/>
  <c r="L227"/>
  <c r="W216"/>
  <c r="S215"/>
  <c r="U218"/>
  <c r="R220"/>
  <c r="K209"/>
  <c r="S211"/>
  <c r="U212"/>
  <c r="R204"/>
  <c r="M203"/>
  <c r="O201"/>
  <c r="L205"/>
  <c r="W194"/>
  <c r="S192"/>
  <c r="U195"/>
  <c r="R197"/>
  <c r="M185"/>
  <c r="O183"/>
  <c r="L182"/>
  <c r="T180"/>
  <c r="K179"/>
  <c r="X177"/>
  <c r="N176"/>
  <c r="W174"/>
  <c r="S173"/>
  <c r="U171"/>
  <c r="R170"/>
  <c r="M189"/>
  <c r="O187"/>
  <c r="W282"/>
  <c r="L274"/>
  <c r="M269"/>
  <c r="K306"/>
  <c r="L262"/>
  <c r="U232"/>
  <c r="W251"/>
  <c r="L258"/>
  <c r="U239"/>
  <c r="R240"/>
  <c r="T226"/>
  <c r="K225"/>
  <c r="X229"/>
  <c r="N228"/>
  <c r="T217"/>
  <c r="K216"/>
  <c r="X219"/>
  <c r="N218"/>
  <c r="T209"/>
  <c r="U210"/>
  <c r="X208"/>
  <c r="N212"/>
  <c r="W203"/>
  <c r="S202"/>
  <c r="U205"/>
  <c r="N193"/>
  <c r="W192"/>
  <c r="S196"/>
  <c r="U197"/>
  <c r="R185"/>
  <c r="M184"/>
  <c r="O182"/>
  <c r="L181"/>
  <c r="T179"/>
  <c r="K178"/>
  <c r="X176"/>
  <c r="N175"/>
  <c r="W173"/>
  <c r="S172"/>
  <c r="U170"/>
  <c r="R189"/>
  <c r="M188"/>
  <c r="O186"/>
  <c r="L166"/>
  <c r="T168"/>
  <c r="X187"/>
  <c r="W167"/>
  <c r="S169"/>
  <c r="M158"/>
  <c r="O156"/>
  <c r="R361"/>
  <c r="O433"/>
  <c r="M388"/>
  <c r="T441"/>
  <c r="S396"/>
  <c r="U348"/>
  <c r="O431"/>
  <c r="W362"/>
  <c r="M375"/>
  <c r="L334"/>
  <c r="O354"/>
  <c r="R343"/>
  <c r="M299"/>
  <c r="X373"/>
  <c r="L333"/>
  <c r="W291"/>
  <c r="M364"/>
  <c r="X321"/>
  <c r="S286"/>
  <c r="R304"/>
  <c r="W257"/>
  <c r="X279"/>
  <c r="L272"/>
  <c r="W307"/>
  <c r="M302"/>
  <c r="M265"/>
  <c r="M252"/>
  <c r="K246"/>
  <c r="S255"/>
  <c r="W285"/>
  <c r="R279"/>
  <c r="T273"/>
  <c r="W310"/>
  <c r="M305"/>
  <c r="S262"/>
  <c r="X231"/>
  <c r="U249"/>
  <c r="L259"/>
  <c r="R239"/>
  <c r="T242"/>
  <c r="S277"/>
  <c r="N266"/>
  <c r="O239"/>
  <c r="K230"/>
  <c r="K215"/>
  <c r="O211"/>
  <c r="X201"/>
  <c r="X195"/>
  <c r="U181"/>
  <c r="L176"/>
  <c r="N170"/>
  <c r="X269"/>
  <c r="L251"/>
  <c r="U241"/>
  <c r="K229"/>
  <c r="O219"/>
  <c r="U208"/>
  <c r="L201"/>
  <c r="R195"/>
  <c r="T181"/>
  <c r="W175"/>
  <c r="M170"/>
  <c r="N280"/>
  <c r="K263"/>
  <c r="L238"/>
  <c r="X230"/>
  <c r="L216"/>
  <c r="T210"/>
  <c r="N202"/>
  <c r="T196"/>
  <c r="W182"/>
  <c r="M177"/>
  <c r="K171"/>
  <c r="R278"/>
  <c r="T266"/>
  <c r="R236"/>
  <c r="M229"/>
  <c r="M219"/>
  <c r="M208"/>
  <c r="K205"/>
  <c r="K197"/>
  <c r="S180"/>
  <c r="O174"/>
  <c r="X188"/>
  <c r="U169"/>
  <c r="N157"/>
  <c r="T153"/>
  <c r="W151"/>
  <c r="M161"/>
  <c r="K159"/>
  <c r="X139"/>
  <c r="R141"/>
  <c r="U142"/>
  <c r="X138"/>
  <c r="N145"/>
  <c r="W146"/>
  <c r="S137"/>
  <c r="U135"/>
  <c r="R147"/>
  <c r="M125"/>
  <c r="O123"/>
  <c r="L122"/>
  <c r="T120"/>
  <c r="K128"/>
  <c r="X126"/>
  <c r="N130"/>
  <c r="W112"/>
  <c r="S111"/>
  <c r="U109"/>
  <c r="R114"/>
  <c r="M113"/>
  <c r="X108"/>
  <c r="N116"/>
  <c r="W97"/>
  <c r="S99"/>
  <c r="K105"/>
  <c r="R102"/>
  <c r="M100"/>
  <c r="O93"/>
  <c r="X92"/>
  <c r="N91"/>
  <c r="T86"/>
  <c r="K87"/>
  <c r="X77"/>
  <c r="N76"/>
  <c r="W74"/>
  <c r="S73"/>
  <c r="U79"/>
  <c r="R80"/>
  <c r="M81"/>
  <c r="X72"/>
  <c r="N63"/>
  <c r="W65"/>
  <c r="S66"/>
  <c r="U68"/>
  <c r="R69"/>
  <c r="M70"/>
  <c r="U55"/>
  <c r="R56"/>
  <c r="M57"/>
  <c r="O59"/>
  <c r="L60"/>
  <c r="T52"/>
  <c r="K53"/>
  <c r="X48"/>
  <c r="N49"/>
  <c r="S40"/>
  <c r="L188"/>
  <c r="U166"/>
  <c r="S168"/>
  <c r="K169"/>
  <c r="X157"/>
  <c r="N156"/>
  <c r="W154"/>
  <c r="S153"/>
  <c r="U151"/>
  <c r="R161"/>
  <c r="M160"/>
  <c r="O140"/>
  <c r="L139"/>
  <c r="L142"/>
  <c r="O143"/>
  <c r="L138"/>
  <c r="T144"/>
  <c r="K146"/>
  <c r="X136"/>
  <c r="N135"/>
  <c r="W125"/>
  <c r="S124"/>
  <c r="U122"/>
  <c r="R121"/>
  <c r="M120"/>
  <c r="O127"/>
  <c r="L126"/>
  <c r="T129"/>
  <c r="K112"/>
  <c r="X110"/>
  <c r="N109"/>
  <c r="W113"/>
  <c r="O115"/>
  <c r="L108"/>
  <c r="T98"/>
  <c r="K97"/>
  <c r="X104"/>
  <c r="R105"/>
  <c r="K102"/>
  <c r="X101"/>
  <c r="N93"/>
  <c r="W92"/>
  <c r="S91"/>
  <c r="W95"/>
  <c r="T87"/>
  <c r="K84"/>
  <c r="X76"/>
  <c r="N75"/>
  <c r="W73"/>
  <c r="S78"/>
  <c r="U80"/>
  <c r="R81"/>
  <c r="K82"/>
  <c r="X63"/>
  <c r="N64"/>
  <c r="W66"/>
  <c r="S67"/>
  <c r="U69"/>
  <c r="R70"/>
  <c r="X71"/>
  <c r="O56"/>
  <c r="L57"/>
  <c r="T59"/>
  <c r="K60"/>
  <c r="X52"/>
  <c r="N53"/>
  <c r="W48"/>
  <c r="S49"/>
  <c r="L45"/>
  <c r="X41"/>
  <c r="N42"/>
  <c r="W37"/>
  <c r="S38"/>
  <c r="W39"/>
  <c r="N35"/>
  <c r="K32"/>
  <c r="W30"/>
  <c r="S31"/>
  <c r="T27"/>
  <c r="M26"/>
  <c r="T167"/>
  <c r="K168"/>
  <c r="O158"/>
  <c r="L157"/>
  <c r="T155"/>
  <c r="K154"/>
  <c r="X152"/>
  <c r="N151"/>
  <c r="W160"/>
  <c r="S159"/>
  <c r="U139"/>
  <c r="T141"/>
  <c r="T143"/>
  <c r="K138"/>
  <c r="X144"/>
  <c r="N146"/>
  <c r="W136"/>
  <c r="S135"/>
  <c r="U125"/>
  <c r="R124"/>
  <c r="M123"/>
  <c r="O121"/>
  <c r="L120"/>
  <c r="T127"/>
  <c r="K126"/>
  <c r="X129"/>
  <c r="N112"/>
  <c r="W110"/>
  <c r="S109"/>
  <c r="U113"/>
  <c r="N115"/>
  <c r="W116"/>
  <c r="S98"/>
  <c r="U99"/>
  <c r="R104"/>
  <c r="X105"/>
  <c r="O100"/>
  <c r="L101"/>
  <c r="L94"/>
  <c r="O92"/>
  <c r="L91"/>
  <c r="W86"/>
  <c r="S87"/>
  <c r="U77"/>
  <c r="R76"/>
  <c r="M75"/>
  <c r="O73"/>
  <c r="L78"/>
  <c r="T80"/>
  <c r="K81"/>
  <c r="O72"/>
  <c r="L63"/>
  <c r="T65"/>
  <c r="K66"/>
  <c r="X68"/>
  <c r="N69"/>
  <c r="N71"/>
  <c r="M55"/>
  <c r="O57"/>
  <c r="L58"/>
  <c r="T60"/>
  <c r="K61"/>
  <c r="X53"/>
  <c r="N50"/>
  <c r="W49"/>
  <c r="O45"/>
  <c r="K40"/>
  <c r="X42"/>
  <c r="N43"/>
  <c r="W38"/>
  <c r="S39"/>
  <c r="K35"/>
  <c r="N32"/>
  <c r="O30"/>
  <c r="X29"/>
  <c r="S27"/>
  <c r="L26"/>
  <c r="O166"/>
  <c r="O168"/>
  <c r="N158"/>
  <c r="W156"/>
  <c r="S155"/>
  <c r="U153"/>
  <c r="R152"/>
  <c r="M151"/>
  <c r="O160"/>
  <c r="L159"/>
  <c r="T139"/>
  <c r="U141"/>
  <c r="S143"/>
  <c r="U145"/>
  <c r="R144"/>
  <c r="M146"/>
  <c r="O136"/>
  <c r="L135"/>
  <c r="T125"/>
  <c r="K124"/>
  <c r="X122"/>
  <c r="N121"/>
  <c r="W128"/>
  <c r="S127"/>
  <c r="U130"/>
  <c r="R129"/>
  <c r="M112"/>
  <c r="O110"/>
  <c r="L109"/>
  <c r="T113"/>
  <c r="M115"/>
  <c r="O116"/>
  <c r="L98"/>
  <c r="T99"/>
  <c r="K104"/>
  <c r="S102"/>
  <c r="U101"/>
  <c r="R93"/>
  <c r="X94"/>
  <c r="O91"/>
  <c r="U86"/>
  <c r="R87"/>
  <c r="M84"/>
  <c r="O76"/>
  <c r="L75"/>
  <c r="T73"/>
  <c r="K78"/>
  <c r="X80"/>
  <c r="N81"/>
  <c r="T72"/>
  <c r="K63"/>
  <c r="X65"/>
  <c r="N66"/>
  <c r="W68"/>
  <c r="S69"/>
  <c r="K71"/>
  <c r="R55"/>
  <c r="M56"/>
  <c r="O58"/>
  <c r="L59"/>
  <c r="T61"/>
  <c r="K52"/>
  <c r="X50"/>
  <c r="N48"/>
  <c r="T45"/>
  <c r="U41"/>
  <c r="R42"/>
  <c r="M43"/>
  <c r="O38"/>
  <c r="X34"/>
  <c r="R35"/>
  <c r="X33"/>
  <c r="N30"/>
  <c r="W29"/>
  <c r="R27"/>
  <c r="K26"/>
  <c r="S37"/>
  <c r="L32"/>
  <c r="T26"/>
  <c r="N38"/>
  <c r="U29"/>
  <c r="K39"/>
  <c r="W33"/>
  <c r="O39"/>
  <c r="X30"/>
  <c r="X542"/>
  <c r="N528"/>
  <c r="U403"/>
  <c r="R498"/>
  <c r="M488"/>
  <c r="O466"/>
  <c r="L458"/>
  <c r="T399"/>
  <c r="K344"/>
  <c r="X335"/>
  <c r="N330"/>
  <c r="W395"/>
  <c r="S390"/>
  <c r="U339"/>
  <c r="R329"/>
  <c r="M234"/>
  <c r="O268"/>
  <c r="L244"/>
  <c r="T206"/>
  <c r="K200"/>
  <c r="X221"/>
  <c r="N213"/>
  <c r="S165"/>
  <c r="U162"/>
  <c r="R150"/>
  <c r="M148"/>
  <c r="O132"/>
  <c r="L131"/>
  <c r="T117"/>
  <c r="U36"/>
  <c r="R103"/>
  <c r="M90"/>
  <c r="O85"/>
  <c r="L62"/>
  <c r="W542"/>
  <c r="W541" s="1"/>
  <c r="S528"/>
  <c r="K501"/>
  <c r="O498"/>
  <c r="K458"/>
  <c r="W335"/>
  <c r="S330"/>
  <c r="M346"/>
  <c r="T268"/>
  <c r="N200"/>
  <c r="S213"/>
  <c r="O150"/>
  <c r="X117"/>
  <c r="T46"/>
  <c r="W528"/>
  <c r="X466"/>
  <c r="O390"/>
  <c r="X268"/>
  <c r="U221"/>
  <c r="L163"/>
  <c r="N131"/>
  <c r="T62"/>
  <c r="M501"/>
  <c r="S458"/>
  <c r="R344"/>
  <c r="T390"/>
  <c r="W268"/>
  <c r="U206"/>
  <c r="N148"/>
  <c r="T90"/>
  <c r="W46"/>
  <c r="T51"/>
  <c r="L424"/>
  <c r="X451"/>
  <c r="U357"/>
  <c r="W435"/>
  <c r="X386"/>
  <c r="X419"/>
  <c r="X449"/>
  <c r="M357"/>
  <c r="K369"/>
  <c r="N317"/>
  <c r="X374"/>
  <c r="R331"/>
  <c r="K293"/>
  <c r="U367"/>
  <c r="N315"/>
  <c r="T351"/>
  <c r="M342"/>
  <c r="U299"/>
  <c r="U278"/>
  <c r="R261"/>
  <c r="W237"/>
  <c r="U277"/>
  <c r="U269"/>
  <c r="S306"/>
  <c r="S263"/>
  <c r="S232"/>
  <c r="O250"/>
  <c r="X259"/>
  <c r="X239"/>
  <c r="W283"/>
  <c r="M278"/>
  <c r="K272"/>
  <c r="S309"/>
  <c r="O303"/>
  <c r="U266"/>
  <c r="N233"/>
  <c r="R248"/>
  <c r="T257"/>
  <c r="M238"/>
  <c r="S292"/>
  <c r="N272"/>
  <c r="W231"/>
  <c r="X241"/>
  <c r="X228"/>
  <c r="X218"/>
  <c r="L208"/>
  <c r="N205"/>
  <c r="N197"/>
  <c r="R180"/>
  <c r="T174"/>
  <c r="W188"/>
  <c r="U306"/>
  <c r="M246"/>
  <c r="S242"/>
  <c r="X227"/>
  <c r="L218"/>
  <c r="R212"/>
  <c r="W193"/>
  <c r="M197"/>
  <c r="K180"/>
  <c r="S174"/>
  <c r="O188"/>
  <c r="R274"/>
  <c r="L231"/>
  <c r="S241"/>
  <c r="N229"/>
  <c r="T219"/>
  <c r="T208"/>
  <c r="W205"/>
  <c r="K195"/>
  <c r="S181"/>
  <c r="O175"/>
  <c r="X189"/>
  <c r="T272"/>
  <c r="N253"/>
  <c r="W242"/>
  <c r="O227"/>
  <c r="O220"/>
  <c r="O204"/>
  <c r="O194"/>
  <c r="X184"/>
  <c r="U178"/>
  <c r="L173"/>
  <c r="N187"/>
  <c r="X166"/>
  <c r="W155"/>
  <c r="N153"/>
  <c r="R151"/>
  <c r="N160"/>
  <c r="W140"/>
  <c r="S139"/>
  <c r="W141"/>
  <c r="W143"/>
  <c r="S138"/>
  <c r="U144"/>
  <c r="R146"/>
  <c r="M137"/>
  <c r="O135"/>
  <c r="L147"/>
  <c r="T124"/>
  <c r="K123"/>
  <c r="X121"/>
  <c r="N120"/>
  <c r="W127"/>
  <c r="S126"/>
  <c r="U129"/>
  <c r="R112"/>
  <c r="M111"/>
  <c r="O109"/>
  <c r="L114"/>
  <c r="W115"/>
  <c r="S108"/>
  <c r="U98"/>
  <c r="R97"/>
  <c r="M99"/>
  <c r="O105"/>
  <c r="L102"/>
  <c r="T101"/>
  <c r="K93"/>
  <c r="S92"/>
  <c r="K95"/>
  <c r="N86"/>
  <c r="W84"/>
  <c r="S77"/>
  <c r="U75"/>
  <c r="R74"/>
  <c r="M73"/>
  <c r="O79"/>
  <c r="L80"/>
  <c r="W82"/>
  <c r="S72"/>
  <c r="U64"/>
  <c r="R65"/>
  <c r="M66"/>
  <c r="O68"/>
  <c r="L69"/>
  <c r="L71"/>
  <c r="O55"/>
  <c r="L56"/>
  <c r="T58"/>
  <c r="K59"/>
  <c r="X61"/>
  <c r="N52"/>
  <c r="W50"/>
  <c r="S48"/>
  <c r="S45"/>
  <c r="M40"/>
  <c r="S187"/>
  <c r="K166"/>
  <c r="L168"/>
  <c r="W158"/>
  <c r="S157"/>
  <c r="U155"/>
  <c r="R154"/>
  <c r="M153"/>
  <c r="O151"/>
  <c r="L161"/>
  <c r="T159"/>
  <c r="K140"/>
  <c r="M141"/>
  <c r="R142"/>
  <c r="K143"/>
  <c r="X145"/>
  <c r="N144"/>
  <c r="W137"/>
  <c r="S136"/>
  <c r="U147"/>
  <c r="R125"/>
  <c r="M124"/>
  <c r="O122"/>
  <c r="L121"/>
  <c r="T128"/>
  <c r="K127"/>
  <c r="X130"/>
  <c r="N129"/>
  <c r="W111"/>
  <c r="S110"/>
  <c r="U114"/>
  <c r="R113"/>
  <c r="K115"/>
  <c r="X116"/>
  <c r="N98"/>
  <c r="W99"/>
  <c r="S104"/>
  <c r="W105"/>
  <c r="W100"/>
  <c r="S101"/>
  <c r="K94"/>
  <c r="R92"/>
  <c r="M91"/>
  <c r="X86"/>
  <c r="N87"/>
  <c r="W77"/>
  <c r="S76"/>
  <c r="U74"/>
  <c r="R73"/>
  <c r="M78"/>
  <c r="O80"/>
  <c r="L81"/>
  <c r="W72"/>
  <c r="S63"/>
  <c r="U65"/>
  <c r="R66"/>
  <c r="M67"/>
  <c r="O69"/>
  <c r="L70"/>
  <c r="T55"/>
  <c r="K56"/>
  <c r="X58"/>
  <c r="N59"/>
  <c r="W61"/>
  <c r="S52"/>
  <c r="U50"/>
  <c r="R48"/>
  <c r="M49"/>
  <c r="W40"/>
  <c r="S41"/>
  <c r="U43"/>
  <c r="R37"/>
  <c r="M38"/>
  <c r="U34"/>
  <c r="T35"/>
  <c r="U33"/>
  <c r="R30"/>
  <c r="X31"/>
  <c r="M27"/>
  <c r="T25"/>
  <c r="M187"/>
  <c r="L167"/>
  <c r="W169"/>
  <c r="K158"/>
  <c r="X156"/>
  <c r="N155"/>
  <c r="W153"/>
  <c r="S152"/>
  <c r="U161"/>
  <c r="R160"/>
  <c r="M159"/>
  <c r="O139"/>
  <c r="M142"/>
  <c r="N143"/>
  <c r="W145"/>
  <c r="S144"/>
  <c r="U137"/>
  <c r="R136"/>
  <c r="M135"/>
  <c r="O125"/>
  <c r="L124"/>
  <c r="T122"/>
  <c r="K121"/>
  <c r="X128"/>
  <c r="N127"/>
  <c r="W130"/>
  <c r="S129"/>
  <c r="U111"/>
  <c r="R110"/>
  <c r="M109"/>
  <c r="O113"/>
  <c r="U108"/>
  <c r="R116"/>
  <c r="M98"/>
  <c r="O99"/>
  <c r="L104"/>
  <c r="T102"/>
  <c r="K100"/>
  <c r="X93"/>
  <c r="R94"/>
  <c r="K92"/>
  <c r="M95"/>
  <c r="R86"/>
  <c r="M87"/>
  <c r="O77"/>
  <c r="L76"/>
  <c r="T74"/>
  <c r="K73"/>
  <c r="X79"/>
  <c r="N80"/>
  <c r="T82"/>
  <c r="K72"/>
  <c r="X64"/>
  <c r="N65"/>
  <c r="W67"/>
  <c r="S68"/>
  <c r="U70"/>
  <c r="T71"/>
  <c r="T56"/>
  <c r="K57"/>
  <c r="X59"/>
  <c r="N60"/>
  <c r="W52"/>
  <c r="S53"/>
  <c r="U48"/>
  <c r="R49"/>
  <c r="K45"/>
  <c r="W41"/>
  <c r="S42"/>
  <c r="U37"/>
  <c r="R38"/>
  <c r="X39"/>
  <c r="O35"/>
  <c r="T33"/>
  <c r="K30"/>
  <c r="S29"/>
  <c r="L27"/>
  <c r="X25"/>
  <c r="R167"/>
  <c r="T169"/>
  <c r="U157"/>
  <c r="R156"/>
  <c r="M155"/>
  <c r="O153"/>
  <c r="L152"/>
  <c r="T161"/>
  <c r="K160"/>
  <c r="X140"/>
  <c r="N139"/>
  <c r="N142"/>
  <c r="M143"/>
  <c r="O145"/>
  <c r="L144"/>
  <c r="T137"/>
  <c r="K136"/>
  <c r="X147"/>
  <c r="N125"/>
  <c r="W123"/>
  <c r="S122"/>
  <c r="U120"/>
  <c r="R128"/>
  <c r="M127"/>
  <c r="O130"/>
  <c r="L129"/>
  <c r="T111"/>
  <c r="K110"/>
  <c r="X114"/>
  <c r="N113"/>
  <c r="T108"/>
  <c r="K116"/>
  <c r="X97"/>
  <c r="N99"/>
  <c r="N105"/>
  <c r="M102"/>
  <c r="O101"/>
  <c r="L93"/>
  <c r="T92"/>
  <c r="K91"/>
  <c r="O86"/>
  <c r="L87"/>
  <c r="T77"/>
  <c r="K76"/>
  <c r="X74"/>
  <c r="N73"/>
  <c r="W79"/>
  <c r="S80"/>
  <c r="X82"/>
  <c r="N72"/>
  <c r="W64"/>
  <c r="S65"/>
  <c r="U67"/>
  <c r="R68"/>
  <c r="M69"/>
  <c r="O71"/>
  <c r="L55"/>
  <c r="T57"/>
  <c r="K58"/>
  <c r="X60"/>
  <c r="N61"/>
  <c r="W53"/>
  <c r="S50"/>
  <c r="U49"/>
  <c r="N45"/>
  <c r="O41"/>
  <c r="L42"/>
  <c r="T37"/>
  <c r="K38"/>
  <c r="S34"/>
  <c r="W35"/>
  <c r="S33"/>
  <c r="K31"/>
  <c r="R29"/>
  <c r="K27"/>
  <c r="W25"/>
  <c r="T38"/>
  <c r="L33"/>
  <c r="U25"/>
  <c r="W34"/>
  <c r="U27"/>
  <c r="K25"/>
  <c r="R34"/>
  <c r="L31"/>
  <c r="K42"/>
  <c r="L34"/>
  <c r="R31"/>
  <c r="S542"/>
  <c r="S541" s="1"/>
  <c r="W501"/>
  <c r="O403"/>
  <c r="L498"/>
  <c r="T469"/>
  <c r="K466"/>
  <c r="X457"/>
  <c r="N399"/>
  <c r="W338"/>
  <c r="S335"/>
  <c r="R395"/>
  <c r="M390"/>
  <c r="O339"/>
  <c r="L329"/>
  <c r="T313"/>
  <c r="K268"/>
  <c r="X224"/>
  <c r="N206"/>
  <c r="W198"/>
  <c r="S221"/>
  <c r="M165"/>
  <c r="O162"/>
  <c r="L150"/>
  <c r="T134"/>
  <c r="K132"/>
  <c r="X119"/>
  <c r="N117"/>
  <c r="O36"/>
  <c r="L103"/>
  <c r="T88"/>
  <c r="K85"/>
  <c r="X54"/>
  <c r="R542"/>
  <c r="R541" s="1"/>
  <c r="M528"/>
  <c r="T403"/>
  <c r="K498"/>
  <c r="X469"/>
  <c r="N466"/>
  <c r="W457"/>
  <c r="S399"/>
  <c r="U338"/>
  <c r="R335"/>
  <c r="M330"/>
  <c r="O395"/>
  <c r="L390"/>
  <c r="T339"/>
  <c r="K329"/>
  <c r="X313"/>
  <c r="N268"/>
  <c r="W224"/>
  <c r="S206"/>
  <c r="U198"/>
  <c r="R221"/>
  <c r="M213"/>
  <c r="L165"/>
  <c r="T162"/>
  <c r="K150"/>
  <c r="X134"/>
  <c r="N132"/>
  <c r="W119"/>
  <c r="S117"/>
  <c r="M44"/>
  <c r="O103"/>
  <c r="L90"/>
  <c r="T85"/>
  <c r="K62"/>
  <c r="X51"/>
  <c r="N46"/>
  <c r="W28"/>
  <c r="U542"/>
  <c r="R528"/>
  <c r="X403"/>
  <c r="N498"/>
  <c r="W469"/>
  <c r="S466"/>
  <c r="U457"/>
  <c r="R399"/>
  <c r="M344"/>
  <c r="O335"/>
  <c r="L330"/>
  <c r="T395"/>
  <c r="K390"/>
  <c r="X339"/>
  <c r="N329"/>
  <c r="W313"/>
  <c r="S268"/>
  <c r="U224"/>
  <c r="R206"/>
  <c r="M200"/>
  <c r="O221"/>
  <c r="L213"/>
  <c r="K165"/>
  <c r="X162"/>
  <c r="N150"/>
  <c r="W134"/>
  <c r="S132"/>
  <c r="U119"/>
  <c r="R117"/>
  <c r="L44"/>
  <c r="T103"/>
  <c r="K90"/>
  <c r="X85"/>
  <c r="N62"/>
  <c r="W51"/>
  <c r="S46"/>
  <c r="T542"/>
  <c r="K528"/>
  <c r="W403"/>
  <c r="S498"/>
  <c r="U469"/>
  <c r="R466"/>
  <c r="M458"/>
  <c r="O399"/>
  <c r="L344"/>
  <c r="T335"/>
  <c r="K330"/>
  <c r="X395"/>
  <c r="N390"/>
  <c r="W339"/>
  <c r="S329"/>
  <c r="U313"/>
  <c r="R268"/>
  <c r="M244"/>
  <c r="O206"/>
  <c r="L200"/>
  <c r="T221"/>
  <c r="K213"/>
  <c r="N165"/>
  <c r="W162"/>
  <c r="S150"/>
  <c r="U134"/>
  <c r="R132"/>
  <c r="M131"/>
  <c r="O117"/>
  <c r="K44"/>
  <c r="X103"/>
  <c r="N90"/>
  <c r="W85"/>
  <c r="S62"/>
  <c r="U51"/>
  <c r="R46"/>
  <c r="M28"/>
  <c r="N51"/>
  <c r="X565"/>
  <c r="L565"/>
  <c r="O565"/>
  <c r="O560" s="1"/>
  <c r="M163"/>
  <c r="K131"/>
  <c r="R90"/>
  <c r="L54"/>
  <c r="K488"/>
  <c r="K485" s="1"/>
  <c r="W399"/>
  <c r="U335"/>
  <c r="L346"/>
  <c r="N244"/>
  <c r="O165"/>
  <c r="X132"/>
  <c r="O90"/>
  <c r="N28"/>
  <c r="X498"/>
  <c r="M338"/>
  <c r="X329"/>
  <c r="R200"/>
  <c r="T165"/>
  <c r="W132"/>
  <c r="L36"/>
  <c r="X62"/>
  <c r="U565"/>
  <c r="K405"/>
  <c r="U445"/>
  <c r="L352"/>
  <c r="M430"/>
  <c r="O360"/>
  <c r="K443"/>
  <c r="U454"/>
  <c r="K351"/>
  <c r="S363"/>
  <c r="R321"/>
  <c r="U368"/>
  <c r="T316"/>
  <c r="S287"/>
  <c r="L382"/>
  <c r="R325"/>
  <c r="T375"/>
  <c r="S334"/>
  <c r="L294"/>
  <c r="L273"/>
  <c r="R233"/>
  <c r="X284"/>
  <c r="X275"/>
  <c r="L311"/>
  <c r="U304"/>
  <c r="U261"/>
  <c r="U233"/>
  <c r="L249"/>
  <c r="N258"/>
  <c r="N238"/>
  <c r="S282"/>
  <c r="O276"/>
  <c r="X270"/>
  <c r="U307"/>
  <c r="L302"/>
  <c r="R265"/>
  <c r="W252"/>
  <c r="M247"/>
  <c r="K256"/>
  <c r="O236"/>
  <c r="N287"/>
  <c r="R309"/>
  <c r="L247"/>
  <c r="U242"/>
  <c r="N227"/>
  <c r="N220"/>
  <c r="T204"/>
  <c r="T194"/>
  <c r="W184"/>
  <c r="M179"/>
  <c r="K173"/>
  <c r="T280"/>
  <c r="W301"/>
  <c r="K255"/>
  <c r="L226"/>
  <c r="R217"/>
  <c r="W209"/>
  <c r="M204"/>
  <c r="S194"/>
  <c r="O184"/>
  <c r="X178"/>
  <c r="U172"/>
  <c r="L187"/>
  <c r="T311"/>
  <c r="M250"/>
  <c r="R242"/>
  <c r="W227"/>
  <c r="K218"/>
  <c r="K212"/>
  <c r="O193"/>
  <c r="X185"/>
  <c r="U179"/>
  <c r="L174"/>
  <c r="N188"/>
  <c r="O310"/>
  <c r="R247"/>
  <c r="U225"/>
  <c r="U216"/>
  <c r="K210"/>
  <c r="L203"/>
  <c r="L192"/>
  <c r="N183"/>
  <c r="R177"/>
  <c r="T171"/>
  <c r="W166"/>
  <c r="U168"/>
  <c r="L155"/>
  <c r="U152"/>
  <c r="X161"/>
  <c r="U159"/>
  <c r="R140"/>
  <c r="M139"/>
  <c r="K142"/>
  <c r="R143"/>
  <c r="M138"/>
  <c r="O144"/>
  <c r="L146"/>
  <c r="T136"/>
  <c r="K135"/>
  <c r="X125"/>
  <c r="N124"/>
  <c r="W122"/>
  <c r="S121"/>
  <c r="U128"/>
  <c r="R127"/>
  <c r="M126"/>
  <c r="O129"/>
  <c r="L112"/>
  <c r="T110"/>
  <c r="K109"/>
  <c r="X113"/>
  <c r="R115"/>
  <c r="M108"/>
  <c r="O98"/>
  <c r="L97"/>
  <c r="T104"/>
  <c r="U105"/>
  <c r="X100"/>
  <c r="N101"/>
  <c r="N94"/>
  <c r="M92"/>
  <c r="O95"/>
  <c r="U87"/>
  <c r="R84"/>
  <c r="M77"/>
  <c r="O75"/>
  <c r="L74"/>
  <c r="T78"/>
  <c r="K79"/>
  <c r="X81"/>
  <c r="R82"/>
  <c r="M72"/>
  <c r="O64"/>
  <c r="L65"/>
  <c r="T67"/>
  <c r="K68"/>
  <c r="X70"/>
  <c r="R71"/>
  <c r="K55"/>
  <c r="X57"/>
  <c r="N58"/>
  <c r="W60"/>
  <c r="S61"/>
  <c r="U53"/>
  <c r="R50"/>
  <c r="M48"/>
  <c r="M45"/>
  <c r="T41"/>
  <c r="W186"/>
  <c r="U167"/>
  <c r="X169"/>
  <c r="R158"/>
  <c r="M157"/>
  <c r="O155"/>
  <c r="L154"/>
  <c r="T152"/>
  <c r="K151"/>
  <c r="X160"/>
  <c r="N159"/>
  <c r="W139"/>
  <c r="S141"/>
  <c r="W142"/>
  <c r="W138"/>
  <c r="S145"/>
  <c r="U146"/>
  <c r="R137"/>
  <c r="M136"/>
  <c r="O147"/>
  <c r="L125"/>
  <c r="T123"/>
  <c r="K122"/>
  <c r="X120"/>
  <c r="N128"/>
  <c r="W126"/>
  <c r="S130"/>
  <c r="U112"/>
  <c r="R111"/>
  <c r="M110"/>
  <c r="O114"/>
  <c r="L113"/>
  <c r="W108"/>
  <c r="S116"/>
  <c r="U97"/>
  <c r="R99"/>
  <c r="M104"/>
  <c r="U102"/>
  <c r="R100"/>
  <c r="M101"/>
  <c r="O94"/>
  <c r="L92"/>
  <c r="L95"/>
  <c r="S86"/>
  <c r="U84"/>
  <c r="R77"/>
  <c r="M76"/>
  <c r="O74"/>
  <c r="L73"/>
  <c r="T79"/>
  <c r="K80"/>
  <c r="U82"/>
  <c r="R72"/>
  <c r="M63"/>
  <c r="O65"/>
  <c r="L66"/>
  <c r="T68"/>
  <c r="K69"/>
  <c r="M71"/>
  <c r="N55"/>
  <c r="W57"/>
  <c r="S58"/>
  <c r="U60"/>
  <c r="R61"/>
  <c r="M52"/>
  <c r="O50"/>
  <c r="L48"/>
  <c r="W45"/>
  <c r="R40"/>
  <c r="M41"/>
  <c r="O43"/>
  <c r="L37"/>
  <c r="L39"/>
  <c r="O34"/>
  <c r="W32"/>
  <c r="O33"/>
  <c r="L30"/>
  <c r="T29"/>
  <c r="X26"/>
  <c r="N25"/>
  <c r="T186"/>
  <c r="X168"/>
  <c r="N169"/>
  <c r="W157"/>
  <c r="S156"/>
  <c r="U154"/>
  <c r="R153"/>
  <c r="M152"/>
  <c r="O161"/>
  <c r="L160"/>
  <c r="T140"/>
  <c r="K139"/>
  <c r="S142"/>
  <c r="U138"/>
  <c r="R145"/>
  <c r="M144"/>
  <c r="O137"/>
  <c r="L136"/>
  <c r="T147"/>
  <c r="K125"/>
  <c r="X123"/>
  <c r="N122"/>
  <c r="W120"/>
  <c r="S128"/>
  <c r="U126"/>
  <c r="R130"/>
  <c r="M129"/>
  <c r="O111"/>
  <c r="L110"/>
  <c r="T114"/>
  <c r="K113"/>
  <c r="O108"/>
  <c r="L116"/>
  <c r="T97"/>
  <c r="K99"/>
  <c r="M105"/>
  <c r="N102"/>
  <c r="W101"/>
  <c r="S93"/>
  <c r="W94"/>
  <c r="W91"/>
  <c r="S95"/>
  <c r="L86"/>
  <c r="T84"/>
  <c r="K77"/>
  <c r="X75"/>
  <c r="N74"/>
  <c r="W78"/>
  <c r="S79"/>
  <c r="U81"/>
  <c r="N82"/>
  <c r="W63"/>
  <c r="S64"/>
  <c r="U66"/>
  <c r="R67"/>
  <c r="M68"/>
  <c r="O70"/>
  <c r="X55"/>
  <c r="N56"/>
  <c r="W58"/>
  <c r="S59"/>
  <c r="U61"/>
  <c r="R52"/>
  <c r="M53"/>
  <c r="O48"/>
  <c r="L49"/>
  <c r="U40"/>
  <c r="R41"/>
  <c r="M42"/>
  <c r="O37"/>
  <c r="L38"/>
  <c r="T34"/>
  <c r="U35"/>
  <c r="N33"/>
  <c r="N31"/>
  <c r="M29"/>
  <c r="W26"/>
  <c r="S25"/>
  <c r="K167"/>
  <c r="M169"/>
  <c r="O157"/>
  <c r="L156"/>
  <c r="T154"/>
  <c r="K153"/>
  <c r="X151"/>
  <c r="N161"/>
  <c r="W159"/>
  <c r="S140"/>
  <c r="K141"/>
  <c r="T142"/>
  <c r="T138"/>
  <c r="K145"/>
  <c r="X146"/>
  <c r="N137"/>
  <c r="W135"/>
  <c r="S147"/>
  <c r="U124"/>
  <c r="R123"/>
  <c r="M122"/>
  <c r="O120"/>
  <c r="L128"/>
  <c r="T126"/>
  <c r="K130"/>
  <c r="X112"/>
  <c r="N111"/>
  <c r="W109"/>
  <c r="S114"/>
  <c r="X115"/>
  <c r="N108"/>
  <c r="W98"/>
  <c r="S97"/>
  <c r="U104"/>
  <c r="T105"/>
  <c r="T100"/>
  <c r="K101"/>
  <c r="M94"/>
  <c r="N92"/>
  <c r="N95"/>
  <c r="K86"/>
  <c r="X84"/>
  <c r="N77"/>
  <c r="W75"/>
  <c r="S74"/>
  <c r="U78"/>
  <c r="R79"/>
  <c r="M80"/>
  <c r="S82"/>
  <c r="U63"/>
  <c r="R64"/>
  <c r="M65"/>
  <c r="O67"/>
  <c r="L68"/>
  <c r="T70"/>
  <c r="U71"/>
  <c r="X56"/>
  <c r="N57"/>
  <c r="W59"/>
  <c r="S60"/>
  <c r="U52"/>
  <c r="R53"/>
  <c r="M50"/>
  <c r="O49"/>
  <c r="T40"/>
  <c r="K41"/>
  <c r="X43"/>
  <c r="N37"/>
  <c r="N39"/>
  <c r="M34"/>
  <c r="T32"/>
  <c r="M33"/>
  <c r="O31"/>
  <c r="L29"/>
  <c r="U26"/>
  <c r="R25"/>
  <c r="U39"/>
  <c r="S30"/>
  <c r="U42"/>
  <c r="S35"/>
  <c r="N26"/>
  <c r="O42"/>
  <c r="X35"/>
  <c r="O29"/>
  <c r="R43"/>
  <c r="R32"/>
  <c r="M542"/>
  <c r="M541" s="1"/>
  <c r="R501"/>
  <c r="K403"/>
  <c r="X488"/>
  <c r="N469"/>
  <c r="W458"/>
  <c r="S457"/>
  <c r="U344"/>
  <c r="R338"/>
  <c r="M335"/>
  <c r="L395"/>
  <c r="T346"/>
  <c r="K339"/>
  <c r="X234"/>
  <c r="N313"/>
  <c r="W244"/>
  <c r="S224"/>
  <c r="U200"/>
  <c r="R198"/>
  <c r="M221"/>
  <c r="T163"/>
  <c r="K162"/>
  <c r="X148"/>
  <c r="N134"/>
  <c r="W131"/>
  <c r="S119"/>
  <c r="T44"/>
  <c r="K36"/>
  <c r="X90"/>
  <c r="N88"/>
  <c r="W62"/>
  <c r="S54"/>
  <c r="L542"/>
  <c r="L541" s="1"/>
  <c r="U501"/>
  <c r="N403"/>
  <c r="W488"/>
  <c r="S469"/>
  <c r="U458"/>
  <c r="R457"/>
  <c r="M399"/>
  <c r="O338"/>
  <c r="L335"/>
  <c r="K395"/>
  <c r="X346"/>
  <c r="N339"/>
  <c r="W234"/>
  <c r="S313"/>
  <c r="U244"/>
  <c r="R224"/>
  <c r="M206"/>
  <c r="O198"/>
  <c r="L221"/>
  <c r="X163"/>
  <c r="N162"/>
  <c r="W148"/>
  <c r="S134"/>
  <c r="U131"/>
  <c r="R119"/>
  <c r="M117"/>
  <c r="T36"/>
  <c r="K103"/>
  <c r="X88"/>
  <c r="N85"/>
  <c r="W54"/>
  <c r="S51"/>
  <c r="U28"/>
  <c r="R28"/>
  <c r="O542"/>
  <c r="O541" s="1"/>
  <c r="L528"/>
  <c r="S403"/>
  <c r="U488"/>
  <c r="R469"/>
  <c r="M466"/>
  <c r="O457"/>
  <c r="L399"/>
  <c r="T338"/>
  <c r="K335"/>
  <c r="N395"/>
  <c r="W346"/>
  <c r="S339"/>
  <c r="U234"/>
  <c r="R313"/>
  <c r="M268"/>
  <c r="O224"/>
  <c r="L206"/>
  <c r="T198"/>
  <c r="K221"/>
  <c r="W163"/>
  <c r="S162"/>
  <c r="U148"/>
  <c r="R134"/>
  <c r="M132"/>
  <c r="O119"/>
  <c r="L117"/>
  <c r="X36"/>
  <c r="N103"/>
  <c r="W88"/>
  <c r="S85"/>
  <c r="U54"/>
  <c r="R51"/>
  <c r="M46"/>
  <c r="N542"/>
  <c r="N541" s="1"/>
  <c r="X501"/>
  <c r="R403"/>
  <c r="M498"/>
  <c r="O469"/>
  <c r="L466"/>
  <c r="T457"/>
  <c r="K399"/>
  <c r="X338"/>
  <c r="N335"/>
  <c r="S395"/>
  <c r="U346"/>
  <c r="R339"/>
  <c r="M329"/>
  <c r="O313"/>
  <c r="L268"/>
  <c r="T224"/>
  <c r="K206"/>
  <c r="X198"/>
  <c r="N221"/>
  <c r="U163"/>
  <c r="R162"/>
  <c r="M150"/>
  <c r="O134"/>
  <c r="L132"/>
  <c r="T119"/>
  <c r="K117"/>
  <c r="W36"/>
  <c r="S103"/>
  <c r="U88"/>
  <c r="R85"/>
  <c r="M62"/>
  <c r="O51"/>
  <c r="L46"/>
  <c r="O46"/>
  <c r="M565"/>
  <c r="N565"/>
  <c r="S32"/>
  <c r="L488"/>
  <c r="N344"/>
  <c r="R390"/>
  <c r="L234"/>
  <c r="X206"/>
  <c r="R165"/>
  <c r="T132"/>
  <c r="U103"/>
  <c r="M88"/>
  <c r="K46"/>
  <c r="T498"/>
  <c r="N458"/>
  <c r="K234"/>
  <c r="S200"/>
  <c r="R213"/>
  <c r="T150"/>
  <c r="W117"/>
  <c r="M36"/>
  <c r="K54"/>
  <c r="O528"/>
  <c r="N488"/>
  <c r="O330"/>
  <c r="K346"/>
  <c r="S244"/>
  <c r="O213"/>
  <c r="X150"/>
  <c r="U117"/>
  <c r="K88"/>
  <c r="S28"/>
  <c r="W565"/>
  <c r="S439"/>
  <c r="L393"/>
  <c r="L412"/>
  <c r="K448"/>
  <c r="X354"/>
  <c r="S437"/>
  <c r="L391"/>
  <c r="M352"/>
  <c r="X343"/>
  <c r="T299"/>
  <c r="L363"/>
  <c r="W320"/>
  <c r="X348"/>
  <c r="T297"/>
  <c r="W369"/>
  <c r="O317"/>
  <c r="N288"/>
  <c r="N310"/>
  <c r="T248"/>
  <c r="O281"/>
  <c r="U273"/>
  <c r="N309"/>
  <c r="R303"/>
  <c r="R266"/>
  <c r="R253"/>
  <c r="T247"/>
  <c r="W256"/>
  <c r="S288"/>
  <c r="U280"/>
  <c r="L275"/>
  <c r="N269"/>
  <c r="R306"/>
  <c r="W263"/>
  <c r="M264"/>
  <c r="S251"/>
  <c r="O245"/>
  <c r="X254"/>
  <c r="L241"/>
  <c r="K283"/>
  <c r="T303"/>
  <c r="M257"/>
  <c r="T225"/>
  <c r="T216"/>
  <c r="L210"/>
  <c r="K203"/>
  <c r="K192"/>
  <c r="S183"/>
  <c r="O177"/>
  <c r="X171"/>
  <c r="O275"/>
  <c r="R264"/>
  <c r="X237"/>
  <c r="T230"/>
  <c r="M216"/>
  <c r="S210"/>
  <c r="O202"/>
  <c r="U196"/>
  <c r="L183"/>
  <c r="N177"/>
  <c r="R171"/>
  <c r="T166"/>
  <c r="O306"/>
  <c r="K259"/>
  <c r="K226"/>
  <c r="O217"/>
  <c r="U209"/>
  <c r="X203"/>
  <c r="L194"/>
  <c r="N184"/>
  <c r="R178"/>
  <c r="T172"/>
  <c r="S284"/>
  <c r="X304"/>
  <c r="T256"/>
  <c r="R230"/>
  <c r="R215"/>
  <c r="R211"/>
  <c r="T201"/>
  <c r="T195"/>
  <c r="W181"/>
  <c r="M176"/>
  <c r="K170"/>
  <c r="S167"/>
  <c r="X158"/>
  <c r="S154"/>
  <c r="K152"/>
  <c r="S161"/>
  <c r="O159"/>
  <c r="L140"/>
  <c r="L141"/>
  <c r="O142"/>
  <c r="L143"/>
  <c r="T145"/>
  <c r="K144"/>
  <c r="X137"/>
  <c r="N136"/>
  <c r="W147"/>
  <c r="S125"/>
  <c r="U123"/>
  <c r="R122"/>
  <c r="M121"/>
  <c r="O128"/>
  <c r="L127"/>
  <c r="T130"/>
  <c r="K129"/>
  <c r="X111"/>
  <c r="N110"/>
  <c r="W114"/>
  <c r="S113"/>
  <c r="L115"/>
  <c r="T116"/>
  <c r="K98"/>
  <c r="X99"/>
  <c r="N104"/>
  <c r="W102"/>
  <c r="S100"/>
  <c r="U93"/>
  <c r="T94"/>
  <c r="T91"/>
  <c r="U95"/>
  <c r="O87"/>
  <c r="L84"/>
  <c r="T76"/>
  <c r="K75"/>
  <c r="X73"/>
  <c r="N78"/>
  <c r="W80"/>
  <c r="S81"/>
  <c r="L82"/>
  <c r="T63"/>
  <c r="K64"/>
  <c r="X66"/>
  <c r="N67"/>
  <c r="W69"/>
  <c r="S70"/>
  <c r="W71"/>
  <c r="W56"/>
  <c r="S57"/>
  <c r="U59"/>
  <c r="R60"/>
  <c r="M61"/>
  <c r="O53"/>
  <c r="L50"/>
  <c r="T49"/>
  <c r="X40"/>
  <c r="N41"/>
  <c r="L186"/>
  <c r="N167"/>
  <c r="R169"/>
  <c r="L158"/>
  <c r="T156"/>
  <c r="K155"/>
  <c r="X153"/>
  <c r="N152"/>
  <c r="W161"/>
  <c r="S160"/>
  <c r="U140"/>
  <c r="R139"/>
  <c r="X141"/>
  <c r="U143"/>
  <c r="R138"/>
  <c r="M145"/>
  <c r="O146"/>
  <c r="L137"/>
  <c r="T135"/>
  <c r="K147"/>
  <c r="X124"/>
  <c r="N123"/>
  <c r="W121"/>
  <c r="S120"/>
  <c r="U127"/>
  <c r="R126"/>
  <c r="M130"/>
  <c r="O112"/>
  <c r="L111"/>
  <c r="T109"/>
  <c r="K114"/>
  <c r="U115"/>
  <c r="R108"/>
  <c r="M116"/>
  <c r="O97"/>
  <c r="L99"/>
  <c r="L105"/>
  <c r="O102"/>
  <c r="L100"/>
  <c r="T93"/>
  <c r="U94"/>
  <c r="X91"/>
  <c r="R95"/>
  <c r="M86"/>
  <c r="O84"/>
  <c r="L77"/>
  <c r="T75"/>
  <c r="K74"/>
  <c r="X78"/>
  <c r="N79"/>
  <c r="W81"/>
  <c r="O82"/>
  <c r="L72"/>
  <c r="T64"/>
  <c r="K65"/>
  <c r="X67"/>
  <c r="N68"/>
  <c r="W70"/>
  <c r="S71"/>
  <c r="U56"/>
  <c r="R57"/>
  <c r="M58"/>
  <c r="O60"/>
  <c r="L61"/>
  <c r="T53"/>
  <c r="K50"/>
  <c r="X49"/>
  <c r="R45"/>
  <c r="L40"/>
  <c r="T42"/>
  <c r="K43"/>
  <c r="X38"/>
  <c r="R39"/>
  <c r="K34"/>
  <c r="O32"/>
  <c r="K33"/>
  <c r="M31"/>
  <c r="N29"/>
  <c r="S26"/>
  <c r="S166"/>
  <c r="R168"/>
  <c r="U158"/>
  <c r="R157"/>
  <c r="M156"/>
  <c r="O154"/>
  <c r="L153"/>
  <c r="T151"/>
  <c r="K161"/>
  <c r="X159"/>
  <c r="N140"/>
  <c r="N141"/>
  <c r="X142"/>
  <c r="O138"/>
  <c r="L145"/>
  <c r="T146"/>
  <c r="K137"/>
  <c r="X135"/>
  <c r="N147"/>
  <c r="W124"/>
  <c r="S123"/>
  <c r="U121"/>
  <c r="R120"/>
  <c r="M128"/>
  <c r="O126"/>
  <c r="L130"/>
  <c r="T112"/>
  <c r="K111"/>
  <c r="X109"/>
  <c r="N114"/>
  <c r="T115"/>
  <c r="K108"/>
  <c r="X98"/>
  <c r="N97"/>
  <c r="W104"/>
  <c r="S105"/>
  <c r="U100"/>
  <c r="R101"/>
  <c r="M93"/>
  <c r="U92"/>
  <c r="R91"/>
  <c r="X95"/>
  <c r="X87"/>
  <c r="N84"/>
  <c r="W76"/>
  <c r="S75"/>
  <c r="U73"/>
  <c r="R78"/>
  <c r="M79"/>
  <c r="O81"/>
  <c r="U72"/>
  <c r="R63"/>
  <c r="M64"/>
  <c r="O66"/>
  <c r="L67"/>
  <c r="T69"/>
  <c r="K70"/>
  <c r="S55"/>
  <c r="U57"/>
  <c r="R58"/>
  <c r="M59"/>
  <c r="O61"/>
  <c r="L52"/>
  <c r="T50"/>
  <c r="K48"/>
  <c r="U45"/>
  <c r="O40"/>
  <c r="L41"/>
  <c r="T43"/>
  <c r="K37"/>
  <c r="M39"/>
  <c r="N34"/>
  <c r="U32"/>
  <c r="U30"/>
  <c r="T31"/>
  <c r="X27"/>
  <c r="R26"/>
  <c r="M25"/>
  <c r="R186"/>
  <c r="W168"/>
  <c r="T158"/>
  <c r="K157"/>
  <c r="X155"/>
  <c r="N154"/>
  <c r="W152"/>
  <c r="S151"/>
  <c r="U160"/>
  <c r="R159"/>
  <c r="M140"/>
  <c r="O141"/>
  <c r="X143"/>
  <c r="N138"/>
  <c r="W144"/>
  <c r="S146"/>
  <c r="U136"/>
  <c r="R135"/>
  <c r="M147"/>
  <c r="O124"/>
  <c r="L123"/>
  <c r="T121"/>
  <c r="K120"/>
  <c r="X127"/>
  <c r="N126"/>
  <c r="W129"/>
  <c r="S112"/>
  <c r="U110"/>
  <c r="R109"/>
  <c r="M114"/>
  <c r="S115"/>
  <c r="U116"/>
  <c r="R98"/>
  <c r="M97"/>
  <c r="O104"/>
  <c r="X102"/>
  <c r="N100"/>
  <c r="W93"/>
  <c r="S94"/>
  <c r="U91"/>
  <c r="T95"/>
  <c r="W87"/>
  <c r="S84"/>
  <c r="U76"/>
  <c r="R75"/>
  <c r="M74"/>
  <c r="O78"/>
  <c r="L79"/>
  <c r="T81"/>
  <c r="M82"/>
  <c r="O63"/>
  <c r="L64"/>
  <c r="T66"/>
  <c r="K67"/>
  <c r="X69"/>
  <c r="N70"/>
  <c r="W55"/>
  <c r="S56"/>
  <c r="U58"/>
  <c r="R59"/>
  <c r="M60"/>
  <c r="O52"/>
  <c r="L53"/>
  <c r="T48"/>
  <c r="K49"/>
  <c r="N40"/>
  <c r="W42"/>
  <c r="S43"/>
  <c r="U38"/>
  <c r="T39"/>
  <c r="L35"/>
  <c r="M32"/>
  <c r="T30"/>
  <c r="U31"/>
  <c r="W27"/>
  <c r="O26"/>
  <c r="L25"/>
  <c r="L43"/>
  <c r="M35"/>
  <c r="W31"/>
  <c r="M37"/>
  <c r="M30"/>
  <c r="O25"/>
  <c r="W43"/>
  <c r="X32"/>
  <c r="O27"/>
  <c r="X37"/>
  <c r="R33"/>
  <c r="T528"/>
  <c r="L501"/>
  <c r="W498"/>
  <c r="S488"/>
  <c r="S485" s="1"/>
  <c r="U466"/>
  <c r="R458"/>
  <c r="M457"/>
  <c r="O344"/>
  <c r="L338"/>
  <c r="T330"/>
  <c r="X390"/>
  <c r="N346"/>
  <c r="W329"/>
  <c r="S234"/>
  <c r="U268"/>
  <c r="R244"/>
  <c r="M224"/>
  <c r="O200"/>
  <c r="L198"/>
  <c r="T213"/>
  <c r="X165"/>
  <c r="N163"/>
  <c r="W150"/>
  <c r="S148"/>
  <c r="U132"/>
  <c r="R131"/>
  <c r="M119"/>
  <c r="N44"/>
  <c r="W103"/>
  <c r="S90"/>
  <c r="U85"/>
  <c r="R62"/>
  <c r="M54"/>
  <c r="X528"/>
  <c r="O501"/>
  <c r="U498"/>
  <c r="R488"/>
  <c r="M469"/>
  <c r="O458"/>
  <c r="L457"/>
  <c r="T344"/>
  <c r="K338"/>
  <c r="X330"/>
  <c r="W390"/>
  <c r="S346"/>
  <c r="U329"/>
  <c r="R234"/>
  <c r="M313"/>
  <c r="O244"/>
  <c r="L224"/>
  <c r="T200"/>
  <c r="K198"/>
  <c r="X213"/>
  <c r="W165"/>
  <c r="S163"/>
  <c r="U150"/>
  <c r="R148"/>
  <c r="M134"/>
  <c r="O131"/>
  <c r="L119"/>
  <c r="X44"/>
  <c r="N36"/>
  <c r="W90"/>
  <c r="S88"/>
  <c r="U62"/>
  <c r="R54"/>
  <c r="M51"/>
  <c r="O28"/>
  <c r="U46"/>
  <c r="L28"/>
  <c r="K542"/>
  <c r="K541" s="1"/>
  <c r="T501"/>
  <c r="M403"/>
  <c r="O488"/>
  <c r="O485" s="1"/>
  <c r="L469"/>
  <c r="T458"/>
  <c r="K457"/>
  <c r="X344"/>
  <c r="N338"/>
  <c r="W330"/>
  <c r="U390"/>
  <c r="R346"/>
  <c r="M339"/>
  <c r="O234"/>
  <c r="L313"/>
  <c r="T244"/>
  <c r="K224"/>
  <c r="X200"/>
  <c r="N198"/>
  <c r="W213"/>
  <c r="U165"/>
  <c r="R163"/>
  <c r="M162"/>
  <c r="O148"/>
  <c r="L134"/>
  <c r="T131"/>
  <c r="K119"/>
  <c r="W44"/>
  <c r="S36"/>
  <c r="U90"/>
  <c r="R88"/>
  <c r="M85"/>
  <c r="O54"/>
  <c r="L51"/>
  <c r="T28"/>
  <c r="U528"/>
  <c r="S501"/>
  <c r="L403"/>
  <c r="T488"/>
  <c r="K469"/>
  <c r="X458"/>
  <c r="N457"/>
  <c r="W344"/>
  <c r="S338"/>
  <c r="U330"/>
  <c r="M395"/>
  <c r="O346"/>
  <c r="L339"/>
  <c r="T234"/>
  <c r="K313"/>
  <c r="X244"/>
  <c r="N224"/>
  <c r="W200"/>
  <c r="S198"/>
  <c r="U213"/>
  <c r="O163"/>
  <c r="L162"/>
  <c r="T148"/>
  <c r="K134"/>
  <c r="X131"/>
  <c r="N119"/>
  <c r="U44"/>
  <c r="R36"/>
  <c r="M103"/>
  <c r="O88"/>
  <c r="L85"/>
  <c r="T54"/>
  <c r="K51"/>
  <c r="X28"/>
  <c r="R565"/>
  <c r="S565"/>
  <c r="T466"/>
  <c r="X399"/>
  <c r="U395"/>
  <c r="O329"/>
  <c r="K244"/>
  <c r="W221"/>
  <c r="L148"/>
  <c r="S44"/>
  <c r="O62"/>
  <c r="N501"/>
  <c r="S344"/>
  <c r="R330"/>
  <c r="T329"/>
  <c r="W206"/>
  <c r="K148"/>
  <c r="R44"/>
  <c r="L88"/>
  <c r="X46"/>
  <c r="W466"/>
  <c r="U399"/>
  <c r="N234"/>
  <c r="M198"/>
  <c r="K163"/>
  <c r="S131"/>
  <c r="O44"/>
  <c r="N54"/>
  <c r="T565"/>
  <c r="K561"/>
  <c r="K565"/>
  <c r="X45"/>
  <c r="N27"/>
  <c r="D37" i="27"/>
  <c r="D54" s="1"/>
  <c r="F19" i="8"/>
  <c r="G19" s="1"/>
  <c r="AA29" i="38" s="1"/>
  <c r="F18" i="8"/>
  <c r="G18" s="1"/>
  <c r="X541" i="38" l="1"/>
  <c r="U541"/>
  <c r="T541"/>
  <c r="P243"/>
  <c r="P312"/>
  <c r="Q223"/>
  <c r="Q89"/>
  <c r="P164"/>
  <c r="Q312"/>
  <c r="Z28"/>
  <c r="AB28" s="1"/>
  <c r="AO28" s="1"/>
  <c r="E28"/>
  <c r="F28" s="1"/>
  <c r="P541"/>
  <c r="Q541"/>
  <c r="V541"/>
  <c r="V164"/>
  <c r="V223"/>
  <c r="P223"/>
  <c r="V312"/>
  <c r="Q243"/>
  <c r="Q485"/>
  <c r="V243"/>
  <c r="P191"/>
  <c r="P383"/>
  <c r="V83"/>
  <c r="P328"/>
  <c r="V118"/>
  <c r="V467"/>
  <c r="V214"/>
  <c r="V509"/>
  <c r="P199"/>
  <c r="Q260"/>
  <c r="P214"/>
  <c r="V459"/>
  <c r="P207"/>
  <c r="Q149"/>
  <c r="P459"/>
  <c r="Q345"/>
  <c r="Q467"/>
  <c r="Q207"/>
  <c r="P527"/>
  <c r="P526" s="1"/>
  <c r="Q527"/>
  <c r="Q526" s="1"/>
  <c r="Q489"/>
  <c r="Q560"/>
  <c r="V489"/>
  <c r="V267"/>
  <c r="V328"/>
  <c r="V207"/>
  <c r="V260"/>
  <c r="V398"/>
  <c r="P47"/>
  <c r="V89"/>
  <c r="Q118"/>
  <c r="V527"/>
  <c r="P96"/>
  <c r="P149"/>
  <c r="V199"/>
  <c r="P89"/>
  <c r="P560"/>
  <c r="P500"/>
  <c r="Q500"/>
  <c r="P13"/>
  <c r="Q398"/>
  <c r="P485"/>
  <c r="V107"/>
  <c r="V345"/>
  <c r="V235"/>
  <c r="V149"/>
  <c r="V133"/>
  <c r="V47"/>
  <c r="V191"/>
  <c r="Q133"/>
  <c r="V389"/>
  <c r="P133"/>
  <c r="V560"/>
  <c r="P118"/>
  <c r="P235"/>
  <c r="Q96"/>
  <c r="Q235"/>
  <c r="Q383"/>
  <c r="P389"/>
  <c r="P509"/>
  <c r="Q191"/>
  <c r="P398"/>
  <c r="Q509"/>
  <c r="Q328"/>
  <c r="Q47"/>
  <c r="Q164"/>
  <c r="V96"/>
  <c r="V383"/>
  <c r="V500"/>
  <c r="Q107"/>
  <c r="P267"/>
  <c r="V485"/>
  <c r="P107"/>
  <c r="Q199"/>
  <c r="P260"/>
  <c r="Q267"/>
  <c r="Q83"/>
  <c r="P83"/>
  <c r="Q214"/>
  <c r="P345"/>
  <c r="Q13"/>
  <c r="V13"/>
  <c r="P489"/>
  <c r="Q459"/>
  <c r="P467"/>
  <c r="Q389"/>
  <c r="O13"/>
  <c r="R13"/>
  <c r="S13"/>
  <c r="W13"/>
  <c r="X13"/>
  <c r="L13"/>
  <c r="U13"/>
  <c r="M13"/>
  <c r="N13"/>
  <c r="T13"/>
  <c r="U485"/>
  <c r="S500"/>
  <c r="K467"/>
  <c r="X467"/>
  <c r="T467"/>
  <c r="R467"/>
  <c r="N467"/>
  <c r="X485"/>
  <c r="S489"/>
  <c r="W467"/>
  <c r="L500"/>
  <c r="O467"/>
  <c r="O527"/>
  <c r="O526" s="1"/>
  <c r="X560"/>
  <c r="W485"/>
  <c r="S459"/>
  <c r="K489"/>
  <c r="U467"/>
  <c r="AB29"/>
  <c r="AO29" s="1"/>
  <c r="AA13"/>
  <c r="AA12" s="1"/>
  <c r="AA566" s="1"/>
  <c r="K28"/>
  <c r="K29"/>
  <c r="T560"/>
  <c r="T459"/>
  <c r="U489"/>
  <c r="S467"/>
  <c r="N489"/>
  <c r="N500"/>
  <c r="S560"/>
  <c r="U459"/>
  <c r="X500"/>
  <c r="R500"/>
  <c r="R560"/>
  <c r="M467"/>
  <c r="W560"/>
  <c r="T489"/>
  <c r="N560"/>
  <c r="U500"/>
  <c r="W500"/>
  <c r="W459"/>
  <c r="L467"/>
  <c r="M560"/>
  <c r="O500"/>
  <c r="T527"/>
  <c r="U527"/>
  <c r="U526" s="1"/>
  <c r="L459"/>
  <c r="R489"/>
  <c r="T485"/>
  <c r="T500"/>
  <c r="X527"/>
  <c r="X526" s="1"/>
  <c r="K312"/>
  <c r="X389"/>
  <c r="N83"/>
  <c r="N214"/>
  <c r="M191"/>
  <c r="W214"/>
  <c r="K118"/>
  <c r="W207"/>
  <c r="K191"/>
  <c r="M312"/>
  <c r="W389"/>
  <c r="R485"/>
  <c r="X164"/>
  <c r="W489"/>
  <c r="O207"/>
  <c r="N485"/>
  <c r="X191"/>
  <c r="M489"/>
  <c r="O223"/>
  <c r="M459"/>
  <c r="L527"/>
  <c r="L526" s="1"/>
  <c r="L214"/>
  <c r="U243"/>
  <c r="R191"/>
  <c r="N312"/>
  <c r="T83"/>
  <c r="U560"/>
  <c r="X489"/>
  <c r="L560"/>
  <c r="M207"/>
  <c r="N459"/>
  <c r="M527"/>
  <c r="M526" s="1"/>
  <c r="W527"/>
  <c r="W526" s="1"/>
  <c r="K500"/>
  <c r="N207"/>
  <c r="O459"/>
  <c r="N527"/>
  <c r="N526" s="1"/>
  <c r="R312"/>
  <c r="X398"/>
  <c r="R509"/>
  <c r="O199"/>
  <c r="L312"/>
  <c r="M223"/>
  <c r="L485"/>
  <c r="S312"/>
  <c r="R527"/>
  <c r="R526" s="1"/>
  <c r="L489"/>
  <c r="S527"/>
  <c r="S526" s="1"/>
  <c r="M485"/>
  <c r="U398"/>
  <c r="T328"/>
  <c r="S191"/>
  <c r="X207"/>
  <c r="S345"/>
  <c r="U267"/>
  <c r="S199"/>
  <c r="U345"/>
  <c r="R459"/>
  <c r="K527"/>
  <c r="K526" s="1"/>
  <c r="K459"/>
  <c r="M500"/>
  <c r="X459"/>
  <c r="O489"/>
  <c r="S383"/>
  <c r="K223"/>
  <c r="L118"/>
  <c r="U149"/>
  <c r="O243"/>
  <c r="S89"/>
  <c r="L191"/>
  <c r="T345"/>
  <c r="U260"/>
  <c r="X223"/>
  <c r="R383"/>
  <c r="T47"/>
  <c r="O83"/>
  <c r="X149"/>
  <c r="R389"/>
  <c r="L267"/>
  <c r="R133"/>
  <c r="M107"/>
  <c r="S118"/>
  <c r="M214"/>
  <c r="K207"/>
  <c r="R398"/>
  <c r="R96"/>
  <c r="N383"/>
  <c r="W199"/>
  <c r="L83"/>
  <c r="O312"/>
  <c r="K398"/>
  <c r="X89"/>
  <c r="O164"/>
  <c r="R89"/>
  <c r="N389"/>
  <c r="W223"/>
  <c r="L243"/>
  <c r="K260"/>
  <c r="S509"/>
  <c r="K383"/>
  <c r="X383"/>
  <c r="L509"/>
  <c r="M509"/>
  <c r="T118"/>
  <c r="K133"/>
  <c r="T243"/>
  <c r="W89"/>
  <c r="W107"/>
  <c r="U83"/>
  <c r="T164"/>
  <c r="R267"/>
  <c r="S107"/>
  <c r="K267"/>
  <c r="U214"/>
  <c r="S207"/>
  <c r="R149"/>
  <c r="W47"/>
  <c r="W96"/>
  <c r="K560"/>
  <c r="K243"/>
  <c r="N223"/>
  <c r="U89"/>
  <c r="N191"/>
  <c r="U389"/>
  <c r="M133"/>
  <c r="W164"/>
  <c r="T199"/>
  <c r="W328"/>
  <c r="M96"/>
  <c r="N96"/>
  <c r="O96"/>
  <c r="S243"/>
  <c r="T149"/>
  <c r="O133"/>
  <c r="O118"/>
  <c r="K214"/>
  <c r="M267"/>
  <c r="W345"/>
  <c r="O191"/>
  <c r="M398"/>
  <c r="N133"/>
  <c r="U199"/>
  <c r="X83"/>
  <c r="R83"/>
  <c r="O235"/>
  <c r="R199"/>
  <c r="N243"/>
  <c r="N164"/>
  <c r="L199"/>
  <c r="U312"/>
  <c r="O398"/>
  <c r="R107"/>
  <c r="N149"/>
  <c r="L207"/>
  <c r="U223"/>
  <c r="L89"/>
  <c r="W118"/>
  <c r="R214"/>
  <c r="N267"/>
  <c r="L389"/>
  <c r="M164"/>
  <c r="W191"/>
  <c r="T312"/>
  <c r="N398"/>
  <c r="R260"/>
  <c r="X267"/>
  <c r="N199"/>
  <c r="M89"/>
  <c r="X214"/>
  <c r="O267"/>
  <c r="S389"/>
  <c r="N47"/>
  <c r="K83"/>
  <c r="X47"/>
  <c r="U235"/>
  <c r="M383"/>
  <c r="X235"/>
  <c r="T383"/>
  <c r="O509"/>
  <c r="R223"/>
  <c r="W243"/>
  <c r="O47"/>
  <c r="S83"/>
  <c r="R164"/>
  <c r="L107"/>
  <c r="R118"/>
  <c r="W398"/>
  <c r="N89"/>
  <c r="T214"/>
  <c r="W133"/>
  <c r="K149"/>
  <c r="X118"/>
  <c r="S214"/>
  <c r="M389"/>
  <c r="U47"/>
  <c r="S47"/>
  <c r="T389"/>
  <c r="T107"/>
  <c r="N118"/>
  <c r="U207"/>
  <c r="X243"/>
  <c r="L133"/>
  <c r="U164"/>
  <c r="X199"/>
  <c r="L223"/>
  <c r="U328"/>
  <c r="M118"/>
  <c r="W149"/>
  <c r="T207"/>
  <c r="R243"/>
  <c r="K47"/>
  <c r="U107"/>
  <c r="K345"/>
  <c r="R207"/>
  <c r="K107"/>
  <c r="M149"/>
  <c r="T223"/>
  <c r="T191"/>
  <c r="L398"/>
  <c r="S133"/>
  <c r="S223"/>
  <c r="S96"/>
  <c r="T96"/>
  <c r="L47"/>
  <c r="U96"/>
  <c r="L96"/>
  <c r="O89"/>
  <c r="L345"/>
  <c r="U133"/>
  <c r="S328"/>
  <c r="K89"/>
  <c r="U118"/>
  <c r="O214"/>
  <c r="S267"/>
  <c r="K389"/>
  <c r="L164"/>
  <c r="U191"/>
  <c r="X312"/>
  <c r="S398"/>
  <c r="T133"/>
  <c r="W83"/>
  <c r="O389"/>
  <c r="X107"/>
  <c r="T267"/>
  <c r="S164"/>
  <c r="K199"/>
  <c r="T398"/>
  <c r="M83"/>
  <c r="R235"/>
  <c r="X260"/>
  <c r="T260"/>
  <c r="K235"/>
  <c r="O260"/>
  <c r="T235"/>
  <c r="N235"/>
  <c r="N260"/>
  <c r="M235"/>
  <c r="W260"/>
  <c r="T509"/>
  <c r="W509"/>
  <c r="X509"/>
  <c r="N509"/>
  <c r="M47"/>
  <c r="O107"/>
  <c r="S149"/>
  <c r="M243"/>
  <c r="K164"/>
  <c r="M199"/>
  <c r="W312"/>
  <c r="X133"/>
  <c r="N107"/>
  <c r="L149"/>
  <c r="X96"/>
  <c r="R47"/>
  <c r="T89"/>
  <c r="W267"/>
  <c r="O149"/>
  <c r="K96"/>
  <c r="W235"/>
  <c r="S235"/>
  <c r="S260"/>
  <c r="L235"/>
  <c r="M260"/>
  <c r="O383"/>
  <c r="L260"/>
  <c r="U383"/>
  <c r="L383"/>
  <c r="K509"/>
  <c r="W383"/>
  <c r="U509"/>
  <c r="Z21"/>
  <c r="D10" i="8"/>
  <c r="D5" s="1"/>
  <c r="C5" i="27" s="1"/>
  <c r="C15" s="1"/>
  <c r="E15" s="1"/>
  <c r="T526" i="38" l="1"/>
  <c r="O190"/>
  <c r="O106" s="1"/>
  <c r="V190"/>
  <c r="V106" s="1"/>
  <c r="W190"/>
  <c r="W106" s="1"/>
  <c r="V526"/>
  <c r="J28"/>
  <c r="H28"/>
  <c r="U190"/>
  <c r="U106" s="1"/>
  <c r="T190"/>
  <c r="T106" s="1"/>
  <c r="L190"/>
  <c r="L106" s="1"/>
  <c r="S190"/>
  <c r="S106" s="1"/>
  <c r="R190"/>
  <c r="R106" s="1"/>
  <c r="N190"/>
  <c r="N106" s="1"/>
  <c r="X190"/>
  <c r="X106" s="1"/>
  <c r="K190"/>
  <c r="K106" s="1"/>
  <c r="M190"/>
  <c r="M106" s="1"/>
  <c r="Q190"/>
  <c r="Q106" s="1"/>
  <c r="P190"/>
  <c r="P106" s="1"/>
  <c r="V499"/>
  <c r="Q12"/>
  <c r="P327"/>
  <c r="Q222"/>
  <c r="P12"/>
  <c r="V397"/>
  <c r="V222"/>
  <c r="P222"/>
  <c r="P397"/>
  <c r="Q499"/>
  <c r="P499"/>
  <c r="V12"/>
  <c r="Q327"/>
  <c r="Q397"/>
  <c r="V327"/>
  <c r="K13"/>
  <c r="K12" s="1"/>
  <c r="W12"/>
  <c r="T12"/>
  <c r="U12"/>
  <c r="S12"/>
  <c r="M12"/>
  <c r="L12"/>
  <c r="R12"/>
  <c r="N12"/>
  <c r="X12"/>
  <c r="O12"/>
  <c r="S499"/>
  <c r="L499"/>
  <c r="L328"/>
  <c r="L327" s="1"/>
  <c r="K328"/>
  <c r="K327" s="1"/>
  <c r="O328"/>
  <c r="M328"/>
  <c r="X328"/>
  <c r="N328"/>
  <c r="R328"/>
  <c r="N345"/>
  <c r="O345"/>
  <c r="M345"/>
  <c r="R345"/>
  <c r="X345"/>
  <c r="S397"/>
  <c r="K499"/>
  <c r="N499"/>
  <c r="T397"/>
  <c r="R499"/>
  <c r="T499"/>
  <c r="W397"/>
  <c r="X397"/>
  <c r="K397"/>
  <c r="U397"/>
  <c r="S327"/>
  <c r="U499"/>
  <c r="M397"/>
  <c r="X499"/>
  <c r="O499"/>
  <c r="W499"/>
  <c r="N397"/>
  <c r="R397"/>
  <c r="L397"/>
  <c r="M499"/>
  <c r="O397"/>
  <c r="T327"/>
  <c r="U222"/>
  <c r="M222"/>
  <c r="X222"/>
  <c r="O222"/>
  <c r="W222"/>
  <c r="K222"/>
  <c r="S222"/>
  <c r="T222"/>
  <c r="U327"/>
  <c r="R222"/>
  <c r="L222"/>
  <c r="N222"/>
  <c r="W327"/>
  <c r="F21"/>
  <c r="E13"/>
  <c r="AB21"/>
  <c r="AO21" s="1"/>
  <c r="Z13"/>
  <c r="F560"/>
  <c r="X327" l="1"/>
  <c r="X566" s="1"/>
  <c r="V566"/>
  <c r="P566"/>
  <c r="Q566"/>
  <c r="S566"/>
  <c r="K566"/>
  <c r="W566"/>
  <c r="L566"/>
  <c r="T566"/>
  <c r="U566"/>
  <c r="N327"/>
  <c r="N566" s="1"/>
  <c r="O327"/>
  <c r="O566" s="1"/>
  <c r="R327"/>
  <c r="R566" s="1"/>
  <c r="M327"/>
  <c r="M566" s="1"/>
  <c r="Z12"/>
  <c r="Z566" s="1"/>
  <c r="AB13"/>
  <c r="AO13" s="1"/>
  <c r="E12"/>
  <c r="E566" s="1"/>
  <c r="F13"/>
  <c r="J21"/>
  <c r="H21"/>
  <c r="H560"/>
  <c r="AB12" l="1"/>
  <c r="AO12" s="1"/>
  <c r="F12"/>
  <c r="J12" s="1"/>
  <c r="F566"/>
  <c r="F10" i="27" s="1"/>
  <c r="J13" i="38"/>
  <c r="H13"/>
  <c r="J560"/>
  <c r="H12" l="1"/>
  <c r="H566"/>
  <c r="J566"/>
  <c r="AB560" l="1"/>
  <c r="AB566" l="1"/>
  <c r="AF560" l="1"/>
  <c r="AF566" l="1"/>
  <c r="AJ560" l="1"/>
  <c r="AJ566" l="1"/>
  <c r="AN560" l="1"/>
  <c r="AO560" s="1"/>
  <c r="AN566" l="1"/>
  <c r="AO566" s="1"/>
  <c r="I12" i="27"/>
  <c r="I13" s="1"/>
  <c r="I24" s="1"/>
  <c r="M21" i="44" l="1"/>
  <c r="M22" s="1"/>
  <c r="K21"/>
  <c r="K22" s="1"/>
  <c r="Q21"/>
  <c r="Q22"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UNAH-93</author>
  </authors>
  <commentList>
    <comment ref="C7" authorId="0">
      <text>
        <r>
          <rPr>
            <b/>
            <sz val="9"/>
            <color indexed="81"/>
            <rFont val="Tahoma"/>
            <family val="2"/>
          </rPr>
          <t>UNAH-93:</t>
        </r>
        <r>
          <rPr>
            <sz val="9"/>
            <color indexed="81"/>
            <rFont val="Tahoma"/>
            <family val="2"/>
          </rPr>
          <t xml:space="preserve">
Aplica también en la dimensión ASEGURAMIENTO DE LA CALIDAD.</t>
        </r>
      </text>
    </comment>
  </commentList>
</comments>
</file>

<file path=xl/comments3.xml><?xml version="1.0" encoding="utf-8"?>
<comments xmlns="http://schemas.openxmlformats.org/spreadsheetml/2006/main">
  <authors>
    <author>UNAH-93</author>
  </authors>
  <commentList>
    <comment ref="C27" authorId="0">
      <text>
        <r>
          <rPr>
            <b/>
            <sz val="9"/>
            <color indexed="81"/>
            <rFont val="Tahoma"/>
            <family val="2"/>
          </rPr>
          <t>UNAH-93:</t>
        </r>
        <r>
          <rPr>
            <sz val="9"/>
            <color indexed="81"/>
            <rFont val="Tahoma"/>
            <family val="2"/>
          </rPr>
          <t xml:space="preserve">
Este objetivo contiene acciones estratégicas que permiten cumplir los objetivos de la dimensión: VINCULACIÓN U-SOC.</t>
        </r>
      </text>
    </comment>
  </commentList>
</comments>
</file>

<file path=xl/comments4.xml><?xml version="1.0" encoding="utf-8"?>
<comments xmlns="http://schemas.openxmlformats.org/spreadsheetml/2006/main">
  <authors>
    <author>UNAH-93</author>
  </authors>
  <commentList>
    <comment ref="C12" authorId="0">
      <text>
        <r>
          <rPr>
            <b/>
            <sz val="9"/>
            <color indexed="81"/>
            <rFont val="Tahoma"/>
            <family val="2"/>
          </rPr>
          <t>UNAH-93:</t>
        </r>
        <r>
          <rPr>
            <sz val="9"/>
            <color indexed="81"/>
            <rFont val="Tahoma"/>
            <family val="2"/>
          </rPr>
          <t xml:space="preserve">
Aplica también en la dimensión: GOBERNABILIDAD Y PROCESOS DE GESTIÓN DESCENTRALIZADA EN REDES.</t>
        </r>
      </text>
    </comment>
  </commentList>
</comments>
</file>

<file path=xl/comments5.xml><?xml version="1.0" encoding="utf-8"?>
<comments xmlns="http://schemas.openxmlformats.org/spreadsheetml/2006/main">
  <authors>
    <author>UNAH-93</author>
  </authors>
  <commentList>
    <comment ref="C6" authorId="0">
      <text>
        <r>
          <rPr>
            <b/>
            <sz val="9"/>
            <color indexed="81"/>
            <rFont val="Tahoma"/>
            <family val="2"/>
          </rPr>
          <t>UNAH-93:</t>
        </r>
        <r>
          <rPr>
            <sz val="9"/>
            <color indexed="81"/>
            <rFont val="Tahoma"/>
            <family val="2"/>
          </rPr>
          <t xml:space="preserve">
Aplica en las dimensiones: DOCENCIA Y PROFESORADO U., Y GOBERNABILIDAD Y PROCESOS DE GESTIÓN DESCENTRALIZADA EN REDES.</t>
        </r>
      </text>
    </comment>
  </commentList>
</comments>
</file>

<file path=xl/comments6.xml><?xml version="1.0" encoding="utf-8"?>
<comments xmlns="http://schemas.openxmlformats.org/spreadsheetml/2006/main">
  <authors>
    <author>UNAH-93</author>
  </authors>
  <commentList>
    <comment ref="C7" authorId="0">
      <text>
        <r>
          <rPr>
            <b/>
            <sz val="9"/>
            <color indexed="81"/>
            <rFont val="Tahoma"/>
            <family val="2"/>
          </rPr>
          <t>UNAH-93:</t>
        </r>
        <r>
          <rPr>
            <sz val="9"/>
            <color indexed="81"/>
            <rFont val="Tahoma"/>
            <family val="2"/>
          </rPr>
          <t xml:space="preserve">
También aplica en las dimensiones: DOCENCIA Y PROFESORADO U., Y CULTURA E INNOVACIÓN INSTITUCIONAL.</t>
        </r>
      </text>
    </comment>
  </commentList>
</comments>
</file>

<file path=xl/comments7.xml><?xml version="1.0" encoding="utf-8"?>
<comments xmlns="http://schemas.openxmlformats.org/spreadsheetml/2006/main">
  <authors>
    <author>UNAH-93</author>
  </authors>
  <commentList>
    <comment ref="C7" authorId="0">
      <text>
        <r>
          <rPr>
            <b/>
            <sz val="9"/>
            <color indexed="81"/>
            <rFont val="Tahoma"/>
            <family val="2"/>
          </rPr>
          <t>UNAH-93:</t>
        </r>
        <r>
          <rPr>
            <sz val="9"/>
            <color indexed="81"/>
            <rFont val="Tahoma"/>
            <family val="2"/>
          </rPr>
          <t xml:space="preserve">
Aplica también en: ESTUDIANTES Y GRADUADOS, Y DOCENCIA Y PROFESORADO U.</t>
        </r>
      </text>
    </comment>
    <comment ref="C19" authorId="0">
      <text>
        <r>
          <rPr>
            <b/>
            <sz val="9"/>
            <color indexed="81"/>
            <rFont val="Tahoma"/>
            <family val="2"/>
          </rPr>
          <t>UNAH-93:</t>
        </r>
        <r>
          <rPr>
            <sz val="9"/>
            <color indexed="81"/>
            <rFont val="Tahoma"/>
            <family val="2"/>
          </rPr>
          <t xml:space="preserve">
Aplica también en la dimensión: GOBERNABILIDAD Y PROCESOS DE GESTIÓN DESCENTRALIZADA EN REDES.</t>
        </r>
      </text>
    </comment>
  </commentList>
</comments>
</file>

<file path=xl/comments8.xml><?xml version="1.0" encoding="utf-8"?>
<comments xmlns="http://schemas.openxmlformats.org/spreadsheetml/2006/main">
  <authors>
    <author>UNAH-93</author>
  </authors>
  <commentList>
    <comment ref="C10" authorId="0">
      <text>
        <r>
          <rPr>
            <b/>
            <sz val="9"/>
            <color indexed="81"/>
            <rFont val="Tahoma"/>
            <family val="2"/>
          </rPr>
          <t>UNAH-93:</t>
        </r>
        <r>
          <rPr>
            <sz val="9"/>
            <color indexed="81"/>
            <rFont val="Tahoma"/>
            <family val="2"/>
          </rPr>
          <t xml:space="preserve">
Aplica también en la dimensión: VINCULACIÓN UNIVERSIDAD-SOCIEDAD.</t>
        </r>
      </text>
    </comment>
  </commentList>
</comments>
</file>

<file path=xl/sharedStrings.xml><?xml version="1.0" encoding="utf-8"?>
<sst xmlns="http://schemas.openxmlformats.org/spreadsheetml/2006/main" count="21243" uniqueCount="2924">
  <si>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</si>
  <si>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</si>
  <si>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</si>
  <si>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</si>
  <si>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</si>
  <si>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</si>
  <si>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</si>
  <si>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</si>
  <si>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</si>
  <si>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</si>
  <si>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</si>
  <si>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</si>
  <si>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</si>
  <si>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</si>
  <si>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</si>
  <si>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</si>
  <si>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</si>
  <si>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</si>
  <si>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</si>
  <si>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</si>
  <si>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</si>
  <si>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</si>
  <si>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</si>
  <si>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</si>
  <si>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</si>
  <si>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</si>
  <si>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</si>
  <si>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</si>
  <si>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</si>
  <si>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</si>
  <si>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</si>
  <si>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</si>
  <si>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</si>
  <si>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</si>
  <si>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</si>
  <si>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</si>
  <si>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</si>
  <si>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</si>
  <si>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</si>
  <si>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</si>
  <si>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</si>
  <si>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</si>
  <si>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</si>
  <si>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</si>
  <si>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</si>
  <si>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</si>
  <si>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</si>
  <si>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</si>
  <si>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</si>
  <si>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</si>
  <si>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</si>
  <si>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</si>
  <si>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</si>
  <si>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</si>
  <si>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</si>
  <si>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</si>
  <si>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</si>
  <si>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</si>
  <si>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</si>
  <si>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</si>
  <si>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</si>
  <si>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</si>
  <si>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</si>
  <si>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</si>
  <si>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</si>
  <si>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</si>
  <si>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</si>
  <si>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</si>
  <si>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</si>
  <si>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</si>
  <si>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</si>
  <si>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</si>
  <si>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</si>
  <si>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</si>
  <si>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</si>
  <si>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</si>
  <si>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</si>
  <si>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</si>
  <si>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</si>
  <si>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</si>
  <si>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</si>
  <si>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</si>
  <si>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</si>
  <si>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</si>
  <si>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</si>
  <si>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PLAN OPERATIVO ANUAL</t>
  </si>
  <si>
    <t>cifras en L.</t>
  </si>
  <si>
    <t>RESULTADOS</t>
  </si>
  <si>
    <t>INDICADORES DE RESULTADOS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</si>
  <si>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</si>
  <si>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</si>
  <si>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</si>
  <si>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</si>
  <si>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</si>
  <si>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</si>
  <si>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</si>
  <si>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</si>
  <si>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</si>
  <si>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</si>
  <si>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</si>
  <si>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</si>
  <si>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</si>
  <si>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</si>
  <si>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</si>
  <si>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</si>
  <si>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</si>
  <si>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</si>
  <si>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</si>
  <si>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</si>
  <si>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</si>
  <si>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</si>
  <si>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</si>
  <si>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</si>
  <si>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</si>
  <si>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</si>
  <si>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</si>
  <si>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</si>
  <si>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</si>
  <si>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</si>
  <si>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</si>
  <si>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</si>
  <si>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</si>
  <si>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</si>
  <si>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</si>
  <si>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</si>
  <si>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</si>
  <si>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</si>
  <si>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</si>
  <si>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</si>
  <si>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</si>
  <si>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</si>
  <si>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</si>
  <si>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</si>
  <si>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</si>
  <si>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</si>
  <si>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</si>
  <si>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</si>
  <si>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</si>
  <si>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</si>
  <si>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</si>
  <si>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</si>
  <si>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</si>
  <si>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</si>
  <si>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</si>
  <si>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</si>
  <si>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</si>
  <si>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</si>
  <si>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</si>
  <si>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</si>
  <si>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</si>
  <si>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</si>
  <si>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</si>
  <si>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</si>
  <si>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</si>
  <si>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</si>
  <si>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</si>
  <si>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</si>
  <si>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</si>
  <si>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</si>
  <si>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</si>
  <si>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</si>
  <si>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</si>
  <si>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</si>
  <si>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</si>
  <si>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</si>
  <si>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</si>
  <si>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</si>
  <si>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</si>
  <si>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</si>
  <si>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</si>
  <si>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</si>
  <si>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</si>
  <si>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</si>
  <si>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</si>
  <si>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</si>
  <si>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</si>
  <si>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</si>
  <si>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</si>
  <si>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</si>
  <si>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</si>
  <si>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</si>
  <si>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</si>
  <si>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</si>
  <si>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</si>
  <si>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</si>
  <si>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</si>
  <si>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</si>
  <si>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</si>
  <si>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</si>
  <si>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</si>
  <si>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</si>
  <si>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</si>
  <si>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</si>
  <si>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</si>
  <si>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</si>
  <si>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</si>
  <si>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</si>
  <si>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</si>
  <si>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</si>
  <si>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</si>
  <si>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</si>
  <si>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</si>
  <si>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</si>
  <si>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</si>
  <si>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</si>
  <si>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</si>
  <si>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</si>
  <si>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</si>
  <si>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</si>
  <si>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</si>
  <si>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</si>
  <si>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</si>
  <si>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</si>
  <si>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</si>
  <si>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</si>
  <si>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</si>
  <si>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</si>
  <si>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</si>
  <si>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</si>
  <si>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</si>
  <si>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</si>
  <si>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</si>
  <si>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</si>
  <si>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</si>
  <si>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</si>
  <si>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</si>
  <si>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</si>
  <si>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</si>
  <si>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</si>
  <si>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</si>
  <si>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</si>
  <si>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</si>
  <si>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</si>
  <si>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</si>
  <si>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</si>
  <si>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</si>
  <si>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</si>
  <si>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</si>
  <si>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</si>
  <si>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</si>
  <si>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</si>
  <si>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</si>
  <si>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</si>
  <si>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</si>
  <si>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</si>
  <si>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</si>
  <si>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</si>
  <si>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</si>
  <si>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</si>
  <si>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</si>
  <si>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</si>
  <si>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</si>
  <si>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</si>
  <si>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</si>
  <si>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</si>
  <si>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</si>
  <si>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</si>
  <si>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</si>
  <si>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</si>
  <si>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</si>
  <si>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</si>
  <si>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</si>
  <si>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</si>
  <si>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</si>
  <si>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</si>
  <si>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</si>
  <si>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</si>
  <si>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</si>
  <si>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</si>
  <si>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</si>
  <si>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</si>
  <si>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</si>
  <si>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</si>
  <si>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</si>
  <si>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</si>
  <si>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</si>
  <si>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</si>
  <si>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</si>
  <si>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</si>
  <si>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</si>
  <si>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</si>
  <si>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</si>
  <si>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</si>
  <si>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</si>
  <si>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</si>
  <si>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</si>
  <si>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</si>
  <si>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</si>
  <si>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</si>
  <si>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</si>
  <si>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</si>
  <si>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</si>
  <si>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</si>
  <si>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</si>
  <si>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</si>
  <si>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</si>
  <si>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</si>
  <si>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</si>
  <si>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</si>
  <si>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</si>
  <si>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</si>
  <si>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</si>
  <si>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</si>
  <si>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</si>
  <si>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</si>
  <si>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</si>
  <si>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</si>
  <si>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</si>
  <si>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</si>
  <si>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</si>
  <si>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</si>
  <si>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</si>
  <si>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</si>
  <si>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</si>
  <si>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</si>
  <si>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</si>
  <si>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</si>
  <si>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</si>
  <si>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</si>
  <si>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</si>
  <si>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</si>
  <si>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</si>
  <si>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</si>
  <si>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</si>
  <si>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</si>
  <si>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</si>
  <si>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</si>
  <si>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</si>
  <si>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</si>
  <si>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</si>
  <si>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</si>
  <si>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</si>
  <si>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</si>
  <si>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</si>
  <si>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</si>
  <si>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</si>
  <si>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</si>
  <si>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</si>
  <si>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</si>
  <si>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</si>
  <si>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</si>
  <si>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</si>
  <si>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</si>
  <si>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</si>
  <si>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</si>
  <si>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</si>
  <si>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</si>
  <si>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</si>
  <si>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</si>
  <si>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</si>
  <si>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</si>
  <si>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</si>
  <si>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</si>
  <si>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</si>
  <si>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</si>
  <si>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</si>
  <si>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</si>
  <si>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</si>
  <si>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</si>
  <si>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</si>
  <si>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</si>
  <si>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</si>
  <si>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</si>
  <si>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</si>
  <si>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</si>
  <si>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</si>
  <si>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</si>
  <si>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</si>
  <si>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</si>
  <si>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</si>
  <si>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</si>
  <si>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</si>
  <si>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</si>
  <si>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</si>
  <si>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</si>
  <si>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</si>
  <si>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</si>
  <si>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</si>
  <si>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</si>
  <si>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</si>
  <si>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</si>
  <si>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</si>
  <si>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</si>
  <si>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</si>
  <si>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</si>
  <si>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</si>
  <si>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</si>
  <si>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</si>
  <si>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</si>
  <si>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</si>
  <si>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</si>
  <si>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</si>
  <si>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</si>
  <si>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</si>
  <si>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</si>
  <si>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</si>
  <si>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</si>
  <si>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</si>
  <si>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</si>
  <si>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</si>
  <si>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</si>
  <si>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</si>
  <si>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</si>
  <si>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</si>
  <si>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</si>
  <si>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</si>
  <si>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</si>
  <si>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</si>
  <si>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</si>
  <si>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</si>
  <si>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</si>
  <si>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</si>
  <si>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</si>
  <si>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</si>
  <si>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</si>
  <si>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</si>
  <si>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</si>
  <si>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</si>
  <si>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</si>
  <si>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</si>
  <si>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</si>
  <si>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</si>
  <si>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</si>
  <si>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</si>
  <si>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</si>
  <si>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</si>
  <si>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</si>
  <si>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</si>
  <si>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</si>
  <si>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</si>
  <si>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</si>
  <si>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</si>
  <si>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</si>
  <si>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</si>
  <si>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</si>
  <si>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</si>
  <si>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</si>
  <si>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</si>
  <si>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</si>
  <si>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</si>
  <si>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</si>
  <si>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</si>
  <si>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</si>
  <si>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</si>
  <si>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</si>
  <si>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</si>
  <si>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</si>
  <si>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</si>
  <si>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</si>
  <si>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</si>
  <si>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</si>
  <si>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</si>
  <si>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</si>
  <si>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</si>
  <si>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</si>
  <si>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</si>
  <si>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</si>
  <si>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</si>
  <si>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</si>
  <si>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</si>
  <si>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</si>
  <si>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</si>
  <si>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</si>
  <si>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</si>
  <si>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</si>
  <si>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</si>
  <si>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</si>
  <si>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</si>
  <si>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</si>
  <si>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</si>
  <si>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</si>
  <si>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</si>
  <si>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</si>
  <si>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</si>
  <si>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</si>
  <si>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</si>
  <si>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</si>
  <si>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Lo Esencial de la UNAH para la Construcción de Ciudadanía</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</si>
  <si>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</si>
  <si>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</si>
  <si>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</si>
  <si>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</si>
  <si>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</si>
  <si>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</si>
  <si>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</si>
  <si>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</si>
  <si>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</si>
  <si>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</si>
  <si>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</si>
  <si>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</si>
  <si>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</si>
  <si>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</si>
  <si>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</si>
  <si>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</si>
  <si>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</si>
  <si>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</si>
  <si>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</si>
  <si>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</si>
  <si>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</si>
  <si>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</si>
  <si>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</si>
  <si>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</si>
  <si>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</si>
  <si>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</si>
  <si>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</si>
  <si>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</si>
  <si>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</si>
  <si>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</si>
  <si>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</si>
  <si>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</si>
  <si>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</si>
  <si>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</si>
  <si>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</si>
  <si>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</si>
  <si>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</si>
  <si>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</si>
  <si>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</si>
  <si>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</si>
  <si>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</si>
  <si>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</si>
  <si>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</si>
  <si>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</si>
  <si>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</si>
  <si>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</si>
  <si>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</si>
  <si>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</si>
  <si>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</si>
  <si>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</si>
  <si>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</si>
  <si>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</si>
  <si>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</si>
  <si>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</si>
  <si>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</si>
  <si>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</si>
  <si>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</si>
  <si>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</si>
  <si>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</si>
  <si>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</si>
  <si>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</si>
  <si>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</si>
  <si>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</si>
  <si>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</si>
  <si>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</si>
  <si>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</si>
  <si>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</si>
  <si>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</si>
  <si>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</si>
  <si>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</si>
  <si>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</si>
  <si>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</si>
  <si>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</si>
  <si>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</si>
  <si>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</si>
  <si>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</si>
  <si>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</si>
  <si>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</si>
  <si>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</si>
  <si>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</si>
  <si>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</si>
  <si>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</si>
  <si>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</si>
  <si>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</si>
  <si>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</si>
  <si>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</si>
  <si>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</si>
  <si>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</si>
  <si>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</si>
  <si>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</si>
  <si>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</si>
  <si>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</si>
  <si>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</si>
  <si>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</si>
  <si>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</si>
  <si>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</si>
  <si>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</si>
  <si>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</si>
  <si>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</si>
  <si>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</si>
  <si>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</si>
  <si>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</si>
  <si>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</si>
  <si>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</si>
  <si>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</si>
  <si>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</si>
  <si>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</si>
  <si>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</si>
  <si>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</si>
  <si>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</si>
  <si>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</si>
  <si>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</si>
  <si>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</si>
  <si>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</si>
  <si>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</si>
  <si>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</si>
  <si>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</si>
  <si>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</si>
  <si>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</si>
  <si>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</si>
  <si>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</si>
  <si>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</si>
  <si>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</si>
  <si>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</si>
  <si>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</si>
  <si>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</si>
  <si>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</si>
  <si>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</si>
  <si>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</si>
  <si>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</si>
  <si>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</si>
  <si>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</si>
  <si>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</si>
  <si>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</si>
  <si>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</si>
  <si>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</si>
  <si>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</si>
  <si>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</si>
  <si>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</si>
  <si>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</si>
  <si>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</si>
  <si>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</si>
  <si>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</si>
  <si>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</si>
  <si>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</si>
  <si>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</si>
  <si>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</si>
  <si>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</si>
  <si>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</si>
  <si>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</si>
  <si>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</si>
  <si>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</si>
  <si>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</si>
  <si>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</si>
  <si>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</si>
  <si>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</si>
  <si>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</si>
  <si>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</si>
  <si>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</si>
  <si>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</si>
  <si>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</si>
  <si>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</si>
  <si>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</si>
  <si>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</si>
  <si>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</si>
  <si>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</si>
  <si>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</si>
  <si>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</si>
  <si>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</si>
  <si>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</si>
  <si>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</si>
  <si>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</si>
  <si>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</si>
  <si>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</si>
  <si>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</si>
  <si>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</si>
  <si>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</si>
  <si>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</si>
  <si>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</si>
  <si>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</si>
  <si>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</si>
  <si>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</si>
  <si>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</si>
  <si>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</si>
  <si>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</si>
  <si>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</si>
  <si>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</si>
  <si>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</si>
  <si>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</si>
  <si>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</si>
  <si>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</si>
  <si>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</si>
  <si>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</si>
  <si>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</si>
  <si>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</si>
  <si>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</si>
  <si>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</si>
  <si>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</si>
  <si>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</si>
  <si>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</si>
  <si>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</si>
  <si>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</si>
  <si>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</si>
  <si>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</si>
  <si>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</si>
  <si>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</si>
  <si>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</si>
  <si>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</si>
  <si>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</si>
  <si>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</si>
  <si>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</si>
  <si>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</si>
  <si>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</si>
  <si>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</si>
  <si>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</si>
  <si>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</si>
  <si>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</si>
  <si>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</si>
  <si>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</si>
  <si>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</si>
  <si>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</si>
  <si>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</si>
  <si>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</si>
  <si>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</si>
  <si>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</si>
  <si>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</si>
  <si>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</si>
  <si>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</si>
  <si>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</si>
  <si>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</si>
  <si>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</si>
  <si>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</si>
  <si>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</si>
  <si>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</si>
  <si>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</si>
  <si>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</si>
  <si>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</si>
  <si>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</si>
  <si>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</si>
  <si>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</si>
  <si>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</si>
  <si>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</si>
  <si>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</si>
  <si>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</si>
  <si>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</si>
  <si>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</si>
  <si>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</si>
  <si>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</si>
  <si>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</si>
  <si>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</si>
  <si>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</si>
  <si>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</si>
  <si>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</si>
  <si>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</si>
  <si>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</si>
  <si>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</si>
  <si>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</si>
  <si>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</si>
  <si>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</si>
  <si>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</si>
  <si>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</si>
  <si>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</si>
  <si>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</si>
  <si>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</si>
  <si>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</si>
  <si>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</si>
  <si>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</si>
  <si>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</si>
  <si>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</si>
  <si>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</si>
  <si>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</si>
  <si>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</si>
  <si>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</si>
  <si>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</si>
  <si>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</si>
  <si>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</si>
  <si>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</si>
  <si>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</si>
  <si>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</si>
  <si>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</si>
  <si>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</si>
  <si>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</si>
  <si>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</si>
  <si>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</si>
  <si>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</si>
  <si>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</si>
  <si>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</si>
  <si>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</si>
  <si>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</si>
  <si>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</si>
  <si>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</si>
  <si>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</si>
  <si>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</si>
  <si>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</si>
  <si>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</si>
  <si>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</si>
  <si>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</si>
  <si>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</si>
  <si>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</si>
  <si>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</si>
  <si>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</si>
  <si>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</si>
  <si>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</si>
  <si>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</si>
  <si>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</si>
  <si>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</si>
  <si>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</si>
  <si>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</si>
  <si>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</si>
  <si>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</si>
  <si>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</si>
  <si>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</si>
  <si>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</si>
  <si>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</si>
  <si>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</si>
  <si>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</si>
  <si>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</si>
  <si>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</si>
  <si>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</si>
  <si>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</si>
  <si>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</si>
  <si>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</si>
  <si>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</si>
  <si>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</si>
  <si>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</si>
  <si>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</si>
  <si>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</si>
  <si>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</si>
  <si>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</si>
  <si>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</si>
  <si>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</si>
  <si>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</si>
  <si>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</si>
  <si>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</si>
  <si>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</si>
  <si>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</si>
  <si>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</si>
  <si>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</si>
  <si>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</si>
  <si>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</si>
  <si>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</si>
  <si>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</si>
  <si>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</si>
  <si>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</si>
  <si>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</si>
  <si>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</si>
  <si>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</si>
  <si>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</si>
  <si>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</si>
  <si>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</si>
  <si>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</si>
  <si>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</si>
  <si>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</si>
  <si>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</si>
  <si>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</si>
  <si>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</si>
  <si>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</si>
  <si>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</si>
  <si>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</si>
  <si>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</si>
  <si>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</si>
  <si>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</si>
  <si>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</si>
  <si>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</si>
  <si>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</si>
  <si>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</si>
  <si>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</si>
  <si>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</si>
  <si>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</si>
  <si>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</si>
  <si>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</si>
  <si>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</si>
  <si>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</si>
  <si>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</si>
  <si>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</si>
  <si>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</si>
  <si>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</si>
  <si>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</si>
  <si>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</si>
  <si>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</si>
  <si>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</si>
  <si>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</si>
  <si>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</si>
  <si>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</si>
  <si>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</si>
  <si>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</si>
  <si>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</si>
  <si>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</si>
  <si>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</si>
  <si>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</si>
  <si>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</si>
  <si>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</si>
  <si>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</si>
  <si>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</si>
  <si>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</si>
  <si>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</si>
  <si>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</si>
  <si>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</si>
  <si>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</si>
  <si>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</si>
  <si>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</si>
  <si>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</si>
  <si>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</si>
  <si>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</si>
  <si>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</si>
  <si>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</si>
  <si>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</si>
  <si>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</si>
  <si>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</si>
  <si>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</si>
  <si>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</si>
  <si>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</si>
  <si>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</si>
  <si>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</si>
  <si>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</si>
  <si>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</si>
  <si>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</si>
  <si>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</si>
  <si>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</si>
  <si>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</si>
  <si>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</si>
  <si>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</si>
  <si>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</si>
  <si>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</si>
  <si>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</si>
  <si>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</si>
  <si>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</si>
  <si>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</si>
  <si>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</si>
  <si>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</si>
  <si>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</si>
  <si>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</si>
  <si>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</si>
  <si>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</si>
  <si>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</si>
  <si>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</si>
  <si>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</si>
  <si>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</si>
  <si>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</si>
  <si>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</si>
  <si>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</si>
  <si>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</si>
  <si>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</si>
  <si>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</si>
  <si>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</si>
  <si>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</si>
  <si>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</si>
  <si>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</si>
  <si>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</si>
  <si>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</si>
  <si>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</si>
  <si>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</si>
  <si>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</si>
  <si>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</si>
  <si>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</si>
  <si>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</si>
  <si>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</si>
  <si>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</si>
  <si>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</si>
  <si>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</si>
  <si>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</si>
  <si>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</si>
  <si>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</si>
  <si>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</si>
  <si>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</si>
  <si>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</si>
  <si>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</si>
  <si>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</si>
  <si>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</si>
  <si>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</si>
  <si>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</si>
  <si>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</si>
  <si>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</si>
  <si>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</si>
  <si>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</si>
  <si>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</si>
  <si>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</si>
  <si>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</si>
  <si>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</si>
  <si>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</si>
  <si>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</si>
  <si>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</si>
  <si>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</si>
  <si>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</si>
  <si>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</si>
  <si>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</si>
  <si>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</si>
  <si>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</si>
  <si>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</si>
  <si>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</si>
  <si>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</si>
  <si>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</si>
  <si>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</si>
  <si>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</si>
  <si>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</si>
  <si>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</si>
  <si>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</si>
  <si>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</si>
  <si>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</si>
  <si>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</si>
  <si>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</si>
  <si>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</si>
  <si>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</si>
  <si>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</si>
  <si>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</si>
  <si>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</si>
  <si>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</si>
  <si>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</si>
  <si>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</si>
  <si>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</si>
  <si>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</si>
  <si>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</si>
  <si>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</si>
  <si>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</si>
  <si>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</si>
  <si>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</si>
  <si>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</si>
  <si>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</si>
  <si>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</si>
  <si>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</si>
  <si>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</si>
  <si>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</si>
  <si>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</si>
  <si>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</si>
  <si>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</si>
  <si>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</si>
  <si>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</si>
  <si>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</si>
  <si>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</si>
  <si>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</si>
  <si>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</si>
  <si>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</si>
  <si>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</si>
  <si>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</si>
  <si>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</si>
  <si>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</si>
  <si>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</si>
  <si>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</si>
  <si>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</si>
  <si>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</si>
  <si>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</si>
  <si>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</si>
  <si>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</si>
  <si>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</si>
  <si>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</si>
  <si>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</si>
  <si>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</si>
  <si>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</si>
  <si>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</si>
  <si>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</si>
  <si>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</si>
  <si>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</si>
  <si>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</si>
  <si>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</si>
  <si>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</si>
  <si>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</si>
  <si>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</si>
  <si>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</si>
  <si>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</si>
  <si>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</si>
  <si>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</si>
  <si>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</si>
  <si>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</si>
  <si>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</si>
  <si>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</si>
  <si>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</si>
  <si>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</si>
  <si>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</si>
  <si>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</si>
  <si>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</si>
  <si>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</si>
  <si>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</si>
  <si>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</si>
  <si>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</si>
  <si>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</si>
  <si>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</si>
  <si>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</si>
  <si>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</si>
  <si>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</si>
  <si>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</si>
  <si>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</si>
  <si>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</si>
  <si>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</si>
  <si>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</si>
  <si>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</si>
  <si>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</si>
  <si>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</si>
  <si>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</si>
  <si>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</si>
  <si>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</si>
  <si>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</si>
  <si>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</si>
  <si>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</si>
  <si>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</si>
  <si>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</si>
  <si>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</si>
  <si>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</si>
  <si>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</si>
  <si>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</si>
  <si>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</si>
  <si>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</si>
  <si>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</si>
  <si>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</si>
  <si>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</si>
  <si>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</si>
  <si>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</si>
  <si>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</si>
  <si>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</si>
  <si>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</si>
  <si>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</si>
  <si>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</si>
  <si>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</si>
  <si>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</si>
  <si>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</si>
  <si>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</si>
  <si>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</si>
  <si>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</si>
  <si>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</si>
  <si>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</si>
  <si>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</si>
  <si>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</si>
  <si>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</si>
  <si>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</si>
  <si>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</si>
  <si>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</si>
  <si>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</si>
  <si>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</si>
  <si>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</si>
  <si>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</si>
  <si>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</si>
  <si>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</si>
  <si>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</si>
  <si>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</si>
  <si>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</si>
  <si>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</si>
  <si>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</si>
  <si>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</si>
  <si>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</si>
  <si>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</si>
  <si>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</si>
  <si>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</si>
  <si>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</si>
  <si>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</si>
  <si>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</si>
  <si>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</si>
  <si>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</si>
  <si>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</si>
  <si>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</si>
  <si>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</si>
  <si>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</si>
  <si>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</si>
  <si>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</si>
  <si>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</si>
  <si>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</si>
  <si>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</si>
  <si>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</si>
  <si>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</si>
  <si>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</si>
  <si>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</si>
  <si>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</si>
  <si>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</si>
  <si>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</si>
  <si>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</si>
  <si>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</si>
  <si>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</si>
  <si>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</si>
  <si>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</si>
  <si>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</si>
  <si>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</si>
  <si>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</si>
  <si>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</si>
  <si>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</si>
  <si>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</si>
  <si>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</si>
  <si>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</si>
  <si>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</si>
  <si>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</si>
  <si>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</si>
  <si>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</si>
  <si>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</si>
  <si>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</si>
  <si>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</si>
  <si>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</si>
  <si>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</si>
  <si>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</si>
  <si>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</si>
  <si>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</si>
  <si>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</si>
  <si>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</si>
  <si>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</si>
  <si>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</si>
  <si>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</si>
  <si>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</si>
  <si>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</si>
  <si>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</si>
  <si>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</si>
  <si>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</si>
  <si>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</si>
  <si>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</si>
  <si>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</si>
  <si>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</si>
  <si>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</si>
  <si>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</si>
  <si>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</si>
  <si>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</si>
  <si>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</si>
  <si>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</si>
  <si>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</si>
  <si>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</si>
  <si>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</si>
  <si>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</si>
  <si>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</si>
  <si>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</si>
  <si>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</si>
  <si>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</si>
  <si>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</si>
  <si>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</si>
  <si>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</si>
  <si>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</si>
  <si>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</si>
  <si>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</si>
  <si>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</si>
  <si>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</si>
  <si>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</si>
  <si>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</si>
  <si>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</si>
  <si>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</si>
  <si>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</si>
  <si>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</si>
  <si>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</si>
  <si>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</si>
  <si>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</si>
  <si>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</si>
  <si>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</si>
  <si>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</si>
  <si>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</si>
  <si>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</si>
  <si>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</si>
  <si>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</si>
  <si>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</si>
  <si>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</si>
  <si>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</si>
  <si>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</si>
  <si>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</si>
  <si>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</si>
  <si>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</si>
  <si>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</si>
  <si>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</si>
  <si>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</si>
  <si>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</si>
  <si>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</si>
  <si>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</si>
  <si>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</si>
  <si>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</si>
  <si>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</si>
  <si>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</si>
  <si>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</si>
  <si>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</si>
  <si>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</si>
  <si>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</si>
  <si>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</si>
  <si>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</si>
  <si>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</si>
  <si>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</si>
  <si>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</si>
  <si>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</si>
  <si>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</si>
  <si>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</si>
  <si>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</si>
  <si>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</si>
  <si>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</si>
  <si>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</si>
  <si>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</si>
  <si>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</si>
  <si>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</si>
  <si>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</si>
  <si>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</si>
  <si>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</si>
  <si>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</si>
  <si>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</si>
  <si>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</si>
  <si>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</si>
  <si>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</si>
  <si>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</si>
  <si>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</si>
  <si>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</si>
  <si>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</si>
  <si>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</si>
  <si>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</si>
  <si>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</si>
  <si>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</si>
  <si>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</si>
  <si>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</si>
  <si>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</si>
  <si>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</si>
  <si>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</si>
  <si>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</si>
  <si>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</si>
  <si>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</si>
  <si>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</si>
  <si>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</si>
  <si>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</si>
  <si>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</si>
  <si>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</si>
  <si>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</si>
  <si>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</si>
  <si>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</si>
  <si>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</si>
  <si>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</si>
  <si>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</si>
  <si>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</si>
  <si>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</si>
  <si>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</si>
  <si>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</si>
  <si>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</si>
  <si>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</si>
  <si>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</si>
  <si>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</si>
  <si>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</si>
  <si>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</si>
  <si>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</si>
  <si>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</si>
  <si>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</si>
  <si>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</si>
  <si>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</si>
  <si>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</si>
  <si>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</si>
  <si>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</si>
  <si>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</si>
  <si>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</si>
  <si>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</si>
  <si>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</si>
  <si>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</si>
  <si>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</si>
  <si>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</si>
  <si>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</si>
  <si>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</si>
  <si>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</si>
  <si>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</si>
  <si>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</si>
  <si>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</si>
  <si>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</si>
  <si>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</si>
  <si>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</si>
  <si>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</si>
  <si>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</si>
  <si>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</si>
  <si>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</si>
  <si>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</si>
  <si>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</si>
  <si>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</si>
  <si>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</si>
  <si>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</si>
  <si>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</si>
  <si>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</si>
  <si>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</si>
  <si>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</si>
  <si>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</si>
  <si>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</si>
  <si>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</si>
  <si>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</si>
  <si>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</si>
  <si>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</si>
  <si>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</si>
  <si>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</si>
  <si>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</si>
  <si>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</si>
  <si>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</si>
  <si>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</si>
  <si>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</si>
  <si>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</si>
  <si>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</si>
  <si>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OBJETIVOS:</t>
  </si>
  <si>
    <t>DESARROLLO E INNOVACIÓN CURRICULAR</t>
  </si>
  <si>
    <t>INTERNACIONALIZACIÓN DE LA EDUCACIÓN SUPERIOR</t>
  </si>
  <si>
    <t xml:space="preserve">a) La UNAH cuenta con un sistema de gestión y aprobación de convenios y proyectos acorde a las modalidades internacionales </t>
  </si>
  <si>
    <t>b) Sistema de información de VRI (SIVRI) per-mite a la comuni-dad universitaria tomar decisiones en cuanto a acciones de internacionalización</t>
  </si>
  <si>
    <t>c) La movilidad académica y estudiantil es impulsada por las diversas unidades y facilitada desde la VRI</t>
  </si>
  <si>
    <t xml:space="preserve">d) Fortalecer la capacidad de elaboración, presentación y negociación de iniciativas de cooperación en las unidades </t>
  </si>
  <si>
    <t xml:space="preserve">e) Participación de la UNAH-VRI en redes y consorcios internacionales </t>
  </si>
  <si>
    <t>f) Visibilización de la UNAH a nivel nacional e internacional en temas claves del desarrollo, internacionalización y otros.</t>
  </si>
  <si>
    <t xml:space="preserve">g) Monitoreo y evaluación del proceso de internacionalización </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</si>
  <si>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</si>
  <si>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</si>
  <si>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</si>
  <si>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</si>
  <si>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</si>
  <si>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</si>
  <si>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</si>
  <si>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</si>
  <si>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</si>
  <si>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</si>
  <si>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</si>
  <si>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</si>
  <si>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</si>
  <si>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</si>
  <si>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</si>
  <si>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</si>
  <si>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</si>
  <si>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</si>
  <si>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</si>
  <si>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</si>
  <si>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</si>
  <si>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</si>
  <si>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</si>
  <si>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</si>
  <si>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</si>
  <si>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</si>
  <si>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</si>
  <si>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</si>
  <si>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</si>
  <si>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e.1) Las unidades académicas de las facultades y los centros regionales cuentan con al menos una (1) unidad de gestión de la investigación.</t>
  </si>
  <si>
    <t>e.2) Las facultades y los centros regionales cuentan con instituto de investigación científica.</t>
  </si>
  <si>
    <t>e.3) Firmados convenios de cooperación con instituciones nacionales e internacionales.</t>
  </si>
  <si>
    <t>e.4) Fortalecidos los vínculos de la UNAH con el gobierno, sectores productivos, sectores sociales y otras universidades, en torno a la investigación científica, para contribuir de forma integral al conocimiento y solución de los principales problemas del país.</t>
  </si>
  <si>
    <t>TOTAL INVESTIGACION CIENTÍFICA</t>
  </si>
  <si>
    <t>INVESTIGACION CIENTÍFICA</t>
  </si>
  <si>
    <t>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</si>
  <si>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2. Fortalecer de manera permanente y sostenida la Vinculación de la UNAH con el Estado, sus graduados, las fuerzas sociales, productivas y demás que integran la sociedad hondureña.</t>
  </si>
  <si>
    <t>TOTAL DOCENCIA Y PROFESORADO UNIVERSITARIO</t>
  </si>
  <si>
    <t>ESTUDIANTES Y GRADUADOS</t>
  </si>
  <si>
    <t>TOTAL ESTUDIANTES Y GRADUADOS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</si>
  <si>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</si>
  <si>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</si>
  <si>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3. Velar y promover de manera efectiva, la inclusión de los Graduados Universitarios calificados para el relevo docente ( entre otros, reorientado y fortaleciendo a través de un nuevo Reglamento, a los Instructores).</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</si>
  <si>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</si>
  <si>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</si>
  <si>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</si>
  <si>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</si>
  <si>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</si>
  <si>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</si>
  <si>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</si>
  <si>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</si>
  <si>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</si>
  <si>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</si>
  <si>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</si>
  <si>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</si>
  <si>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</si>
  <si>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GESTIÓN DEL TALENTO HUMANO ADMINISTRATIVO Y DOCENTE</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</si>
  <si>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</si>
  <si>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</si>
  <si>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</si>
  <si>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 xml:space="preserve">h)La gestión administrativa que realiza la VRI cumple y promueve la desconcentra-ción, la ética, transparencia y rendición de cuentas.  </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</si>
  <si>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</si>
  <si>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</si>
  <si>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</si>
  <si>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</si>
  <si>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TOTAL GOBERNABILIDAD Y PROCESO DE GESTIÓN DESCENTRALIZADAS EN REDES</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</si>
  <si>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</si>
  <si>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</si>
  <si>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3) Priorizar la producción y gestión del conocimiento con alto contenido de identidad nacional, regional y local; que refuerce el saber local-regional, aborde los problemas nacionales, y que transite hacia la internacionalización del conocimiento.</t>
  </si>
  <si>
    <t>4) Fortalecer en la comunidad universitaria la práctica de la cultura física y deportes, el aprecio por las artes y la cultura como parte de la formación integral y del buen vivir.</t>
  </si>
  <si>
    <t>POA 2015</t>
  </si>
  <si>
    <t>Del 1 de Enero al 31 de Diciembre 2015</t>
  </si>
  <si>
    <t>ACTIVIDADES ESTRATÉGICAS</t>
  </si>
  <si>
    <t>ACCIONES OPERATIVAS</t>
  </si>
  <si>
    <t>OBJETIVOS DE LA FACULTAD</t>
  </si>
  <si>
    <t>AREAS ESTRATÉGICAS DE LA FACULTAD</t>
  </si>
  <si>
    <t>Registro de matrícula de los estudios de formación continua y no formal  de las diferentes áreas de la Facultad de Humanidades y Artes.  Informe de cotejo de la pertinencia en inclusión en los programas de formación continua y no formal de la Facultad. Laboratorios en funcionamiento.</t>
  </si>
  <si>
    <t>Escuelas de la Facultad.</t>
  </si>
  <si>
    <t>Cada uno de los pre-grados y grados cuenta con su propio espacio de aulas y laboratorios acondicionados de acuerdo a su disciplina, así también, en se encuentran en posesión de un plan de estudios diseñado y/o evaluado de acuerdo a criterios de acreditación internacional, fundamentalmente: SHACES.</t>
  </si>
  <si>
    <t>Planes de estudio acreditados por los órganos competentes. Informes sobre las Aulas y laboratorios de pre-grado y grado instaladas y equipadas.</t>
  </si>
  <si>
    <t>Decanato, Director de Escuela,  Jefes de Dpto. y Coordinadores de carrera.</t>
  </si>
  <si>
    <t>Planes de estudio diseñados. Oficios de gestión para su aprobación en implementación.</t>
  </si>
  <si>
    <t>Cada uno de los posgrados cuenta con su propio espacio de aulas y laboratorios acondicionados de acuerdo a su disciplina, así también,  se encuentran en posesión de un plan de estudios diseñado y/o evaluado de acuerdo a criterios de acreditación internacional, fundamentalmente: SHACES.</t>
  </si>
  <si>
    <t>Acuerdos del Consejo de Educación Superior que contienen las respectivas aprobaciones (de las nuevas maestrías de cada unidad académica).</t>
  </si>
  <si>
    <t>Informe  diagnóstico del estado del arte de los posgrados de la Facultad. Archivos proyectos de posgrado de la Facultad. Listado del número y descripción de las defensas y aprobaciones de tesis. Número de estudiantes graduados.</t>
  </si>
  <si>
    <t xml:space="preserve">Informe del diagnóstico. Diseñados los posgrados a ofertar en los centros regionales priorizados.
</t>
  </si>
  <si>
    <t>Informe de Aulas y laboratorios de postgrados instalados y equipados.</t>
  </si>
  <si>
    <t>Registro de matrícula de las asignaturas virtuales de las diferentes áreas de la Facultad de Humanidades y Artes.  Listado de estudiantes que aprueban asignaturas en el sistema bimodal. Laboratorios en funcionamiento.</t>
  </si>
  <si>
    <t>Directores de Centros Regionales, Decanatura y Coordinadores de Maestría de la Facultad, y/o consultores contratados.</t>
  </si>
  <si>
    <t>La Decanatura hará la gestión ante la SEAPI</t>
  </si>
  <si>
    <t>Decanato hará la gestión ante la SEAPI y la DEGT, Dpto. De las Escuelas</t>
  </si>
  <si>
    <t>3.Consolidar la aplicación de la política de bimodalidad en la UNAH.</t>
  </si>
  <si>
    <t>OBJETIVOS ESTRATÉGICOS DE LA FACULTAD</t>
  </si>
  <si>
    <t xml:space="preserve">ACTIVIDADES ESTRATÉGICAS </t>
  </si>
  <si>
    <t>ACTIVIDADES OPERATIVAS</t>
  </si>
  <si>
    <t>ÁREAS ESTRATÉGICAS DE LA FACULTAD</t>
  </si>
  <si>
    <t>ESTUDIANTES</t>
  </si>
  <si>
    <t>ACCIONES ESTRATÉGICAS</t>
  </si>
  <si>
    <t>Decanatura</t>
  </si>
  <si>
    <t>El Decanato, la Comisión de la Facultad  y las Unidades de Investigación harán la gestión ante la SICyT.</t>
  </si>
  <si>
    <t>Política unificada regulatoria de la PPS de la Facultad de Humanidades y Artes. Apéndice de protocolo para la medición de impacto. Convenios establecidos con las instituciones que representen prioridad en temas de desarrollo nacional.</t>
  </si>
  <si>
    <t>Planificaciones e informes que reflejen la estructura en los procesos de vinculación  Facultad-sociedad.</t>
  </si>
  <si>
    <t>Documento de la política de la PPS definida. Informes de la  PPS y otros proyectos que evidencien el impacto en el desarrollo local y la forma de trabajar en equipos interdisciplinarios. Actas de los convenios.</t>
  </si>
  <si>
    <t>Informe de las posibilidades laborales  y las competencias necesarias para responder a ellas. Registro de la constitución de las redes en todas las Escuelas de la Facultad, sitios web y otros datos electrónicos donde se ubican los canales de comunicación de PROSEG-F HH AA y base de datos de los graduados en todas las escuelas.</t>
  </si>
  <si>
    <t>Decanato. Director de Escuela, Jefes de Dpto., y Coordinadores de Carrera.</t>
  </si>
  <si>
    <t>Listado de profesores formados en los talleres ofrecidos (para la re-clasificación). Archivos de los recursos didácticos elaborados para ilustrar este proceso (re-clasificación del personal docente).</t>
  </si>
  <si>
    <t xml:space="preserve">Bases de datos actualizadas en las 7 escuelas.
Certificados de participación
Reportes de asesorías académicas en archivos de las escuelas.
Lista de estudiantes certificados con excelencia académica
Listado de estudiantes destacados.
Convenios firmados para la movilización estudiantil
Un mínimo de 7 cartas firmadas (1 por escuela) al año.
Un estudiante por escuela en intercambio
Equipo editorial registrado y en funciones
Una publicación anual impresa de la Revista Facultad.
</t>
  </si>
  <si>
    <t>Decanato hará la solicitud ante la DEGT. Escuelas de la Facultad.</t>
  </si>
  <si>
    <t>Decanato. Escuelas de la Facultad.</t>
  </si>
  <si>
    <t>Información científica sobre las posibilidades del mercado laboral, las competencias a desarrollar para estar en él y la pertinencia de las carreras ofertadas por la Facultad.</t>
  </si>
  <si>
    <t>Director de Escuela, Jefes de Dpto., Coordinadores de Carrera, Sub-comisiones de vinculación UNAH-Sociedad.</t>
  </si>
  <si>
    <t>Ídem</t>
  </si>
  <si>
    <t>Decanato. Director de Escuela, Jefes de Dpto., Coordinadores de Carrera, Sub-Comisiones de Vinculación Universidad-Sociedad, Asesores de Práctica Profesional.</t>
  </si>
  <si>
    <t>Decanatura. Director de Escuela, Jefes de Dpto. y Coordinadores de carrera.</t>
  </si>
  <si>
    <t xml:space="preserve">Definidas las líneas prioritarias de la Facultad para la realización de PPS y proyectos multi-transdisciplinarios con incidencia en el desarrollo. Completa la Evaluación de escenarios o comunidades prioritarias para desarrollar PPS y proyectos de impacto en desarrollo. Por lo menos, 1 comunidad beneficiada por año.
1 diagnóstico realizado con la participación de las 7 disciplinas de la Facultad. 1  programa (basados en varios proyectos de objetivos comunes) anual.
</t>
  </si>
  <si>
    <t xml:space="preserve">Documento de definición de la líneas prioritarias para la realización de la PPS y proyectos multi-trasndisciplinarios con incidencia en el desarrollo. Informe de evaluación para la selección de escenarios y/o comunidades donde desarrollar PPS y Proyectos. Documento de diagnóstico de proyectos.
Diseño del programa.
Resultados del  impacto. 
Registros y publicaciones.  
</t>
  </si>
  <si>
    <t>Documento de Reglamento General de la PPS de la Facultad. Informe de las instituciones elegidas para establecer convenios o cartas de intención. Oficios que confirmen el grado de avance con estos convenios.</t>
  </si>
  <si>
    <t>Evidencia de la comunicación y participación de los integrantes de la red en en distintos medios (blogs, redes sociales, sitio web de la Facultad u otros).</t>
  </si>
  <si>
    <t xml:space="preserve">Bases de datos del personal docente, administrativo y estudiantil actualizadas en las 7 Escuelas.
Reportes de asesorías académicas en archivos de las escuelas.
Lista de estudiantes certificados con excelencia académica.
Lista de estudiantes y profesores destacados.
Cartas de intenciones y/o convenios tramitados para la movilidad estudiantil  docente.
Informes de los estudiantes y/o profesores que tienen intercambios.
Publicaciones sobre los intercambios realizados.
</t>
  </si>
  <si>
    <t>Ejes y tácticas para  la construcción de la identidad,  cultura y ciudadanía.</t>
  </si>
  <si>
    <t>Comisiones de Diseño Curricular de cada Unidad Académica. Decanato</t>
  </si>
  <si>
    <t xml:space="preserve">Informe de resultados de los instrumentos de verificación. Planes de estudio de pre-grado, grado y posgrado de la facultad. Reportajes, fotografías e Informes de las acciones y proyectos. Resultados del monitoreo de la reacción de audiencias (mediante el equipo de comunicación de la Facultad).
</t>
  </si>
  <si>
    <t xml:space="preserve">Documento del plan de acción para el posicionamiento de la Facultad. Publicaciones mensuales de la Facultad .Informe mensual de la reacción de las audiencias. Estructura del equipo en organigrama.
</t>
  </si>
  <si>
    <t xml:space="preserve">Documento del plan de acción para el posicionamiento de la Facultad. La Agenda artístico-cultural en digital y en físico. Publicaciones mensuales de la Facultad .Informe mensual de la reacción de las audiencias. 
</t>
  </si>
  <si>
    <t>Coordinadores de carrera.</t>
  </si>
  <si>
    <t xml:space="preserve">Plan de mejoras.100 % de las Carreras acreditadas. </t>
  </si>
  <si>
    <t>Planes anuales de acción con base en estudios científicos para completar la implementación del nuevo modelo educativo de la UNAH.</t>
  </si>
  <si>
    <t>Agenda Anual de la Facultad de Humanidades y Artes</t>
  </si>
  <si>
    <t xml:space="preserve">Documento del proyecto de construcción del edificio de la Facultad de Humanidades y Artes.
</t>
  </si>
  <si>
    <t>Decanato. Director de Escuela, Jefes de Dpto., Coordinadores de Carrera.</t>
  </si>
  <si>
    <t xml:space="preserve">El horario de la jornada laboral, de 30 horas,  es distribuido adecuadamente en los cuatro aspectos institucionales (docencia, investigación, vinculación y gestión).   </t>
  </si>
  <si>
    <t>Diseñadas las evaluaciones del desempeño docente y administrativo por disciplina y considerando el amplio espectro de trabajo. Aplicadas las evaluaciones anualmente. Resultados presentados a los evaluados.</t>
  </si>
  <si>
    <t xml:space="preserve">Aprobación y adjudicación del proyecto 
</t>
  </si>
  <si>
    <t xml:space="preserve">En todas las Escuelas, implementados los proyectos de venta de servicios con elementos de administración auto-sostenible  y estrategia de sistematización de impacto.   </t>
  </si>
  <si>
    <t xml:space="preserve">Se actualiza al personal docente y administrativo en las Tics. Se tiene la Base de datos de correos electrónicos institucionales del personal docente y administrativo de Facultad. Se emplean los correos institucionales.
Incluidas las acciones este objetivo en el  plan de acción del Equipo de Comunicación de la Facultad.
Contar con una Agenda Anual de la Facultad conocida, sobre todo,  por su comunidad. Incluir la Agenda Artístico-cultural en la Agenda Anual de la Facultad.
</t>
  </si>
  <si>
    <t>Decanatura, Director de Escuela, Jefes de Dpto., Coordinadores de Carrera y sub-comisiones designadas.</t>
  </si>
  <si>
    <t>Decanatura y Escuelas de la Facultad.</t>
  </si>
  <si>
    <t>Decanatura hará la gestión ante la SEDP</t>
  </si>
  <si>
    <t>Coordinadores de carrera</t>
  </si>
  <si>
    <t>Base de datos de CVs en cada Escuela y la Facultad. Plan de necesidades por cada Escuela. Listado de Estudiantes destacados realizando asistencias de laboratorios y becados.</t>
  </si>
  <si>
    <t>Listado de Reconocimientos otorgados por año.</t>
  </si>
  <si>
    <t>Implementación del proyecto para la mejora del clima de la Facultad. 
Plan de acción desarrollado por expertos en salud mental.
 evidenciado en los medios de comunicación</t>
  </si>
  <si>
    <t>Informe de los proyectos (Vídeos, fotografías, impresos).</t>
  </si>
  <si>
    <t xml:space="preserve">Decanatura </t>
  </si>
  <si>
    <t xml:space="preserve">Número de egresados del diplomado.
Publicaciones de las políticas, normas y procedimientos académicos (archivos digitales).
</t>
  </si>
  <si>
    <t>Dictámenes.</t>
  </si>
  <si>
    <t>Oficios presentados para establecimiento de convenios.</t>
  </si>
  <si>
    <t>Estructura organizativa de la Facultad oficial y presentada en organigrama. Informes trimestrales.</t>
  </si>
  <si>
    <t>Informes de rendición de cuentas. Diagnósticos y planificaciones.</t>
  </si>
  <si>
    <t>Informe de evaluaciones.</t>
  </si>
  <si>
    <t xml:space="preserve">Base de datos de los correos institucionales del personal docente y administrativo de las Escuelas.
Correo institucional de la Facultad. Solicitudes a la Facultad.
</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</si>
  <si>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</si>
  <si>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</si>
  <si>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</si>
  <si>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</si>
  <si>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Manual de procedimientos administrativos y acdémicos de la Facultad de Humanidades y Artes</t>
  </si>
  <si>
    <t>La Decanatura hará la gestión ante la DIRCOM y depositará funciones al Equipo de Comunicación de la Facultad.</t>
  </si>
  <si>
    <t xml:space="preserve">Completa y funcional la estructura organizativa de la Facultad. </t>
  </si>
  <si>
    <t>Incidencia en el desarrollo a partir de los convenios nacionales e internacionales establecidos con instituciones públicas o privadas.</t>
  </si>
  <si>
    <t>Unificación de ejercicio en lo relativo a las normas y reglamentos. Civismo.</t>
  </si>
  <si>
    <t>Confianza en el proceso de concurso de la Facultad ya que las Comisiones para tal finalidad están plenamente capacitados.</t>
  </si>
  <si>
    <t>Motivación laboral en el personal de la Facultad. Reforzamiento de ideales en su imaginario social.</t>
  </si>
  <si>
    <t>Optimizar el plan de relevo docente. Plan de necesidades planteado por cada Escuela para la profesionalización de su personal. Diseñado un plan de semillero estudiantil para efectos de captación de recurso humano aplicando estrategias laborales durante las prácticas profesionales  y promoviendo la obtención de becas de posgrado.</t>
  </si>
  <si>
    <t>Presupuesto con base a desempeño y práctica de la rendición de cuentas.Los proyectos propuestos por cada Escuela emplean el presupuesto asignado por la Facultad, previo diagnóstico e informes de rendición de cuentas.</t>
  </si>
  <si>
    <t xml:space="preserve">La eficacia en la gestión.Registradas las acciones básicas de las gestiones administrativas y los recursos necesarios para respaldar procesos.  Diseñado el Manual de Procedimientos Administrativos y Académicos de la Facultad de Humanidades y Artes. Las 7 Escuelas de la Facultad se rigen por el Manual de Procedimientos para la Gestión administrativa y académica eficaz.
Cada unidad cuenta con la figura de un administrador auxiliar o un personal afín formado en el ámbito. 
</t>
  </si>
  <si>
    <t xml:space="preserve">Respeto por el principio de subsidariedad: El 100% de las solicitudes intra-extra universitarias que quieren conectar con las unidades académicas de la Facultad son canalizadas por la Decanatura en primera instancia y redirigidas a las correspondientes. El 100 % del personal docente y administrativo cuenta con su correo electrónico institucional y lo usa para trámites de la Universidad.
</t>
  </si>
  <si>
    <t>Recorridas las vías para estar en posesión de las instalaciones adecuadas a las humanidades y a las artes.Tener avances en el diseño y adjudicación del proyecto de  construcción de un edificio propio de la Facultad.</t>
  </si>
  <si>
    <t>Lograr la acreditación de todas las Carreras que conforman la Facultad.</t>
  </si>
  <si>
    <t>Mejora en la organización de los tiempos y entrega de los deberes.</t>
  </si>
  <si>
    <t>El personal docente de la Facultad es conocedora de la forma de transversalizar el eje de ética. Los planes de estudios que desarrolla la Facultad tiene incorporados los temas de ética, identidad y cultura. Todas las Escuelas de la Facultad están participando en la Semana de la Identidad e Interculturalidad. Valoraciones positivas por parte de la audiencia.</t>
  </si>
  <si>
    <t>Un docente por unidad académica es integrante del equipo de comunicación de la Facultad. El equipo de comunicación de la Facultad es formado por la Dirección de Comunicación de la UNAH. Publicados mensualmente los grandes logros del quehacer de la Facultad.</t>
  </si>
  <si>
    <t>Proyección y visibilización del trabajo de la Facultad.El equipo de comunicación publica en digital y en físico la agenda artístico-cultural anual de la Facultad, la que a su vez estará incluida en la Agenda de trabajo Anual de la Facultad.</t>
  </si>
  <si>
    <t xml:space="preserve">Una P.P.S. más regulada. Política, normas y reglamento diseñado, socializado y aprobado.
Líneas estratégicas socializadas y aprobadas.
Elegidos y enlistados los escenarios prioritarios para desarrollar proyectos de impacto en el desarrollo.
Al menos 1 convenio o carta de intención establecido anualmente con instituciones públicas y/o privadas.
</t>
  </si>
  <si>
    <t>Potenciada la gestión del conocimiento.Formación en redes para la gestión del conocimiento realizada con los actores claves. Redes para la gestión del conocimiento establecidas y funcionando, tanto intra como extra- universitarias.</t>
  </si>
  <si>
    <t xml:space="preserve">Riqueza cultural y específicamente educativa. Listado de Universidades identificadas como posibles pares.
Firma de al menos 7 cartas de intenciones y/o convenios con otras  universidades para efectos de movilidad. 
Al menos 1 estudiante elegible por méritos académicos, buena conducta o necesidad  para participar en (por Escuela) en intercambio universitario.
Al menos un artículo publicado que registre la experiencia de intercambio.
</t>
  </si>
  <si>
    <t xml:space="preserve">Calidad en la atencióna los estudiantes. Las 7 escuelas de la Facultad cuentan con una base de datos de sus estudiantes. Sus  docentes  están capacitados para brindar asesoría académica. Los estudiantes activos tiene un asesor académico. Hay estudiantes destacados participando en eventos académicos. Los estudiantes son reconocidos por sus méritos. En posesión del listado de 
universidades identificadas como posibles pares. Firma de al menos 7 cartas de intenciones y/o convenios con otras  universidades. Al menos 1 estudiante(por Escuela) es elegible por méritos, buena conducta o necesidad, y participa en intercambio universitario. Al menos un artículo de logro estudiantil publicado por Escuela
.
</t>
  </si>
  <si>
    <t>Mayores opciones para la selección de candidatos que ostenten cargos de autoridad. Los profesores de la Facultad están formados o tienen recursos didácticos claros respecto al proceso de re-clasificación.</t>
  </si>
  <si>
    <t>El feedback constante que genera pertienencia y/o contextualización.Información científica sobre las posibilidades del mercado laboral, las competencias a desarrollar para estar en él y la pertinencia de las carreras ofertadas por la Facultad. Un programa de seguimiento a egresados efectivo que evidencie lo sistémico que puede ser la relación Facultad-egresados.</t>
  </si>
  <si>
    <t>En posesión de líneas priorizadas y demostrado su impacto mediante evidencias registradas.</t>
  </si>
  <si>
    <t xml:space="preserve">Contribución al valor de productos y servicios. Articulación entre el sistema generador de conocimientos, el sistema productivo y los servicios.Las Unidades de Gestión de la Investigación Científica están organizadas en cada escuela o departamento académico.
Establecido el Reglamento de la Comisión de investigación de la FHHAA. Impulsado el Instituto de Investigación de la Facultad de Humanidades y Artes.
</t>
  </si>
  <si>
    <t>Calidad en la educación a través de las TICs y las modalidades alternativas. Estudiantes de las diferentes áreas utilizan la plataforma virtual para el desarrollo de asignaturas bimodales facilitadas por los profesores de la Facultad.</t>
  </si>
  <si>
    <t>Existen nuevas carreras a nivel de pre-grado y grado en toda la Facultad y son contextualizadas.</t>
  </si>
  <si>
    <t>Existen procesos más expeditos para la aprobación de las maestrías de las diferentes unidades académicas de la Facultad.</t>
  </si>
  <si>
    <t xml:space="preserve">Posgrados pertinentes en cada área. Mayor eficiencia terminal de los postgrados. </t>
  </si>
  <si>
    <t xml:space="preserve">Calidad y ampliación de la oferta al ser identificados los postgrados necesarios en los Centros Regionales. </t>
  </si>
  <si>
    <t xml:space="preserve">a)1 Instrumento diagnóstico basado en pertinencia e inclusión para estudios de formación continua y no formal. 
 b) Al menos7 Programas diseñados conforme a criterios de pertinencia e inclusión.
C)7 Laboratorios de educación virtual en funcionamiento.
</t>
  </si>
  <si>
    <t xml:space="preserve">a) Completos los planes de mejora de las 7 Unidades Académicas. 
b) Presentados los Planes de Mejora a las instancias competentes. 
C) Implementación de los 7 Planes de Mejora presentados por las Unidades Académicas.
</t>
  </si>
  <si>
    <t xml:space="preserve">a) Diseño del estudio.  
b) Informe del estudio.
c) Diseño de nuevo planes de estudio en las 7 Unidades Académicas.
d)7 Planes de estudio de pregrados y grados  diseñados y gestionados para su aprobación.
</t>
  </si>
  <si>
    <t xml:space="preserve">a) Diagnóstico de la capacidad instalada y de la eficiencia terminal de los posgrados.
b) Proyectos de equipamiento e incentivos educativos. 
 c) Gestión para la acreditación de los posgrados.
</t>
  </si>
  <si>
    <t xml:space="preserve">a) Informe de dificultades. 
b) Diseño de la propuesta para la optimización de los procesos de aprobación. 
c) Aprobadas las nuevas maestrías de cada unidad académica por el Consejo de Educación Superior.
</t>
  </si>
  <si>
    <t>a)Diagnóstico de la capacidad instalada y de la eficiencia terminal de los posgrados.</t>
  </si>
  <si>
    <t xml:space="preserve">a) Informe del diagnóstico para el diseño de estudios universitarios que serán ofertados en los Centros Regionales. 
b) Diseño de los postgrados a ofertar en los centros regionales priorizados.
</t>
  </si>
  <si>
    <t>Lograda la eficacia en el recurso en cada uno de los postgrados porque cuenta con su propio espacio de aulas y laboratorios acondicionados de acuerdo a su disciplina. Así también con un mínimo de estructura permanente.</t>
  </si>
  <si>
    <t xml:space="preserve">a) Proyectos de equipamiento e incentivos educativos. 
B) Personal  administrativo-académico mínimo y permanente.
</t>
  </si>
  <si>
    <t>Demanda estudiantil atendida con innovación y economía. Los estudiantes de las diferentes áreas utilizan la plataforma virtual para el desarrollo de asignaturas bimodales facilitadas por los profesores de la Facultad.</t>
  </si>
  <si>
    <t xml:space="preserve">a) Incremento en la oferta de clases virtuales en las diferentes áreas de la Facultad de Humanidades y Artes.
b) Laboratorios en funcionamiento.
</t>
  </si>
  <si>
    <t xml:space="preserve">a) Diseño del programa.     
b) Proyectos del programa en marcha.
c) Investigadores acreditados.
d) Diplomados en Investigación en HH y AA.
 e) Constitución del Instituto de Investigación de la Facultad.
</t>
  </si>
  <si>
    <t xml:space="preserve">a) Diseño de la estructura sistémica en los procesos de vinculación Facultad-sociedad.
b) Líneas priorizadas en la vinculación Facultad-sociedad.
c) Informes de impacto.
</t>
  </si>
  <si>
    <t xml:space="preserve">a) Política definida.  
b) Manual de la P.P.S. de la Facultad.
c) Presentados los informes de impacto de los proyectos y prácticas profesionales
</t>
  </si>
  <si>
    <t xml:space="preserve"> a) Presentado el Informe de las posibilidades laborales  y las competencias necesarias para responder a ellas.
 b) Redes de graduados constituidas en todas las Escuelas, demostrados los canales de comunicación en ellas y completa la base de datos de los graduados.
</t>
  </si>
  <si>
    <t xml:space="preserve">a)Profesores formados en el proceso de re-clasificación. </t>
  </si>
  <si>
    <t xml:space="preserve">a) Las Bases de datos de los estudiantes están actualizadas en las 7 Escuelas de la Facultad.
b) Entregados a los estudiantes, los certificados de reconocimiento y participación  en eventos académicos.
c) Existen reportes de las asesorías académicas en los archivos de las 7 Escuelas.
d) Existe un archivo de la lista de estudiantes certificados con excelencia académica en las 7 Escuelas de la Facultad.
e) Se han logrado establecer convenios para la movilización estudiantil, esperando tener al menos 1 carta firmada anualmente por Escuela. 
f) Un estudiante por escuela está en intercambio
g) Los estudiantes de la Facultad publican al menos una vez al año en la Revista de la Facultad o en el sitio web de la misma.
</t>
  </si>
  <si>
    <t xml:space="preserve">a) Presentado el Informe de las posibilidades laborales  y las competencias necesarias para responder a ellas. 
b) Redes de graduados constituidas en todas las Escuelas, demostrados los canales de comunicación en ellas y completa la base de datos de los graduados.
</t>
  </si>
  <si>
    <t xml:space="preserve">a) Definidas las líneas prioritarias para la realización de la PPS y proyectos multi-transdisciplinarios con incidencia en el desarrollo.  
b) Informe de resultados del programa realizado en la comunidad favorecida.
C) Publicados los logros alcanzados.
</t>
  </si>
  <si>
    <t xml:space="preserve">a) Redactado el Documento de Reglamento General de la PPS de la Facultad.  
b) Listo y presentado el Informe de instituciones elegidas para establecer convenios o cartas de intención.
c) En proceso o estado de finalización los convenios interinstitucionales.
</t>
  </si>
  <si>
    <t>a)Existe comunicación y participación de los integrantes de la red en en distintos medios (blogs, redes sociales, sitio web de la Facultad u otros).</t>
  </si>
  <si>
    <t xml:space="preserve">a)Se cuenta con la Bases de datos de los estudiantes, personal docente, administrativo actualizadas en las 7 escuelas, reportes de asesorías académicas en archivos de las escuelas, lista de estudiantes certificados con excelencia académica y lista de estudiantes y profesores destacados.
b) Se han establecido convenios interinstitucionales, locales e internacionales para la movilización estudiantil y/o docente.
 c) Un mínimo de 7 cartas de intención y o convenios promovidos (1 por escuela) al año.
d) Al año, un estudiante y/o profesor por escuela está o ha estado en algún tipo intercambio.
e) Se publican las experiencias de intercambio interinstitucional.
</t>
  </si>
  <si>
    <t xml:space="preserve">a) Instrumentos de verificación aplicados.
b) Planes de estudio de pre-grado, grado y posgrado incluyendo  los ejes esenciales: ética, identidad y cultura. Reportajes, fotografías e Informes.
c) Resultados del monitoreo de la reacción de audiencias (mediante el equipo de comunicación de la Facultad).
</t>
  </si>
  <si>
    <t xml:space="preserve">a) Existe el Equipo de Comunicación de la Facultad.  
b) Hay un plan de acción para el posicionamiento de la Facultad.
c) Al menos una publicación mensual de noticias relevantes de la Facultad.
d) Se cuenta con un informe mensual de la reacción de las audiencias.
</t>
  </si>
  <si>
    <t xml:space="preserve">a)Hay un plan de acción para el posicionamiento de la Facultad. 
b)Las Escuelas integran la agenda artístico-cultural de la Facultad previo al año de ejecución. 
</t>
  </si>
  <si>
    <t>a). Todas las unidades académicas ponen en marcha el Plan de mejoras.</t>
  </si>
  <si>
    <t xml:space="preserve"> a). La Agenda Anual de la Facultad está publicaday las Unidades académicas de la Facultad conocen y participan con mayor puntualidad de la Agenda Anual de la Facultad.</t>
  </si>
  <si>
    <t xml:space="preserve">a) Informe de resultados: Demostrado el grado de implementación del modelo educativo de la UNAH. 
b) Planes anuales de acción creativos para concretizar el objetivo institucional respecto al modelo. 
</t>
  </si>
  <si>
    <t>3. Realizar 2 encuentros cortos (un par de horas) para monitorear los avances del diagnóstico, durante el segundo trimestre.</t>
  </si>
  <si>
    <t>6. A cargo del Director de Escuela y los Jefes de Dpto., gestionar la inclusión de los resultados promedios anuales de la evaluación de desempeño, para promover o reclasificar al personal docente, administrativo y de servicio.</t>
  </si>
  <si>
    <t>Disponibilidad de recursos económicos para pagar al consultor externo, e incluido el trabajo de diseño en la carga académica de los expertos disciplinares e investigadores de la Facultad.</t>
  </si>
  <si>
    <t>Ampliar la oferta académica de la Facultad en formación continua y no formal.</t>
  </si>
  <si>
    <t>Las tres escuelas ya han finalizado las fases previas al diseño del Plan de Mejoras. Existe acompañamiento de la VRA.</t>
  </si>
  <si>
    <t>La Acreditación de las carreras. Mejora de la calidad en la prestación de servicios educativos.</t>
  </si>
  <si>
    <t>Disponibilidad de recursos económicos para pagar a los consultores expertos, e incluido el trabajo de diseño en la carga académica de los participantes de la Facultad.</t>
  </si>
  <si>
    <t>Ampliar la oferta académica de la Facultad.</t>
  </si>
  <si>
    <t>Capacidad de planificación de proyectos y presupuesto para ejecutarlos.</t>
  </si>
  <si>
    <t>Mejorar la eficiencia de los posgrados, parte fundamental en la oferta académica de las universidades.</t>
  </si>
  <si>
    <t>Presupuesto para contratar a los docentes de posgrado, convenios que permitan el intercambio y bajos costes para la Facultad, buena gestión de la Facultad para ser apoyada, para estos fines, por la Cooperación Internacional.</t>
  </si>
  <si>
    <t>Calidad en los posgrados, y posgrados que sean funcionales.</t>
  </si>
  <si>
    <t>Capacidad en la planificación de  proyectos y partida presupuestaria para los coordinadores de maestrías. Capacidad de trabajar en equipo.</t>
  </si>
  <si>
    <t xml:space="preserve">Apoyar los posgrados en la búsqueda de su optimización. </t>
  </si>
  <si>
    <t>Capacidad en la planificación de  proyectos presupuesto para la jornada de trabajo. Capacidad de trabajar en equipo.</t>
  </si>
  <si>
    <t>Capacidad en la planificación, presupuesto para la jornada de trabajo. Capacidad de trabajar en equipo.</t>
  </si>
  <si>
    <t>Capacidad de investigación, presupuesto para la jornada de trabajo. Capacidad de trabajar en equipo. Vinculación y buena comunicación con las autoridades de los Centros Regionales.</t>
  </si>
  <si>
    <t xml:space="preserve">Que la población nacional tenga acceso a la educación superior a nivel de posgrado. </t>
  </si>
  <si>
    <t>Capacidad de planificación de proyectos, presupuesto para desarrollar el proyecto.</t>
  </si>
  <si>
    <t>Apoyar los posgrados en la búsqueda de su optimización.</t>
  </si>
  <si>
    <t xml:space="preserve">Se tienen los criterios para establecer qué asignaturas son propicias para desarrollar en el modo virtual. Se está en capacidad de diseñarlas. </t>
  </si>
  <si>
    <t>Implementar el nuevo modelo educativo de la UNAH. Crear tácticas económicas para cubrir la alta demanda estudiantil.</t>
  </si>
  <si>
    <t>Asesoría para conocer el cómo funcionará y se deberá acondicionar el laboratorio y conformar  la estructura mínima de recursos humanos.</t>
  </si>
  <si>
    <t>Capacidad para planificar proyectos. Se cuenta con la asesoría de la SEAF para conocer qué sitio es apto y cuáles son los recursos necesarios.</t>
  </si>
  <si>
    <t>La investigación no solamente certifica a una Universidad a nivel mundial, sino que, promueve el desarrollo en el sentido amplio del término.</t>
  </si>
  <si>
    <t xml:space="preserve">Se tiene conocimiento de los paradigmas y los nuevos planteamientos teóricos de humanismo. Se tiene conformado el Consejo General de Investigación Científica de la Facultad. </t>
  </si>
  <si>
    <t>Tener claridad en las líneas que seguirá la Facultad para efectos de organización, orientación  e impacto contundente.</t>
  </si>
  <si>
    <t>Capacidad de planificar proyectos. Contar con la asesoría de la Biblioteca Central y la Librería Universitaria.</t>
  </si>
  <si>
    <t>Sin referencias actualizadas y especializadas se dificulta la investigación. Es necesario invertir en libros para promoverla.</t>
  </si>
  <si>
    <t>Capacidad de gestión. Catalogadas las obras que se van a comprar. Se cuenta con un laboratorio para la prueba piloto.</t>
  </si>
  <si>
    <t>Promover la biblioteca virtual en materia de investigación en humanidades y artes.</t>
  </si>
  <si>
    <t>Se cuenta con el presupuesto para iniciar este proyecto.</t>
  </si>
  <si>
    <t>Se cuenta con los recursos de promoción. Se tiene capacidad de táctica publicitaria.</t>
  </si>
  <si>
    <t>Visibilizar el trabajo de investigación que desarrolla la Facultad.</t>
  </si>
  <si>
    <t>Se cuenta con el presupuesto para el diseño del diplomado ya  que implica, en esta fase, la contratación de un experto. Las comisiones tienen consignada esta tarea en su carga académica</t>
  </si>
  <si>
    <t>Investigar en humanidades y artes empleando la metodología propia del área.</t>
  </si>
  <si>
    <t>Se tiene conocimiento de los procesos vigentes para la nominación y selección.</t>
  </si>
  <si>
    <t>Para fortalecer la investigación es necesario constituir la estructura.</t>
  </si>
  <si>
    <t>Capacidad de gestión y comunicación. Se cuenta con el listado de instituciones nacionales e internacionales opcionales.</t>
  </si>
  <si>
    <t>Establecer enlaces con otras culturas y sus modos de investigar en el ramo de nuestro interés.</t>
  </si>
  <si>
    <t>Oficializar la estructura de vinculación de la Facultad y sus miembros.</t>
  </si>
  <si>
    <t>Se cuenta con material vigente para desarrollar el trabajo. Se tiene como referencia el Plan Estratégico de la Facultad.</t>
  </si>
  <si>
    <t xml:space="preserve">Regular la Vinculación Universidad – Sociedad de la Facultad considerando el aporte fundamental que ejercen mutuamente. </t>
  </si>
  <si>
    <t>Se cuenta con el material institucional relativo, informes de desarrollo humano, tendencias sobre las humanidades en el mundo, etc., para definir las líneas de vinculación.</t>
  </si>
  <si>
    <t>Impactar de manera contundente en la Sociedad. Una Facultad contextualizada.</t>
  </si>
  <si>
    <t>Contar con el experto en el modelo y el presupuesto para desarrollar el seminario-taller. Una metodología práctica y eficaz para terminar con el producto en esa jornada.</t>
  </si>
  <si>
    <t>Concretar un modelo de vinculación, demostrado en el diseño organizacional.</t>
  </si>
  <si>
    <t>Contar con listado de instituciones, según criterios de selección basados en las prioridades institucionales- y de país.</t>
  </si>
  <si>
    <t>Convenios específicos para el desarrollo a través de la vinculación.</t>
  </si>
  <si>
    <t>Se cuenta con que los practicantes conocen y emplean los procesos  unificados para rendir informes. Capacidad de trabajar en equipo. Disponibilidad de tiempo o asignación en carga académica.</t>
  </si>
  <si>
    <t>Evidenciar el resultado de la vinculación sostenida por la Facultad. Justificar su existencia y retribución a la sociedad.</t>
  </si>
  <si>
    <t xml:space="preserve">Disposición de trabajo de los profesores y estudiantes de las asignaturas de investigación en todas las Escuelas.  Capacidad de trabajar en equipo. </t>
  </si>
  <si>
    <t>Es necesario establecer correspondencia entre la oferta y el contexto.</t>
  </si>
  <si>
    <t>Equipo de Comunicación conformado y funcionado con capacidad para gestionar la información.</t>
  </si>
  <si>
    <t>Visibilizar el trabajo de vinculación que realiza la Facultad para mejorar su imagen y demostrar la retribución que hace a la sociedad.</t>
  </si>
  <si>
    <t>El proyecto está diseñado y se cuenta con el presupuesto para contratar a un experto en organización de redes para gestión del conocimiento. Se cuenta con base de datos de graduados y presupuesto para la capacitación y para realizar el encuentro anual.</t>
  </si>
  <si>
    <t xml:space="preserve">Trabajar en red permite la cooperación, la responsabilidad compartida, el feedback entre sistemas. Es una fuente generadora de ideas. </t>
  </si>
  <si>
    <t>Contar con el expositor y la presencia de los invitados.</t>
  </si>
  <si>
    <t>Motivar al personal para que realice los trámites de reclasificación lo que permitirá a su vez, tener más opciones para elegir cargos de dirección.</t>
  </si>
  <si>
    <t>Contar con el presupuesto para la compra de la licencia del software específico para organizar datos del alumnado.</t>
  </si>
  <si>
    <t xml:space="preserve"> Obtener datos generales de los estudiantes, de matrícula, para la toma de decisiones, observar los avances que estos tienen en el plan de estudios, establecer la programación académica por período y entre otros, conocer cuál es la eficiencia terminal.</t>
  </si>
  <si>
    <t>Se cuenta con el personal capacitado para asesorar y una base  completa de datos del alumnado.</t>
  </si>
  <si>
    <t>Los estudiantes gozan de tiempo y espacio para resolver sus dudas específicas respecto a alguna materia con el apoyo de un profesor.</t>
  </si>
  <si>
    <t>Publicado y promocionado la elección de la representación estudiantil por parte de las autoridades de cada Escuela.</t>
  </si>
  <si>
    <t>Se realizan prácticas inclusivas y se fomenta la interacción entre actores fundamentales. Se estimula a los estudiantes líderes.</t>
  </si>
  <si>
    <t>Se cuenta con los listados de excelencia académica de los estudiantes y otras participaciones extraordinarias donde han destacado o logrado impacto social.</t>
  </si>
  <si>
    <t>Reconocer el éxito académico de los estudiantes.</t>
  </si>
  <si>
    <t xml:space="preserve">Lograr riqueza cultural, experiencia híbrida y oportunidades de crecimiento para motivar a los estudiantes. </t>
  </si>
  <si>
    <t>Capacidad para trabajar en equipo y planificación de proyectos.</t>
  </si>
  <si>
    <t>Establecer redes de cooperación, el feedback que permite el crecimiento contextualizado y  el hermanamiento.</t>
  </si>
  <si>
    <t>Capacidad de diseñar un estudio o tácticas para indagar el tema. Capacidad de organización.</t>
  </si>
  <si>
    <t>Aprovechar la plataforma de los graduados para obtener información del mercado laboral.</t>
  </si>
  <si>
    <t>1. A partir del segundo trimestre del año, a cargo del Decanato, conformar un equipo de trabajo (representantes de Comisiones de Vinculación, Coordinadores de Carrera, estudiantes destacados y otros docentes) para planificar el diseño genérico de  sub-proyectos Comunitarios Interdisciplinarios  a ser empleado en la  PPS de la Facultad, según escenarios y líneas prioritarias elegidas.</t>
  </si>
  <si>
    <t>Disposición de los participantes, capacidad de trabajar en equipo y de planificación. Conocimientos básicos de interdisciplinariedad.</t>
  </si>
  <si>
    <t>Implementar la complejidad para resolver problemas comunitarios, aprovechando la plataforma de la vinculación Universidad-Sociedad y la Práctica Profesional Supervisada.</t>
  </si>
  <si>
    <t>Capacidad de registro e integración de procesos. Disponibilidad de tiempo. Capacidad de trabajo en equipo.</t>
  </si>
  <si>
    <t>La sistematización de los procesos es necesaria para conservar la memoria, evidenciar el quehacer, y tener claridad y unidad en aquello que concierne.</t>
  </si>
  <si>
    <t>Se cuenta con el apoyo de los facilitadores, el presupuesto para desarrollar el taller y la disposición de los participantes.</t>
  </si>
  <si>
    <t>Fomentar la cooperación, el trabajo por el bien común, el conocimiento interinstitucional e intercultural, enriquecer las miradas del conocimiento, entre otras ventajas.</t>
  </si>
  <si>
    <t>Capacidad para trabajar en equipo y planificar proyectos. Se cuenta con el conocimiento de oportunidades y procedimientos para la movilidad.</t>
  </si>
  <si>
    <t xml:space="preserve">Lograr riqueza cultural, experiencia híbrida y oportunidades para motivar a los profesores. </t>
  </si>
  <si>
    <t xml:space="preserve">Se cuenta con el facilitador del taller y los recursos necesarios. </t>
  </si>
  <si>
    <t>Es obligatorio hacer transversal el componente de ética puesto que es parte de una construcción institucional basada en las necesidades de país.</t>
  </si>
  <si>
    <t>Capacidad de planificación anticipada y organizada. Disposición y creatividad.</t>
  </si>
  <si>
    <t>Es necesario fortalecer la identidad y la interculturalidad, pilares instados por la educación del futuro, a través  de la promoción de la cultura, en tanto causas o estilo de vida pacíficos, en una forma divertida y variada.</t>
  </si>
  <si>
    <t>Tener conocimientos básicos de imagen institucional.  Tener un plan estratégico que evidencia cuál es la política a seguir.</t>
  </si>
  <si>
    <t>Mejorar la imagen de la Facultad, hacia adentro y hacia afuera, sobretodo, para tener claridad en el posicionamiento ideal.</t>
  </si>
  <si>
    <t>Para mejorar la imagen institucional es necesario tener la estructura del equipo de comunicación (personas y medios), y aprovechar las oportunidades institucionales.</t>
  </si>
  <si>
    <t xml:space="preserve">Capacidad de planificación y creatividad. Contar con la asesoría de la Dirección de Cultura. </t>
  </si>
  <si>
    <t>Organizar la agenda artístico-cultura implica que las todas las Escuelas participarán, que se fomentará la cultura de paz, de la reconstrucción social y se gozará del derecho al arte y el esparcimiento.</t>
  </si>
  <si>
    <t xml:space="preserve">1.       En el segundo trimestre del año, y a cargo de las Sub-Comisiones de Autoevaluación junto con la participación de representantes de la Dirección de Educación Superior, programar y desarrollar el taller de formación en lo relativo a la acreditación, que tendrá una duración de 4 horas y será dirigido a autoridades y representantes de los profesores y estudiantes de la Facultad (30). </t>
  </si>
  <si>
    <t>Se cuenta con los expertos en acreditación y la disposición de los invitados.</t>
  </si>
  <si>
    <t>Para acreditarse es necesario formar a quiénes buscarán tal fin. Es necesario tener claros los procesos, los elementos y los modos.</t>
  </si>
  <si>
    <t xml:space="preserve">Se tiene el POA para establecer fechas. </t>
  </si>
  <si>
    <t xml:space="preserve">Tener claridad de las tareas y los tiempos con los que se cuenta para abordar a las primeras con eficacia. </t>
  </si>
  <si>
    <t>Capacidad de trabajar en equipo y de diseñar investigaciones.</t>
  </si>
  <si>
    <t>Conocer, mediante procedimientos científicos, cuál es el grado de implementación del modelo de la UNAH para verificar logros y necesidades. La respuesta será coherente con los resultados del estudio.</t>
  </si>
  <si>
    <t>3.  Diseñar los perfiles de proyecto de venta de servicios, al menos 1 por Unidad Académica, durante el tercer trimestre del año.</t>
  </si>
  <si>
    <t>1. Integrar una comisión de la Facultad (representación de 5 autoridades)  para revisar la legislación  de la UNAH para la venta de servicios, reuniéndose una vez a la semana, por dos horas consecutivas, durante el segundo trimestre del año.</t>
  </si>
  <si>
    <t>Todo el personal docente, administrativo y autoridades son conscientes de la importancia de emplear el correo institucional, saben cómo hacerlo, y facilitan la información a las autoridades de la Facultad.</t>
  </si>
  <si>
    <t xml:space="preserve">Mejorar la comunicación de la comunidad de la Facultad. Es necesario que todos y todas tengan su correo institucional y que sea conocido para su empleo. </t>
  </si>
  <si>
    <t>Contar con la asesoría y formación de la DIRCOM. Así como la disposición del equipo elegido. Contar con el presupuesto para desarrollar los talleres.</t>
  </si>
  <si>
    <t>Formar al equipo de comunicación de la Facultad para que opere con eficacia.</t>
  </si>
  <si>
    <t>Se cuenta con los documentos necesarios para ofrecer un informe de oportunidades y necesidades.</t>
  </si>
  <si>
    <t>Para desarrollar tal proyecto de adquisición tecnológica es necesario partir de un diagnóstico.</t>
  </si>
  <si>
    <t>Se cuenta con la disponibilidad de los expositores y los participantes.</t>
  </si>
  <si>
    <t>Es necesario formar a los operarios para que hagan buen uso de los recursos.</t>
  </si>
  <si>
    <t>La Decanatura oficializa el liderazgo del proyecto a la Escuela de Arquitectura. Se cuenta con el insumo de diagnóstico del estado actual de la infraestructura, recursos tecnológicos y humanos de la Facultad. Se cuenta con el presupuesto para desarrollar las acciones previas al a adjudicación.</t>
  </si>
  <si>
    <t>Desarrollarse con la holgura y la especificidad de infraestructura necesaria. Potenciar las humanidades y las artes.</t>
  </si>
  <si>
    <t>Contar con el presupuesto para desarrollar los talleres. Calendarizado en las acciones académicas anuales, y disposición de los invitados.</t>
  </si>
  <si>
    <t>La Planificación Operativa Anual es necesaria para conseguir el orden, el norte y la aplicación concreta del Plan Estratégico de la Facultad.</t>
  </si>
  <si>
    <t>Se cuenta con la legislación y otros documentos importantes para el análisis y posterior informe. Capacidad de trabajar en equipo y disposición.</t>
  </si>
  <si>
    <t>Hacer efectivas las acciones para ajustar la carga académica que permita lograr los objetivos de todas las dimensiones institucionales.</t>
  </si>
  <si>
    <t>Disposición de los invitados al taller, capacidad de trabajo en equipo, buena promoción de la evaluación previa a su aplicación. Presupuesto para desarrollar el taller.</t>
  </si>
  <si>
    <t>Verificar el compromiso del docente frente a la carga académica asignada, el cumplimiento de lo señalado en los planes y un seguimiento al quehacer del docente para responder a la  formación integral de los estudiantes y a la calidad académica propuesta. </t>
  </si>
  <si>
    <t xml:space="preserve">Creatividad y conocimiento sobre planificación de proyectos en la UNAH. </t>
  </si>
  <si>
    <t>Ofrecer accesibilidad a la sociedad para que reciba educación y esparcimiento a precios módicos. Permitir cierto ingreso económico a la Facultad.</t>
  </si>
  <si>
    <t>Presupuesto para contratar al consultor. Disposición de los administrativos para brindar información.</t>
  </si>
  <si>
    <t>Sufragar la incomodidad resultante de la burocracia y hacer más efectiva la administración.</t>
  </si>
  <si>
    <t>Se cuenta con el análisis y posterior informe de la legislación pertinente a la carga académica. Capacidad de trabajar en equipo y disposición.</t>
  </si>
  <si>
    <t>Cubrir los objetivos de todas las dimensiones institucionales.</t>
  </si>
  <si>
    <t>Se cuenta con la estructura mínima de sistematización. Así también con los conocimientos sobre sus ventajas. Disposición al trabajo.</t>
  </si>
  <si>
    <t>Establecer mecanismo para el control del trabajo docente y administrativo de la Facultad. Así también, disponer de evidencias para la rendición de cuentas.</t>
  </si>
  <si>
    <t>Se cuenta con el presupuesto para contratar el consultor.</t>
  </si>
  <si>
    <t>Disminuir los conflictos y lagunas para proceder en asuntos académicos y administrativos de la Facultad. Unificar.</t>
  </si>
  <si>
    <t>Disposición a la gestión por realizar.</t>
  </si>
  <si>
    <t>Respetar el principio de subsidiariedad. El Decanato tiene información de todas las solicitudes realizadas a sus Unidades Académicas.</t>
  </si>
  <si>
    <t>3.       Redactar y presentar el Informe de resultados, en reunión de 2 horas, a cargo las autoridades de las Unidades Académicas, en el tercer trimestre del año.</t>
  </si>
  <si>
    <t xml:space="preserve">Contar con el apoyo de la SEDI y la SEDP, y con la disposición de los participantes. Capacidad de diseñar instrumentos para levantar la información, y redactar informes. </t>
  </si>
  <si>
    <t>Un Plan de Relevo docente efectivo se basa en la investigación y un plan de respuesta congruente a sus resultados. Es necesario indagar más para conocer las causas de la problemática.</t>
  </si>
  <si>
    <t>Se cuenta con el apoyo de la VOAE, y todas las Unidades Académicas responden a la propuesta.</t>
  </si>
  <si>
    <t>Crear un semillero de relevo docente con estudiantes de excelencia académica.</t>
  </si>
  <si>
    <t>Disposición a realizar la gestión.</t>
  </si>
  <si>
    <t>Como acción al plan de incentivos educativos, es preciso apoyar la superación.</t>
  </si>
  <si>
    <t>Se cuenta con un sistema de incentivos.  Se cuenta con el presupuesto y la información para desarrollar la Celebración. Los responsables directos cumplen con su función.</t>
  </si>
  <si>
    <t>Con el fin de que sean reconocidos  en su clasificación laboral, demostrada a través de informes y evaluaciones.</t>
  </si>
  <si>
    <t xml:space="preserve">Capacidad de organización y trabajo en equipo. </t>
  </si>
  <si>
    <t>De acuerdo a las necesidades de país, el proyecto de Cultura de Paz y Convivencia Ciudadana, y Derechos Humanos cumple un papel protagonista.</t>
  </si>
  <si>
    <t>Capacidad de organización, planificación, disposición al trabajo, presupuesto para desarrollar los eventos y creatividad.</t>
  </si>
  <si>
    <t>Para desarrollar prácticas ecológicas, habilidades sociales, convivir en la diversidad, prácticas inclusivas, el civismo, y el buen uso del tiempo libre, entre otros</t>
  </si>
  <si>
    <t>Los expertos identificados tienen consignado el trabajo en su carga académica.</t>
  </si>
  <si>
    <t>Contextualizar a la comunidad de la Facultad en relación a la legislación y las normas de la UNAH. Promover el respeto por las convenciones sociales.</t>
  </si>
  <si>
    <t>Se cuenta con los documentos vigentes para diseñar el diplomado.</t>
  </si>
  <si>
    <t>Las autoridades de cada Escuela contemplan en la programación académica del 2016, el tiempo a invertir para que permita al docente y/o administrativo asistir previendo estar al día con sus labores.</t>
  </si>
  <si>
    <t>Interés y responsabilidad para participar en el diplomado.</t>
  </si>
  <si>
    <t>Esta convocatoria pretende dar las herramientas para solventar los problemas de gestión.</t>
  </si>
  <si>
    <t>Las comisiones de concurso que son electas en cada unidad académica tienen disponibilidad para ser capacitadas en forma sistemática.</t>
  </si>
  <si>
    <t>Es necesario capacitar las comisiones de concurso para trasparentar el proceso de selección de personal y en espacio y tiempo se dé la contratación para optimizar el trabajo de las Escuelas.</t>
  </si>
  <si>
    <t>Tener conocimientos básicos para hacer el mapeo. Disponibilidad para realizar las tareas. Y contar con los resultados del benchmarking.</t>
  </si>
  <si>
    <t xml:space="preserve">Saber quiénes (instituciones o personas) participan de la educación visión y misión afín a la Facultad.
Crear una herramienta para identificar posibles candidatos a establecer alianzas o convenios.
Para identificar pasos, acciones o decisiones que representan oportunidades de mejora.
</t>
  </si>
  <si>
    <t>1. En el tercer trimestre del año, a cargo del Decanato, convocar al resto de autoridades de la Facultad (20), a una reunión de tres horas (3), con el propósito de identificar los elementos faltantes de la estructura organizacional de la Facultad, los requerimientos para completarla y el planteamiento de las acciones (tiempo, espacio y recursos) para proceder en consecuencia.</t>
  </si>
  <si>
    <t>Contar con el acuerdo donde se oficializa la organización de la Facultad. Disposición de los participantes.</t>
  </si>
  <si>
    <t>Identificar los elementos faltantes de la estructura organizacional de la Facultad, los requerimientos para completarla y plantear las acciones.</t>
  </si>
  <si>
    <t>Aspirantes a estudios de formación contínua y no formal.</t>
  </si>
  <si>
    <t>Decanato, Director de Escuela,  Jefes de Dpto. y Coordinadores de carrera. Comisiones y sub-comisiones de Autoevaluación.</t>
  </si>
  <si>
    <t>Comunidad de la Facultad.</t>
  </si>
  <si>
    <t>Estudiantes de la Universidad.</t>
  </si>
  <si>
    <t>Aspirantes a estudios de posgrados de la Facultad.</t>
  </si>
  <si>
    <t>Comunidad de los estudios de posgrado de la Facultad.</t>
  </si>
  <si>
    <t>Comunidad de los estudios de posgrado de los C.R.</t>
  </si>
  <si>
    <t> a) Mejoramiento de la Calidad Educativa.</t>
  </si>
  <si>
    <t>1. Diseñar e implementar programas de formación continua y no formal con base en criterios de pertinencia, inclusión y basados en estudios diagnósticos.</t>
  </si>
  <si>
    <t>2. Crear las condiciones académicas necesarias para que la oferta actual de los pregrados y grados de  la Facultad de Humanidades y Artes apliquen el plan de mejoras, producto del proceso de autoevaluación.</t>
  </si>
  <si>
    <t>3. Coadyuvar la investigación y la vinculación, en tanto zonas estratégicas, para implementar el programa de nuevas carreras para pre-grados y grados de la Facultad de Humanidades y Artes considerando, entre otros criterios, la demanda, la pertinencia y la innovación glocal.</t>
  </si>
  <si>
    <t>4. Crear las condiciones académicas necesarias para que las maestrías (actuales y nuevas) de  la Facultad de Humanidades y Artes funcionen adecuadas e inclusivas.</t>
  </si>
  <si>
    <t>5. Optimizar los trámites necesarios para la aprobación de las maestrías ya diseñadas, (las de carácter nacional y las que son producto de los convenios internacionales), a fin de mejorar el rendimiento y la legalidad de la oferta de los  postgrados en la Facultad.</t>
  </si>
  <si>
    <t xml:space="preserve">6. Evaluar el estado de cada uno de los postgrados  de la Facultad (aprobados, en funcionamiento e inactivos) a fin de identificar las variables que dificultan su ejecución y duración. </t>
  </si>
  <si>
    <t>7. Diseñar propuestas de estudios universitarios para ser ofertados en los centros regionales.</t>
  </si>
  <si>
    <t>8. Crear las condiciones estructurales, tecnológicas y administrativas que permitan el funcionamiento eficaz de los postgrados, siendo generadores de conocimiento científico y de calificación académica para el personal que labora en la facultad.</t>
  </si>
  <si>
    <t>9. Diseñar e implementar los programas de las clases virtuales y bimodales,  con el apoyo de la DIE y Dirección de Docencia, para satisfacer la demanda estudiantil de primer ingreso y reingreso.</t>
  </si>
  <si>
    <t>a) Apostando por la formación continua y no formal.</t>
  </si>
  <si>
    <t xml:space="preserve">b) Fortaleciendo los pre-grados y grados de la Facultad. </t>
  </si>
  <si>
    <t xml:space="preserve">c9Fortaleciendo los posgrados </t>
  </si>
  <si>
    <t>d)Condiciones físicas aptas.</t>
  </si>
  <si>
    <t>e)La bimodalidad como táctica contextualizada.</t>
  </si>
  <si>
    <t>1. Diagnosticar para definir necesidades en formación continua y no formal.</t>
  </si>
  <si>
    <t>1. Implementar el Plan de Mejoras de las carreras, producto del proceso de autoevaluación de las mismas.</t>
  </si>
  <si>
    <t>3. Aplicar el instrumento diagnóstico validado  durante  el tercer trimestre.</t>
  </si>
  <si>
    <t xml:space="preserve">4. Realizar 2 encuentros cortos (un par de horas) para monitorear los avances del diagnóstico, durante el tercer trimestre. </t>
  </si>
  <si>
    <t xml:space="preserve">6. Iniciar el diseño de los estudios demandados, mediante 2 talleres de jornadas completas en el 3er  trimestre del año, contando con la coordinación del equipo diseñador (10) y la presencia de: tres (3), representantes la decanatura, siete (7) representantes de cada comisión de diseño curricular  y las autoridades de las Unidades Académicas (15). </t>
  </si>
  <si>
    <t>1.Consolidar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</si>
  <si>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1.Fortalecer la investigación en humanidades y artes que conlleve a la acreditación internacional de la UNAH y permita la Fundación del Instituto de Investigación F HH AA.</t>
  </si>
  <si>
    <t>a) Pujanza a la investigación del campo de las humanidades y las artes.</t>
  </si>
  <si>
    <t>2. Establecer las líneas de investigación de la Facultad y la estrategia para vincularlas al ejercicio docente, mediante un proceso de discusión  sobre el estado del arte en el área y los modos de ejecución en los espacios educativos.</t>
  </si>
  <si>
    <t>3. Desarrollar el proyecto de Bibliotecas especializadas con literatura en materia de investigación en humanidades y artes.</t>
  </si>
  <si>
    <t>4. Fortalecer la biblioteca virtual con casas editoras que tengan diversidad específicamente en las áreas de las unidades  académicas</t>
  </si>
  <si>
    <t>5. Promocionar la investigación de la Facultad en la Semana Científica de la UNAH.</t>
  </si>
  <si>
    <t>P.D. Se aborda en Vinculación Universidad-Sociedad.</t>
  </si>
  <si>
    <t>Decanatura, Comisión de Investigación  de cada Unidad   Científica de Investigación.</t>
  </si>
  <si>
    <t>Investigadores de la Facultad.</t>
  </si>
  <si>
    <t>P. D.  Se aborda en Vinculación Universidad-Sociedad.</t>
  </si>
  <si>
    <t>6. Gestionar el diplomado en investigación científica conforme a las distintas áreas de la Facultad.</t>
  </si>
  <si>
    <t>7. Nominar a los coordinadores de cada Unidad  de Investigación por Escuela y Dpto., según procedimientos de la SICyT.</t>
  </si>
  <si>
    <t>8. Impulsar el Instituto de Investigación de la Facultad de Humanidades y Artes para que coordine y apoye a las UI de cada escuela, y que éstas a su vez consignen la investigación  en la categoría de carga académica.</t>
  </si>
  <si>
    <t>9. Realizar intercambios y/o convenios para la investigación.</t>
  </si>
  <si>
    <t>Aspirantes al diplomado en investigación en Humanidades y Artes.</t>
  </si>
  <si>
    <t>Aspirantes a estudios de pre-grado y grado de la Facultad.</t>
  </si>
  <si>
    <t>Comunidad de estudios de posgrado de la Facultad.</t>
  </si>
  <si>
    <t>a) Establecer las coordinaciones, entre las unidades académicas, para desarrollar la oferta académica de vinculación y atender la demanda de acciones de vinculación universidad - sociedad, ejecutando actividades, programas y proyectos de carácter interinstitucional y multisectorial, a nivel local, regional y nacional; conforme a las políticas de vinculación construidas de forma participativa.</t>
  </si>
  <si>
    <t>b) Formular y ejecutar  en cada facultad y centro regional universitario el PLAN ANUAL DE EDUCACIÓN NO FORMAL a ser ofrecido por dichas unidades académicas, y publicar, a partir del segundo periodo académico de 2013, el catálogo de cursos libres y diplomados a ser ofrecidos en la UNAH.</t>
  </si>
  <si>
    <t>c)Constituir al Servicio Social Universitario y las Prácticas Profesionales Supervisadas, en sus distintas modalidades en el medio por excelencia de los procesos de vinculación con la sociedad, consolidando al interno de la UNAH un Sistema de SS y PPS que permita ejecutar programas y proyectos integrales, integradores y sostenibles; que propicien la interdisciplinariedad con el propósito de  generar impactos medibles de corto, mediano y largo plazo; en beneficio de la sociedad hondureña.</t>
  </si>
  <si>
    <t>1. Aplicar el modelo sistémico en los procesos de vinculación de la Facultad.</t>
  </si>
  <si>
    <t>2. Establecer una política unificada para regular que la PPS que responda a los objetivos comunes de las escuelas de la Facultad, a las necesidades prioritarias del país, y los modos  en que ha de medirse el impacto que provoca en la sociedad.</t>
  </si>
  <si>
    <t>P.D. Se cumple con el primer objetivo.</t>
  </si>
  <si>
    <t>a) Mecanismos y procesos de sistematización en la vinculación F HH AA-Sociedad.</t>
  </si>
  <si>
    <t>b) Políticas para la PPS con Visión integral enfocada en el desarrollo.</t>
  </si>
  <si>
    <t>c) Respondiendo al mercado laboral.</t>
  </si>
  <si>
    <t xml:space="preserve">1. Organizar una estructura de gestión, control y evaluación que regule la vinculación Universidad-Facultad. </t>
  </si>
  <si>
    <t>2. Establecer las líneas prioritarias de la Facultad para su vinculación con la sociedad.</t>
  </si>
  <si>
    <t>3. Definir el modelo sistémico que aplicará la Facultad para vincularse con la sociedad.</t>
  </si>
  <si>
    <t>P.D. Se aborda en lo esencial de la Reforma Universitaria.</t>
  </si>
  <si>
    <t>3. Tomar como referencia la PPS y el Programa de Seguimiento a Graduados (PROSEG-F HH AA) para evaluar las posibilidades del mercado laboral y las competencias a desarrollar en las distintas carreras ofertadas en la Facultad.</t>
  </si>
  <si>
    <t>2. A partir del segundo trimestre del año, a cargo del equipo de comunicación de la Facultad y las Comisiones de Vinculación de las Unidades Académicas, publicar los resultados del impacto de vinculación de la Facultad, a través de los distintos medios institucionales (Periódico, UTV, página web, etc.).</t>
  </si>
  <si>
    <t>Director,  Jefes de Dpto. y Coordinadores de Carrera</t>
  </si>
  <si>
    <t xml:space="preserve">Comisiones de Vinculación Universidad-Sociedad </t>
  </si>
  <si>
    <t>Director de Escuela, Jefes de Dpto. y Coordinadores de Carrera.</t>
  </si>
  <si>
    <t>Coordinadores de carrera y los de Vinculación de cada Unidad Académica.</t>
  </si>
  <si>
    <t>Equipo de comunicación de la Facultad y las Comisiones de Vinculación de las Unidades Académicas.</t>
  </si>
  <si>
    <t>Director y Jefes de Dpto.</t>
  </si>
  <si>
    <t>Decanato.</t>
  </si>
  <si>
    <t>Enlaces de graduados, Autoridades de las Unidades Académicas.</t>
  </si>
  <si>
    <t>Comunidad de la Facultad-y el contexto local.</t>
  </si>
  <si>
    <t>Facultad-contexto glocal.</t>
  </si>
  <si>
    <t>Comunidad Facultad- contexto externo.</t>
  </si>
  <si>
    <t>Opinión pública (sociedad en general).</t>
  </si>
  <si>
    <t>Facultad-graduados.</t>
  </si>
  <si>
    <t>Decanatura, Director, Jefes de Dpto., Coordinadores de Carrera, Coordinadores de Investigación de la  Facultad y de las Unidades de Investigación Científica.</t>
  </si>
  <si>
    <t>Equipo de Comunicación, Decanatura, Director, Jefes de Dpto., Coordinadores de Carrera, Coordinadores de Investigación de la  Facultad y de las Unidades de Investigación Científica.</t>
  </si>
  <si>
    <t>Decanato, Director de Escuela,  Jefes de Dpto., Coordinadores de Carrera y Posgrados .</t>
  </si>
  <si>
    <t>Decanato, Director de Escuela,  Jefes de Dpto. y Coordinadores de carrera de las tres Escuelas que necesitan completar el proceso: Filosofía, Letras y Pedagogía. Comisiones y sub-comisiones de Autoevaluación de las mismas.</t>
  </si>
  <si>
    <t>Decanato, Director de Escuela,  Jefes de Dpto. y Coordinadores de carrera.Comisión y subcomisiones de Diseño Curricular de la Facultad y las Unidades Académicas.</t>
  </si>
  <si>
    <t>Decanato, Director de Escuela,  Jefes de Dpto., Coordinadores de carrera y posgrados. Comisiones y sub-comisiones de Diseño Curricular, Coordinadores de Pposgrados.</t>
  </si>
  <si>
    <t>Decanato. Coordinadores de posgrado.</t>
  </si>
  <si>
    <t>1. 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</si>
  <si>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 Fortalecemiento de las competencias docentes para la educación superior que faciliten el aprendizaje y mejoren la eficiencia terminal.</t>
  </si>
  <si>
    <t>1. Formar en el proceso de re-clasificación, de acuerdo a la normativa vigente, para reconocer los méritos del personal docente y crear mayores posibilidades en la elección de cargos de gestión y/o representación de órganos de gobierno, así como la mejora del aporte y participación de los docentes según su formación y categoría que ostentan..</t>
  </si>
  <si>
    <t>a) Ampliando el espectro de docentes calificados y mejorando su incidencia en la labor académica.</t>
  </si>
  <si>
    <t>1. Formar en el proceso de re-clasificación de acuerdo al a normativa vigente, y talleres de sensibilización para asumir las resposnsabilidades que les competen.</t>
  </si>
  <si>
    <t>Docentes de la Facultad.</t>
  </si>
  <si>
    <t xml:space="preserve">a) Brindar atención a los estudiantes universitarios de forma integral en su dimensión psico-pedagógica y social, que involucre aspectos interpersonales-afectivos, mediación de conflictos, orientación, asesoría, rendimiento académico, inducción vocacional y laboral. </t>
  </si>
  <si>
    <t>1. Formular e implementar un plan de incentivos que impacte en el mejoramiento académico, científico, cultural y artístico de los estudiantes.</t>
  </si>
  <si>
    <t>a) Estudiantes de calidad</t>
  </si>
  <si>
    <t xml:space="preserve">b) Contribuir a la promoción, prevención y atención integral de la salud en el estudiantado universitario, para mejorar su calidad de vida y rendimiento académico. </t>
  </si>
  <si>
    <t>c) Promover la realización de actividades socioculturales y deportivas tanto recreativas, competitivas y de intercambio estudiantil universitario.</t>
  </si>
  <si>
    <t>d) 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</si>
  <si>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1.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</si>
  <si>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a) Mejoramiento de la Calidad, la Pertinencia y la equidad.</t>
  </si>
  <si>
    <t>2. Velar y promover de manera efectiva, la inclusión de los Graduados Universitarios calificados para el relevo docente ( entre otros, reorientado y fortaleciendo a través de un nuevo Reglamento, a los Instructores).</t>
  </si>
  <si>
    <t>a) Fortalecimiento de la Calidad.</t>
  </si>
  <si>
    <t>P.D. Se aborda en Gestión del talento humano.</t>
  </si>
  <si>
    <t>1. Instaurar el Programa de Seguimiento a Graduados de la F HH AA mediante la gestión de redes para la gestión del conocimiento.</t>
  </si>
  <si>
    <t>d) Implementar medios y mecanismos de difusión y promoción de las actividades, programas y proyectos de vinculación dentro y fuera de la Universidad, estableciendo la planificación y las coordinaciones que se requieran para su ejecución.</t>
  </si>
  <si>
    <t>e) Contribuir en la construcción del tejido empresarial  productivo y competitivo con actores   locales  del sector social de la economía, sector empresarial privado, sociedad civil, y cooperantes estratégicos de los municipios y mancomunidades, donde  funciona el APS- FC.</t>
  </si>
  <si>
    <t xml:space="preserve">f) Contribuir en el campo del conocimiento de la vinculación con la sociedad en el contexto hondureño, sistematizando los procesos de vinculación ejecutados por las unidades académicas en cada una de las Facultades y Centros Regionales.  </t>
  </si>
  <si>
    <t>g) Fortalecimiento organizativo, tecnológico y de planificación y gestión administrativa del Sistema de Vinculación Universidad-Sociedad</t>
  </si>
  <si>
    <t>b) Seguimiento a Graduados</t>
  </si>
  <si>
    <t>1. Sistematizar la base de datos del alumnado.</t>
  </si>
  <si>
    <t>2. Desarrollar el proyecto de Asesoría Académica.</t>
  </si>
  <si>
    <t>3. Incluir la representación estudiantil en los espacios académicos.</t>
  </si>
  <si>
    <t>4.Implementar el programa de incentivos estudiantiles.</t>
  </si>
  <si>
    <t>5. Desarrollar el proyecto de  movilidad estudiantil</t>
  </si>
  <si>
    <t>Estudiantes de la Facultad.</t>
  </si>
  <si>
    <t>Facultad-Graduados.</t>
  </si>
  <si>
    <t>Comité del proyecto de Seguimiento a Graduados</t>
  </si>
  <si>
    <t xml:space="preserve">1. Definir de manera conjunta, entre todas las unidades académicas de la Facultad, las líneas prioritarias para la realización de prácticas profesionales y proyectos multi y transdisciplinarios, con incidencia en el desarrollo, con referencia a la Visión de País, el Plan de Nación, el Plan Estratégico Institucional, las políticas establecidas por la DIVUS,  así como las que, consensuadas y validadas, son elegibles por nuestra instancia. </t>
  </si>
  <si>
    <t xml:space="preserve">2. Establecer políticas, normas y reglamentos de la PPS para que todas las unidades académicas respondan al modo genérico de coordinar, planificar, organizar, orientar ejecutar, supervisar y evaluar el proceso. </t>
  </si>
  <si>
    <t>3. Conformar las redes para gestión del conocimiento.</t>
  </si>
  <si>
    <t>4. Fortalecer la movilidad interinstitucional, local e internacional.</t>
  </si>
  <si>
    <t>a) Visión  sistémica enfocada en el desarrollo.</t>
  </si>
  <si>
    <t xml:space="preserve">b) Gestión y sistematización de la PPS de la Facultad y la estrategia de un proceder genérico. </t>
  </si>
  <si>
    <t>c) Redes para la gestión del conocimiento.</t>
  </si>
  <si>
    <t>d) Movilidad Académica para "la oxigenación" del conocimiento.</t>
  </si>
  <si>
    <t>1. Implementar el proyecto de Desarrollo Integral Comunitario.</t>
  </si>
  <si>
    <t>P.D. Ya está abordado en la dimensión de Estudiantes-Graduados.</t>
  </si>
  <si>
    <t>Escenarios prioritarios para establecer vinculación. Facultad .</t>
  </si>
  <si>
    <t>Equipo de enlaces de graduados (7)</t>
  </si>
  <si>
    <t>Instituciones nacionales o inernacionales afines a las áreas de conocimiento de la Facultad.</t>
  </si>
  <si>
    <t>Docentes y estudiantes de la Facultad.</t>
  </si>
  <si>
    <t>a) ÉTICA: Transversalización del Eje Curricular de Ética en las actividades administrativas y como eje integrador de los demás ejes del Modelo Educativo de la UNAH.</t>
  </si>
  <si>
    <t>b) CIUDADANÍA: Expansión del perfil profesional con elementos de  ciudadanía educativa.</t>
  </si>
  <si>
    <t>c) IDENTIDAD: Producción del conocimiento con identidad, nacional, regional, local, y para la internacionalización académica de la UNAH.</t>
  </si>
  <si>
    <t>d) CULTURA: Formación de ciudadanos de cultura, globales, de región, y productivos, potenciando el rol de los CRU.</t>
  </si>
  <si>
    <t>2. Fortalecer la imagen de la Facultad hacia adentro y hacia afuera, construyendo identidad,  cultura y ciudadanía.</t>
  </si>
  <si>
    <t>1. Apropiarse del tema de ética, identidad y cultura a través de la inclusión en las propuestas en el rediseño curricular de la actual y  nueva oferta académica de pre-grados, grados y posgrados.</t>
  </si>
  <si>
    <t>3. Instituir la agenda artístico-cultural anual de la Facultad.</t>
  </si>
  <si>
    <t>1. Hacer transversal el componente de ética en los planes de estudio.</t>
  </si>
  <si>
    <t>2. Instituir la Semana de la identidad  e interculturalidad.</t>
  </si>
  <si>
    <t>1. Establecer un plan de posicionamiento a través de la publicidad y el mercadeo que mejore la imagen de la facultad, con asesoría de la DIRCOM.</t>
  </si>
  <si>
    <t>1. Establecer la Agenda artístico-cultural de la Facultad de Humanidades y Artes.</t>
  </si>
  <si>
    <t>Decanato</t>
  </si>
  <si>
    <t>Escuelas de la Facultad, Decanato.</t>
  </si>
  <si>
    <t>Comunidad Universitaria</t>
  </si>
  <si>
    <t>1.  En el primer período del año, a cargo del Decanato, definir un perfil básico para quienes han de desempeñarse como comunicadores.</t>
  </si>
  <si>
    <t xml:space="preserve">2.   En el primer trimestre del año, a cargo del Decanato, conformar el equipo de comunicación con enlaces de representación de cada Escuela. </t>
  </si>
  <si>
    <t>Decanatura. Comisión integrada  por un miembro de cada una de las Escuelas de la Facultad.</t>
  </si>
  <si>
    <t xml:space="preserve">Comunidad de la Facultaad. </t>
  </si>
  <si>
    <t>Equipo de Comunidación de la Facultad.</t>
  </si>
  <si>
    <t>a) Mejoramiento de la Calidad y la Pertinencia.</t>
  </si>
  <si>
    <t>b) Fortalecimiento de  la Planificación, Monitoria y Evaluación de la Gestión Académica.</t>
  </si>
  <si>
    <t>1. Alcanzar los estándares de acreditación de las carreras que conforman la Facultad.</t>
  </si>
  <si>
    <t>2. Instituir la agenda anual de la Facultad considerando incluir las grandes acciones de deber institucional.</t>
  </si>
  <si>
    <t>a) Conllevando la internacionalización.</t>
  </si>
  <si>
    <t>b) Consiguiendo la eficiencia en el recurso humano de la F HH AA.</t>
  </si>
  <si>
    <t>1. Formar a  docentes, administrativos y estudiantes en lo relativo a la acreditación.</t>
  </si>
  <si>
    <t>1. Proyecto de Agenda Anual de la Facultad</t>
  </si>
  <si>
    <t>Decanato y Equipo de Comunicación de la Facultad.</t>
  </si>
  <si>
    <t>a)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</si>
  <si>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Elaborar y aplicar instrumentos de medición cuali-cuantitativa para conocer el grado de implementación del modelo educativo de la UNAH, y a partir de ahí, establecer planes anuales de acción creativos.</t>
  </si>
  <si>
    <t>a) Consiguiendo la eficiencia en el recurso humano de la F HH AA.</t>
  </si>
  <si>
    <t>1. Desarrollar el proyecto Pesquisas para la implementación del modelo educativo de la UNAH.</t>
  </si>
  <si>
    <t>2. De acuerdo a los resultados de pesquisas para la implementación del modelo educativo de la UNAH, establecer un plan de formación docente.</t>
  </si>
  <si>
    <t xml:space="preserve">3. Diseñar un Plan de acción para la implementación del modelo educativo de la UNAH. </t>
  </si>
  <si>
    <t xml:space="preserve">Decanato. Escuelas de la Facultad.  Consejo de Investigación de la Facultad.Unidades de Gestión de la Investigación Científica- </t>
  </si>
  <si>
    <t>a) Las Unidades Académicas y Administrativas disponen y tienen  acceso a los servicios de la plataforma tecnológica y al programa de desarrollo tecnológico de la UNAH.</t>
  </si>
  <si>
    <t>b) La infraestructura de las sedes universitarias en termino de aulas, salones, talleres, laboratorios, oficinas u otros, son suficientes y adecuados para el logro de los objetivos institucionales.</t>
  </si>
  <si>
    <t>c) Los Departamentos Académicos y las carreras disponen del equipo didáctico necesario para facilitar el proceso del desarrollo educativo.</t>
  </si>
  <si>
    <t>d) La unidad académica cuenta con un presupuesto que le permite realizar adecuadamente las funciones de docencia, investigación, vinculación y gestión académica programadas por la carrera.</t>
  </si>
  <si>
    <t>e) La institución cuenta con la normativa interna e institucional para garantizar la buena organización, el buen funcionamiento y el cumplimiento de las normas y procedimientos.</t>
  </si>
  <si>
    <t>1. Mejorar la comunicación permanente a través de las Tics para que el personal administrativo de la Facultad y  la Jefatura y Coordinación Académica de las Unidades den un seguimiento efectivo a los trámites que están bajo su responsabilidad.</t>
  </si>
  <si>
    <t xml:space="preserve">2. Elaborar el diagnóstico del estado actual de la infraestructura,  recursos tecnológicos y humanos de la Facultad de Humanidades y Artes, así como la pesquisa de datos que evidencian su incidencia en el desarrollo; a partir de su resultado, gestionar la  calidad de su capacidad instalada.  </t>
  </si>
  <si>
    <t xml:space="preserve">3. Adjudicar recursos reales a cada Escuela y al Decanato, según diagnósticos, naturaleza de los ámbitos, con base a resultados, y su cumplimiento en la rendición de cuentas.  </t>
  </si>
  <si>
    <t>4. Generar una política de readecuación de la carga académica de docentes que incluya otros procesos de trabajo extra-clase, de tal forma que involucre el tiempo, la valoración y el salario devengado.</t>
  </si>
  <si>
    <t>5. Dar apertura a programas que puedan ser auto-sostenibles con incidencia en el desarrollo local-internacional.</t>
  </si>
  <si>
    <t>6. Asumir la responsabilidad de evaluar el desempeño docente, de forma continua y sistemática, según particularidades de las áreas disciplinares de la Facultad.</t>
  </si>
  <si>
    <t xml:space="preserve">7. Desconcentrar las funciones administrativas (de la Facultad hacia sus unidades) justificando sobre la eficacia de sus procesos. </t>
  </si>
  <si>
    <t>8. Canalizar las solicitudes de todas las instancias intra –extra universitarias a través de la Decanatura de la Facultad quien posteriormente las derivará a las unidades respectivas.</t>
  </si>
  <si>
    <t>b) Calidad de instalación para la prestación de nuestros servicios.</t>
  </si>
  <si>
    <t>c) Consiguiendo la eficiencia en el recurso humano de la F HH AA.</t>
  </si>
  <si>
    <t>d) Consiguiendo la eficiencia en el recurso humano de la F HH AA.</t>
  </si>
  <si>
    <t>e) Iniciándonos en la Auto sostenibilidad.</t>
  </si>
  <si>
    <t>f) Consiguiendo la eficiencia en el recurso humano de la F HH AA.</t>
  </si>
  <si>
    <t>g) Emplear estrategias de comunicación y control en las solicitudes.</t>
  </si>
  <si>
    <t>1. Sistematizar la base de datos del correo electrónico institucional de autoridades, personal docente y administrativo de la Facultad.</t>
  </si>
  <si>
    <t>2. Desarrollar el proyecto Instalación del Equipo de Comunicación de la Facultad.</t>
  </si>
  <si>
    <t>4.   En el cuarto trimestre, y bajo la coordinación de la Escuela de Arquitectura, iniciar el diseño constructivo, (estructural, instalaciones) del edificio de la Facultad.</t>
  </si>
  <si>
    <t>5.   En el cuarto trimestre del año, a cargo del Decanato, y sobre el resultado de necesidades y otros documentos justificantes, gestionar ante las instancias pertinentes, el apoyo económico para la construcción de un edificio  acorde a la  calidad educativa que necesita  la Facultad.</t>
  </si>
  <si>
    <t>2.  Elaborar un informe y una guía de procedimientos para ajustar la carga académica a la normativa, a cargo de la comisión nombrada quien lo presentará de forma  impresa y en soporte digital, el segundo trimestre del año.</t>
  </si>
  <si>
    <t>1.  En el primer trimestre del año, a cargo del Decanato, desarrollar un taller  de 4 horas, con el Director de Escuela, Jefes de Dpto., y Coordinadores de Carrera (20), para diseñar un formato de inscripción de la carga académica que indique el horario diario completo del docente, incluyendo las actividades de docencia, investigación y vinculación asignadas.</t>
  </si>
  <si>
    <t xml:space="preserve">2.  En todos los inicios de los períodos académicos, en sesión convocada, y a cargo del Jefe de cada unidad académica, distribuir las funciones y el calendario de supervisión al personal docente y administrativo. </t>
  </si>
  <si>
    <t>4.    En cada final del período académico, y a cargo de las máximas autoridades en funciones, de las Unidades Académicas de la Facultad, aplicar los instrumentos de evaluación triangulada, del desempeño al personal docente, administrativo y de servicio.</t>
  </si>
  <si>
    <t>3.   En el cuarto trimestre del año, a cargo del consultor especialista en organización administrativa institucional (1),  diseñar el plan de acción para la reinvención de la estructura administrativa.</t>
  </si>
  <si>
    <t>2.En el primer período académico del año, a cargo del Decanato, solicitar Informes de Gestión anual (con relación al año anterior) al Director de Escuela, Jefes de Dpto., y Coordinadores de Carrera.</t>
  </si>
  <si>
    <t>3. Durante todos los períodos académicos, inscribir los planes y proyectos de acción en investigación y vinculación en la SICyT, Direcciones  de Investigación Docencia y Vinculación para su respectiva acreditación, seguimiento y evaluación.</t>
  </si>
  <si>
    <t>4.   A cargo del Director de Escuela, Jefes de Dpto., y Coordinadores de Carrera,  incorporar las actividades de investigación y vinculación programadas y no programadas,  en el formato de reporte  de carga académica que se entrega cada período académico.</t>
  </si>
  <si>
    <t>1.  A cargo del Decanato, y en el cuarto trimestre del año, contratar a un consultor (1) para que inicie la elaboración de un Manual de Procedimientos  Académico-Administrativos que se ajuste a las necesidades y las especificidades del trabajo de la Facultad.</t>
  </si>
  <si>
    <t>1.   En el primer trimestre del año, a cargo del Decanato, comunicar mediante oficio a las Unidades Académicas, que ha de respetarse el orden jerárquico para cualquier tipo de solicitud que se pretendan hacer vía externa a las Unidades Académicas.</t>
  </si>
  <si>
    <t>Personal Docente y Administrativo de la Facultad.</t>
  </si>
  <si>
    <t>Decanatura y Escuelas de la Facultad, Equipo de Comunicación de la Facultad.</t>
  </si>
  <si>
    <t xml:space="preserve"> Equipo de Comunicación de la Facultad.</t>
  </si>
  <si>
    <t>Docente y personal administrativo.</t>
  </si>
  <si>
    <t>Escuela de Arquitectura. Decanatura y autoridades de las Escuelas de la Facultad.</t>
  </si>
  <si>
    <t>Administradores de la Facultad (Decanato y Escuelas).</t>
  </si>
  <si>
    <t xml:space="preserve">Decanatura, Director de Escuela, Jefes de Dpto., Coordinadores de Carrera y comisión de la Facultad (representación de 5 autoridades).  </t>
  </si>
  <si>
    <t>Jefe de cada unidad académica</t>
  </si>
  <si>
    <t>Director de Escuela, Jefes de Dpto. y Coordinadores de Carrera</t>
  </si>
  <si>
    <t>Docentes y administrativos de la Facultad.</t>
  </si>
  <si>
    <t>Decanatura, comisión de la Facultad (representación de 5 autoridades),  y Escuelas de la Facultad.</t>
  </si>
  <si>
    <t>comisión nombrada</t>
  </si>
  <si>
    <t>Decanato y las Unidades Académicas</t>
  </si>
  <si>
    <t>Consultor especialista en organización administrativa institucional (1)</t>
  </si>
  <si>
    <t>Director de Escuela y Jefes de Dpto.</t>
  </si>
  <si>
    <t>Decanato, Director de Escuela, Jefes de Dpto., y Coordinadores de Carrera.</t>
  </si>
  <si>
    <t>Director de Escuela, Jefes de Dpto., y Coordinadores de Carrera.</t>
  </si>
  <si>
    <t>Investigadores y Autoridades de las Unidades Académicas de la Facultad.</t>
  </si>
  <si>
    <t>1.   En el cuarto trimestre del año, a cargo del Director de Escuela, Jefes de Dpto., y Coordinadores de Carrera, ordenar una serie de elementos, pasos, etapas, etc., del trabajo docente y administrativo, informados a través de reportes, evaluaciones y supervisiones, con el fin de otorgarles  jerarquías, identificar su lógica y simplificar a través de diagramas;  documento que se mantendrá en archivo y servirá de insumo para los reportes trimestrales y el Manual de procedimientos académico-administrativos.</t>
  </si>
  <si>
    <t>Director de Escuela, Jefes de Dpto., y Coordinadores de Carrera</t>
  </si>
  <si>
    <t xml:space="preserve">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</si>
  <si>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a) Fortalecimiento Institucional mediante el desarrollo Docente y Personal Administrativo responde a las necesidades académicas y a lo establecido en la normativa institucional</t>
  </si>
  <si>
    <t>1. Potenciar la estrategia de relevo docente desarrollando la profesionalización, la captación de egresados de preferencia, y la oferta de posgrado en las distintas áreas del conocimiento con políticas de facilidades financieras e incentivos laborales.</t>
  </si>
  <si>
    <t>a) Tácticas para un buen plan de relevo docente</t>
  </si>
  <si>
    <t>1. Desarrollar el diagnóstico del perfil necesario para el relevo docente.</t>
  </si>
  <si>
    <t>2. Considerar  la figura de asistentes de laboratorios depositada en las prácticas profesionales de los estudiantes destacados.</t>
  </si>
  <si>
    <t>3. Avalar a estudiantes destacados para que opten a becas de posgrado.</t>
  </si>
  <si>
    <t>2. Establecer y administrar un sistema de incentivos para los docentes y administrativos competentes que, de acuerdo a su desempeño, evidencien un producto académico coherente con los grandes objetivos estratégicos institucionales.</t>
  </si>
  <si>
    <t>b) Incrementando la producción y el rendimiento con base en estímulos.</t>
  </si>
  <si>
    <t>3. Establecer e implementar un plan de mejora del clima de la facultad que promueva la comunicación asertiva, la ética, el disfrute, la cultura de la inclusión y otra serie de valores cívicos que inciden en la salud mental de todo su personal.</t>
  </si>
  <si>
    <t>c) Propiciando un buen clima laboral en tanto acto de responsabilidad. </t>
  </si>
  <si>
    <t>Autoridades de la Facultad.</t>
  </si>
  <si>
    <t>Asistentes de Laboratorio.</t>
  </si>
  <si>
    <t>Estudiantes destacados.</t>
  </si>
  <si>
    <t>Decanato. Autoridades de las Escuelas de la Facultad.</t>
  </si>
  <si>
    <t>a) Mejoramiento de la Calidad, la Pertinencia y la Equidad.</t>
  </si>
  <si>
    <t>1. Conocer y aplicar las normas académicas y reglamentos de la UNAH.</t>
  </si>
  <si>
    <t>2. Mejorar los procesos de concurso del personal docente.</t>
  </si>
  <si>
    <t>b) Aplicando con efectivad el Estatuto del Docente Universitario para efectos de concurso.</t>
  </si>
  <si>
    <t>a) Aplicando las nuevas Normas Académicas y reglamentos de la UNAH.</t>
  </si>
  <si>
    <t>1. Gestionar y desarrollar el diplomado en normas académicas y reglamentos de la UNAH.</t>
  </si>
  <si>
    <t>a)Procesos de concursos eficazmente resueltos.</t>
  </si>
  <si>
    <t xml:space="preserve">a) El 95% de cobertura alcanzada con el diplomado.
b) Publicadas las políticas, normas y procedimientos académicos en medios virtuales.
</t>
  </si>
  <si>
    <t>Personal docente de la Facultad.</t>
  </si>
  <si>
    <t xml:space="preserve">Decanato y el Consejo Local de Carrera Docente de la Facultad. </t>
  </si>
  <si>
    <t>1. Coordinar con la VRI, a aquellas instituciones nacionales o extranjeras, públicas y/o privadas que puedan ser objeto de convenios interinstitucionales, cuyo beneficio muto incida en el desarrollo del país; que además, sean afines a nuestras necesidades, naturaleza de la Facultad, políticas de la DIVUS, marco jurídico que regula la UNAH y el Plan de País.</t>
  </si>
  <si>
    <t>a) Promoviendo convenios que incidan en el desarrollo del país.</t>
  </si>
  <si>
    <t>A)Informe de avances en los trámites para el establecimiento de convenios con instituciones nacionales, extranjeras, públicas y/o privadas que incidan en el desarrollo.</t>
  </si>
  <si>
    <t>1. Elaborar un Mapeo de actores e instituciones claves, con base en criterios  de relación, para establecer convenios e intercambios.</t>
  </si>
  <si>
    <t>Actores e instituciones clave para establecer convenios e intercambios.</t>
  </si>
  <si>
    <t>Decanatura y Autoridades de las Escuelas de la Facultad.</t>
  </si>
  <si>
    <t xml:space="preserve">3. Avanzar de manera planificada y progresiva en un proceso de descentralización de la gestión académica y administrativa financiera hacia las redes educativas regionales </t>
  </si>
  <si>
    <t>1. Fortalecer la gobernanza, en su estructura y formación</t>
  </si>
  <si>
    <t>a) Consolidando los principios de Democracia, Respeto, Responsabilidad, Subsidiaridad, Transparencia y rendición de cuentas.</t>
  </si>
  <si>
    <t xml:space="preserve">1. Completar y activar la estructura organizacional de la Facultad (Decanato y sus respectivas Unidades Académicas). </t>
  </si>
  <si>
    <t>Integrantes estructura organizativa de la Facultad.</t>
  </si>
  <si>
    <t xml:space="preserve">a) Existe una base de CVs por Escuela y en la Facultad.  
 b) Hay un Plan de necesidades  de profesionalización por cada Escuela basada en diagnóstico.
 c) Existen informes de los talleres o seminarios recibidos para la profesionalización del personal por Escuela.
d) Hay estudiantes destacados realizando asistencias de laboratorios y aspirantes a becas.
</t>
  </si>
  <si>
    <t>a)El 100% de los docentes y administrativos  seleccionados reciben su reconocimiento respectivo.</t>
  </si>
  <si>
    <t xml:space="preserve">a) Diseño del diagnóstico de necesidades y del programa. 
B) Presentado el Informe de los proyectos que incluyen evaluaciones de los participantes: Vídeos, fotografías, y escritos).
</t>
  </si>
  <si>
    <t xml:space="preserve">a) Se desarrollan capacitaciones en las TICs. 
b) El 100 % del personal docente y administrativo cuenta y usa con su correo electrónico institucional para trámites de la Facultad.
c) La información noticiosa de la Facultad está publicada en los medios impresos, virtuales y vídeo-televisivos.
d) La Agenda Anual de la Facultad está socializada y publicada.
Incluidas las acciones este objetivo en el  plan de acción del Equipo de Comunicación de la Facultad.
Contar con una Agenda Anual de la Facultad conocida, sobre todo,  por su comunidad. Incluir la Agenda Artístico-cultural en la Agenda Anual de la Facultad.
</t>
  </si>
  <si>
    <t xml:space="preserve">a) 1 Diseño diagnóstico de amplia cobertura. 
b) Resultados del diagnóstico para redactar el proyecto.
</t>
  </si>
  <si>
    <t>a)Las Escuelas se sustentan en los diagnósticos e informes de rendición de cuentas para solicitar el presupuesto al decanato y éste lo asigna en sus resultados además de los criterios institucionales y planificación estratégica-operativa.</t>
  </si>
  <si>
    <t>a)La carga académica de los docentes establece dedicación a los cuatro aspectos del quehacer de la universidad: Docencia, investigación, vinculación y gestión.</t>
  </si>
  <si>
    <t>a)Diseño del programa donde cada Escuela desarrolla por lo menos un proyecto de venta de servicios relativamente permanente, es decir, hasta que la evaluación indique su finalización.</t>
  </si>
  <si>
    <t xml:space="preserve">a)7 Instrumentos de evaluación diseñados según ámbito disciplinar. 
b)7 Informes de evaluación  son presentados a los evaluados.
</t>
  </si>
  <si>
    <t>a)Manual de procedimientos socializado y en ejecución.</t>
  </si>
  <si>
    <t xml:space="preserve">a) Solicitudes de la Facultad atendidos en primera instancia por la decanatura y re direccionadas a la Unidades competentes. 
b) El personal docente y administrativo de la Facultad tiene y usa su correo institucional para realizar sus trámites en ella.
</t>
  </si>
  <si>
    <t>Estructura Organizativa para la Investigación en la Facultad.</t>
  </si>
  <si>
    <t>Comunidad de respresentantes de vinculación de la Facultad.</t>
  </si>
  <si>
    <t>Comunidad Facultad- futuros profesionales de la Facultad.</t>
  </si>
  <si>
    <t>Estudiantes de la Facultad y docentes asesores.</t>
  </si>
  <si>
    <t>Comunidad de la Facultad. Gestores de la Facultad.</t>
  </si>
  <si>
    <t>Equipo de Comunicación de la Facultad.</t>
  </si>
  <si>
    <t>Comunidad docente y estudiantil de la Facultad, vinculada a la investigación.</t>
  </si>
  <si>
    <t xml:space="preserve">Se cuenta con el financimiento de becas y el control para elegir a los becarios. </t>
  </si>
  <si>
    <t>Apoyar el talento y reforzar la imagen institucional.</t>
  </si>
  <si>
    <t>Estudiantes.</t>
  </si>
  <si>
    <t>Decanato. Coordinadores de Carrera.</t>
  </si>
  <si>
    <t>4. Ejecutar actividades, programas y proyectos de carácter institucional, interinstitucional, sectorial y multisectorial, a nivel local, regional, nacional e internacional.</t>
  </si>
  <si>
    <t>Se cuenta con el financiamiento y la asistencia de los participantes.</t>
  </si>
  <si>
    <t>Fomentar la educación en filosofía e impulsar su tendencia a nivel nacional.</t>
  </si>
  <si>
    <t>Formadores de la Filosofía y filósofos.</t>
  </si>
  <si>
    <t>Escuela de Filosfía. Decanato.</t>
  </si>
  <si>
    <t>Fomentar la artes a nivel interinstitucional.</t>
  </si>
  <si>
    <t>Publicaciones, afiches, vídeos.</t>
  </si>
  <si>
    <t>Publicaciones, acta de la conferencia.</t>
  </si>
  <si>
    <t>Instituciones universitarias y artísticas.</t>
  </si>
  <si>
    <t>Escuela de Arte. Decanato.</t>
  </si>
  <si>
    <t xml:space="preserve">Comunidad Universitaria. </t>
  </si>
  <si>
    <t>Localidades siguientes:</t>
  </si>
  <si>
    <t>1.1.a.1.1</t>
  </si>
  <si>
    <t>1.1.a.1.2</t>
  </si>
  <si>
    <t>1.1.a.1.3</t>
  </si>
  <si>
    <t>1.1.a.1.4</t>
  </si>
  <si>
    <t>1.1.a.1.5</t>
  </si>
  <si>
    <t xml:space="preserve">5. Iniciar el diseño de los estudios demandados, mediante 2 talleres de jornadas completas en el 3er  trimestre del año, contando con la coordinación del equipo diseñador (10) y la presencia de: tres (3), representantes la decanatura, un (1) representantes de cada comisión de diseño curricular (7) y las autoridades de las Unidades Académicas (15). </t>
  </si>
  <si>
    <t>DVD</t>
  </si>
  <si>
    <t>2. Desarrollar el programa de  nuevas carreras para pre-grados y grados en la Facultad considerando la demanda, la pertinencia y la innovación.</t>
  </si>
  <si>
    <t>3. Desarrollar el proyecto Maestrías en todas las escuelas.</t>
  </si>
  <si>
    <t>4. Contratar al personal idóneo para las maestrías de las diferentes unidades académicas.</t>
  </si>
  <si>
    <t>5. Desarrollar el proyecto de monitoreo para la gestión de maestrías.</t>
  </si>
  <si>
    <t>6.Desarrollar el proyecto de investigación Diagnóstica sobre la pertinencia de los posgrados en cada unidad de la Facultad.</t>
  </si>
  <si>
    <t>7.Elevar la eficiencia terminal de los postgrados.</t>
  </si>
  <si>
    <t>8.Desarrollar el proyecto de investigación sobre las necesidades y áreas pertinentes a la oferta académica en los Centros Regionales según su contextualización.</t>
  </si>
  <si>
    <t>9.Desarrollar el proyecto de Instalación de aulas y laboratorios acondicionados para los postgrados de cada unidad académica.</t>
  </si>
  <si>
    <t>1. Desarrollar el proyecto de Programación de asignaturas adecuadas al formato de educación virtual sin crónica y asincrónica.</t>
  </si>
  <si>
    <t>2.Desarrollar el proyecto de Instalación y equipamiento de laboratorios para facilitar el acceso a las asignaturas en líneas.</t>
  </si>
  <si>
    <t>1.2.a.1.1</t>
  </si>
  <si>
    <t>1.2.a.3.1</t>
  </si>
  <si>
    <t>1.2.a.1.2</t>
  </si>
  <si>
    <t>1.2.a.2.1</t>
  </si>
  <si>
    <t>1.2.a.2.3</t>
  </si>
  <si>
    <t>1.2.a.2.4</t>
  </si>
  <si>
    <t>1.2.a.2.5</t>
  </si>
  <si>
    <t>1.2.a.4.2</t>
  </si>
  <si>
    <t>1.2.a.4.3</t>
  </si>
  <si>
    <t>1.2.a.5.1</t>
  </si>
  <si>
    <t>1.2.a.5.2</t>
  </si>
  <si>
    <t>1.2.a.5.3</t>
  </si>
  <si>
    <t>1.2.a.6.1</t>
  </si>
  <si>
    <t>1.2.a.7.1</t>
  </si>
  <si>
    <t>1.2.a.8.1</t>
  </si>
  <si>
    <t>1.2.a.9.1</t>
  </si>
  <si>
    <t>1.3.a.1.1</t>
  </si>
  <si>
    <t>1.3.a.1.2</t>
  </si>
  <si>
    <t>1.3.a.2.1</t>
  </si>
  <si>
    <t>1.2.a.2.6</t>
  </si>
  <si>
    <t>2.1.a.1.1</t>
  </si>
  <si>
    <t>2.1.a.2.1</t>
  </si>
  <si>
    <t>2.1.a.3.1</t>
  </si>
  <si>
    <t>2.1.a.3.2</t>
  </si>
  <si>
    <t>2.1.a.3.3</t>
  </si>
  <si>
    <t>2.1.a.3.4</t>
  </si>
  <si>
    <t>2.1.a.4.1</t>
  </si>
  <si>
    <t>2.1.a.4.2</t>
  </si>
  <si>
    <t>2.1.b.5.1</t>
  </si>
  <si>
    <t>2.1.d.6.1</t>
  </si>
  <si>
    <t>2.1.e.1.7.1</t>
  </si>
  <si>
    <t>2.1.e.3.9.1</t>
  </si>
  <si>
    <t>2.1.e.3.3.2</t>
  </si>
  <si>
    <t>1.2.a.1.3</t>
  </si>
  <si>
    <t>1.2.a.2.2</t>
  </si>
  <si>
    <t>Mesa para Reuniones Estudio Individual</t>
  </si>
  <si>
    <t>Muebles para Computadoras</t>
  </si>
  <si>
    <t>Datashow con pantalla incluida</t>
  </si>
  <si>
    <t>Aire Acondicionado</t>
  </si>
  <si>
    <t>Impresión de afiches</t>
  </si>
  <si>
    <t>5. Proponer la subscripción de convenios, ante el consejo universitario,  con instituciones públicas y privadas de interés para la Facultad.</t>
  </si>
  <si>
    <t>6. Aplicar el estudio de medición del impacto de la PPS a través de técnicas cuali-cuantitavias.</t>
  </si>
  <si>
    <t>7.Desarrollar el proyecto de fortalecimiento del perfil de egresados.</t>
  </si>
  <si>
    <t>3.1.a.1.1</t>
  </si>
  <si>
    <t>3.1.a.1.2</t>
  </si>
  <si>
    <t>3.1.a.2.1</t>
  </si>
  <si>
    <t>3.1.a.3.1</t>
  </si>
  <si>
    <t>3.1.a.4.1</t>
  </si>
  <si>
    <t>3.1.a.4.2</t>
  </si>
  <si>
    <t>3.1.a.4.3</t>
  </si>
  <si>
    <t>3.1.a.4.4</t>
  </si>
  <si>
    <t>3.1.c.5.1</t>
  </si>
  <si>
    <t>3.1.c.5.2</t>
  </si>
  <si>
    <t>3.1.c.6.1</t>
  </si>
  <si>
    <t>3.1.e.7.2</t>
  </si>
  <si>
    <t>3.1.e.7.1</t>
  </si>
  <si>
    <t>8. Desarrollar el proyecto de redes para gestión del conocimiento.</t>
  </si>
  <si>
    <t>3.1.e.8.1</t>
  </si>
  <si>
    <t>3.1.e.8.2</t>
  </si>
  <si>
    <t xml:space="preserve">Combustible </t>
  </si>
  <si>
    <t xml:space="preserve">Afiches </t>
  </si>
  <si>
    <t>Baner con araña incluida</t>
  </si>
  <si>
    <t>1.Crear y organizar el Consejo de Investigación Científica de la Facultad de acuerdo a los procedimientos vigentes, quienes elaborarán el Plan Anual en materia de investigación sustentado en las políticas generales establecidas por la SICyT.</t>
  </si>
  <si>
    <t>2.1.b.5.2</t>
  </si>
  <si>
    <t>Gradudos y sus jefes.</t>
  </si>
  <si>
    <t>Diseñadas las encuestas de satisfacción y desempeño.</t>
  </si>
  <si>
    <t>Dar seguimiento a graduados para montar estrategia de apoyo.</t>
  </si>
  <si>
    <t>Es necesario gestionar la adquisición de recursos tecnológicos para desarrollar con efectividad los procesos académicos y administrativos de las Escuelas.</t>
  </si>
  <si>
    <t>Carrera de Letras.</t>
  </si>
  <si>
    <t>Carrrera de Arquitectura.</t>
  </si>
  <si>
    <t>Escuela de Arquitectura.</t>
  </si>
  <si>
    <t>Autoridades del Dpto. de Arquitectura.</t>
  </si>
  <si>
    <t>Autoridades del Dpto. y  la Carrera de Letras.</t>
  </si>
  <si>
    <t>4.1.a.1.1</t>
  </si>
  <si>
    <t>5.1.a.1.1</t>
  </si>
  <si>
    <t>5.1.a.2.1</t>
  </si>
  <si>
    <t>5.1.a.2.2.</t>
  </si>
  <si>
    <t>5.1.a.2.3</t>
  </si>
  <si>
    <t>5.1.a.4.1</t>
  </si>
  <si>
    <t>5.1.a.4.2</t>
  </si>
  <si>
    <t>5.1.a. 5.1</t>
  </si>
  <si>
    <t>5.1.a.5.2</t>
  </si>
  <si>
    <t>6.1.a.1.1</t>
  </si>
  <si>
    <t>2. Organizar el proceso académico-administrativo de la PPS.</t>
  </si>
  <si>
    <t xml:space="preserve">3. Conformar las redes de graduados. </t>
  </si>
  <si>
    <t>4. Conformar las redes de gestión del conocimiento universitaria e interinstitucional.</t>
  </si>
  <si>
    <t>5. Promover el proyecto de movilidad Docente y Estudiantil.</t>
  </si>
  <si>
    <t>6.1.a.2.1</t>
  </si>
  <si>
    <t>6.2.a.2.2</t>
  </si>
  <si>
    <t>6.2.a.2.3</t>
  </si>
  <si>
    <t>6.2.a.2.4</t>
  </si>
  <si>
    <t>6.1.a.3.</t>
  </si>
  <si>
    <t>6.3.a.4.1</t>
  </si>
  <si>
    <t>6.1.a.5.2</t>
  </si>
  <si>
    <t>6.1.a.5.1</t>
  </si>
  <si>
    <t>7.1.a.1.1</t>
  </si>
  <si>
    <t>1. Organizar la estructura enlace de comunicación de cada unidad, coordinado por la figura enlace del decanato; para hacer buen uso de los medios de comunicación permanente de la UNAH (página web, redes sociales, blogs, prensa escrita, UTV, etc.) que nos permita construir identidad, cultura y ciudadanía desde la Facultad.</t>
  </si>
  <si>
    <t>7.1.a.1.2</t>
  </si>
  <si>
    <t>7.1.a.2.1</t>
  </si>
  <si>
    <t>7.1.a.2.2</t>
  </si>
  <si>
    <t>7.1.a.2.3</t>
  </si>
  <si>
    <t>7.2.b.1.1</t>
  </si>
  <si>
    <t>7.3.c.1.1</t>
  </si>
  <si>
    <t>7.3.c.1.2</t>
  </si>
  <si>
    <t>7.3.c.1.3</t>
  </si>
  <si>
    <t>7.4.d.1.1</t>
  </si>
  <si>
    <t>8.1.a.1.1</t>
  </si>
  <si>
    <t>8.2.b.1.1</t>
  </si>
  <si>
    <t>8.2.b.1.2</t>
  </si>
  <si>
    <t>9.1.a.1.1</t>
  </si>
  <si>
    <t>9.1.a.1.2</t>
  </si>
  <si>
    <t>9.1.a.1.3</t>
  </si>
  <si>
    <t>9.1.a.2.1</t>
  </si>
  <si>
    <t>9.1.a.3.1</t>
  </si>
  <si>
    <t xml:space="preserve">1. Distribuir el presupuesto anual  de la Facultad con base en supuestos de altas probabilidades y/o en el presupuesto recurrente. </t>
  </si>
  <si>
    <t>3.Desarrollar el proyecto de equipamiento con formación en el empleo.</t>
  </si>
  <si>
    <t xml:space="preserve">4. Desarrollar el proyecto Edificio de la Facultad </t>
  </si>
  <si>
    <t>2.Revisar la legislación actual en cuanto a conceptos de carga académica (docencia, investigación, vinculación y gestión) se refiere, y socializarla.</t>
  </si>
  <si>
    <t>3. Definir la estrategia para asegurar la permanencia y productividad laboral del personal docente y administrativo.</t>
  </si>
  <si>
    <t>4. Desarrollar  proyectos de venta de servicios de la Facultad de Humanidades y Artes hasta lograr su adjudicación.</t>
  </si>
  <si>
    <t>5.Proyecto de Reinvención de la estructura administrativa de la Facultad.</t>
  </si>
  <si>
    <t>6. Distribuir la carga académica: docencia, investigación, gestión y vinculación  en base a las 30 horas.</t>
  </si>
  <si>
    <t>7. Sistematizar el control  del trabajo docente y administrativo de  cada Escuela.</t>
  </si>
  <si>
    <t>8. Desarrollar el proyecto de construcción del Manual de procedimientos administrativos de la Facultad de Humanidades y Artes.</t>
  </si>
  <si>
    <t xml:space="preserve">9. Replantear el orden de comunicación por la vía jerárquica. </t>
  </si>
  <si>
    <t>10.1.a.1.1</t>
  </si>
  <si>
    <t>10.2.d.1.1</t>
  </si>
  <si>
    <t>10.1.a.1.2</t>
  </si>
  <si>
    <t>10.1.a.1.3</t>
  </si>
  <si>
    <t>10.1.a.2.1</t>
  </si>
  <si>
    <t>10.1.a.2.2</t>
  </si>
  <si>
    <t>10.1.a.3.1</t>
  </si>
  <si>
    <t>10.1.a.3.2</t>
  </si>
  <si>
    <t>10.1.a.3.3</t>
  </si>
  <si>
    <t>10.1.a.3.4</t>
  </si>
  <si>
    <t>10.1.a.3.5</t>
  </si>
  <si>
    <t>10.1.b.4.1</t>
  </si>
  <si>
    <t>10.1.b.4.2</t>
  </si>
  <si>
    <t>10.1.b.4.3</t>
  </si>
  <si>
    <t>10.1.b.4.4</t>
  </si>
  <si>
    <t>10.1.b.4.5</t>
  </si>
  <si>
    <t>10.2.d.2.1</t>
  </si>
  <si>
    <t>10.2.d.2.3</t>
  </si>
  <si>
    <t>10.2.d.2.4</t>
  </si>
  <si>
    <t>10.2.d.3.1</t>
  </si>
  <si>
    <t>10.2.d.3.2</t>
  </si>
  <si>
    <t>10.2.d.3.3</t>
  </si>
  <si>
    <t>10.2.d.3.4</t>
  </si>
  <si>
    <t>10.2.d.3.5</t>
  </si>
  <si>
    <t>10.2.d.3.6</t>
  </si>
  <si>
    <t>10.2.d.4.1</t>
  </si>
  <si>
    <t>10.2.d.4.2</t>
  </si>
  <si>
    <t>10.2.d.4.3</t>
  </si>
  <si>
    <t>10.2.d.4.4</t>
  </si>
  <si>
    <t>10.2.d.5.1</t>
  </si>
  <si>
    <t>10.2.e.6.1</t>
  </si>
  <si>
    <t>10.2.d.5.2</t>
  </si>
  <si>
    <t>10.2.d.5.13</t>
  </si>
  <si>
    <t>10.2.e.6.2</t>
  </si>
  <si>
    <t>10.2.e.6.3</t>
  </si>
  <si>
    <t>10.2.e.6.4</t>
  </si>
  <si>
    <t>10.2.e.7.1</t>
  </si>
  <si>
    <t>10.2.e.8.1</t>
  </si>
  <si>
    <t>10.2.e.9.1</t>
  </si>
  <si>
    <t>11.1.a.1.1</t>
  </si>
  <si>
    <t>11.1.a.1.2</t>
  </si>
  <si>
    <t>11.1.a.1.3</t>
  </si>
  <si>
    <t>11.1.a.1.4</t>
  </si>
  <si>
    <t>11.1.a.1.5</t>
  </si>
  <si>
    <t>11.1.a.1.6</t>
  </si>
  <si>
    <t>11.1.a.2.1</t>
  </si>
  <si>
    <t>11.1.a.3.1</t>
  </si>
  <si>
    <t>4. Estructurar e implementar el sistema de incentivos a las labores extraoridnaria y/o de excelencia en el desempeño de proyectos prioritarios de la UNAH con impacto en el desarrollo.</t>
  </si>
  <si>
    <t>5. Desarrollar el proyecto de cultura de Paz  convivencia ciudadana y Derechos humanos</t>
  </si>
  <si>
    <t>6. Implementar el proyecto de desarrollo de la convivencia armónica.</t>
  </si>
  <si>
    <t>11.1.a.4.1</t>
  </si>
  <si>
    <t>11.1.a.4.2</t>
  </si>
  <si>
    <t>11.1.a.5.1</t>
  </si>
  <si>
    <t>11.1.a.6.1</t>
  </si>
  <si>
    <t>12.1.a.1.1</t>
  </si>
  <si>
    <t>4.  En el cuarto trimestre, a cargo de las autoridades de las Escuelas de la Facultad, identificar a docentes, estudiantes,  y/o administrativos claves para que puedan participar en el diplomado en leyes, normas académicas y reglamentos de la UNAH, de acuerdo a disponibilidad de cupos propuestos por la decanatura.</t>
  </si>
  <si>
    <t>2.   En el tercer trimestre, a cargo de los expertos identificados, compilar los documentos vigentes sobre leyes, reglamentos y normas académicas de la UNAH, con el propósito de estructurar el diplomado.</t>
  </si>
  <si>
    <t>1.   En el segundo trimestre del año, a cargo del Decanato, seleccionar  a los expertos que diseñarán y ejecutaran el diplomado en leyes, normas académicas y reglamentos de la UNAH (4  módulos a desarrollar en el 2016, con el apoyo de 4 expertos, 1 por cada módulo, y un equipo coordinador de 3 integrantes).</t>
  </si>
  <si>
    <t>12.1.a.1.2</t>
  </si>
  <si>
    <t>12.1.a.1.3</t>
  </si>
  <si>
    <t>12.1.a.1.4</t>
  </si>
  <si>
    <t xml:space="preserve">2. Gestionar el desarrollo de talleres de formación sobre los procesos de concurso del personal docente. </t>
  </si>
  <si>
    <t>1. En el tercer trimestre del año, a cargo del Decanato y el Consejo Local de Carrera Docente de la F HH AA,  producir un vídeo didáctico  para capacitar a las futuras Comisiones de Concurso según lo establecido en el Estatuto Docente Universitario. La colaboración será gestionada ante la SEDI y la DIRCOM.</t>
  </si>
  <si>
    <t>12.1.a.2.1</t>
  </si>
  <si>
    <t>13.2.c.1.1</t>
  </si>
  <si>
    <t>13.2.c.1.5</t>
  </si>
  <si>
    <t>13.2.c.1.4</t>
  </si>
  <si>
    <t>13.2.c.1.3</t>
  </si>
  <si>
    <t>13.2.c.1.2</t>
  </si>
  <si>
    <t>14.1.a.1.1</t>
  </si>
  <si>
    <t>3.1.e.8.3</t>
  </si>
  <si>
    <t>Coffee break</t>
  </si>
  <si>
    <t>Boquitas</t>
  </si>
  <si>
    <t>Diplomas de Reconocimiento</t>
  </si>
  <si>
    <t>Coffee</t>
  </si>
  <si>
    <t>Imprenta : afiches, invitaciones y programas de mano</t>
  </si>
  <si>
    <t>Alquileres</t>
  </si>
  <si>
    <t>Telas para decoracion</t>
  </si>
  <si>
    <t>Tubos de PVC</t>
  </si>
  <si>
    <t>Tubos de Metal</t>
  </si>
  <si>
    <t>Imprenta</t>
  </si>
  <si>
    <t xml:space="preserve">1. .A cargo del Decanato, la Comisión
 de Vinculación y Coordinadores de Carrera corresponde los siguientes cuatro puntos :
1. En el primer trimestre del año, considerando el Reglamento General de la PPS institucional, elaborar un instructivo por carrera  en el que se describa el proceso, evaluación y registro de la PPS. Además, un capítulo que incluya los fundamentos teóricos que justifican las líneas de vinculación, otro para los criterios de selección de escenarios prioritarios, el modo de planificar los sub-proyectos comunitarios interdisciplinarios y las particularidades de cada disciplina.
</t>
  </si>
  <si>
    <t>Suministros varios</t>
  </si>
  <si>
    <t>Alimentos Varios</t>
  </si>
  <si>
    <t>Impresiones:afiches etc.</t>
  </si>
  <si>
    <t>Alimentos varios</t>
  </si>
  <si>
    <t>Alquileres Varios</t>
  </si>
  <si>
    <t>Afiches</t>
  </si>
  <si>
    <t>ceremonial y protocolo</t>
  </si>
  <si>
    <t>3.   A cargo del equipo de comunicación de la Facultad (10), en el segundo trimestre del año, realizar en una jornada de trabajo completa,  el plan de acción anual, siguiendo el posicionamiento definido y las directrices que dé la DIRCOM.</t>
  </si>
  <si>
    <t>2.    En el tercer trimestre del año, elaborar y difundir el Directorio de correos  electrónicos de la Facultad, utilizando las redes de comunicación de internet para ser diseñado en formato atractivo y compatible, con el apoyo de la DEGT o la SEDI.</t>
  </si>
  <si>
    <t xml:space="preserve">Impresión de trifolios y afiches </t>
  </si>
  <si>
    <t>Grabadoras portatiles</t>
  </si>
  <si>
    <t>Camara de video Hd</t>
  </si>
  <si>
    <t>Computadoras personales de escritorio</t>
  </si>
  <si>
    <t>Mini Computadoras</t>
  </si>
  <si>
    <t>TV Plasma de 41"</t>
  </si>
  <si>
    <t>Computadoras Portatiles</t>
  </si>
  <si>
    <t>Software ADOBE</t>
  </si>
  <si>
    <t>Camara Digital</t>
  </si>
  <si>
    <t>Estructura Metalica para seguridad</t>
  </si>
  <si>
    <t>Compra de material Deportivo</t>
  </si>
  <si>
    <t>Alimentacion</t>
  </si>
  <si>
    <t>Impresión de Diplomas</t>
  </si>
  <si>
    <t>Ceremonial y Protocolo</t>
  </si>
  <si>
    <t>Enmarcados</t>
  </si>
  <si>
    <t>Gasolina</t>
  </si>
  <si>
    <t>1.2.a.4.1</t>
  </si>
  <si>
    <t xml:space="preserve">4. En 1 taller de media jornada, en el tercer trimestre del año, socializar con Autoridades de la Facultad (20) los resultados del diagnóstico  presentados en formato digital e impreso. </t>
  </si>
  <si>
    <t xml:space="preserve">3. A cargo de las Escuelas de Letras, Pedagogía y Filosofía, entregar el  Plan de mejoras en formato impreso (21) y digital (42 DVD) a las autoridades competentes, en el 3er trimestre del año. </t>
  </si>
  <si>
    <t>2.  A partir del tercer trimestre del año, con apoyo de la VRI y a cargo del Director de Escuela, Jefes de Dpto., Coordinadores de Carrera y de maestrías,   iniciar el proceso de establecimiento de convenios a través del benchmarking y la redacción de cartas de intención con aquellas universidades extranjeras que representen beneficio a la docencia-investigación de las maestrías existentes y/o por crear.</t>
  </si>
  <si>
    <t>3.  En dos(2) talleres de jornadas completas, en el segundo trimestre del año y a cargo del Coordinador de Posgrados de la Facultad, Unidades de Investigación de cada escuela y Coordinadores de Maestría (25 personas), diseñar el proyecto de Monitoreo para el apoyo de la gestión de maestrías.</t>
  </si>
  <si>
    <t xml:space="preserve">1.   Diseñar  propuestas para el proyecto sobre la instalación de Bibliotecas especializadas con literatura en materia de investigación en humanidades y artes, durante dos medias jornadas, en el segundo trimestre, a cargo del Director de Escuela, Jefes de Dpto., Coordinadores de Carrera y Comisiones de Investigación de las Unidades Académicas (30).         </t>
  </si>
  <si>
    <t>2.  Durante una media jornada, en el segundo trimestre del año, en coordinación con la Biblioteca Central, desarrollar un taller CITAVI, coordinado por la DEGT y dirigido al Director de Escuela, los Jefes de Dpto. Coordinadores de Carrera y Comisiones de Investigación de las Unidades Académicas (35 personas).</t>
  </si>
  <si>
    <t>3.    En el tercer trimestre del año, a cargo del Director de Escuela, los Jefes de Dpto., Coordinadores de Carrera y Comisiones de Investigación de las Unidades Académicas, enlistar y detallar, los libros especializados en materia de investigación en su disciplina, o bien, en humanidades y artes, según procedimientos aprendidos en el taller CITAVI.</t>
  </si>
  <si>
    <t>4.  A partir del tercer trimestre del año, a cargo de la Decanatura, realizar las gestiones para que la Librería Universitaria, haga la misma función de búsqueda y así se tengan más referencias catalogadas.</t>
  </si>
  <si>
    <t>2. A cargo de la Carrera de Letras, en el segundo trimestre del año, en media jornada de trabajo, desarrollar dos talleres de: investigación lingüística y literaria (20 personas en cada uno).</t>
  </si>
  <si>
    <t>1.  A cargo de la Decanatura, gestionar la contratación de un experto coordinador (1), en el tercer trimestre del año, para diseñar el Diplomado de Investigación en Humanidades y Artes, en el primer trimestre del 2016, junto con las Comisiones de investigación de cada Unidad Académica, y el  Consejo General de Investigación Científica de la Facultad.</t>
  </si>
  <si>
    <t>1. En el primer trimestre del año, a cargo del Jefe del Dpto., en consenso con la asamblea de profesores, cada Escuela-Departamento de la Facultad de Humanidades y Artes, donde no esté constituida la Unidad de Gestión de la Investigación científica, elegirá al Jefe de Unidad de Investigación Científica, al Coordinador de Investigaciones de la Unidad de Gestión de la Investigación Científica y a dos o más profesores investigadores de la Unidad Académica.</t>
  </si>
  <si>
    <t xml:space="preserve">1.  En el segundo trimestre del año y a cargo de las Unidades de Gestión de la Investigación científica,  establecer contactos, vía online y presencial, con redes de investigadores y otros pares nacionales e internacionales, seleccionándolos con base por su afinidad a las líneas de investigación definidas por la Facultad.  </t>
  </si>
  <si>
    <t xml:space="preserve">2.   A partir del segundo trimestre del año y a cargo de la Autoridades de la Facultad, gestionar las cartas de intenciones,  y seguidamente, las subscripción de convenios marcos y específicos que describan las acciones a realizar.   </t>
  </si>
  <si>
    <t xml:space="preserve">1. En el primer trimestre del año y a cargo del Director,  Jefes de Dpto. y Coordinadores de Carrera, crear y certificar ante la DIVUS  las Unidades de Vinculación de cada Escuela de la Facultad.                                                                                                                                         </t>
  </si>
  <si>
    <t>2. En una reunión de trabajo de 3 horas, en el tercer trimestre del año y con la participación de 10 personas invitadas, elaborar la estructura de gestión, control y evaluación de Vinculación Universidad-Sociedad de la Facultad de Humanidades y Artes, inserto en el plan de trabajo anual de la Comisión de Vinculación Universidad Sociedad de la Facultad, tomando en cuenta las líneas prioritarias definidas.</t>
  </si>
  <si>
    <t xml:space="preserve">1. En el tercer trimestre del período, a cargo de la Escuela de Filosofía, planificar y desarrollar la Tercera Conferencia Nacional de Filosofía, con la participación de 40 invitados. </t>
  </si>
  <si>
    <t xml:space="preserve">2. En el cuarto trimestre del año, a cargo de la Escuela de Arte, planificar y desarrollar el proyecto del IV Festival Interuniversitario de las Artes, de 10 grupos artísticos (200 participantes). </t>
  </si>
  <si>
    <t>3. En el segundo trimestre del año, y a cargo de la Escuela de Arte, planificar y desarrollar el proyecto de Conciertos al Aire Libre 2015 (120 participantes).</t>
  </si>
  <si>
    <t>4. Durante los cuatro trimestres del año, y a cargo de la Escuela de Arte, atender invitaciones de al menos 20 Conciertos de los grupos musicales de la Carrera de Música y 50 presentaciones de los demás grupos adscritos a la Escuela de Artes, en por lo menos un 20% de sitios que representan el entorno fuera de la Ciudad Capital.</t>
  </si>
  <si>
    <t>1.A partir del 1er trimestre del año, y a cargo de las unidades Académicas, identificar y enlistar las instituciones públicas y/o  privadas para impulsar convenios, basándose en criterios prioritarios según las políticas institucionales, de País y del modelo de vinculación definido por la Facultad.</t>
  </si>
  <si>
    <t>2.  A partir del 1er trimestre del año, y a cargo de las unidades Académicas, iniciar la suscripción de cartas de intención, convenios y afines, para realizar, entre otras acciones propias de vinculación, las PPS.</t>
  </si>
  <si>
    <t xml:space="preserve">1.  Bajo la combinación de los coordinadores de carrera y los de vinculación de cada Unidad Académica, en cada período académico, en el marco de las asignaturas de investigación, realizar el análisis y la evaluación de los Informes de las PPS, aplicando procesos de medición validados.   </t>
  </si>
  <si>
    <t>1. Bajo la combinación de los coordinadores de carrera y los de vinculación de cada Unidad Académica, en cada trimestre, en reuniones de dos horas por semana, y en el marco de las asignaturas de investigación, realizar el mapeo de las posibilidades laborales cubiertas y otras detectadas, así como las competencias necesarias para responder a ellas, aplicando procesos de investigación cuali-cuantitativos validados, siendo expuestos sus resultados en el informe final anual.</t>
  </si>
  <si>
    <t>1. En el primer trimestre del año, y a cargo del Director y Jefes de Dpto., elegir, a profesores enlaces de graduados (1 por carrera).</t>
  </si>
  <si>
    <t>2.  En un taller de 6 horas, en el tercer trimestre del año, y a cargo del decanato, a través de un experto contratado, capacitar al equipo de enlaces propuestos por cada Escuela (7), y a las autoridades de la Facultad (20), para desarrollar el proyecto de redes para gestión del conocimiento. </t>
  </si>
  <si>
    <t>3.  En el tercer trimestre del año, en una jornada de 4 horas, realizar el encuentro con graduados de cada carrera, para replicar el taller y conformar la red. (Arquitectura, Pedagogía, Lenguas y Culturas extranjeras, un máximo de 250 cada una; el resto de carreras, 100).</t>
  </si>
  <si>
    <t>1. En el cuarto trimestre del año, en una jornada de 4 horas, a cargo de la Decanatura y el Consejo Local de Carrera Docente (8 personas), planificar el taller de re-clasificación que se impartirá en el primer período del 2016.</t>
  </si>
  <si>
    <t xml:space="preserve">Al proyecto de Asesoría Académica corresponden los siguientes 3 puntos:
1. A partir del primer trimestre del año, y a cargo del coordinador de cada carrera de cada Escuela de la Facultad,   asignar   asesores a los estudiantes desde el momento de ingreso a la institución. 
</t>
  </si>
  <si>
    <t>2.   A partir del primer trimestre del año, y a cargo del coordinador de cada carrera de cada Escuela de la Facultad,   establecer el horario de las asesorías de acuerdo a la disponibilidad de tiempo de cada docente.</t>
  </si>
  <si>
    <t>3.     A partir del primer  trimestre del año,en una reunión de 1 hora, y a cargo del Director de Escuela y Jefes de Dpto., diseñar un instrumento  unificado para registrar la asesoría académica de cada Carrera.</t>
  </si>
  <si>
    <t>1.A  partir del primer trimestre del año, y a cargo de los Coordinadores de Carrera,  entregar certificados a los estudiantes destacados de las 7 Escuelas  en un evento anual de la Facultad, en el cuarto trimestre del año.</t>
  </si>
  <si>
    <t>2. En el primer trimestre del año, a cargo de la Escuela de Arte y el Decanato de la Facultad, gestionar la ampliación de becas para los artistas miembros de los grupos organizados e institucionalizados de la UNAH: Orquesta de Guitarras y otros grupos musicales y/o Corales, Grupos de Teatro, Grupo de Danza Folklórica y Danza Contemporánea (50 becas especiales para estudiantes destacados que reúnan requisitos, por un valor mensual de L.3,000)</t>
  </si>
  <si>
    <t>2. Establecer 2 talleres mensuales  de jornadas completas, durante el 2º y 3º trimestre del año, para monitorear los avances de la Implementación del Plan de mejoras de todas las Escuelas (20 personas en cada Taller).</t>
  </si>
  <si>
    <t xml:space="preserve">1.En el cuarto trimestre del año, y a cargo del Decanato, elegir una comisión de trabajo para diseñar el proyecto de Seguimiento a Graduados, integrado por las 7 Escuelas, El Proyecto deberá incluir: 
Capacitación a los docentes, graduados, sistematización de base de datos de egresados, registro de constitución de redes, mantenimiento de redes de comunicación (pág. web, blog, tweeter, etc.) y promoción de eventos académicos, entre otros. 
</t>
  </si>
  <si>
    <t>2. A  partir  del tercer trimestre, y a cargo de la comisión del proyecto de Seguimiento a Graduados, desarrollar investigaciones de mercado y retroalimentar los planes de estudio a partir de las experiencias de los graduados.</t>
  </si>
  <si>
    <t xml:space="preserve">3. En el cuarto trimestre del año, aplicar a los graduados 2 encuestas de satisfacción (online) y en el cuarto trimestre del año,  a los contratadores de los graduados,  1 encuesta (online) sobre el desempeño de los segundos.
</t>
  </si>
  <si>
    <t xml:space="preserve">2.En el segundo trimestre, en una jornada taller de 4 horas, revisar los instructivos y unificar. </t>
  </si>
  <si>
    <t xml:space="preserve">3.En el tercer trimestre del año, y a cargo del Decanato, editar el Manual de la PPS de la F-HH AA mediante la gestión con la SEDI. </t>
  </si>
  <si>
    <t>4. En el tercer trimestre del año, a cargo del Decanato, publicar el Manual de la PPS de la F-HH AA.</t>
  </si>
  <si>
    <t>1. En el tercer trimestre del año, en una jornada completa, y a cargo del equipo de enlaces de graduados (7), replicar el taller con el Director, Jefes de Dpto. y Coordinadores de carrera, para ampliar las redes de gestión del conocimiento con sectores afines, sean nacionales o internacionales (este taller es el mismo de la Vinculación Universidad-Sociedad).</t>
  </si>
  <si>
    <t>1.  A partir del  segundo trimestre del año,  en una reunión de trabajo de 1 hora, y a cargo del Decanato y los Coordinadores de Carrera,  organizar la comisión que diseñará, en coordinación con Vicerrectoría de Asuntos Internacionales, el Proyecto de incentivos educativos (movilidad docente).</t>
  </si>
  <si>
    <t xml:space="preserve">2.  En el tercer trimestre del año, en un taller de 4 horas,  y a cargo de la comisión señalada (7), diseñar el Proyecto incentivos educativos ( movilidad docente) que estipulará, entre otros elementos, la bolsa de becas e instituciones con las cuales establecer intercambios. </t>
  </si>
  <si>
    <t>1.  En el segundo trimestre del año, a cargo del Decanato, nombrar una comisión integrada por representantes por cada una de las escuelas,  para que, durante 2 encuentros de 1 hora cada uno,  planifique la Semana de la Identidad y la  Interculturalidad.</t>
  </si>
  <si>
    <t>3. En el segundo trimestre del año, a cargo de la Escuela de Letras,  celebrar el Día del Idioma y el Aniversario de la Carrera de Letras (3 días). Para ello se necesitará adquirir: Alimentación, alquileres, afiches, placa de reconocimiento, ceremonial y protocolo.</t>
  </si>
  <si>
    <t xml:space="preserve">1.  En dos sesiones de trabajo de 4 horas cada una, en el primer trimestre del año, y a cargo del Decanato (5) y el resto de autoridades de la Facultad (15), diseñar el plan de posicionamiento de la F HH AA, para efectos de imagen, con asesoría de la DIRCOM. </t>
  </si>
  <si>
    <t xml:space="preserve">1.  En el tercer trimestre del año 2014 se habrá nombrado la  Comisión integrada  por un miembro de cada una de las Escuelas para organizar  la agenda artístico-cultural de la Facultad del año 2015, contando con la asesoría de la Dirección de Cultura (D. C.).  En el Primer trimestre del 2015, a cargo del mismo equipo, la asesoría de la D. C.  y en coordinación con el decanato, editar (7 impresos) y publicar la Agenda (virtualmente y otros medios institucionales). </t>
  </si>
  <si>
    <t xml:space="preserve">1. En el tercer trimestre del año, con base en el POA,  y coordinado por el Decanato, diseñar la Agenda Anual de la Facultad 2016 (la del 2015 deberá realizarse en el tercer trimestre del 2014, durante 5 días de trabajo, de los cuales, uno estará destinado a socializar con las Autoridades de la Facultad (20)). </t>
  </si>
  <si>
    <t>2. En el cuarto trimestre del año, y a cargo del Decanato y el Equipo de Comunicación de la Facultad, socializar la agenda con todos los actores,  a través de los medios de comunicación institucional.</t>
  </si>
  <si>
    <t>2.  En el segundo período académico, y a cargo del mismo equipo (14), aplicar los instrumentos y las técnicas de recolección de datos, en cada Unidad Académica.</t>
  </si>
  <si>
    <t>3.   En el tercer trimestre del año, y a cargo del mismo equipo (14),  elaborar el Informe de resultados sobre el estudio  para conocer el grado de implementación del Modelo Educativo  de la UNAH  que guíe la justificación y de coherencia a un plan de respuesta.</t>
  </si>
  <si>
    <t>3.   En el segundo trimestre del año, y a  cargo del Equipo de Comunicación de la Facultad, realizar una campaña de concientización entre toda la Facultad sobre el uso del correo institucional a través de la elaboración de un trifolio  informativo (40) y afiches promocionales (10).</t>
  </si>
  <si>
    <t>2.   En el segundo trimestre del año, a cargo del Decanto, gestionar los talleres (al menos 1 de jornada completa) y los recursos necesarios (personas y equipo [1 computadora y una cámara digital asignada a cada representante, con versión de filmado, memorias extraíbles, Adobe instalado, material para afiches, resmas de papel) para el desarrollo del sistema de comunicación apropiado, según indicaciones de la DIRCOM.</t>
  </si>
  <si>
    <t xml:space="preserve">1.  En el primer trimestre del año y a cargo del Decanato y las Unidades Académicas,  iniciar el diagnóstico del estado actual de la infraestructura, recursos tecnológicos y humanos de la Facultad, solicitando que tal información sea cabal, y anexando documentos objetivos tales como:  inventarios, planificaciones académicas, informes estadísticos, entre otros documentos. </t>
  </si>
  <si>
    <t>2.   En el tercer trimestre del año, y a cargo del Decanato,  desarrollar dos cursos de capacitación (1 hora cada uno),   para los docentes y personal administrativo (30) consiguiendo la efectividad en el uso y manejo de los recursos tecnológicos que se tengan y adquieran.</t>
  </si>
  <si>
    <t xml:space="preserve">4. A cargo de la  Carrera de Arquitectura,  a partir del primer trimestre del año, gestionar la adquisición de:                                        • Instalación de un WI-Fi que de conectividad a todas las aulas de la carrera de arquitectura
• Implementación de un laboratorio de computo con 60 computadoras con el software requerido (20 computadoras cada año), 8 computadoras para nuevos docentes con el software requerido y dos para uso administrativo
• Equipo didáctico en cada aula: computadora y data show
• Seguridad en las aulas, protección de equipo didáctico.
</t>
  </si>
  <si>
    <t>2. En el tercer trimestre y bajo la coordinación de la Escuela de Arquitectura, elaborar el diseño de anteproyecto del Edificio y socializarlo con las distintas unidades académicas.</t>
  </si>
  <si>
    <t>3.  En el cuarto trimestre del año, y bajo la coordinación del Decanato y el equipo de Comunicación de la Facultad, desarrollar una campaña  para sensibilizar y persuadir de la necesidad de un edificio propio que dé cobertura a todas las disciplinas que la constituyen.</t>
  </si>
  <si>
    <t>1. En el segundo trimestre del año, en 4 sesiones de trabajo de 6 horas cada uno, y bajo la coordinación de la Decanatura,   diseñar el POA 2016,  con autoridades de la Facultad (20), teniendo clara información del financiamiento externo y las posibilidades reales de apoyo, a la vez que se considera cuál será el presupuesto recurrente y las prioridades que se tengan que atender.</t>
  </si>
  <si>
    <t>1.  Durante el primer trimestre del año, integrar una comisión de la Facultad (representación de 5 autoridades)  para revisar y sistematizar los conceptos de carga académica, reuniéndose una vez a la semana, por dos horas consecutivas.</t>
  </si>
  <si>
    <t xml:space="preserve">3.   En el segundo trimestre del año, anexo al Informe, y a cargo de la misma comisión (5),  proponer reformas a la normativa sobre la carga académica de tal forma que representen optimización del trabajo y la distribución de responsabilidades en la Facultad. </t>
  </si>
  <si>
    <t>4.  Para informar los resultados de la investigación, y a cargo de la misma comisión (5), socializar la normativa y el manual de procedimientos de la Carga Académica, a través de visitas a cada una de las asambleas de docentes de cada unidad académica (7), durante una hora, en el tercer trimestre del año.</t>
  </si>
  <si>
    <t xml:space="preserve"> 5. Establecer mecanismo de monitoreo y seguimiento a los resultados de la evaluación de desempeño en cada período académico: 
Socializar los resultados con los docentes y personal administrativo y de servicio evaluados, y establecer los correctivos necesarios.
</t>
  </si>
  <si>
    <t xml:space="preserve">2. Durante el segundo trimestre del año, y a cargo de la comisión nombrada, definir qué servicios puede ofrecer cada unidad académica según su especialidad y demanda, </t>
  </si>
  <si>
    <t xml:space="preserve">4.  Durante el tercer trimestre del año y a cargo del Decanato y las Unidades Académicas, gestionar ante la Secretaría de Finanzas SEAF los proyectos de venta de servicios diseñados. </t>
  </si>
  <si>
    <t>2.  En el tercer trimestre del año, a cargo del consultor especialista en organización administrativa institucional (1), presentar el estudio de eficiencia administrativa ante las autoridades de la Facultad (20).</t>
  </si>
  <si>
    <t>1.  A cargo del Director de Escuela y Jefes de Dpto., solicitar a las Comisiones de Investigación y Vinculación, su rendición de informes de gestión cada final de período académico.</t>
  </si>
  <si>
    <t>1.   Identificar los avances institucionales en relación al relevo docente para que sirvan de base en la elaboración del diagnóstico de la situación actual del personal docente de cada Escuela de la Facultad, a través de un ciclo de capacitaciones(2) por parte de la SEDI y la SEDP  donde asistirán autoridades, docentes y estudiantes representantes de las Unidades Académicas (40), en el segundo trimestre del año.</t>
  </si>
  <si>
    <t xml:space="preserve">2.   En el tercer trimestre del año, a cargo de la Decanatura(3) y las autoridades de las Unidades Académicas (7), desarrollar un taller de media jornada, empleando el banco de Currículos vitae del personal docente y administrativo de cada Unidad Académica, y la información del ciclo de capacitaciones e informes presentados por la SEDI y la SEDP, para diseñar y aplicar un instrumento complementario aprobado por tales instancias, que permita captar las necesidades específicas del personal por disciplina. </t>
  </si>
  <si>
    <t>4.  En 1 jornada de trabajo, de 4 horas, en el cuarto trimestre del año, a cargo del Decanato y la comisión de 7 representantes disciplinares, elaborar un plan de acción para el relevo docente.</t>
  </si>
  <si>
    <t>5.  En el cuarto trimestre del año, a cargo de las autoridades de la Facultad, gestionar mediante oficios la aprobación de un acuerdo del Consejo Universitario en el cual se justifique la edad para el relevo docente,  así como los términos dedicación exclusiva para laborar en la UNAH en el perfil profesional del docente que ocupará las plazas vacantes.</t>
  </si>
  <si>
    <t>1.  En todos los trimestres, a cargo del Director de Escuela y Jefes de Dpto.,  elaborar cartas de recomendación para estudiantes destacados que estén optando a becas de postgrado.</t>
  </si>
  <si>
    <t>1.  A cargo del Decanato, en el marco de la celebración anual que hará la Facultad (evento para 200 personas)  en cada cuarto trimestre del año,  otorgar diplomas de reconocimiento a las personas responsables de proyectos de labor extraordinaria y/o de excelencia en el desempeño de proyectos prioritarios de la UNAH (aprox. 10 ), con impacto en el desarrollo; así también a los que han logrado 25 años de labor en la institución (aprox. 10).</t>
  </si>
  <si>
    <t xml:space="preserve">3. En el tercer trimestre, a cargo de los expertos y la decanatura, en reunión convocada de dos horas, discutir la metodología a emplear y determinar el período comprendido para impartir el diplomado en leyes, normas académicas y reglamentos de la UNAH, y el horario del mismo. </t>
  </si>
  <si>
    <t>1.  En el primer trimestre del año,  en una reunión de una hora con el Director de Escuela, Jefes de Dpto., y Coordinadores de Carrera, y a cargo del decanato,  determinar el método de recopilación de datos, el procedimiento general, y los indicadores a emplear que sean afines a la política de la Facultad (humanísticos con incidencia en el desarrollo).</t>
  </si>
  <si>
    <t xml:space="preserve">2.  En el segundo trimestre del año, y a cargo del Director de Escuela, Jefes de Dpto., y Coordinadores de Carrera,  (cada par/grupo en su Unidad Académica), organizar por fichas de cada institución y actor, estableciendo sus características generales, ubicación geográfica, tipo de organización, misión, objetivos y agentes, capacidades institucionales, actividades y proyectos ejecutados de relevancia, y  ranking,  entre otros. </t>
  </si>
  <si>
    <t>3. En el segundo trimestre del año, y a cargo del Director de Escuela, Jefes de Dpto., y Coordinadores de Carrera, (cada par/grupo en su Unidad Académica),  utilizar el benchmarking del año 2014 para depurar ese listado de fichas y decidir con quiénes se puede establecer algún tipo de alianza o convenio.</t>
  </si>
  <si>
    <t xml:space="preserve">4.  en el segundo trimestre del año, y a cargo del Director de Escuela, Jefes de Dpto., y Coordinadores de Carrera (cada par/grupo en su Unidad Académica), revisar el estudio diagnóstico del plan de relevo docente y las necesidades de capacitación para ser tenidas en cuenta al momento de seleccionar las instituciones. </t>
  </si>
  <si>
    <t xml:space="preserve">5. En una sesión de una hora, en el cuarto trimestre del año, a cargo del Director de Escuela, Jefes de Dpto., y Coordinadores de Carrera, presentar el Informe de Mapeo de actores e instituciones claves para establecer convenios e intercambios. </t>
  </si>
  <si>
    <t>1. Desde el primer trimestre del año, impulsar la adquisición y desarrollo institucional de un programa de software en red que esté vinculado con DIPP, para que al momento de la matrícula se generen los datos generales de los estudiantes de cada Escuela y su total, siendo  de este modo accesibles a Directores, Jefes de Dpto.Coordinadores de Carrera,  y el Decanato.</t>
  </si>
  <si>
    <t>6. Durante todo el año, en el marco de la Implementación del Plan de Mejoras y bajo la responsabilidad del Comité de Gestión e Innovación  Tecnológica de la Escuela de Lenguas y Culturas Extranjeras, crear (I- II trimestres) y desarrollar (III y IV trimestres ) el I Diplomado de Diseño y Ejecución de Cursos Virtuales para profesores de toda la Facultad.</t>
  </si>
  <si>
    <t xml:space="preserve">1. Diseñar los sub- proyectos:
 Diagnóstico de la capacidad Instalada 
 Diagnóstico de eficiencia Terminal
 Equipamiento tecnológico (maestrías en funcionamiento)
 Incentivos Educativos
 Nuevas Maestrías
a través de 3 talleres de jornadas completas por sub-proyecto (15) desarrollados durante los tres primeros trimestres del año, y desarrollado por los siguientes participantes: Comisión y subcomisión de Diseño Curricular de la Facultad y las U. A. (24), Coordinación de posgrados de la Facultad (1), Director de Escuela (1), Jefes de Dpto. (7) y Coordinadores de Carrera (7). </t>
  </si>
  <si>
    <t>2.  A partir del tercer trimestre del año, con apoyo de la VRI y a cargo del Director de Escuela, Jefes de Dpto., Coordinadores de Carrera y de maestrías,   iniciar el proceso de establecimiento de convenios a través del benchmarking y la redacción de cartas de intención con aquellas universidades extranjeras que representen un beneficio claro a la docencia-investigación de las maestrías existentes y/o por crear.</t>
  </si>
  <si>
    <t xml:space="preserve"> 4. En el primer trimestre del año, en el marco de la Implementación del Plan de Mejoras, y a cargo de la gestión de la Escuela de Lenguas y Culturas Extranjeras, contratar a 3 profesores extranjeros para la Maestría de Lenguas Extranjeras producto del convenio PREFALC.</t>
  </si>
  <si>
    <t>1.A cargo de la decanatura, en el primer trimestre del año, integrar la Comisión de diseño del proyecto de Monitoreo para apoyar la gestión de las maestrías.</t>
  </si>
  <si>
    <t>3.  En el segundo trimestre del año, en dos(2) talleres de jornadas completas, y a cargo del Coordinador de Posgrados de la Facultad, Unidades de Investigación de cada escuela y Coordinadores de Maestría (25 personas), diseñarel proyecto de Monitoreo para el apoyo de la gestión de maestrías.</t>
  </si>
  <si>
    <t>1. En el cuarto trimestre del año,  en un taller único de jornada completa,  y a cargo del Coordinador de Posgrados de la Facultad, de los integrantes de las Unidades de Investigación de cada Escuela y  los Coordinadores de Maestría (25 personas), diseñar un plan de acción  para elevar la eficiencia terminal de los postgrados, de acuerdo a las últimas medidas tomadas por la Dirección de Posgrados y a los resultados del diagnóstico aplicado.</t>
  </si>
  <si>
    <t>3. En el tercer trimestre del año, subscribir el Convenio de Cooperación con la Universidad de Caldas de Colombia, para implementar la Maestría en Filosofía, cuyo presupuesto será acordado entre Rectoría, Decanatura, Jefatura y Personal de Caldas.</t>
  </si>
  <si>
    <t>1.  En el primer trimestre del año, a cargo de la decanatura, integrar la Comisión que diseñará el proyecto de Monitoreo para apoyar la gestión de las maestrías.</t>
  </si>
  <si>
    <t>1. En el primer trimestre del año, durante una jornada de  6 horas, realizar 1 taller para diseñar el Plan de mejoras con de las Escuelas de Filosofía, Letras y Pedagogía (24 personas), quienes necesitan completar la autoevaluación, siendo coordinado por la Comisión de Autoevaluación de la Facultad y un representante de la VRA (Vicerrectoría Académica).</t>
  </si>
  <si>
    <t>5. Durante el segundo al cuarto trimestre del año, en el marco de la Implementación del Plan de Mejoras, y a cargo de la gestión de las Escuelas y el Decanato de la Facultad, asistir a  los eventos siguientes: Congresos Internacionales (TESOL (Estados Unidos) mes marzo, 2 docentes de la ELCE, Formación continua en cursos de verano (Francia) 2 docentes de la ELCE  (costo de boletos de avión: $ 4,000.00). II Congreso Internacional de Construcción Sostenible y Soluciones eco-eficientes (Sevilla, mes de mayo) 4 docentes y 6 estudiantes, Bienal Internacional de Arquitectura (Buenos Aires, Argentina, mes septiembre), 4 docentes y 6 estudiantes. Red KIPUS (Panamá), junio, 5 docentes de Pedagogía. Gran Festival de la Flauta (Ecuador: junio, Costa Rica: abril, Puerto Rico: mayo), 1 docente de la Escuela de Arte. Encuentros en la UNA, UCR- Costa Rica, mes de junio y/o septiembre, respectivamente: 2 docentes de la Escuela de Ciencias de la Cultura Física. III Congreso Internacional de la Asociación  Centroamericana de Lingüística ACALING (Granda, Nicaragua. Agosto) alumnos y docentes (40 personas) y V Congreso Centroamericana de Estudios Culturales (El Salvador. Julio) alumnos y docentes (40 personas) siempre de la Escuela de Letras.</t>
  </si>
  <si>
    <t>6. En el primer y segundo trimestre del año, en el marco de la Implementación del Plan de Mejoras, y a cargo de los miembros de los Comité de Gestión de la Investigación Científica de cada Escuela- Dptos. y la SICyT., realizar 1 taller Introductorio a la Investigación Científica en media jornada, dirigido a los estudiantes que estén cursando asignaturas vinculadas a tal ámbito, según cada plan de estudios. (Promedio de 50 estudiantes a invitar en cada Escuela).</t>
  </si>
  <si>
    <t>7. Durante todo el año, en el marco de la Implementación del Plan de Mejoras, y a cargo de las Escuelas - Dptos. junto con las Unidades de Gestión de la Investigación Científica de la Facultad, facilitar el material de impresión o copias necesarias para los proyectos de investigación (Promedio de 7 trabajos por Escuela).</t>
  </si>
  <si>
    <t>9. En el segundo trimestre del año, en el marco de la Implementación del Plan de Mejoras y a cargo de las Unidades de Gestión de la Investigación Científica de las Escuelas-Dptos. de la Facultad, realizar un taller informativo de 2 horas con profesores y estudiantes sobre los requerimientos para publicar en revistas nacionales e internacionales.(Promedio de 50 en cada Escuela.)</t>
  </si>
  <si>
    <t xml:space="preserve">10. En el segundo y tercer trimestre del año, en el marco de la Implementación del Plan de Mejoras y a cargo de las Unidades de Gestión de la Investigación Científica, contactar con especialistas externos y realizar video conferencias con ellos para conocer los criterios de publicación en otros idiomas. Estará dirigido a estudiantes y profesores de todas las Unidades Académicas (promedio de 50 por Escuela).  </t>
  </si>
  <si>
    <t>14. En cada período trimestral del año, a cargo de las autoridades de cada Unidad Académica con su respectiva Unidad de Gestión de la I.C., desarrollar (2) talleres de jornadas completas dirigidos  a un promedio de 20 docentes y 30 estudiantes por Escuela, para conocer cómo hacer transversal el eje de la investigación en la Práctica Profesional Supervisada.</t>
  </si>
  <si>
    <t xml:space="preserve">15. En el primer trimestre del año, en el marco de la implementación del Plan de Mejoras, y a cargo de las autoridades de la Escuela de Arquitectura y Diseño, Arte, Letras, y Ciencias de la Cultura Física, desarrollar las siguientes acciones:
a) Una reunión  de media jornada, contando con la participación de las personas según normativa, para conocer quiénes integraran las diferentes Unidades de Gestión de la Investigación Científica de la Facultad.            b)Desarrollar un taller de una jornada completa sobre Sistematización de los Procesos de investigación, con la participación de 30 estudiantes y 20 profesores promedio por Escuela.                                                                            c) Crear el registro de convocatorias de investigación (docentes y estudiantes).
</t>
  </si>
  <si>
    <t>16. En el cuarto trimestre del año, y a cargo de todas las Escuelas-Dptos. de la Facultad, presentar como mínimo 21 proyectos de investigación con sus respectivos informes de resultados.</t>
  </si>
  <si>
    <t>17. Durante todos los trimestres del año, a cargo de todas las Escuelas-Dptos. de la Facultad, gestionar los fondos para proyectos de investigación (fondos internos y externos), contando con los perfiles y respetando las políticas institucionales.</t>
  </si>
  <si>
    <t>3.  En el segundo trimestre del año, a cargo del Decanato, por los medios de comunicación de la UNAH (UTV, Presencia Universitaria, Página Web de la Facultad), socializar las políticas de Vinculación Universidad Sociedad que ha definido la Facultad.</t>
  </si>
  <si>
    <t>6. En el segundo trimestre del año, a cargo de la Escuela de Ciencias de la Cultura Física, realizar una pasantía de una semana  en Costa Rica para formar al personal docente (5 docentes) que trabaja en el  Laboratorio de Investigación en Ciencias de la Actividad Física.</t>
  </si>
  <si>
    <t>2. En el primero, segundo, tercer y cuarto trimestres del año, en el marco de la Implementación del Plan de Mejoras, y a cargo de la Escuela de Ciencias de la Cultura Física, desarrollar 5 talleres de jornadas de medio tiempo ( miércoles de cada semana),  para darle seguimiento al plan y participación a 30 docentes.</t>
  </si>
  <si>
    <t>6. Conformar el Comité de Asuntos Estudiantiles en el marco de la Implementación del Plan de Mejoras.</t>
  </si>
  <si>
    <t xml:space="preserve">1. En el segundo trimestre del año, en el marco de la Implementación del Plan de Mejoras y a cargo de las Escuelas-Dptos. de la Facultad,  crear el Comité de Seguimiento de Garantía de la Calidad de la Facultad y  los Sub- comités de Seguimiento de Garantía de la Calidad y que éste a su vez, refleje en su Plan de acción las siguientes funciones:
o    Evaluación de procesos de ingreso
o    Medición de la satisfacción con el entorno laboral
o    Medición satisfacción con la calidad del espacio físico y equipamiento
o    Evaluación de aplicación del reglamento de estudiantes
o    Evaluación y socialización de cumplimiento de normativa interna
o    Evaluación anual de cumplimiento y ajustes al plan de estudios
o    Evaluación del proceso enseñanza-aprendizaje
o       Encuesta periódica a estudiantes y graduandos
o       Evaluación cuantitativa del proceso enseñanza aprendizaje 
o       Estadísticas (índices académicos, aprobación, reprobación, deserción y repetición)
</t>
  </si>
  <si>
    <t>1.   A cargo del decanato y el equipo de investigación (14), elaborar de un plan de acción que responda a los resultados del diagnóstico sobre el grado de implementación del Modelo Educativo  de la UNAH,  y mediante gestiones de apoyo del IPSD, la DIE y la DEGT, ejecutar los cursos programados, en el tercer trimestre del año .</t>
  </si>
  <si>
    <t xml:space="preserve">3.  En el marco de la Implementación del Plan de Mejoras, en el segundo trimestre del año, y a cargo de todas las Unidades Académicas con el apoyo de la DIE, capacitar mediante 3 talleres de 6 horas cada una, a los docentes que aún no tienen la experiencia en diseño y tutoría de asignaturas en línea, así como los docentes que requieran desarrollar otras competencias para el manejo de las TICs. </t>
  </si>
  <si>
    <t>4. A cargo del Depto. de Pedagogía, en entre el I y II  trimestres del año, desarrollar dos (2) cursos de actualización docente, con una duración de 6 horas cada uno, en coordinación con el IPSD(Instituto de Profesionalización y Superación Docente) para abordar metodologías de acuerdo al nuevo modelo educativos de la UNAH. (implementación modelo)</t>
  </si>
  <si>
    <t>11.  En entre el I y II  trimestres del año, por responsabilidad del Dpto. de Pedagogía y C.E., Arquitectura,  y Letras, gestionar ante la DEGT el mantenimiento de los laboratorios de informática que le han sido asignados.</t>
  </si>
  <si>
    <t>6. En el primer trimestre del año,  a cargo de las Autoridades de la Facultad (Decanato y Escuelas) coordinado con la VRI,  planificar la Feria sobre Becas Nacionales e Internacionales a desarrollarse en el tercer trimestre del año.</t>
  </si>
  <si>
    <t>13.2.c.1.6</t>
  </si>
  <si>
    <t>13.2.c.1.7</t>
  </si>
  <si>
    <t>11.1.a.1.7</t>
  </si>
  <si>
    <t>11.1.a.1.8</t>
  </si>
  <si>
    <t>10.1.a.3.6</t>
  </si>
  <si>
    <t>10.1.a.3.7</t>
  </si>
  <si>
    <t>10.1.a.3.8</t>
  </si>
  <si>
    <t>10.1.a.3.9</t>
  </si>
  <si>
    <t>10.1.a.3.10</t>
  </si>
  <si>
    <t>10.1.a.3.11</t>
  </si>
  <si>
    <t>9.1.a.3.2</t>
  </si>
  <si>
    <t>9.1.a.3.3</t>
  </si>
  <si>
    <t>9.1.a.3.4</t>
  </si>
  <si>
    <t>8.2.b.2.2</t>
  </si>
  <si>
    <t>8.2.b.2.3</t>
  </si>
  <si>
    <t>8.2.b.2.1</t>
  </si>
  <si>
    <t>2. Acciones no derivadas de alguna acción estratégica pero que están contempladas en la Implementación del Plan de Mejoras.</t>
  </si>
  <si>
    <t>7.1.a.2.4</t>
  </si>
  <si>
    <t>7.1.a.2.5</t>
  </si>
  <si>
    <t>1.   Socializar con las Comisiones de Desarrollo e Innovación curricular, el Manual para transversalizar el componente de ética, a través de la impartición del taller de 2 horas, en el primer trimestre del año, por el representante de la Vicerrectoría Académica, y gestionado por la decanatura.</t>
  </si>
  <si>
    <t>2.   En el primer trimestre del año,  a cargo de las Comisiones de Diseño Curricular de las 7 Unidades Académicas,   y en el marco del Rediseño Curricular, dar seguimiento a lo establecido en el Manual para la transversalización del eje de ética, incluyendo tal componente en el  currículo de cada una de las carreras de la Facultad.</t>
  </si>
  <si>
    <t>1. A partir del primer trimestre del año, y a cargo de los Coordinadores de Carrera,   identificar a los estudiantes que cumplan con el perfil  necesario (haber aprobado 2/3 partes del Plan de Estudios con un promedio mínimo de 80%) para ser incorporados en los diferentes espacios académicos de sus respectivas carreras.</t>
  </si>
  <si>
    <t>2. En el primer y segundo trimestres del año, en el marco de la Implementación del Plan de Mejoras, y a cargo de la Escuela de Ciencias de la Cultura Física, desarrollar 2 talleres de seguimiento al plan, en media jornada, los miércoles de cada semana,  con 350 estudiantes.</t>
  </si>
  <si>
    <t>5.1.a.3.1</t>
  </si>
  <si>
    <t>5.1.a.3.2</t>
  </si>
  <si>
    <t>1. A partir del  segundo trimestre del año, en una reunión de trabajo de 1 hora, y a cargo del Decanato y los Coordinadores de Carrera, organizar la comisión que diseñará, en coordinación con Vicerrectoría de Asuntos Internacionales, el Proyecto de Incentivos Educativos (movilidad estudiantil).</t>
  </si>
  <si>
    <t xml:space="preserve">2.  En un taller de 4 horas, en el tercer trimestre del año, y a cargo de la comisión designada (5 personas), diseñar el Proyecto de movilidad estudiantil que estipulará, entre otros, la bolsa de becas e instituciones con las cuales establecer intercambios. </t>
  </si>
  <si>
    <t>5.1.a.6.1</t>
  </si>
  <si>
    <t>5.1.a.6.2</t>
  </si>
  <si>
    <t xml:space="preserve">2. A cargo del Comité de Asuntos Estudiantiles, mediante reunión de trabajo de dos horas diarias durante cada período académico diseñar un Plan de trabajo sobre Asuntos Estudiantiles que involucre :
o Acciones de coordinación con instancias de servicios de apoyo institucional y nacional.
o Bolsa de trabajo
o Acciones que mejoren la accesibilidad
o Orientación para inserción y permanencia 
o Actualización permanente de expedientes y bases de datos
o Integración de la representación estudiantil en diferentes instancias
o Capacitación de los estudiantes en el uso de la biblioteca . 
</t>
  </si>
  <si>
    <t>7. Desarrollar el proyecto de seguimiento a graduados.</t>
  </si>
  <si>
    <t>5.1.a. 7.1</t>
  </si>
  <si>
    <t>5.1.a. 7.2</t>
  </si>
  <si>
    <t>5.1.a.7.3</t>
  </si>
  <si>
    <t>4.1.a.1.2</t>
  </si>
  <si>
    <t>4.1.a.1.3</t>
  </si>
  <si>
    <t>4.1.a.1.4</t>
  </si>
  <si>
    <t>4.1.a.1.5</t>
  </si>
  <si>
    <t>4.1.a.1.7</t>
  </si>
  <si>
    <t>4.1.a.1.6</t>
  </si>
  <si>
    <t>4.1.a.1.8</t>
  </si>
  <si>
    <t>4.1.a.1.9</t>
  </si>
  <si>
    <t>4.1.a.1.10</t>
  </si>
  <si>
    <t>4.1.a.1.11</t>
  </si>
  <si>
    <t>3.1.a.1.3</t>
  </si>
  <si>
    <t>3.1.a.1.4</t>
  </si>
  <si>
    <t>3.1.a.2.2</t>
  </si>
  <si>
    <t>3.1.a.2.3</t>
  </si>
  <si>
    <t>2.  Crear  y acondicionar un espacio  para la implementación del Proyecto de Bibliotecas especializadas con literatura en materia de investigación en humanidades y artes,  mediante prueba piloto, iniciando en el cuarto trimestre, y coordinado por la Decanatura, con la gestión para compra de 20 computadoras con software especializado, proyector multimedios, pantalla,  conexión a internet, 10 muebles para computadora,  20 equipos para audífonos, 30 mesas estudio individual y  equipo de aire acondicionado.</t>
  </si>
  <si>
    <t>2.1.b.5.3</t>
  </si>
  <si>
    <t>2.1.b.5.4</t>
  </si>
  <si>
    <t>2.1.b.5.5</t>
  </si>
  <si>
    <t>2.1.b.5.6</t>
  </si>
  <si>
    <t>2.1.b.5.7</t>
  </si>
  <si>
    <t>2.1.b.5.8</t>
  </si>
  <si>
    <t>2.1.b.5.9</t>
  </si>
  <si>
    <t>2.1.b.5.10</t>
  </si>
  <si>
    <t>2.1.b.5.11</t>
  </si>
  <si>
    <t>2.1.b.5.12</t>
  </si>
  <si>
    <t>2.1.b.5.13</t>
  </si>
  <si>
    <t>2.1.b.5.14</t>
  </si>
  <si>
    <t>2.1.b.5.15</t>
  </si>
  <si>
    <t>2.1.b.5.16</t>
  </si>
  <si>
    <t>2.1.b.5.17</t>
  </si>
  <si>
    <t>1.1.a.1.6</t>
  </si>
  <si>
    <t>1.2.a.1.4</t>
  </si>
  <si>
    <t>1.2.a.1.5</t>
  </si>
  <si>
    <t>1.2.a.1.6</t>
  </si>
  <si>
    <t>1.2.a.1.7</t>
  </si>
  <si>
    <t>1.2.a.1.8</t>
  </si>
  <si>
    <t>1.2.a.1.9</t>
  </si>
  <si>
    <t xml:space="preserve">1. En el primer trimestre, a cargo de la Comisión y subcomisiones de Diseño Curricular de la Facultad y las Unidades Académicas, identificar a los expertos nacionales o internacionales (como mínimo 2) para diseñar y coordinar el estudio de nuevas carreras para pre-grados y grados en la Facultad. </t>
  </si>
  <si>
    <t>Se cuenta con la agenda Anual de la Facultad.</t>
  </si>
  <si>
    <t>Lista de Asistencia. Agenda Anual de la Facultad.</t>
  </si>
  <si>
    <t>Población de la Facultad.</t>
  </si>
  <si>
    <t>Es necesario organizar las acciones para mejorar el cumplimiento de tareas y el uso del tiempo.</t>
  </si>
  <si>
    <t>Se ha realizado la convocatoria y hay disposición por parte de los elegidos.</t>
  </si>
  <si>
    <t>Dar marcha al Plan de Mejoras de las carreras y dar seguimeitno a la calidad.</t>
  </si>
  <si>
    <t>Plan de acción. Lista de Asistencia.</t>
  </si>
  <si>
    <t>Autoridades de las Escuelas-Dptos. De la Facultad.</t>
  </si>
  <si>
    <t>Se han gestionado y otorgado los fondos económicos para la certificación de los docentes.</t>
  </si>
  <si>
    <t>Dar marcha al Plan de Mejoras de las carreras y dar seguimeitno a la calidad para efectos de acreditación.</t>
  </si>
  <si>
    <t>Certificaciones</t>
  </si>
  <si>
    <t>Profesores de Lenguas y Culturas Extranjeras.</t>
  </si>
  <si>
    <t>Autoridades de la ELCE.</t>
  </si>
  <si>
    <t>Promover el cuidado de las instalaciones de la CLE y motivar un espirito (valores) ecológico en la comunidad estudiantil y docente y mejorar el ambiente de las instalaciones.</t>
  </si>
  <si>
    <t>Se han gestionado y otorgado los fondos económicos para la mejora física de la ELCE.</t>
  </si>
  <si>
    <t>Fotografías del sitio mejorado.</t>
  </si>
  <si>
    <t>Comunidad e la ELCE</t>
  </si>
  <si>
    <t>Compromiso por parte del Comité de Gestión e Innovación Tecnológica de la ELCE.</t>
  </si>
  <si>
    <t>Formar en nuevas tecnologías al profesorado de la Facultad.</t>
  </si>
  <si>
    <t>Listado de graduados del diplomado.</t>
  </si>
  <si>
    <t>Profesorado de la Facultad.</t>
  </si>
  <si>
    <t>Comité de Gestión e Innovación Tecnológica de la ELCE.</t>
  </si>
  <si>
    <t xml:space="preserve">Planes de mejora diseñados y entregados. </t>
  </si>
  <si>
    <t>Escuelas de la Facultad: Filosofía, Letras y Pedagogía.</t>
  </si>
  <si>
    <t>Están elaboradas las encuestas. Se han contactado a los que serán encuestados.</t>
  </si>
  <si>
    <t>Dar continuidad a la  Reforma de la Carrera de LCE.</t>
  </si>
  <si>
    <t>Informe de resultados.</t>
  </si>
  <si>
    <t>Escuela de Lenguas y Culturas Extranjeras.</t>
  </si>
  <si>
    <t xml:space="preserve">Hay fondos otorgados para la compra de los libros. </t>
  </si>
  <si>
    <t>Libros comprados. Registro.</t>
  </si>
  <si>
    <t xml:space="preserve">7. En el primer y segundo trimestre del año, en el marco de la implementación del Plan de Mejoras, a cargo de las autoridades de la Escuela de Arquitectura y Diseño, desarrollar el sub-proyecto de mejora de la oferta académica de las carreras existentes, específicamente en el componente del diseño curricular a través de: La elaboración de los términos de referencia de un consultor que acompañe a las comisiones de rediseño curricular en los aspectos  de innovación, “emprendedurismo”, investigación, desarrollo de país, y mercado laboral;  contratación del consultor acompañante; e incorporación de tales elementos en los nuevos currículos de las carreras. </t>
  </si>
  <si>
    <t>9. A  partir del segundo trimestre del año, en el marco de la Implementación del Plan de Mejoras, y a cargo del Jefe de Depto. de CLE, gestionar la venida de un experto internacional para el centro de Lenguas, quien acompañará el rediseño de la carrera y el diseño de nuevas propuestas. </t>
  </si>
  <si>
    <t>Se cuenta con los fondos para la contratación de los expertos en Teatro y Danza. Se han seleccionado los mejores perfiles para esta labor.</t>
  </si>
  <si>
    <t>Ampliar la oferta de la Escuela de Arte.</t>
  </si>
  <si>
    <t>Carreras diseñadas.</t>
  </si>
  <si>
    <t xml:space="preserve"> Comunidad de la Escuela de Arte.</t>
  </si>
  <si>
    <t>ELCE</t>
  </si>
  <si>
    <t>Escuela de Arte.</t>
  </si>
  <si>
    <t>Términos de referencia establecidos, fondos para la contratación del experto.</t>
  </si>
  <si>
    <t>Mejora de la Carrera de Arquitectura y ampliación de su oferta.</t>
  </si>
  <si>
    <t>Informes de rediseño de la carrera. Nuevas carreras diseñadas.</t>
  </si>
  <si>
    <t>Comunidad de la Escuela de Arquitectura.</t>
  </si>
  <si>
    <t>8. A partir del primer trimestre del año, en el marco de la implementación del Plan de Mejoras, a cargo de las autoridades de la Escuela de Arquitectura y Diseño (2), la Comisión de Diseño Curricular (3), la comisión de Mejoramiento de la Calidad (4), Coordinadores de Área (3) y Coordinador Académico (1), dar seguimiento al plan de estudios mediante sesiones de trabajo de una jornada completa durante una semana (5) en cada trimestre del año.</t>
  </si>
  <si>
    <t>Los integrantes de la Comsión tienen adjudicado este tiempo en su carga académica.</t>
  </si>
  <si>
    <t>Dar marcha al Plan de Mejoras de la Escuela de Arquitectura.</t>
  </si>
  <si>
    <t>Listados de asistencia. Productos del trabajo realizado.</t>
  </si>
  <si>
    <t xml:space="preserve">Hay fondos otorgados para la contratación del experto internacional, o bien, gestiones de cooperación realizadas para su integración al trabajo objetivo. </t>
  </si>
  <si>
    <t>Carrera rediseñada. Nuevas propuestas de carrera en la ELCE.</t>
  </si>
  <si>
    <t>Comunidad de la ELCE.</t>
  </si>
  <si>
    <t>Autoridades de la ELCE</t>
  </si>
  <si>
    <t>Autoridades de la Escuela de Arquitectura</t>
  </si>
  <si>
    <t>Perfil idóneo para el cargo de coordinador de maestría. Cartas de intención. Profesores contratados para la maestría  de la ELCE.</t>
  </si>
  <si>
    <t xml:space="preserve">Decanato. Coordinadores de posgrado. Autoridades de la ELCE. </t>
  </si>
  <si>
    <t>Plan de Acción para elevar la eficiencia terminal de los posgrados.</t>
  </si>
  <si>
    <t xml:space="preserve">Coordinador de Posgrados de la Facultad,  integrantes de las Unidades de Investigación de cada Escuela y  los Coordinadores de Maestría. </t>
  </si>
  <si>
    <t>Director de Escuela, Jefes de Dpto., Coordinadores de Carrera y de maestrías.</t>
  </si>
  <si>
    <t>Cartas de intención.</t>
  </si>
  <si>
    <t xml:space="preserve">Hay fondos para la contratación de un coordinador nacional para la maestría en Filosofía. </t>
  </si>
  <si>
    <t>Dar continuidad a la  Reforma de la Carrera de Filosofía.</t>
  </si>
  <si>
    <t>Contrato del coordinador.</t>
  </si>
  <si>
    <t>Estudiantes de la maestría en Filosofía.</t>
  </si>
  <si>
    <t>Autoridades de la Escuela de Filosofía.</t>
  </si>
  <si>
    <t>Comunidad de los estudios de posgrado.</t>
  </si>
  <si>
    <t xml:space="preserve">Completar la estructura de la Facultad. </t>
  </si>
  <si>
    <t>Decanato. Autoridades de las Escuelas donde funcionan los estudios de posgrado.</t>
  </si>
  <si>
    <t>Proyecto de Monistoreo para el apoyo de gestión de maestrías.</t>
  </si>
  <si>
    <t xml:space="preserve">1.  A cargo de la Decanatura, convocar al Director de Escuela, Jefes de Departamentos, coordinador General de Posgrados de la Facultad, representantes de las Unidades de Gestión de Investigación científica docentes y estudiantes investigadores (30 personas), para conformar el Consejo General de Investigación Científica de la F HH AA, durante una jornada de 4 horas en el 2º trimestre del año. </t>
  </si>
  <si>
    <t>Acta de constitución del Consejo General de Investigación de la F HH AA.</t>
  </si>
  <si>
    <t>Documento de las Líneas de Investigación Científica de la F HH AA.</t>
  </si>
  <si>
    <t>Perfil del proyecto de instalación de bibliotecas especializadas en materia de investigación en humanidades y artes.</t>
  </si>
  <si>
    <t>Lista de asistencia al taller.</t>
  </si>
  <si>
    <t>Listado de libros seleccionados.</t>
  </si>
  <si>
    <t>Oficios.</t>
  </si>
  <si>
    <t>Correos y otros medios de comunicación evidentes.</t>
  </si>
  <si>
    <t>Biblioteca piloto.</t>
  </si>
  <si>
    <t>Publicidad evidenciada en los medios de comunicación universitarios.</t>
  </si>
  <si>
    <t>Listado de asistencia y fotografías del taller.</t>
  </si>
  <si>
    <t>Informe memoria del evento.</t>
  </si>
  <si>
    <t>Monitorear y proveer realimentación de los trabajos de investigación que se están desarrollando.</t>
  </si>
  <si>
    <t>Listados de asistencia. Fotografías.</t>
  </si>
  <si>
    <t>Informes memorias. Informes de viajes. Publicaciones.</t>
  </si>
  <si>
    <t>Promover jornadas académicas de enriquecimiento intelectual. Actualización en los ámbitos disiciplinares de la Facultad.</t>
  </si>
  <si>
    <t>Hay fondos para los viáticos necesarios en los viajes. Se ha presentado la documentación necesaria para la aprobación de las actividades objetivo.</t>
  </si>
  <si>
    <t>Registro de los proyectos.</t>
  </si>
  <si>
    <t>Boletines conteniendo la información.</t>
  </si>
  <si>
    <t>Comprobar el funcionamiento de la biblioteca virtual.</t>
  </si>
  <si>
    <t>Deanatura</t>
  </si>
  <si>
    <t>Comunidad intra y extrauniversitaria.</t>
  </si>
  <si>
    <t>Profesores de la Carrera de Letras.</t>
  </si>
  <si>
    <t>Se cuenta con el apoyo financiero y la disposición de los profesores invitados a los talleres.</t>
  </si>
  <si>
    <t>Formar en la investigación especializada.</t>
  </si>
  <si>
    <t>Jefatura del Dpto. y la coordinación de la carrera de Letras.</t>
  </si>
  <si>
    <t xml:space="preserve">4. En todos los trimestres del año, en el marco de la Implementación del Plan de Mejoras y a cargo de las Unidades de Gestión de la Investigación Científica, monitorear y proveer realimentación de los trabajos que se están desarrollando en la materia,  a un aproximado de 35 profesores y 50 estudiantes investigadores de la Facultad,  por medio de  2  talleres de 2 horas cada uno.  </t>
  </si>
  <si>
    <t>Se cuenta con el apoyo financiero y la disposición de los investigadores.</t>
  </si>
  <si>
    <t>Escuela de Letras.</t>
  </si>
  <si>
    <t>Autoridades de la Escuela de Letras.</t>
  </si>
  <si>
    <t>Estudiantes, profesores, investigadores o no, todos de la Facultad.</t>
  </si>
  <si>
    <t>Decanato y las diferentes autoridades de las Escuelas de la Facultad.</t>
  </si>
  <si>
    <t>Se cuenta con el apoyo de la SICyT .</t>
  </si>
  <si>
    <t>Es necesario formar en las cuestiones fundamentales de la investigación en el contexto universitario.</t>
  </si>
  <si>
    <t>Estudiantes investigadores de las 7 Escuelas de la Facultad.</t>
  </si>
  <si>
    <t xml:space="preserve"> Miembros de los Comité de Gestión de la Investigación Científica de cada Escuela- Dptos. y la SICyT.</t>
  </si>
  <si>
    <t>Se cuenta con el material necesario.</t>
  </si>
  <si>
    <t>Apoyo a la investigación científica.</t>
  </si>
  <si>
    <t>Estudiantes y profesores investigadores de la Facultad.</t>
  </si>
  <si>
    <t>Hay un enlace de comunicación en cada Escuela.  Se presenta la información al enlace para que la publique.Se cuenta con el espacio virtual y el boletín físico.</t>
  </si>
  <si>
    <t>Dar a conocer las investigaciones que realiza la Facultad.</t>
  </si>
  <si>
    <t xml:space="preserve"> Miembros de los Comité de Gestión de la Investigación Científica de cada Escuela- Dptos. Enlace de comunicación de cada Escuela.</t>
  </si>
  <si>
    <t>Miembros de los Comité de Gestión de la Investigación Científica de cada Escuela- Dptos.</t>
  </si>
  <si>
    <t>Se cuenta con el expositor experto en el tema y la asistencia de investigadores de la Facultad.</t>
  </si>
  <si>
    <t>Motivar la investigación científica y creativa en la Facultad.</t>
  </si>
  <si>
    <t>Profesores y Estudiantes elegidos que forman parte de la comunidad de investigadores de la Facultad.</t>
  </si>
  <si>
    <t xml:space="preserve"> Miembros de los Comité de Gestión de la Investigación Científica de cada Escuela. Decanato y las diferentes autoridades de las Escuelas de la Facultad.</t>
  </si>
  <si>
    <t xml:space="preserve"> Unidades de Gestión de la Investigación Científica,  especialistas externos.</t>
  </si>
  <si>
    <t>Se cuenta con especialistas externos en el tema de incumbencia.</t>
  </si>
  <si>
    <t>Conocer los criterios de publicación en otros idiomas.</t>
  </si>
  <si>
    <t>De ser posible, vídeo grabado de las comunicaciones online.</t>
  </si>
  <si>
    <t xml:space="preserve">11. A cargo de las Unidades Académicas, en el marco de la Implementación del Plan de Mejoras, gestionar ante la SICyT un taller de informativo de tres horas, sobre los requerimientos para optar a becas de investigación. Con ello, y a cargo de los Jefes de Dpto., realizar las gestiones que acompañen las solicitudes de los aspirantes. </t>
  </si>
  <si>
    <t>Conocer los requerimientos para optar a becas de investigación</t>
  </si>
  <si>
    <t>Unidades Académicas, SICyT.</t>
  </si>
  <si>
    <t>Autoridades de la Escuela de Arquitectura y Diseño</t>
  </si>
  <si>
    <t>Formar en investigación especializada (Arquitectura y Diseño).</t>
  </si>
  <si>
    <t>Se cuenta con la anuencia del experto internacional y los fondos para su venida y estancia.</t>
  </si>
  <si>
    <t>Listado de asistencia y fotografías de la Jornada Académica.</t>
  </si>
  <si>
    <t>Comunidad Escuela de Arquitectura y Diseño.</t>
  </si>
  <si>
    <t>Se cuenta con los dos conferencistas del Congreso Científico la asistencia del estudiantado de la carrera de Arquitectura.</t>
  </si>
  <si>
    <t>Autoridades de cada Unidad Académica con su respectiva Unidad de Gestión de la I.C.</t>
  </si>
  <si>
    <t>Hacer transversal el eje de la investigación en la Práctica Profesional Supervisada.</t>
  </si>
  <si>
    <t>Se cuenta con la participación del experto y los asistentes invitados. Hay fondos para desarrollar la actividad.</t>
  </si>
  <si>
    <t>Listado de asistencia y fotogorafías de los talleres.</t>
  </si>
  <si>
    <t>Estudiantes próximos a cursar la PPS así como los asesores e investigadores de cada Escuela.</t>
  </si>
  <si>
    <t>Autoridades de la Escuela de Arquitectura y Diseño, Arte, Letras, y Ciencias de la Cultura Física.</t>
  </si>
  <si>
    <t>Implementar el plan de mejoras en el marco de la investigación.</t>
  </si>
  <si>
    <t>Se cuenta con los expertos en los temas objetivo.</t>
  </si>
  <si>
    <t>Posibles candidatos a integrar las UGIC de la Facultad. Estudiantes y profesores investigadores.</t>
  </si>
  <si>
    <t>Incrementar el número y calidad de investigaciones en la Facultad.</t>
  </si>
  <si>
    <t>Se cuenta con la estructura organizativa y expertos en materia de investigación.</t>
  </si>
  <si>
    <t>Investigaciones inscritas en la DICU, SICyT.</t>
  </si>
  <si>
    <t>Comunidad de investigadores de la Facultad y el resto de ésta.</t>
  </si>
  <si>
    <t>Autoridades de las  Escuelas-Dptos. de la Facultad.</t>
  </si>
  <si>
    <t>Se conocen la disposiciones para la gestión de fondos para la investigación.</t>
  </si>
  <si>
    <t>La investigación ha de ser impulsada no sólo por el conocimiento sino también por el apoyo económico.</t>
  </si>
  <si>
    <t>Gestores y proveedores.</t>
  </si>
  <si>
    <t>Autoridades de las Escuelas de la Facultad.</t>
  </si>
  <si>
    <t>Unidades de Gestión de la Investigación científica. Decanatura y las Autoridades de las Escuelas de la Facultad.</t>
  </si>
  <si>
    <t>Correos intercambiados, oficios.</t>
  </si>
  <si>
    <t>Cartas de intenciones.</t>
  </si>
  <si>
    <t>Contactos con redes de investigadores y otros pares nacionales e internacionales.</t>
  </si>
  <si>
    <t>Listado de asistencia. Documento: estructura de gestión, control y evaluación de Vinculación Universidad-Sociedad de la Facultad de Humanidades y Artes.</t>
  </si>
  <si>
    <t>Unidades de Vinculación Universidad-Sociedad de cada Escuela de la Facultad.</t>
  </si>
  <si>
    <t>3. En el primer trimestre del año, desarrollar una sesión de trabajo, en una jornada de 4 horas tiempo, para conocer los intergrantes de todas las Unidades de Vinculación Universidad- Sociedad, de la Facultad.</t>
  </si>
  <si>
    <t xml:space="preserve"> Unidades de Vinculación Universidad- Sociedad, de la Facultad</t>
  </si>
  <si>
    <t>Se cuenta con los fondos económicos para desarrollar el encuentro, así como la anuencia de las distintas Unidades de VUS.</t>
  </si>
  <si>
    <t>Propiciar el encuentro de los integrantes para efectos de convivencia y reconocimiento.</t>
  </si>
  <si>
    <t>Listado de asistencia. Fotografías del encuentro.</t>
  </si>
  <si>
    <t>Organizar en un plan todos los deberes estipulados en esta acción operativa.</t>
  </si>
  <si>
    <t>Plan de trabajo anual (Vinculación Universidad-Sociedad) unificado.</t>
  </si>
  <si>
    <t>Beneficiarios del plan anual de vinculación Universidad Sociedad.</t>
  </si>
  <si>
    <t>Documento de las Líneas prioritarias de la Vinculación Universidad Sociedad que gestionará la Facultad.</t>
  </si>
  <si>
    <t>2. En el tercer trimestre del año, en el marco de la Implementación del Plan de Mejoras y a cargo de las Unidades de Vinculación U-S, realizar dos talleres de 2 horas cada uno, con un promedio de 35 profesores y estudiantes por Escuela,  para compartir las líneas de investigación que la Facultad ha definido, así también, la forma en que se empleará el modelo sistémico y el abordaje de los proyectos multi-transdisciplinares.</t>
  </si>
  <si>
    <t xml:space="preserve"> Unidades de Vinculación U-S</t>
  </si>
  <si>
    <t>Socializar las Líneas de VUS- Facultad HH AA.</t>
  </si>
  <si>
    <t>Se cuenta con el apoyo económico y la anuencia de los invitados.</t>
  </si>
  <si>
    <t>Listados de asistencia y fotografías de los dos talleres.</t>
  </si>
  <si>
    <t>Profesores y estudiantes elegidos y que forman parte de la Facultad.</t>
  </si>
  <si>
    <t>Socializar las políticas de Vinculación Universidad Sociedad que ha definido la Facultad.</t>
  </si>
  <si>
    <t>Están definidas y consensuadas las líneas prioritarias de VUS- de la Facultad.</t>
  </si>
  <si>
    <t xml:space="preserve">1.  En el tercer trimestre del año, en una jornada de 4 horas, y a cargo de las Unidades de Vinculación Universidad-Sociedad (30 personas) de las Unidades Académicas de la Facultad y sus autoridades, realizar un Seminario Taller para  diseñar el modo en que la Facultad aplicará el modelo sistémico en su vinculación con la sociedad.      </t>
  </si>
  <si>
    <t>Unidades de Vinculación Universidad-Sociedad, Unidades Académicas de la Facultad y sus autoridades.</t>
  </si>
  <si>
    <t>Documento que define el modelo sistémico aplicado por la Facultad en su VUS.</t>
  </si>
  <si>
    <t>Autoridades de la Escuela de Arte.</t>
  </si>
  <si>
    <t>Promover el derecho al arte y a la cultura en los espacios universitarios, abiertos a la comunidad en general.</t>
  </si>
  <si>
    <t>Se cuenta con el apoyo económico y la participación de los artistas músicos.</t>
  </si>
  <si>
    <t>Vídeos o fotografías del evento.</t>
  </si>
  <si>
    <t>Autoridades de las Escuelas y el Decanato.</t>
  </si>
  <si>
    <t>Desarrollar los proyectos de vinculación con la asistencia regular de tutores.</t>
  </si>
  <si>
    <t>Se cuenta con el apoyo económico para esta gestión.</t>
  </si>
  <si>
    <t>Informes de Vinculación US por parte de los tutores.</t>
  </si>
  <si>
    <t>Comunidad local.</t>
  </si>
  <si>
    <t>Informe del análisis y la evaluación de los Informes de las PPS.</t>
  </si>
  <si>
    <t>Publicaciones de los resultados del impacto de vinculación de la Facultad en los distintos medios institucionales (Periódico, UTV, página web, etc.).</t>
  </si>
  <si>
    <t>Fotografías del taller. Listado de asistencia.</t>
  </si>
  <si>
    <t>Formar en redes para la gestión del conocimiento.</t>
  </si>
  <si>
    <t>Se cuenta con la definición de quiénes son los 7 enlaces de graduados.</t>
  </si>
  <si>
    <t>Graduados de las 7 carreras de la Facultad.</t>
  </si>
  <si>
    <t>Se cuenta con el apoyo económico para desarrollar los encuentros con graduados de cada carrera, así como con la asistencia de estos.</t>
  </si>
  <si>
    <t>Escuela de Ciencias de la Cultura Física.</t>
  </si>
  <si>
    <t>Implementación acciones del Plan de Mejoras en el marco de esta dimensión.</t>
  </si>
  <si>
    <t>Se cuenta con el apoyo económico para desarrollar estos talleres así como con la asistencia de los docentes invitados.</t>
  </si>
  <si>
    <t>Listado de asistencia. Fotografías.</t>
  </si>
  <si>
    <t>Comunidad de docentes de la ECCF.</t>
  </si>
  <si>
    <t>Autoridades y Comité de Recursos Humanos  de la ELCE.</t>
  </si>
  <si>
    <t>Fortalecer la formación académica del personal docente de la ELCE para efectos de mejora en el área y acreditación internacional.</t>
  </si>
  <si>
    <t>Se cuenta con la gestión y el apoyo económico para que los profesores se formen en posgrado.</t>
  </si>
  <si>
    <t>Becas otorgadas. Profesores informando sobre sus avances en los estudios de posgrado.</t>
  </si>
  <si>
    <t>Docentes de la ELCE elegidos.</t>
  </si>
  <si>
    <t>Se cuenta con el apoyo económico para desarrollar estas capacitaciones así como con la asistencia de los docentes invitados.</t>
  </si>
  <si>
    <t>Docentes de la Escuela de Filosofía.</t>
  </si>
  <si>
    <t>Formar al profesorado del área (Filosofía) para efectos de su actualización y mejorar  la calidad educativa.</t>
  </si>
  <si>
    <t>Formar al profesorado del área (CCF) para efectos de su actualización y mejorar  la calidad educativa.</t>
  </si>
  <si>
    <t>Docents de la Escuela de CCF.</t>
  </si>
  <si>
    <t>7. En el segundo y tercer trimestre del año, a cargo de la Escuela de Ciencias de la Cultura Física, gestionar la presencia de 2 profesores visitantes (de uno a dos meses) para fortalecer el Laboratorio de Investigación de la Actividad Física, y el desarrollo académico de la de la Carrera y la Maestría.</t>
  </si>
  <si>
    <t>Autoridades de la Escuela de Ciencias de la Cultura Física.</t>
  </si>
  <si>
    <t>Fortalecer el Laboratorio de Investigación de la Actividad Física.</t>
  </si>
  <si>
    <t>Se cuenta con la gestión y el apoyo económico para gozar de la presencia  de estos profesores visitantes.</t>
  </si>
  <si>
    <t>Se cuenta con el apoyo económico para la contratación de estos dos monitores indígenas.</t>
  </si>
  <si>
    <t>Fomentar el aprendizaje de lenguas indígenas.</t>
  </si>
  <si>
    <t>Contratos.</t>
  </si>
  <si>
    <t>Informe.</t>
  </si>
  <si>
    <t>Profesores visitantes.</t>
  </si>
  <si>
    <t>Profesores indígenas.</t>
  </si>
  <si>
    <t>Autoridades Escuela de Arquitectura y Diseño.</t>
  </si>
  <si>
    <t>Actualizar al personal docente de la Escuela de Arquitectura y Diseño.</t>
  </si>
  <si>
    <t>Se cuenta con el consultor internacional y los fondos económicos para esta gestión.</t>
  </si>
  <si>
    <t>10. En el primer trimestre del año, en el marco de la Implementación del Plan de Mejoras, y a cargo las autoridades de las 7 Escuelas de la Facultad, en una sesión de trabajo de dos horas conformar el Comité de Desarrollo del Personal (3 docentes).</t>
  </si>
  <si>
    <t>Autoridades de las 7 Escuelas de la Facultad.</t>
  </si>
  <si>
    <t>Se cuenta con la anuencia de los invitados.</t>
  </si>
  <si>
    <t>Impulsar el plan de mejoras en el marco de esta acción.</t>
  </si>
  <si>
    <t>Docuemento que especifica los integrantes de los comités de Desarrollo del Personal de las 7 Escuelas.</t>
  </si>
  <si>
    <t xml:space="preserve">11. A cargo del Comité de Desarrollo del Personal de cada Unidad Académica, mediante reunión de trabajo de dos horas diarias durante cada período trimestral, diseñar un Plan de trabajo sobre Asuntos Estudiantiles que involucre :
o Elaboración del Plan de Capacitación
o Gestión y coordinación de la capacitación docente 
o Colaborar el en manual de procedimientos administrativos y académicos
o Normativa interna de la Escuela y socialización
o Elaboración del código de ética 
o Seguimiento del Sistema Integral del Desempeño
o Actividades de ingreso, clasificación y promoción docente.  
</t>
  </si>
  <si>
    <t>Plan de trabajo de Asuntos Estudiantiles.</t>
  </si>
  <si>
    <t>Comités de Desarrollo del Personal de todas las Escuelas de la Facultad.</t>
  </si>
  <si>
    <t>Los estudiantes de la Facultad.</t>
  </si>
  <si>
    <t>Comités de Desarrollo del Personal.</t>
  </si>
  <si>
    <t>Profesores de la Escuela de Arquitectura.</t>
  </si>
  <si>
    <t>Se cuenta con la presencia de los integrantes de los comités. Sus horas de trabajo están descritas en su carga académica.</t>
  </si>
  <si>
    <t>En el marco de la Implementación del Plan de Mejoras se debe desarrollar un plan que concrete las acciones dentro del proyecto de incentivos educativos.</t>
  </si>
  <si>
    <t>Están constituidas las Unidades de Vinculación de cada Escuela, y la coordinación de Vinculación de la Facultad. Sus horas de trabajo están descritas en su carga académica.</t>
  </si>
  <si>
    <t>Se conocen las últimas reformas en materia de investigación. Sus horas de trabajo están descritas en su carga académica.</t>
  </si>
  <si>
    <t>Coordinadores de Carrera</t>
  </si>
  <si>
    <t>Lista de certificados entregados. Fotografías del evento.</t>
  </si>
  <si>
    <t>Escuela de Arte y el Decanato de la Facultad.</t>
  </si>
  <si>
    <t>Artistas miembros de los grupos organizados e institucionalizados de la UNAH.</t>
  </si>
  <si>
    <t>Decanato y los Coordinadores de Carrera.</t>
  </si>
  <si>
    <t>Lista de asistencia.</t>
  </si>
  <si>
    <t>Comisión diseño proyecto de Incentivos educativos.</t>
  </si>
  <si>
    <t>Perfil del proyecto de incentivos educativos (sección estudiantes).</t>
  </si>
  <si>
    <t>Comisión diseño proyecto Incentivos Educativos.</t>
  </si>
  <si>
    <t>Capacidad para trabajar en equipo y planificar proyectos. Se cuenta con el conocimiento de oportunidades y procedimientos para la movilidad estudiantil. Los docentes designados tienen adjudicado el tiempo en su carga académica.</t>
  </si>
  <si>
    <t>Autoridades de la Escuela de Arquitectura y Diseño.</t>
  </si>
  <si>
    <t xml:space="preserve">Comité de Asuntos Estudiantiles </t>
  </si>
  <si>
    <t>Oficio.</t>
  </si>
  <si>
    <t>Anuencia de los docentes elegidos.</t>
  </si>
  <si>
    <t>Comité de Asuntos Estudiantiles</t>
  </si>
  <si>
    <t>Capacidad para trabajar en equipo y planificar.  Se cuenta con el conocimiento de los procedimientos para los puntos sugeridos en la acción. Los docentes designados tienen adjudicado el tiempo en su carga académica.</t>
  </si>
  <si>
    <t>Coordinar el proyectos de incentivos educativos (sección estudiantes).</t>
  </si>
  <si>
    <t>Llevar a acabo las acciones del plan de mejoras para atender a los estudiantes.</t>
  </si>
  <si>
    <t>Docuemento del Plan de Acción.</t>
  </si>
  <si>
    <t>1. En el primer trimestre del año, en el marco de la Implementación del Plan de Mejoras, y a cargo las autoridades de las 7 Escuelas de la Facultad, en una sesión de trabajo de dos horas para conformar el comité de Asuntos Estudiantiles (3 docentes).</t>
  </si>
  <si>
    <t>Informes de investigación.</t>
  </si>
  <si>
    <t>Facultad- mercado laboral.</t>
  </si>
  <si>
    <t>Documento del perfil básico de comunicadores.</t>
  </si>
  <si>
    <t>Contar con la asesoría de la DIRCOM. Consignar en carga académica el trabajo de los integrantes del equipo de comunicación, o en su defecto, contratar personal especializado (presupuesto para ello). Capacidad para ostentar el cargo.</t>
  </si>
  <si>
    <t>Plan de acción anual de los integrantes del Equipo de Comunicación de la Facultad.</t>
  </si>
  <si>
    <t>Comunidad en general.</t>
  </si>
  <si>
    <t>Decanatura. Autoridades de las Escuelas de la Facultad.</t>
  </si>
  <si>
    <t>1. En el segundo trimestre del año, en 3 jornadas de 4 horas cada una, bajo la coordinación de  las Unidades de Gestión de la Investigación Científica de cada Escuela, docentes (7) y  estudiantes  de excelencia académica(7),  diseñar el proceso diagnóstico para reconocer  el grado de implementación del modelo educativo de la UNAH (se sugiere emplear una tabla de cotejo).</t>
  </si>
  <si>
    <t>Escuela de Pedagogía y Ciencias de la Educación junto con los Coordinadores de los diferentes CRAED</t>
  </si>
  <si>
    <t>Se cuenta con la plataforma online necesaria para los encuentros. Así también, con la disponibilidad de los coordinadores de los diferentes CRAED.</t>
  </si>
  <si>
    <t>Unificar y consolidar el enfoque bimodal.</t>
  </si>
  <si>
    <t>De ser posible, grabación digital del encuentro. Listado de asistencia.</t>
  </si>
  <si>
    <t>Coordinadores de las CRAED de las distintas sedes universitarias de la UNAH.</t>
  </si>
  <si>
    <t>Autoridades de las 7 Unidades Académicas con el apoyo de la DIE.</t>
  </si>
  <si>
    <t>Dar mayor cobertura a la formación del personal docente de la Facultad en el diseño y tutorías de asignaturas en línea.</t>
  </si>
  <si>
    <t>Listado de asistencia y de constancias entregadas.</t>
  </si>
  <si>
    <t>Sección de docentes de la Facultad (los que aún no tienen formaición en diseño y tutorías de asignaturas en línea).</t>
  </si>
  <si>
    <t>Anuencia de los docentes elegidos. Se cuenta con el apoyo de la DIE.</t>
  </si>
  <si>
    <t>Continuar formando en las metodologías para implementar el nuevo modelo educativo de la UNAH.</t>
  </si>
  <si>
    <t>Anuencia de los docentes elegidos. Se cuenta con el apoyo de los expertos.</t>
  </si>
  <si>
    <t>Docentes de la Escuela de Pedagogía y Ciencias de la Educación.</t>
  </si>
  <si>
    <t>Autoridades de la Escuela de Pedagogía y Ciencias de la Educación.</t>
  </si>
  <si>
    <t>1.    De forma sistemática, recolectar los correos  electrónicos institucionales del personal Docente, Administrativo y de Servicio, integrando una comisión con un representante del personal administrativo de cada unidad académica (7) quienes se reunirá una vez a la semana durante un mes, en el segundo trimestre del año.</t>
  </si>
  <si>
    <t xml:space="preserve">Listado de capacitados y temáticas abordas en las TICs. Base de datos de los correos institucionales del personal docente y administrativo de la Facultad.
Publicaciones en los medios impresos, virtuales y vídeo-televisivos.
</t>
  </si>
  <si>
    <t>1.   En el primer trimestre del año, de acuerdo a la estructura de la DIRCOM, establecer su homólogo  en la Facultad  a través de la elección de los representantes de cada Unidad Académica y el enlace del Decanato;así también, acordar el plan de capacitación a emprender mediante talleres consecutivos y mensuales durante los subsiguientes trimestres.</t>
  </si>
  <si>
    <t>Documento de organización de la Estructura de Comunicación de la Facultad.</t>
  </si>
  <si>
    <t>Inventario de los recursos asignados al Equipo de comunicación.</t>
  </si>
  <si>
    <t>Informe diagnóstico de la infraestructura y recursos tecnológicos y humanos de la Facultad.</t>
  </si>
  <si>
    <t>Decanatura y las autoridades de las 7 Escuelas de la Facultad.</t>
  </si>
  <si>
    <t>Lista de asistencia. Informe de evaluación de los logros de la capacitación.</t>
  </si>
  <si>
    <t>Inventario de los recursos otorgados.</t>
  </si>
  <si>
    <t>Se cuenta con financiamiento para la adquisicón de los recursos.</t>
  </si>
  <si>
    <t xml:space="preserve"> Incluido en el informe trimestral.</t>
  </si>
  <si>
    <t xml:space="preserve">2. En el segundo trimestre del año, en el marco de la Implementación del Plan de Mejoras, y a cargo las autoridades de la Escuela de Arquitectura y Diseño, desarrollar 4  talleres de 1 jornada cada uno, contando con la participación de todo el personal docente (40), para desarrollar los temas siguientes: 
o    Liderazgo en educación superior en el campo del conocimiento
o       Sistematización de equivalencias, reconocimientos y homologación
o       Coordinación con Ministerio de educación de perfiles de egreso del nivel medio.
</t>
  </si>
  <si>
    <t>3. Optimizar la gestión académica de las Escuelas.</t>
  </si>
  <si>
    <t>Dar mantenimiento al equipo de Laboratorio de las Escuelas que lo tienen.</t>
  </si>
  <si>
    <t>Se ha realizado la gestión a la instancia pertinente y se cuenta con su apoyo.</t>
  </si>
  <si>
    <t>Estudiantes que emplean los laboratorios.</t>
  </si>
  <si>
    <t>Escuelas de Pedagogía y C.E., Arquitectura,  y Letras.</t>
  </si>
  <si>
    <t>Escuela de CCE.</t>
  </si>
  <si>
    <t>Escuela de Arquitectura y Diseño.</t>
  </si>
  <si>
    <t>Decanto. Autoridades de la Escuela de Arte.</t>
  </si>
  <si>
    <t>Decanato. Autoridades de la Escuela de Arquitectura y Diseño.</t>
  </si>
  <si>
    <t>Decanato. Autoridades de la ELCE.</t>
  </si>
  <si>
    <t>Decanato. Autoridades de la ECCF.</t>
  </si>
  <si>
    <t>Escuela de CCF.</t>
  </si>
  <si>
    <t>Autoridades del Dpto. y Escuela de Arquitectura y Diseño.</t>
  </si>
  <si>
    <t>Informe y guía de procedimientos para ajustar la carga académica a la normativa.Propuesta de reforma a la normativa sobre la carga académica. Listados de asistencia. Fotografías.</t>
  </si>
  <si>
    <t>Formato de inscripción de la carga académica que indica el horario diario completo del docente.</t>
  </si>
  <si>
    <t>Documento distribución de las funciones y el calendario de supervisión al personal docente (de cada Escuela).</t>
  </si>
  <si>
    <t xml:space="preserve">3.  En el tercer trimestre del año, en tres jornadas de 4 horas cada una, y a cargo del Director de Escuela, Jefes de Dpto. y Coordinadores de Carrera con indicación de la SEDP y Asesoría Legal (20), diseñar los instrumentos de evaluación del desempeño. </t>
  </si>
  <si>
    <t>Oficios de la gestión.</t>
  </si>
  <si>
    <t>Instrumentos de evaluación del desempeño. Resultados de la evaluación triangulada efectuada.</t>
  </si>
  <si>
    <t>Comunidad intra y extra UNAH.</t>
  </si>
  <si>
    <t>Proyectos de venta de servicios. Informes trimestrales de funcionamiento. Oficios de gestión.</t>
  </si>
  <si>
    <t>1.  En el primer trimestre, a cargo del Decanato, contratar un consultor especialista en organización administrativa institucional (1) para realizar el estudio de funcionamiento actual y pueda identificar, entre otros aspectos positivos, las debilidades.</t>
  </si>
  <si>
    <t>Informe de diagnóstico sobre el funcionamiento del sistema administrativo de la Facultad. Plan de Acción para la reinvención del sistema administrativo.</t>
  </si>
  <si>
    <t>Sistema administrativo de la Facultad.</t>
  </si>
  <si>
    <t>Documento organizativo (sistematización) de los elementos, pasos, etapas, etc., del trabajo docente y administrativo.</t>
  </si>
  <si>
    <t xml:space="preserve">7.  A cargo de las autoridades de la Escuela de Filosofía, en el primer trimestre del año, crear cuatro plazas (4) y someter a concurso (1), todas para profesores auxiliares III. </t>
  </si>
  <si>
    <t>Hay financiamiento  para la contratación del personal docente. Se han considerado los procesos de concurso considerando el plan de relevo docente en su máxima aspiración.</t>
  </si>
  <si>
    <t>Se necesita atender la demanda estudiantil y ofrecer un número tolerable (pedagógicamente hablando) de estudiantes por docente. Además, mejorar la elección de perfiles de entrada para la docencia.</t>
  </si>
  <si>
    <t>Contratos. Dictámenes de concurso.</t>
  </si>
  <si>
    <t>8.   A cargo de las autoridades de la Escuela de Pedagogía y C.E., a partir del primer trimestre del año, contratar a 5 docentes permanentes que suplan las  plazas que no se han nombrado, 4 docentes permanentes para plazas que quedarán de los posibles jubilados (II trimestre), 10 docentes por hora para que sirvan asignaturas de servicio (III trimestre), y  5 docentes por hora para atender demanda estudiantil de las asignaturas de la Carrera de Pedagogía (I trimestre).</t>
  </si>
  <si>
    <t>Autoridades de la Escuela de Pedagogía y C.E</t>
  </si>
  <si>
    <t>Escuela de Filosofía.</t>
  </si>
  <si>
    <t>Escuela de Pedagogía y C.E.</t>
  </si>
  <si>
    <t>6. A cargo de las Autoridades de la Escuela de Arquitectura quien delega en la Sub-comisión de concurso, en el  primer trimestre del año, establecer el concurso para  nuevas plazas de docentes (en Arquitectura  7 plazas de tiempo completo, 7 por hora, y 4 instructores).</t>
  </si>
  <si>
    <t>1.  A partir del primer trimestre, y a cargo del Director y Jefes de Dpto., en coordinación con la VOAE, convocar a estudiantes de excelencia académica y los becarios (80% de avance en la carrera) de todas las unidades académicas para asignarles funciones de asistentes, bajo la tutela de un docente, la en la PPS.</t>
  </si>
  <si>
    <t>Copia de las cartas de recomendación extendidas.</t>
  </si>
  <si>
    <t>Documento de asignación de funciones a los estudiantes elegidos para ser asistentes.</t>
  </si>
  <si>
    <t>Autoridades del Decanato y Unidades Académicas.</t>
  </si>
  <si>
    <t>2.   En todos los períodos académicos, y a cargo de todas las autoridades de la Facultad, gestionar la promoción del recurso humano laborante  administrativo y docente, conforme a méritos profesionales con capacidad de desempeño, siguiendo lo establecido en el Manual de Puestos y Salarios.</t>
  </si>
  <si>
    <t>Administrativos y docentes de la Facultad que demuestran sus méritos profesionales y o capacidad de desempeño.</t>
  </si>
  <si>
    <t>Informes de los eventos.  Puede incluir fotografías o vídeos (reportajes) abarcados por el Equipo de Comunicación de la Facultad o medios universitarios (UNAH).</t>
  </si>
  <si>
    <t>Se cuenta con la anuencia de los invitados. Se cuenta con la expertís en estos temas.</t>
  </si>
  <si>
    <t>Optimizar los procesos académicos. Contextualizar la edución con otras instancias gubernamentales, así como también, con la educación superior global.</t>
  </si>
  <si>
    <t>Lista de asistencia. Productos de los talleres (informe).</t>
  </si>
  <si>
    <t>Autoridades de la Facultad (Decanato y Escuelas)</t>
  </si>
  <si>
    <t>Se cuenta con algún mapeo de organizaciones representantes de becas a quienes se puede invitar.</t>
  </si>
  <si>
    <t>Motivar a los estudiantes y docentes para ser aspirantes a becas de estudio en el extranjero.</t>
  </si>
  <si>
    <t>Informe (que incluye fotografías o vídeo).</t>
  </si>
  <si>
    <t>Comunidad de la Facultad extensivo al resto de la Comunidad Universitaria en Tegucigalpa.</t>
  </si>
  <si>
    <t>Escuela de Arquitectura y Diseño</t>
  </si>
  <si>
    <t xml:space="preserve"> Formular políticas y estrategias de movilidad
o Gestionar  la movilidad académica
o Establecer convenios de movilidad con otras universidades.</t>
  </si>
  <si>
    <t>Se cuenta con la anuencia de los comités invitados para planificar las acciones descritas.</t>
  </si>
  <si>
    <t>Documentos (producto de de los talleres).</t>
  </si>
  <si>
    <t>Compra de Libros</t>
  </si>
  <si>
    <t>Compra de pasaje</t>
  </si>
  <si>
    <t>1.2.a.4.4</t>
  </si>
  <si>
    <t>1.2.a.9.2</t>
  </si>
  <si>
    <t>Pasaje Aereo</t>
  </si>
  <si>
    <t>Alimentos y Bebidas Boquitas para Conferencia</t>
  </si>
  <si>
    <t>Pasajes al exterior ( E.U., Francia, España, Argentina, Panama, Ecuador, C.R., Puerto Rico; Nicaragua; El Salvador</t>
  </si>
  <si>
    <t>Viaticos para Estudiantes</t>
  </si>
  <si>
    <t>Pasajes para Estudiantes (España y Argentina)</t>
  </si>
  <si>
    <t>Impresión de Boletin Informativo</t>
  </si>
  <si>
    <t>Artes graficas</t>
  </si>
  <si>
    <t>Combustible</t>
  </si>
  <si>
    <t>Maestria para Docentes</t>
  </si>
  <si>
    <t>Doctorados a Docentes</t>
  </si>
  <si>
    <t xml:space="preserve">5. En el segundo, tercero y cuarto trimestre del año, a cargo de la Escuela de Ciencias de la Cultura Física,  realizar una jornada de capacitación profesional sobre Metodología de la enseñanza y otros necesarios,  durante una jornada completa, y dirigida a sus docentes (30). </t>
  </si>
  <si>
    <t xml:space="preserve">Pasajes </t>
  </si>
  <si>
    <t>Banners</t>
  </si>
  <si>
    <t>|</t>
  </si>
  <si>
    <t>Madera</t>
  </si>
  <si>
    <t>Productos de Metal</t>
  </si>
  <si>
    <t>Tabla yeso</t>
  </si>
  <si>
    <t>Espuma y Esponja selladora</t>
  </si>
  <si>
    <t>Puerta de vidrio</t>
  </si>
  <si>
    <t>Pianos</t>
  </si>
  <si>
    <t xml:space="preserve">Pantalla </t>
  </si>
  <si>
    <t>Equippo tecnologico</t>
  </si>
  <si>
    <t>Seguridad en las aulas estructuras de metal</t>
  </si>
  <si>
    <t>Estructuras metalicas</t>
  </si>
  <si>
    <t>Instalaciones electricas</t>
  </si>
  <si>
    <t>baños</t>
  </si>
  <si>
    <t>pantallas</t>
  </si>
  <si>
    <t>Equipo de Audio</t>
  </si>
  <si>
    <t>12.1.a.2.2</t>
  </si>
  <si>
    <t>3.1.a.4.5</t>
  </si>
  <si>
    <t xml:space="preserve">1. Diseñar el instrumento genérico para definir necesidades en formación continua y no formal en todas las disciplinas, contando con la asesoría de 1 consultor externo, 7 expertos disciplinares  y 2 investigadores de la Facultad,  en 4 jornadas de trabajo, durante el primer trimestre del año.  Para ello, se ha de compilar los referentes necesarios para el marco de partida (Normativas y procedimientos para la implementación, informes, plan de país, entre otros.). </t>
  </si>
  <si>
    <t>2. Durante  el segundo trimestre del año, aplicar el instrumento de diagnóstico validado.</t>
  </si>
  <si>
    <t>4. En el primer trimestre del año, en el marco de la Implementación del Plan de Mejoras, a cargo de la Comisión de Diseño e Innovación Curricular, y para dar continuidad a la reforma curricular de la Carrera de Lenguas Extranjeras, culminar la aplicación de las encuestas sobre la reformulación y las nuevas propuestas de carreras, dirigidas a docentes, egresados y empleadores, y su correspondiente tabulación.</t>
  </si>
  <si>
    <t xml:space="preserve">5. En el tercer trimestre del año, en el marco de la Implementación del Plan de Mejoras y a cargo de la Escuela de Lenguas y Culturas Extranjeras, preparar la nueva bibliografía del nuevo plan de estudios (carrera y maestría). </t>
  </si>
  <si>
    <t>6. A partir del primer trimestre del año, en el marco de la Implementación del Plan de Mejoras,  a cargo de la gestión de las autoridades la Escuela de Arte:o Contratar a dos Especialistas, uno en Teatro y otro en Danza, para realizar la consultoría de dos meses consistente en diseñar tales carreras.</t>
  </si>
  <si>
    <t xml:space="preserve">2. Diseñar el instrumento genérico para el estudio de nuevas carreras para pre-grados y grados en la Facultad con asesoría de 1 consultor externo, 7 expertos disciplinares y 2 investigadores de la Facultad, en 4 jornadas de trabajo durante  el segundo trimestre del año.  Compilar los referentes necesarios para el marco de partida (Normativas y procedimientos para la implementación, informes, plan de país, entre otros.). </t>
  </si>
  <si>
    <t xml:space="preserve">5. En 1 taller de media jornada, en el tercer trimestre del año, socializar con Autoridades de la Facultad (20) los resultados del diagnóstico  presentados en formato digital e impreso. </t>
  </si>
  <si>
    <t>1.En el segundo trimestre del año, en tres encuentros de 3 horas cada uno,  y a cargo de la Comisión y subcomisiones de Diseño Curricular, Coordinación de posgrados de la Facultad,  Director de Escuela, Jefes de Dpto. y Coordinadores de Carrera (30 personas), diseñar el perfil idóneo para la contratación de profesores de las diferentes Maestrías de la Facultad, sean  docentes nacionales o extranjeros (Profesores Visitantes bajo las modalidades de Contratación por Servicios Profesionales, generación de convenios de cooperación o de Investigación).</t>
  </si>
  <si>
    <t xml:space="preserve">1. Durante el segundo trimestre del año, en 5 medias jornadas de trabajo, y a cargo de las Unidades que tienen posgrados registrados (3), y donde participarán 25 personas (Coordinador de Posgrados de la Facultad, Unidades de Investigación de cada escuela y Coordinadores de Maestría), diseñar el proyecto de Investigación Diagnóstica sobre la pertinencia de los posgrados.  </t>
  </si>
  <si>
    <t xml:space="preserve">1. En el segundo trimestre del año, en tres encuentros de 3 horas cada uno, y a cargo de la Comisión y subcomisiones de Diseño Curricular, Coordinación de posgrados de la Facultad,  Director de Escuela, Jefes de Dpto. y Coordinadores de Carrera [30 personas], diseñar  el perfil idóneo para la contratación de profesores de las diferentes Maestrías de la Facultad, sean docentes nacionales o extranjeros (Profesores Visitantes bajo las modalidades de Contratación por Servicios Profesionales, o por la generación de convenios de cooperación e Investigación). </t>
  </si>
  <si>
    <t>1.  En el tercer trimestre del año, en una jornada completa,  y a cargo del Consejo General de la Investigación Científica de la F HH AA, , establecer los criterios para definir  las líneas de investigación , siempre congruentes con las líneas prioritarias de la UNAH (20 participantes).</t>
  </si>
  <si>
    <t xml:space="preserve">1.  En el cuarto trimestre de año, a cargo de la Decanatura, el Director de Escuela, los Jefes de Dpto., Coordinadores de Carrera y Comisiones de Investigación Científica de las Unidades Académicas, establecer contactos con las casas editoras para iniciar  a la compra de los libros digitales elegidos según procedimientos institucionales.  </t>
  </si>
  <si>
    <t>1. A partir del primer trimestre del año y a cargo de las Unidades de Investigación, promover mediante distintos medios (digitales [UTV, página web] e impresos publicitarios [afiches]) la presentación de proyectos de investigación y/o creación, o  los informes de resultados y/o publicaciones realizadas por docentes, administrativos y/o estudiantes de cada Escuela de la Facultad.</t>
  </si>
  <si>
    <t>3. A cargo de la Carrera de Letras, en el segundo y cuarto trimestres del año, realizar dos conferencias nacionales.</t>
  </si>
  <si>
    <t>8. En el marco de la Implementación del Plan de Mejoras, ya  cargo de los Unidades de Gestión de la Investigación Científica de las Escuelas-Dptos., emplear trimestralmente el boletín informativo físico y virtual para promocionar los trabajos de investigación que estén realizando las Escuelas de la Facultad.</t>
  </si>
  <si>
    <t>12. En el segundo trimestre del año, a cargo de las autoridades de la Escuela de Arquitectura y Diseño, desarrollar las Jornadas Académicas del DA (Departamento de Arquitectura) (5 de jornada completa) en las que participará un conferencista internacional traído a través de la SICyT .</t>
  </si>
  <si>
    <t>13. En el tercer trimestre del año, a cargo de las autoridades de la Escuela de Arquitectura, desarrollar  tres jornadas académicas de cuatro horas cada una, con la participación de dos conferencistas del Congreso Científico y dirigidas al estudiantado.</t>
  </si>
  <si>
    <t xml:space="preserve">4. En el primer trimestre del año,  cargo de cada Unidad de Vinculación, elaborar el Plan de trabajo anual (Vinculación Universidad-Sociedad), que contemple: Gestión de los recursos necesarios, tiempo de sesiones de trabajo, asignación del tiempo en la carga académica, evaluación y aprobación de perfiles de vinculación, seguimiento de proyectos de vinculación, preparación de documentos de proyectos de vinculación, publicación de proyectos de vinculación en revistas nacionales e internacionales, implementación en los cursos de la carrera de los resultados y metodologías de proyectos de vinculación, participación en eventos , y presentación de proyectos e intercambios académicos. 
 </t>
  </si>
  <si>
    <t>1.  En una (1) jornada completa de taller, en el segundo trimestre del año, y a cargo de las Comisiones de Vinculación Universidad-Sociedad (30 personas) de las Unidades Académicas de la Facultad, definir las líneas prioritarias de Vinculación Universidad-Sociedad de la F HH AA.</t>
  </si>
  <si>
    <t xml:space="preserve">5. Durante los cuatro trimestres del año, a cargo de las autoridades de las Escuelas y el Decanato, gestionar el combustible para transporte de profesores, como mínimo 3 por U.A. en cada período académico trimestral,  para el desarrollo de los proyectos de vinculación durante el año 2015. </t>
  </si>
  <si>
    <t>3. En el tercer trimestre del año, en el marco de la Implementación del Plan de Mejoras y a cargo de las autoridades de la ELCE y el Comité de Recursos Humanos de la ELCE, iniciar la formación de 5 docentes a nivel de maestría  y 7 a nivel de doctorado.</t>
  </si>
  <si>
    <t xml:space="preserve">4.  En el segundo trimestre del año, a cargo de la Escuela de Filosofía, desarrollar dos cursos de capacitación:
o En la segunda quincena de abril de 2015, contratar a un experto de la región para que desarrolle 1 curso de epistemología dirigido a 20 profesores de la UNAH y a profesores de otras universidades a quienes se les puede vender el servicio.   
o En la segunda quincena de julio, contratar a un experto de la región para que desarrolle 1 curso de lógica dirigido a 20 profesores de la UNAH y a profesores de otras universidades a quienes se les puede vender el servicio.
</t>
  </si>
  <si>
    <t>8.  En el primer trimestre del año, a cargo de las autoridades de la Escuela de Letras, gestionar la contratación de monitores indígenas (durante dos trimestres) para la Cátedra de la Lengua Indígena en apoyo a la investigación.</t>
  </si>
  <si>
    <t xml:space="preserve">9. En el primer trimestre del año, a cargo de la Escuela de Arquitectura y Diseño, desarrollar un taller de 5 jornadas completas sobre las exigencias pedagógicas modernas en arquitectura, con consultor experto internacional.   </t>
  </si>
  <si>
    <t xml:space="preserve">2.   A cargo de todas las Escuelas de la Facultad, participar en la Semana de la Identidad y la Interculturalidad (5 días en el mes de noviembre) que coordinará  la Escuela de Lenguas y Culturas Extranjeras, mostrando las diferentes manifestaciones culturales desde cada una de las disciplinas.  </t>
  </si>
  <si>
    <t>4.  Durante los cuatro trimestres del año, en el marco de la Implementación del Plan de Mejoras, y a cargo de la Escuela de Lenguas y Culturas Extranjeras, desarrollar las actividades culturales: “Francofonía”(marzo), “Leer es una Fiesta”(mayo), “Fiesta de la Música”(junio), “Fiesta de la Lengua Inglesa”(julio), “Semana de la Lengua Italiana”(octubre) y “Semana de las Lenguas Extranjeras”(septiembre), “Acción de Gracias” (noviembre).</t>
  </si>
  <si>
    <t>5.  A cargo de todas las Unidades Académicas de la Facultad, desarrollar la Semana de sus respectivas carreras (Arquitectura: mayo . Música: noviembre . Educación Física: noviembre .  Filosofía: noviembre mes.  Lenguas Extranjeras: septiembre . Letras: mes de abril .   Pedagogía y Ciencias de la Educación: mes julio) .</t>
  </si>
  <si>
    <t>2. En el tercer trimestre del año, en el marco de la Implementación del Plan de Mejoras y a cargo de la Escuela de Lenguas y Culturas Extranjeras, comenzar a certificar a un grupo de (por lo menos 20) profesores de inglés en su ejercicio profesional de: TOEFEL y ACTF.</t>
  </si>
  <si>
    <t xml:space="preserve">3. En el primer trimestre del año, en el marco de la Implementación del Plan de Mejoras y a cargo de la Escuela de Lenguas Extranjeras, gestionar la compra de 8 quintos de pintura de agua, 1 quinto de pintura de aceite, 4 galones de pintura de aceite, 6 felpas para pintar y 4 brochas, 2 tableros para anuncios, y otros insumos que permitan, según lo establecido en el plan de mejoras, ofrecer un buen ambiente de la Escuela. </t>
  </si>
  <si>
    <t>1. En el tercer trimestre del año, y a cargo del decanato y el equipo de investigación (14), elaborar de un plan de capacitación que responda a los resultados del diagnóstico sobre el grado de implementación del Modelo Educativo  de la UNAH,  y mediante gestiones de apoyo del IPSD, la DIE y la DEGT, ejecutar los cursos programados.</t>
  </si>
  <si>
    <t>2. En el primer trimestre del año, a cargo de la Escuela de Pedagogía y Ciencias de la Educación junto con los Coordinadores de los diferentes CRAED (Centros Recursos de Aprendizaje de Educación a Distancia), desarrollar 1 jornadas de media jornada, vía online, que involucre a docentes de la Facultad en CU (35), UNAH/VS  y del SED (Sistema de Educación a distancia)(4), a fin de consolidar (unificar) el proceso de reforma curricular con enfoque bimodal (total de los participantes: 50).</t>
  </si>
  <si>
    <t xml:space="preserve">3. En el tercer trimestre del año, para  y a cargo de la gestión de la Carrera de Letras, ampliar su plataforma tecnológica mediante la adquisición de equipos de computación:
 4 grabadoras portátiles
1 cámara de video grabadora HD 
 4 computadoras personales de escritorio 
 3 data show 
 3 mini computadoras 
 1 TV plasma de “41” .
</t>
  </si>
  <si>
    <t>6. A  partir del tercer trimestre del año, en el marco de la Implementación del Plan de Mejoras, y a cargo de la Escuela de Ciencias de la Cultura Física, fortalecer y continuar con el proceso del plan de mejoras de la Carrera de Educación Física de la ECCF, mediante la adquisición de 20 computadoras y 30 libros para el laboratorio centro de Documentación.</t>
  </si>
  <si>
    <t xml:space="preserve">7. A partir del primer trimestre del año, en el marco de la Implementación del Plan de Mejoras,  a cargo de la gestión de las autoridades la Escuela de Arte, implementar la primera fase del Plan de Mejoras de la Carrera de Música mediante la:
o Adquisición de materiales para insonorizar aulas y cubículos de estudio  detallados así: madera + materiales metálicos Tabla yeso + Esponja y espuma para sellado acústico + puertas de vidrio.
o Compra e instalación de un equipo central de Aire Acondicionado para enfriar 750 m2 (Detalle: Aire Acondicionado  +  materiales metálicos electricidad +  tubería de cobre.).
o Compra equipos educativos y recreativos (Detalle: 3 (tres) Pianos verticales ; 4 (cuatro) computadoras portátiles ; 4 (cuatro) proyectores ; 4 (cuatro) pantallas para proyectores ; 1 (una) cámara digital de video; 1 (una) cámara fotográfica digital.
</t>
  </si>
  <si>
    <t>8. A partir del primer trimestre del año, en el marco de la Implementación del Plan de Mejoras, y a cargo de la Escuela de Arquitectura gestionar los fondos  para crear y adquirir:
o Nuevos laboratorios y talleres
o       Laboratorios de Computación
o       Laboratorio de Materiales de Construcción
o       Laboratorio de Instalaciones
o       Taller de maquetas
o       Equipo de topografía
o       Aulas taller equipadas y área    de trabajo para estudiantes
o    Equipamiento de laboratorios, talleres y aulas
o       Equipamiento de IT
o          Hardware
o          Software
o          Equipo audiovisual
o          Mobiliario
o Equipamiento tecnológico para personal docente y administrativo
o       Hardware
o       Software
o       Mobiliario
o Seguridad en las aulas, protección de equipo didáctico.</t>
  </si>
  <si>
    <t xml:space="preserve">9. A partir del primer trimestre del año, en el marco de la Implementación del Plan de Mejoras, y a cargo la Escuela de Arquitectura y Diseño  iniciar el Proyecto de Mejora de Infraestructura y Equipo:
o Mejorar y ampliar el espacio físico: Accesibilidad, seguridad y protección, baños, mejora de instalaciones eléctrico, reparación de puertas y ventanas, nuevos espacios (duplicar el área actual).
</t>
  </si>
  <si>
    <t xml:space="preserve">10. En el segundo trimestre del año, en el marco de la Implementación del Plan de Mejoras, y a cargo del Comité de Recursos Materiales y Financieros y la coordinación del Dpto. de la CLE, acondicionar las  cinco aulas (5) siguientes: 310, 309, 308, 110 y 109 del Edifico F1. Tal acondicionamiento consistirá en adquirir el siguiente equipo tecnológico: 5 data-show junto con el cableado VGA correspondiente,  5 pantallas de proyección, 5 equipos de audio (teatro en casa), así como de 7 computadoras de escritorio PC (dotadas de Windows 8.1 y el software de base: Word 2013, Excel, Power Point, Publisher, 500 GB, 4 GB RAM). </t>
  </si>
  <si>
    <t>1. Durante el segundo trimestre del año, bajo la coordinación de la Escuela de Arquitectura, elaborar un diagnóstico y plan de necesidades de las Escuelas y los Departamentos, así como, de las dependencias administrativas de la Facultad.</t>
  </si>
  <si>
    <t xml:space="preserve">7. En el segundo y tercer trimestre del año, en el marco de la Implementación del Plan de Mejoras, y a cargo de la Escuela de Arquitectura y Diseño quien designa a los Comités de Asuntos Estudiantiles y Desarrollo del Personal, en tres talleres de 4 horas cada uno: 
o Formular políticas y estrategias de movilidad
o Gestionar  la movilidad académica
o Establecer convenios de movilidad con otras universidades.
</t>
  </si>
  <si>
    <t>6.1.a.5.3</t>
  </si>
  <si>
    <t>13.2.c.1.8</t>
  </si>
  <si>
    <t>7. Gestionar el apoyo internacional y local para  la formación del más alto nivel del personal docente, a través de convenios internacionales-regionales-locales, sistema de becas y otros afines.</t>
  </si>
  <si>
    <t>11.1.a.7.1</t>
  </si>
  <si>
    <t>Capacidad de gestión para la formación del personal a través de convenios o sistema de becas.</t>
  </si>
  <si>
    <t>Aprovechar las oportunidades internacionales de formación de alto nivel.</t>
  </si>
  <si>
    <t>Informes de los beneficiados y devolución a la Universidad, en su retorno.</t>
  </si>
  <si>
    <t xml:space="preserve">Decanato. </t>
  </si>
  <si>
    <t>Se cuenta con el presupuesto para realizar estas movilidades académicas. También con los contactos realizados previamente.</t>
  </si>
  <si>
    <t>Es necesario moverse en el ámbito regional para ampliar los vínculos  del ámbito y establecer políticas unificadas que beneficien al país.</t>
  </si>
  <si>
    <t>Decanatura.</t>
  </si>
  <si>
    <t xml:space="preserve">Se cuenta con el presupuesto para asistir a estos dos congresos. </t>
  </si>
  <si>
    <t>Conocer las nuevas tendencias en humanidades y artes que la región promueve.</t>
  </si>
  <si>
    <t>1. En los tres (3)  primeros trimestres del año, a cargo del decanato, apoyar la beca de maestría de la Lic. Meza en la Universidad de Calabria (lo correspondiente a manutención  de Enero a Septiembre 2015 contempladfo en la cuenta 51220-82  Ayuda Sociales a Personas y pasaje de regreso).</t>
  </si>
  <si>
    <t xml:space="preserve">3.  1. En el primer y tercer trimestre del año, a cargo de la Señora Decana, participar en dos (2) congresos regionales: uno a Sudamérica y otro en México. </t>
  </si>
  <si>
    <t xml:space="preserve">8.2. En el  segundo y cuarto trimestres del año, a cargo de la Señora Decana, realizar dos (2) movilidades académicas para participar en redes regionales del campo de las humanidades y las artes, así como la gestión de convenios académicos. (Cada una por aprox. uno a Sudamérica y otro en México por 5.5 días). </t>
  </si>
  <si>
    <t>10.1.a.3.12</t>
  </si>
  <si>
    <t>Se cuenta con el presupuesto para la compra de este equipo, mobiliario e insumos.</t>
  </si>
  <si>
    <t>Operar con eficiencia.</t>
  </si>
  <si>
    <t>Inventario.</t>
  </si>
  <si>
    <t>7. Atender la demanda estudiantil.</t>
  </si>
  <si>
    <t>1. Durante todo el año académico, a cargo de la decanatura y las autoridades de las Escuelas de la Facultad, contratar a profesores por hora para cubrir la demanda creciente en la formación general y formación específica que se brinda.</t>
  </si>
  <si>
    <t>5.1.a.7.1</t>
  </si>
  <si>
    <t>12. En el primer trimestre del año, a cargo de la Escuela de Ciencias de la Cultura Física, contratar a 12 profesores especialistas en el área.</t>
  </si>
  <si>
    <t>4.1.a.1.12</t>
  </si>
  <si>
    <t>7.1.a.2.6</t>
  </si>
  <si>
    <t>Se cuenta con el informe integrado de todas las Escuelas.</t>
  </si>
  <si>
    <t>Rendición de cuentas.</t>
  </si>
  <si>
    <t>9.1.a.3.5</t>
  </si>
  <si>
    <t>Se cuenta con el perfil de profesor de educación a distancia.  Se cuenta con el diagnóstico de necesidades.</t>
  </si>
  <si>
    <t>Se fortalece al personal en formación específica para la educación a distancia.</t>
  </si>
  <si>
    <t>Decanato gestiona ante el IPSD.</t>
  </si>
  <si>
    <t>50 profesores de las 7 Escuelas de la Facultad.</t>
  </si>
  <si>
    <t>10.1.a.3.13</t>
  </si>
  <si>
    <t>13. Dotar de equipo de laboratorio tecnológico a las Escuelas que aún no lo poesean, para que sea útil en el Sistema de Educación a Distancia (Escuela de Arte, Ciencias de la Cultura Física y Filosofía ).</t>
  </si>
  <si>
    <t>Se cuenta con el prespuesto para la compra del equipo.</t>
  </si>
  <si>
    <t>Apoyar el desarrollo de la Educación a Distancia.</t>
  </si>
  <si>
    <t>Comunidad Universitaria.</t>
  </si>
  <si>
    <t xml:space="preserve">Se cuenta con los perfiles necesarios. </t>
  </si>
  <si>
    <t>Ampliar la oferta académica de la Escuela de CCF.</t>
  </si>
  <si>
    <t>Docentes de la E.C.C.F.</t>
  </si>
  <si>
    <t>Director de la ECCF.</t>
  </si>
  <si>
    <t>Se conoce la demanda estudiantil, el número de secciones a atender, y se tiene acceso a un banco de CVs para seleccionar al personal a contratar.</t>
  </si>
  <si>
    <t>Atender la demanda estudiantil..</t>
  </si>
  <si>
    <t>12. Durante todo el año académico, sustituir el equipo y mobiliario dañado y dotar de los insumos necesarios al decanato, administrativos y  nuevos docentes de la Facultad.( 20 impresoras HP laser deskjet 1102 W, 50 Baterías,  10 monitores, 25 teclados, 25 mouses, 2 rúter del decanato, 10 computadores y 10 escritorios, 10 sillas, 10 archivos por Escuela,  8 fax, 2 laptop para el decanato)</t>
  </si>
  <si>
    <t>Monitor Plasma 17"</t>
  </si>
  <si>
    <t>Mouse</t>
  </si>
  <si>
    <t>Teclados</t>
  </si>
  <si>
    <t>Modulares</t>
  </si>
  <si>
    <t> 6.  En el primer trimestre del año, a cargo del decanto, presentar el Enfoque de Derechos Humanos que la Facultad pilotea para el Plan de Sostenibilidad de Derechos Humanos (P.S.D.H). (La Feria de la Interculturalidad es parte del PSDH.)</t>
  </si>
  <si>
    <t>  5. En el tercer trimestre del año, después de conocer el perfil del profesor de Educación a Distancia y aplicar el diagnóstico de capacidades con base en el mismo, implementar con ayuda del IPSD el taller de capacitación de 50 docentes de todas las Escuelas de la Facultad, quienes serán factibles de laborar en el sistema de educación a distancia . (5 dias jornadas completas)</t>
  </si>
  <si>
    <t xml:space="preserve">2. A cargo de la Decanatura, en el primer trimestre del año, activar la figura de Coordinador de Postgrados de la Facultad, según normativa vigente ( Hacer la gestión ante la SEDP). </t>
  </si>
  <si>
    <t>4. En el cuarto trimestre del año, a cargo del Dpto. de Filosofía, contratar a un Coordinador Nacional de la Maestría en Filosofía (Honorarios Lps. 5,000.00 mensuales. Al año son Lps. 60,000.00). (Gestionar ante la SEDP)</t>
  </si>
  <si>
    <t>2. En el primer trimestre del año y a cargo de la Decanatura, activar la figura de Coordinador de Postgrados de la Facultad, según normativa vigente. (Gestionar ante la SEDP)</t>
  </si>
  <si>
    <t>4.1.A.1.7</t>
  </si>
  <si>
    <t>Pago de inscripciones Tofoel</t>
  </si>
  <si>
    <t>pinturas</t>
  </si>
  <si>
    <t>pasaje internacional</t>
  </si>
  <si>
    <t>ayuda social a personas beca a italia</t>
  </si>
  <si>
    <t xml:space="preserve">5. A partir del primer trimestre del año, y a cargo de la gestión de la Escuela de Ciencias de la Cultura Física, adquirir los equipos de comunicación interna y externa (Telefonía); así también, en base a las exigencias de desarrollo académico de la UNAH,
el equipo de clases para el desarrollo de las asignaturas de la carrera y talleres de la ECCF.
Balones para los siguientes deportes:
• Fútbol   
• Baloncesto
• Volibol
• Balomano
• Fusal
• Tenis de mesa
(Estos deportes requieren 50 balones por deporte).
• 30 Tablas y  30 Pullboy para natación.
• Redes o mallas para:
• Fútbol        2
• Futsal        2
• Baloncest 6
• 1 sistema de sonido para Gimnasia.
• 6 ropos de Escalada
• 6 carabinas
• 12 Harnes (4 por talla)
• 25 Juegos de Ajedrez
• 6 tiendas de campana y,
• 6 estufas de campamento.
</t>
  </si>
  <si>
    <t xml:space="preserve">1.   A cargo de toda la Facultad, planificar y celebrar la Feria de la Interculturalidad (se aborda en Lo Esencial de la Reforma),  y la Semana de la Facultad de Humanidades y Artes (mes de mayo), con la inclusión de talleres específicos para desarrollar prácticas ecológicas, habilidades sociales, convivir en la diversidad, prácticas inclusivas, el civismo, y el buen uso del tiempo libre, entre otros: Evento de inauguración, de media jornada, con conferencia magistral y participación artística (integradas las artes: visuales (escenografía), danza, teatro, orquesta, literatura, etc.), e invitadas las autoridades de la UNAH y las 7 Escuelas de la Facultad (250 invitados).
- Stands, demostraciones, vídeos, murales, exposiciones, y otras presentaciones artísticas (teatro, literatura, danza, orquesta, coro, etc.) a lo largo de los 5 días de la semana, que evidencien la aplicación de las artes en lo científico-cultural.
-Mesas de trabajo (conformadas por profesores representantes de las 7 disciplinas, unos 70), en una jornada completa, para conocer el estado del arte en las Humanidades y Artes de la UNAH y los retos para su replanteamiento académico según contexto glocal.
-Compra y exhibición de libros y otras publicaciones de los docentes de la Facultad que han producido en los últimos 5 años.
</t>
  </si>
  <si>
    <t>1.  En el primer y segundo trimestres del año, y a cargo de la Escuela de Ciencias de la Cultura Física,  en vinculación estratégica con el FIHS, Organizaciones Religiosas y Organizaciones comunitarias de barrios con jóvenes en riesgo social, planificar y llevar a cabo el  proyecto de Cultura de Paz, Convivencia Ciudadana y Derechos Humanos.</t>
  </si>
  <si>
    <t>Impresión de Afiches</t>
  </si>
  <si>
    <t>Coffe breaks</t>
  </si>
  <si>
    <t>Almuerzos</t>
  </si>
  <si>
    <t>Alquileres Toldos</t>
  </si>
  <si>
    <t>Alquileres de sonido y luces</t>
  </si>
  <si>
    <t>Ceremonial y protocolo (arreglos, etc)</t>
  </si>
  <si>
    <t>Actuaciones artisticas</t>
  </si>
  <si>
    <t>3. Suscribir, en el Segundo trimestre del año, el Convenio de Cooperación con la Universidad de Caldas de Colombia para implementar la Maestría en Filosofía cuyo presupuesto será gestionado ante la Rectoría. De aprobarse,  en el año 2015 el  monto ascenderá a 1,100.000.00 Lempiras y en el 2016, otro 1,100.000.00 completando así los 2,200.000.00 Lempiras.</t>
  </si>
  <si>
    <t>Pago contratacion otros servicios profesionales UNICALDAS</t>
  </si>
  <si>
    <t>Dimension</t>
  </si>
  <si>
    <t xml:space="preserve">Actividad </t>
  </si>
  <si>
    <t>Correlativo</t>
  </si>
  <si>
    <t>Costo de la Actividad</t>
  </si>
  <si>
    <t>Gestion Administrativa</t>
  </si>
</sst>
</file>

<file path=xl/styles.xml><?xml version="1.0" encoding="utf-8"?>
<styleSheet xmlns="http://schemas.openxmlformats.org/spreadsheetml/2006/main">
  <numFmts count="13">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s>
  <fonts count="98">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b/>
      <sz val="11"/>
      <color theme="3" tint="-0.249977111117893"/>
      <name val="Calibri"/>
      <family val="2"/>
      <scheme val="minor"/>
    </font>
    <font>
      <b/>
      <sz val="12"/>
      <color theme="1"/>
      <name val="Arial"/>
      <family val="2"/>
    </font>
    <font>
      <b/>
      <sz val="11"/>
      <color theme="0"/>
      <name val="Arial"/>
      <family val="2"/>
    </font>
    <font>
      <sz val="9"/>
      <name val="Arial"/>
      <family val="2"/>
    </font>
    <font>
      <sz val="10"/>
      <color theme="1"/>
      <name val="Arial"/>
      <family val="2"/>
    </font>
    <font>
      <sz val="9"/>
      <color indexed="8"/>
      <name val="Arial"/>
      <family val="2"/>
    </font>
    <font>
      <b/>
      <sz val="11"/>
      <color indexed="56"/>
      <name val="Arial"/>
      <family val="2"/>
    </font>
    <font>
      <b/>
      <sz val="10"/>
      <color indexed="56"/>
      <name val="Arial"/>
      <family val="2"/>
    </font>
    <font>
      <sz val="9"/>
      <color theme="1"/>
      <name val="Arial"/>
      <family val="2"/>
    </font>
    <font>
      <b/>
      <sz val="12"/>
      <color indexed="56"/>
      <name val="Arial"/>
      <family val="2"/>
    </font>
    <font>
      <b/>
      <sz val="12"/>
      <color theme="0"/>
      <name val="Arial"/>
      <family val="2"/>
    </font>
    <font>
      <b/>
      <sz val="9"/>
      <color indexed="56"/>
      <name val="Arial"/>
      <family val="2"/>
    </font>
    <font>
      <b/>
      <sz val="10"/>
      <color theme="3" tint="-0.499984740745262"/>
      <name val="Arial"/>
      <family val="2"/>
    </font>
    <font>
      <b/>
      <sz val="10"/>
      <color theme="0"/>
      <name val="Arial"/>
      <family val="2"/>
    </font>
    <font>
      <b/>
      <sz val="10"/>
      <name val="Arial"/>
      <family val="2"/>
    </font>
    <font>
      <sz val="10"/>
      <color indexed="8"/>
      <name val="Arial"/>
      <family val="2"/>
    </font>
    <font>
      <b/>
      <sz val="10"/>
      <color theme="3" tint="-0.249977111117893"/>
      <name val="Arial"/>
      <family val="2"/>
    </font>
    <font>
      <sz val="10"/>
      <color indexed="56"/>
      <name val="Arial"/>
      <family val="2"/>
    </font>
    <font>
      <b/>
      <sz val="10"/>
      <color theme="4" tint="-0.499984740745262"/>
      <name val="Arial"/>
      <family val="2"/>
    </font>
    <font>
      <b/>
      <sz val="10"/>
      <color rgb="FF002060"/>
      <name val="Arial"/>
      <family val="2"/>
    </font>
    <font>
      <sz val="10"/>
      <color rgb="FF002060"/>
      <name val="Arial"/>
      <family val="2"/>
    </font>
    <font>
      <sz val="11"/>
      <color rgb="FF002060"/>
      <name val="Calibri"/>
      <family val="2"/>
      <scheme val="minor"/>
    </font>
    <font>
      <b/>
      <sz val="14"/>
      <color theme="3" tint="-0.249977111117893"/>
      <name val="Calibri"/>
      <family val="2"/>
    </font>
    <font>
      <b/>
      <sz val="11"/>
      <color theme="3" tint="-0.249977111117893"/>
      <name val="Arial"/>
      <family val="2"/>
    </font>
    <font>
      <sz val="11"/>
      <color theme="3" tint="-0.249977111117893"/>
      <name val="Calibri"/>
      <family val="2"/>
      <scheme val="minor"/>
    </font>
    <font>
      <b/>
      <sz val="14"/>
      <color rgb="FFCC0066"/>
      <name val="Calibri"/>
      <family val="2"/>
    </font>
    <font>
      <b/>
      <sz val="12"/>
      <color rgb="FFCC0066"/>
      <name val="Calibri"/>
      <family val="2"/>
    </font>
    <font>
      <sz val="11"/>
      <color rgb="FFCC0066"/>
      <name val="Calibri"/>
      <family val="2"/>
      <scheme val="minor"/>
    </font>
    <font>
      <b/>
      <sz val="10"/>
      <color rgb="FFCC0066"/>
      <name val="Arial"/>
      <family val="2"/>
    </font>
    <font>
      <b/>
      <sz val="11"/>
      <color rgb="FFCC0066"/>
      <name val="Calibri"/>
      <family val="2"/>
      <scheme val="minor"/>
    </font>
    <font>
      <b/>
      <sz val="9"/>
      <color rgb="FF002060"/>
      <name val="Arial"/>
      <family val="2"/>
    </font>
    <font>
      <b/>
      <sz val="9"/>
      <color rgb="FF002060"/>
      <name val="Calibri"/>
      <family val="2"/>
    </font>
    <font>
      <b/>
      <sz val="9"/>
      <color rgb="FFCC0066"/>
      <name val="Arial"/>
      <family val="2"/>
    </font>
    <font>
      <b/>
      <sz val="9"/>
      <color rgb="FFCC0066"/>
      <name val="Calibri"/>
      <family val="2"/>
    </font>
    <font>
      <sz val="8"/>
      <color rgb="FF000000"/>
      <name val="Arial"/>
      <family val="2"/>
    </font>
    <font>
      <i/>
      <sz val="10"/>
      <name val="Arial"/>
      <family val="2"/>
    </font>
    <font>
      <sz val="10"/>
      <color theme="0"/>
      <name val="Arial"/>
      <family val="2"/>
    </font>
    <font>
      <sz val="11"/>
      <color rgb="FFFF0000"/>
      <name val="Calibri"/>
      <family val="2"/>
      <scheme val="minor"/>
    </font>
    <font>
      <sz val="10"/>
      <color rgb="FFCC0066"/>
      <name val="Arial"/>
      <family val="2"/>
    </font>
    <font>
      <sz val="8"/>
      <name val="Arial"/>
      <family val="2"/>
    </font>
    <font>
      <sz val="9"/>
      <color rgb="FF0070C0"/>
      <name val="Arial"/>
      <family val="2"/>
    </font>
    <font>
      <sz val="10"/>
      <color rgb="FF0070C0"/>
      <name val="Arial"/>
      <family val="2"/>
    </font>
    <font>
      <sz val="10"/>
      <color theme="3"/>
      <name val="Arial"/>
      <family val="2"/>
    </font>
    <font>
      <sz val="14"/>
      <color theme="0"/>
      <name val="Calibri"/>
      <family val="2"/>
      <scheme val="minor"/>
    </font>
    <font>
      <i/>
      <sz val="10"/>
      <color rgb="FF000000"/>
      <name val="Arial"/>
      <family val="2"/>
    </font>
    <font>
      <sz val="8"/>
      <color theme="1"/>
      <name val="Arial"/>
      <family val="2"/>
    </font>
    <font>
      <u/>
      <sz val="11"/>
      <color theme="10"/>
      <name val="Calibri"/>
      <family val="2"/>
    </font>
  </fonts>
  <fills count="4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rgb="FFFFFF66"/>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99FFCC"/>
        <bgColor indexed="64"/>
      </patternFill>
    </fill>
    <fill>
      <patternFill patternType="solid">
        <fgColor rgb="FFCC99FF"/>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7" tint="-0.249977111117893"/>
        <bgColor theme="7" tint="-0.249977111117893"/>
      </patternFill>
    </fill>
    <fill>
      <patternFill patternType="solid">
        <fgColor theme="7"/>
        <bgColor theme="7"/>
      </patternFill>
    </fill>
    <fill>
      <patternFill patternType="solid">
        <fgColor rgb="FF92D050"/>
        <bgColor indexed="64"/>
      </patternFill>
    </fill>
  </fills>
  <borders count="51">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top/>
      <bottom/>
      <diagonal/>
    </border>
  </borders>
  <cellStyleXfs count="21">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xf numFmtId="0" fontId="97" fillId="0" borderId="0" applyNumberFormat="0" applyFill="0" applyBorder="0" applyAlignment="0" applyProtection="0">
      <alignment vertical="top"/>
      <protection locked="0"/>
    </xf>
  </cellStyleXfs>
  <cellXfs count="1050">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0" fillId="0" borderId="10" xfId="0" applyNumberFormat="1" applyFont="1" applyBorder="1" applyAlignment="1">
      <alignment horizontal="justify" vertical="top" wrapText="1"/>
    </xf>
    <xf numFmtId="41" fontId="30"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1" fillId="0" borderId="10" xfId="0" applyFont="1" applyBorder="1" applyAlignment="1">
      <alignment vertical="top" wrapText="1"/>
    </xf>
    <xf numFmtId="0" fontId="32"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1" fillId="2" borderId="10" xfId="0" applyFont="1" applyFill="1" applyBorder="1" applyAlignment="1">
      <alignment vertical="top" wrapText="1"/>
    </xf>
    <xf numFmtId="0" fontId="15" fillId="2" borderId="10" xfId="0" applyFont="1" applyFill="1" applyBorder="1" applyAlignment="1">
      <alignment vertical="top" wrapText="1"/>
    </xf>
    <xf numFmtId="0" fontId="30" fillId="0" borderId="10" xfId="0" applyFont="1" applyBorder="1" applyAlignment="1">
      <alignment horizontal="justify" vertical="top"/>
    </xf>
    <xf numFmtId="169" fontId="30" fillId="0" borderId="10" xfId="0" applyNumberFormat="1" applyFont="1" applyBorder="1" applyAlignment="1">
      <alignment horizontal="center" vertical="top"/>
    </xf>
    <xf numFmtId="169" fontId="30"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1" fillId="0" borderId="11" xfId="0" applyFont="1" applyBorder="1" applyAlignment="1">
      <alignment vertical="top" wrapText="1"/>
    </xf>
    <xf numFmtId="0" fontId="5" fillId="2" borderId="11" xfId="0" applyFont="1" applyFill="1" applyBorder="1" applyAlignment="1">
      <alignment vertical="top" wrapText="1"/>
    </xf>
    <xf numFmtId="0" fontId="30" fillId="0" borderId="11" xfId="0" applyFont="1" applyBorder="1" applyAlignment="1">
      <alignment vertical="top" wrapText="1"/>
    </xf>
    <xf numFmtId="0" fontId="30" fillId="0" borderId="11" xfId="0" applyFont="1" applyBorder="1" applyAlignment="1">
      <alignment horizontal="justify" vertical="top"/>
    </xf>
    <xf numFmtId="169" fontId="30"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4" fillId="0" borderId="0" xfId="0" applyFont="1" applyAlignment="1">
      <alignment horizontal="center" vertical="center"/>
    </xf>
    <xf numFmtId="0" fontId="34" fillId="0" borderId="0" xfId="0" applyFont="1" applyAlignment="1">
      <alignment vertical="center"/>
    </xf>
    <xf numFmtId="172" fontId="34" fillId="0" borderId="0" xfId="18" applyNumberFormat="1" applyFont="1" applyAlignment="1">
      <alignment vertical="center"/>
    </xf>
    <xf numFmtId="0" fontId="35" fillId="0" borderId="0" xfId="0" applyFont="1" applyAlignment="1">
      <alignment vertical="center"/>
    </xf>
    <xf numFmtId="172" fontId="36" fillId="0" borderId="0" xfId="18" applyNumberFormat="1" applyFont="1" applyAlignment="1">
      <alignment vertical="center"/>
    </xf>
    <xf numFmtId="0" fontId="0" fillId="0" borderId="0" xfId="0" applyAlignment="1">
      <alignment vertical="center"/>
    </xf>
    <xf numFmtId="0" fontId="37" fillId="7" borderId="0" xfId="0" applyFont="1" applyFill="1" applyAlignment="1">
      <alignment vertical="center" wrapText="1"/>
    </xf>
    <xf numFmtId="173" fontId="38"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39"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34" fillId="0" borderId="0" xfId="18" applyNumberFormat="1" applyFont="1" applyAlignment="1">
      <alignment horizontal="center" vertical="center"/>
    </xf>
    <xf numFmtId="172" fontId="36" fillId="0" borderId="0" xfId="18" applyNumberFormat="1" applyFont="1" applyAlignment="1">
      <alignment horizontal="center" vertical="center"/>
    </xf>
    <xf numFmtId="173" fontId="38"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1"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2" fillId="13" borderId="26" xfId="0" applyFont="1" applyFill="1" applyBorder="1" applyAlignment="1">
      <alignment horizontal="center" vertical="center"/>
    </xf>
    <xf numFmtId="0" fontId="42" fillId="13" borderId="26" xfId="0" applyFont="1" applyFill="1" applyBorder="1" applyAlignment="1">
      <alignment vertical="center"/>
    </xf>
    <xf numFmtId="172" fontId="42" fillId="13" borderId="26" xfId="18" applyNumberFormat="1" applyFont="1" applyFill="1" applyBorder="1" applyAlignment="1">
      <alignment horizontal="center" vertical="center"/>
    </xf>
    <xf numFmtId="0" fontId="41"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43" fillId="3" borderId="26" xfId="0" applyFont="1" applyFill="1" applyBorder="1" applyAlignment="1">
      <alignment horizontal="center" vertical="center"/>
    </xf>
    <xf numFmtId="0" fontId="40" fillId="3" borderId="26" xfId="0" applyFont="1" applyFill="1" applyBorder="1" applyAlignment="1">
      <alignment horizontal="left" vertical="center"/>
    </xf>
    <xf numFmtId="172" fontId="40" fillId="3" borderId="26" xfId="18" applyNumberFormat="1" applyFont="1" applyFill="1" applyBorder="1" applyAlignment="1">
      <alignment horizontal="center" vertical="center"/>
    </xf>
    <xf numFmtId="0" fontId="42" fillId="15" borderId="41" xfId="0" applyFont="1" applyFill="1" applyBorder="1" applyAlignment="1">
      <alignment horizontal="center" vertical="center"/>
    </xf>
    <xf numFmtId="43" fontId="42" fillId="15" borderId="39" xfId="18" applyFont="1" applyFill="1" applyBorder="1" applyAlignment="1">
      <alignment horizontal="center" vertical="center"/>
    </xf>
    <xf numFmtId="0" fontId="37"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44"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39" fillId="0" borderId="0" xfId="18" applyNumberFormat="1" applyFont="1" applyAlignment="1">
      <alignment vertical="center"/>
    </xf>
    <xf numFmtId="0" fontId="45" fillId="0" borderId="0" xfId="0" applyFont="1" applyAlignment="1">
      <alignment vertical="center"/>
    </xf>
    <xf numFmtId="44" fontId="0" fillId="0" borderId="26" xfId="0" applyNumberFormat="1" applyFill="1" applyBorder="1" applyAlignment="1">
      <alignment vertical="center"/>
    </xf>
    <xf numFmtId="0" fontId="46" fillId="13" borderId="0" xfId="0" applyFont="1" applyFill="1" applyAlignment="1">
      <alignment horizontal="left" vertical="center"/>
    </xf>
    <xf numFmtId="44" fontId="46" fillId="13" borderId="0" xfId="10" applyFont="1" applyFill="1" applyAlignment="1">
      <alignment horizontal="center" vertical="center"/>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47" fillId="0" borderId="0" xfId="0" applyNumberFormat="1" applyFont="1" applyFill="1" applyAlignment="1">
      <alignment horizontal="left" vertical="center"/>
    </xf>
    <xf numFmtId="43" fontId="42" fillId="15" borderId="39" xfId="18" applyFont="1" applyFill="1" applyBorder="1" applyAlignment="1">
      <alignment horizontal="center" vertical="center" wrapText="1"/>
    </xf>
    <xf numFmtId="43" fontId="41" fillId="13" borderId="0" xfId="18" applyFont="1" applyFill="1" applyAlignment="1">
      <alignment horizontal="center" vertical="center"/>
    </xf>
    <xf numFmtId="43" fontId="48"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41"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41" fillId="13" borderId="0" xfId="0" applyFont="1" applyFill="1" applyAlignment="1">
      <alignment vertical="center"/>
    </xf>
    <xf numFmtId="0" fontId="49"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49" fillId="13" borderId="0" xfId="0" applyFont="1" applyFill="1" applyAlignment="1">
      <alignment horizontal="center" vertical="center" wrapText="1"/>
    </xf>
    <xf numFmtId="43" fontId="0" fillId="0" borderId="0" xfId="18" applyFont="1"/>
    <xf numFmtId="0" fontId="50" fillId="0" borderId="0" xfId="0" applyFont="1" applyAlignment="1">
      <alignment horizontal="center" vertical="center"/>
    </xf>
    <xf numFmtId="43" fontId="50" fillId="0" borderId="0" xfId="18" applyFont="1" applyAlignment="1">
      <alignment vertical="center"/>
    </xf>
    <xf numFmtId="172" fontId="50" fillId="0" borderId="0" xfId="18" applyNumberFormat="1" applyFont="1" applyAlignment="1">
      <alignment vertical="center"/>
    </xf>
    <xf numFmtId="172" fontId="50" fillId="0" borderId="0" xfId="0" applyNumberFormat="1" applyFont="1" applyAlignment="1">
      <alignment vertical="center"/>
    </xf>
    <xf numFmtId="0" fontId="25" fillId="8" borderId="0" xfId="16" applyFont="1" applyFill="1" applyBorder="1" applyAlignment="1">
      <alignment horizontal="center" vertical="center" wrapText="1"/>
    </xf>
    <xf numFmtId="0" fontId="28" fillId="10" borderId="26" xfId="16" applyFont="1" applyFill="1" applyBorder="1" applyAlignment="1">
      <alignment horizontal="left" vertical="top" wrapText="1"/>
    </xf>
    <xf numFmtId="0" fontId="26" fillId="0" borderId="0" xfId="19" applyFont="1" applyAlignment="1">
      <alignment vertical="center" wrapText="1"/>
    </xf>
    <xf numFmtId="0" fontId="26" fillId="0" borderId="0" xfId="19" applyFont="1" applyBorder="1" applyAlignment="1">
      <alignment vertical="center" wrapText="1"/>
    </xf>
    <xf numFmtId="0" fontId="32" fillId="0" borderId="0" xfId="19" applyFont="1" applyBorder="1" applyAlignment="1">
      <alignment vertical="center" wrapText="1"/>
    </xf>
    <xf numFmtId="0" fontId="32"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2" fillId="10" borderId="26" xfId="19" applyNumberFormat="1" applyFont="1" applyFill="1" applyBorder="1" applyAlignment="1">
      <alignment vertical="top" wrapText="1"/>
    </xf>
    <xf numFmtId="0" fontId="32" fillId="10" borderId="26" xfId="19" applyFont="1" applyFill="1" applyBorder="1" applyAlignment="1">
      <alignment vertical="top" wrapText="1"/>
    </xf>
    <xf numFmtId="0" fontId="26" fillId="2" borderId="0" xfId="19" applyFont="1" applyFill="1" applyBorder="1" applyAlignment="1">
      <alignment vertical="top" wrapText="1"/>
    </xf>
    <xf numFmtId="0" fontId="29" fillId="0" borderId="0" xfId="19" applyFont="1" applyAlignment="1">
      <alignment horizontal="left" vertical="top" wrapText="1"/>
    </xf>
    <xf numFmtId="0" fontId="33" fillId="2" borderId="0" xfId="19" applyFont="1" applyFill="1" applyBorder="1" applyAlignment="1">
      <alignment horizontal="center" vertical="top" wrapText="1"/>
    </xf>
    <xf numFmtId="43" fontId="32" fillId="10" borderId="26" xfId="18" applyNumberFormat="1" applyFont="1" applyFill="1" applyBorder="1" applyAlignment="1">
      <alignment vertical="top" wrapText="1"/>
    </xf>
    <xf numFmtId="0" fontId="26" fillId="0" borderId="0" xfId="19" applyFont="1" applyAlignment="1">
      <alignmen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25" fillId="8" borderId="0" xfId="16" applyFont="1" applyFill="1" applyBorder="1" applyAlignment="1">
      <alignment vertical="top"/>
    </xf>
    <xf numFmtId="0" fontId="28" fillId="10" borderId="26" xfId="16" applyFont="1" applyFill="1" applyBorder="1" applyAlignment="1">
      <alignment horizontal="left" vertical="top"/>
    </xf>
    <xf numFmtId="0" fontId="46"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9" borderId="12" xfId="0" applyFont="1" applyFill="1" applyBorder="1" applyAlignment="1">
      <alignment vertical="center"/>
    </xf>
    <xf numFmtId="0" fontId="34" fillId="0" borderId="0" xfId="0" applyFont="1" applyAlignment="1">
      <alignment vertical="center" wrapText="1"/>
    </xf>
    <xf numFmtId="0" fontId="27" fillId="9" borderId="0" xfId="16" applyFont="1" applyFill="1" applyBorder="1" applyAlignment="1" applyProtection="1">
      <alignment vertical="center"/>
      <protection locked="0"/>
    </xf>
    <xf numFmtId="0" fontId="26" fillId="0" borderId="0" xfId="19" applyFont="1" applyAlignment="1">
      <alignment vertical="top"/>
    </xf>
    <xf numFmtId="0" fontId="22" fillId="17" borderId="15" xfId="0" applyFont="1" applyFill="1" applyBorder="1" applyAlignment="1">
      <alignment horizontal="center" vertical="center"/>
    </xf>
    <xf numFmtId="0" fontId="42" fillId="15" borderId="40" xfId="0" applyFont="1" applyFill="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1"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0" fontId="0" fillId="0" borderId="6" xfId="0" applyFill="1" applyBorder="1" applyAlignment="1">
      <alignment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11" xfId="18" applyNumberFormat="1" applyFont="1" applyFill="1" applyBorder="1" applyAlignment="1">
      <alignment vertical="center"/>
    </xf>
    <xf numFmtId="44" fontId="0" fillId="0" borderId="3" xfId="18" applyNumberFormat="1" applyFont="1" applyFill="1" applyBorder="1" applyAlignment="1">
      <alignment vertical="center"/>
    </xf>
    <xf numFmtId="44" fontId="0" fillId="0" borderId="0"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53" fillId="20" borderId="6" xfId="0" applyFont="1" applyFill="1" applyBorder="1" applyAlignment="1">
      <alignment vertical="center"/>
    </xf>
    <xf numFmtId="44" fontId="53" fillId="20" borderId="3" xfId="0" applyNumberFormat="1" applyFont="1" applyFill="1" applyBorder="1" applyAlignment="1">
      <alignment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43" fontId="42" fillId="15" borderId="7" xfId="18" applyFont="1" applyFill="1" applyBorder="1" applyAlignment="1">
      <alignment horizontal="center" vertical="center" wrapText="1"/>
    </xf>
    <xf numFmtId="0" fontId="49" fillId="15" borderId="3" xfId="0" applyFont="1" applyFill="1" applyBorder="1" applyAlignment="1">
      <alignment horizontal="center" vertical="center" wrapText="1"/>
    </xf>
    <xf numFmtId="0" fontId="53" fillId="0" borderId="0" xfId="0" applyFont="1" applyFill="1" applyBorder="1" applyAlignment="1">
      <alignment vertical="center"/>
    </xf>
    <xf numFmtId="44" fontId="53" fillId="0" borderId="0" xfId="0" applyNumberFormat="1" applyFont="1" applyFill="1" applyBorder="1" applyAlignment="1">
      <alignment vertical="center"/>
    </xf>
    <xf numFmtId="0" fontId="0" fillId="0" borderId="0" xfId="0"/>
    <xf numFmtId="0" fontId="46" fillId="13" borderId="0" xfId="10" applyNumberFormat="1" applyFont="1" applyFill="1" applyAlignment="1">
      <alignment horizontal="center" vertical="center"/>
    </xf>
    <xf numFmtId="0" fontId="23" fillId="17" borderId="14" xfId="0" applyNumberFormat="1" applyFont="1" applyFill="1" applyBorder="1" applyAlignment="1">
      <alignment horizontal="center" vertical="center"/>
    </xf>
    <xf numFmtId="41" fontId="22" fillId="0" borderId="9" xfId="0" applyNumberFormat="1" applyFont="1" applyFill="1" applyBorder="1" applyAlignment="1">
      <alignment vertical="center"/>
    </xf>
    <xf numFmtId="0" fontId="22" fillId="5" borderId="33" xfId="0" applyNumberFormat="1" applyFont="1" applyFill="1" applyBorder="1" applyAlignment="1">
      <alignment horizontal="center" vertical="center"/>
    </xf>
    <xf numFmtId="41" fontId="22" fillId="5" borderId="12" xfId="0" applyNumberFormat="1" applyFont="1" applyFill="1" applyBorder="1" applyAlignment="1">
      <alignment vertical="center"/>
    </xf>
    <xf numFmtId="0" fontId="22" fillId="5" borderId="49" xfId="0" applyNumberFormat="1" applyFont="1" applyFill="1" applyBorder="1" applyAlignment="1">
      <alignment horizontal="center" vertical="center"/>
    </xf>
    <xf numFmtId="41" fontId="22" fillId="5" borderId="2" xfId="0" applyNumberFormat="1" applyFont="1" applyFill="1" applyBorder="1" applyAlignment="1">
      <alignment vertical="center"/>
    </xf>
    <xf numFmtId="0" fontId="8" fillId="0" borderId="26" xfId="19" applyFont="1" applyFill="1" applyBorder="1" applyAlignment="1">
      <alignment horizontal="justify" vertical="top" wrapText="1"/>
    </xf>
    <xf numFmtId="0" fontId="8" fillId="0" borderId="26" xfId="0" applyFont="1" applyBorder="1" applyAlignment="1">
      <alignment vertical="top" wrapText="1"/>
    </xf>
    <xf numFmtId="0" fontId="8" fillId="0" borderId="36" xfId="19" applyFont="1" applyFill="1" applyBorder="1" applyAlignment="1">
      <alignment horizontal="justify" vertical="top" wrapText="1"/>
    </xf>
    <xf numFmtId="0" fontId="55" fillId="0" borderId="36" xfId="0" applyFont="1" applyBorder="1" applyAlignment="1">
      <alignment vertical="top" wrapText="1"/>
    </xf>
    <xf numFmtId="0" fontId="8" fillId="0" borderId="36" xfId="0" applyFont="1" applyBorder="1" applyAlignment="1">
      <alignment vertical="top" wrapText="1"/>
    </xf>
    <xf numFmtId="0" fontId="55" fillId="0" borderId="26" xfId="0" applyFont="1" applyBorder="1" applyAlignment="1">
      <alignment vertical="top" wrapText="1"/>
    </xf>
    <xf numFmtId="0" fontId="59" fillId="0" borderId="26" xfId="0" applyFont="1" applyBorder="1" applyAlignment="1">
      <alignment vertical="top" wrapText="1"/>
    </xf>
    <xf numFmtId="0" fontId="51" fillId="0" borderId="0" xfId="0" applyFont="1" applyAlignment="1">
      <alignment vertical="center"/>
    </xf>
    <xf numFmtId="0" fontId="58" fillId="12" borderId="26" xfId="0" applyFont="1" applyFill="1" applyBorder="1" applyAlignment="1" applyProtection="1">
      <alignment horizontal="center" vertical="center" wrapText="1"/>
      <protection locked="0"/>
    </xf>
    <xf numFmtId="0" fontId="58" fillId="12" borderId="27" xfId="0" applyFont="1" applyFill="1" applyBorder="1" applyAlignment="1" applyProtection="1">
      <alignment horizontal="center" vertical="center" wrapText="1"/>
      <protection locked="0"/>
    </xf>
    <xf numFmtId="0" fontId="55" fillId="0" borderId="42" xfId="0" applyFont="1" applyBorder="1" applyAlignment="1">
      <alignment horizontal="left" vertical="top" wrapText="1"/>
    </xf>
    <xf numFmtId="0" fontId="55" fillId="0" borderId="0" xfId="0" applyFont="1" applyAlignment="1">
      <alignment vertical="top" wrapText="1"/>
    </xf>
    <xf numFmtId="43" fontId="58" fillId="12" borderId="26" xfId="18" applyFont="1" applyFill="1" applyBorder="1" applyAlignment="1" applyProtection="1">
      <alignment horizontal="center" vertical="center" wrapText="1"/>
      <protection locked="0"/>
    </xf>
    <xf numFmtId="0" fontId="8" fillId="0" borderId="0" xfId="19" applyFont="1" applyAlignment="1">
      <alignment wrapText="1"/>
    </xf>
    <xf numFmtId="0" fontId="58" fillId="8" borderId="0" xfId="19" applyFont="1" applyFill="1" applyBorder="1" applyAlignment="1"/>
    <xf numFmtId="0" fontId="63" fillId="0" borderId="0" xfId="19" applyFont="1" applyAlignment="1">
      <alignment wrapText="1"/>
    </xf>
    <xf numFmtId="0" fontId="58" fillId="8" borderId="13" xfId="19" applyFont="1" applyFill="1" applyBorder="1" applyAlignment="1">
      <alignment horizontal="left" vertical="top" wrapText="1"/>
    </xf>
    <xf numFmtId="0" fontId="65" fillId="10" borderId="37" xfId="19" applyFont="1" applyFill="1" applyBorder="1" applyAlignment="1">
      <alignment vertical="center"/>
    </xf>
    <xf numFmtId="0" fontId="65" fillId="10" borderId="16" xfId="19" applyFont="1" applyFill="1" applyBorder="1" applyAlignment="1">
      <alignment vertical="center"/>
    </xf>
    <xf numFmtId="0" fontId="65" fillId="10" borderId="36" xfId="19" applyFont="1" applyFill="1" applyBorder="1" applyAlignment="1">
      <alignment vertical="center"/>
    </xf>
    <xf numFmtId="0" fontId="58" fillId="0" borderId="26" xfId="19" applyFont="1" applyBorder="1" applyAlignment="1">
      <alignment horizontal="left" vertical="top" wrapText="1"/>
    </xf>
    <xf numFmtId="0" fontId="66" fillId="0" borderId="26" xfId="19" applyFont="1" applyFill="1" applyBorder="1" applyAlignment="1">
      <alignment horizontal="justify" vertical="top" wrapText="1"/>
    </xf>
    <xf numFmtId="0" fontId="55" fillId="0" borderId="0" xfId="0" applyFont="1"/>
    <xf numFmtId="43" fontId="8" fillId="10" borderId="26" xfId="18" applyNumberFormat="1" applyFont="1" applyFill="1" applyBorder="1" applyAlignment="1">
      <alignment vertical="top" wrapText="1"/>
    </xf>
    <xf numFmtId="0" fontId="58" fillId="8" borderId="0" xfId="19" applyFont="1" applyFill="1" applyBorder="1" applyAlignment="1">
      <alignment vertical="center"/>
    </xf>
    <xf numFmtId="0" fontId="58" fillId="8" borderId="0" xfId="19" applyFont="1" applyFill="1" applyBorder="1" applyAlignment="1">
      <alignment vertical="top"/>
    </xf>
    <xf numFmtId="0" fontId="58" fillId="8" borderId="13" xfId="19" applyFont="1" applyFill="1" applyBorder="1" applyAlignment="1">
      <alignment vertical="top"/>
    </xf>
    <xf numFmtId="0" fontId="58" fillId="8" borderId="13" xfId="19" applyFont="1" applyFill="1" applyBorder="1" applyAlignment="1">
      <alignment vertical="center" wrapText="1"/>
    </xf>
    <xf numFmtId="0" fontId="58" fillId="8" borderId="13" xfId="19" applyFont="1" applyFill="1" applyBorder="1" applyAlignment="1">
      <alignment horizontal="center" vertical="center" wrapText="1"/>
    </xf>
    <xf numFmtId="0" fontId="8" fillId="0" borderId="0" xfId="19" applyFont="1" applyAlignment="1">
      <alignment vertical="top"/>
    </xf>
    <xf numFmtId="0" fontId="8" fillId="0" borderId="26" xfId="19" applyFont="1" applyBorder="1" applyAlignment="1">
      <alignment horizontal="left" vertical="top" wrapText="1"/>
    </xf>
    <xf numFmtId="43" fontId="55" fillId="0" borderId="0" xfId="18" applyFont="1"/>
    <xf numFmtId="0" fontId="67" fillId="0" borderId="0" xfId="0" applyFont="1"/>
    <xf numFmtId="0" fontId="69" fillId="0" borderId="0" xfId="0" applyFont="1"/>
    <xf numFmtId="0" fontId="63" fillId="0" borderId="0" xfId="0" applyFont="1"/>
    <xf numFmtId="0" fontId="58" fillId="9" borderId="13" xfId="19" applyFont="1" applyFill="1" applyBorder="1" applyAlignment="1" applyProtection="1">
      <alignment vertical="center"/>
      <protection locked="0"/>
    </xf>
    <xf numFmtId="0" fontId="58" fillId="9" borderId="13" xfId="19" applyFont="1" applyFill="1" applyBorder="1" applyAlignment="1" applyProtection="1">
      <alignment vertical="top"/>
      <protection locked="0"/>
    </xf>
    <xf numFmtId="0" fontId="8" fillId="0" borderId="0" xfId="19" applyFont="1"/>
    <xf numFmtId="0" fontId="58" fillId="8" borderId="0" xfId="16" applyFont="1" applyFill="1" applyBorder="1" applyAlignment="1">
      <alignment horizontal="center" vertical="top" wrapText="1"/>
    </xf>
    <xf numFmtId="0" fontId="58" fillId="8" borderId="0" xfId="16" applyFont="1" applyFill="1" applyBorder="1" applyAlignment="1">
      <alignment horizontal="left" vertical="center"/>
    </xf>
    <xf numFmtId="0" fontId="65" fillId="10" borderId="26" xfId="16" applyFont="1" applyFill="1" applyBorder="1" applyAlignment="1">
      <alignment horizontal="left" vertical="center"/>
    </xf>
    <xf numFmtId="0" fontId="65" fillId="10" borderId="26" xfId="16" applyFont="1" applyFill="1" applyBorder="1" applyAlignment="1">
      <alignment horizontal="center" vertical="top" wrapText="1"/>
    </xf>
    <xf numFmtId="0" fontId="65" fillId="10" borderId="26" xfId="16" applyFont="1" applyFill="1" applyBorder="1" applyAlignment="1">
      <alignment horizontal="left" vertical="top"/>
    </xf>
    <xf numFmtId="0" fontId="58" fillId="8" borderId="0" xfId="19" applyFont="1" applyFill="1" applyBorder="1" applyAlignment="1">
      <alignment horizontal="left" vertical="top"/>
    </xf>
    <xf numFmtId="0" fontId="58" fillId="8" borderId="0" xfId="19" applyFont="1" applyFill="1" applyBorder="1" applyAlignment="1">
      <alignment horizontal="center" vertical="top"/>
    </xf>
    <xf numFmtId="0" fontId="58" fillId="8" borderId="0" xfId="16" applyFont="1" applyFill="1" applyBorder="1" applyAlignment="1">
      <alignment vertical="top"/>
    </xf>
    <xf numFmtId="0" fontId="58" fillId="10" borderId="37" xfId="16" applyFont="1" applyFill="1" applyBorder="1" applyAlignment="1">
      <alignment vertical="center"/>
    </xf>
    <xf numFmtId="0" fontId="58" fillId="10" borderId="16" xfId="16" applyFont="1" applyFill="1" applyBorder="1" applyAlignment="1">
      <alignment vertical="center"/>
    </xf>
    <xf numFmtId="0" fontId="58" fillId="10" borderId="36" xfId="16" applyFont="1" applyFill="1" applyBorder="1" applyAlignment="1">
      <alignment vertical="center"/>
    </xf>
    <xf numFmtId="0" fontId="8" fillId="10" borderId="26" xfId="16" applyFont="1" applyFill="1" applyBorder="1" applyAlignment="1">
      <alignment vertical="top" wrapText="1"/>
    </xf>
    <xf numFmtId="0" fontId="79" fillId="0" borderId="26" xfId="0" applyFont="1" applyBorder="1" applyAlignment="1">
      <alignment vertical="top" wrapText="1"/>
    </xf>
    <xf numFmtId="0" fontId="70" fillId="8" borderId="13" xfId="19" applyFont="1" applyFill="1" applyBorder="1" applyAlignment="1">
      <alignment vertical="top"/>
    </xf>
    <xf numFmtId="0" fontId="70" fillId="10" borderId="16" xfId="19" applyFont="1" applyFill="1" applyBorder="1" applyAlignment="1">
      <alignment horizontal="left" vertical="top"/>
    </xf>
    <xf numFmtId="0" fontId="8" fillId="0" borderId="0" xfId="19" applyFont="1" applyAlignment="1">
      <alignment horizontal="left" vertical="top"/>
    </xf>
    <xf numFmtId="0" fontId="58" fillId="8" borderId="13" xfId="19" applyFont="1" applyFill="1" applyBorder="1" applyAlignment="1">
      <alignment horizontal="left" vertical="top"/>
    </xf>
    <xf numFmtId="0" fontId="8" fillId="10" borderId="37" xfId="19" applyFont="1" applyFill="1" applyBorder="1" applyAlignment="1">
      <alignment horizontal="left" vertical="top"/>
    </xf>
    <xf numFmtId="0" fontId="26" fillId="0" borderId="0" xfId="19" applyFont="1" applyBorder="1" applyAlignment="1">
      <alignment horizontal="left" vertical="top" wrapText="1"/>
    </xf>
    <xf numFmtId="0" fontId="8" fillId="0" borderId="0" xfId="19" applyAlignment="1">
      <alignment horizontal="left" vertical="top"/>
    </xf>
    <xf numFmtId="0" fontId="62" fillId="10" borderId="37" xfId="19" applyFont="1" applyFill="1" applyBorder="1" applyAlignment="1">
      <alignment horizontal="left" vertical="top"/>
    </xf>
    <xf numFmtId="0" fontId="8" fillId="8" borderId="13" xfId="19" applyFont="1" applyFill="1" applyBorder="1" applyAlignment="1">
      <alignment horizontal="left" vertical="top"/>
    </xf>
    <xf numFmtId="0" fontId="54" fillId="10" borderId="37" xfId="19" applyFont="1" applyFill="1" applyBorder="1" applyAlignment="1">
      <alignment horizontal="left" vertical="top"/>
    </xf>
    <xf numFmtId="0" fontId="70" fillId="0" borderId="0" xfId="19" applyFont="1" applyAlignment="1">
      <alignment vertical="top"/>
    </xf>
    <xf numFmtId="0" fontId="82" fillId="0" borderId="0" xfId="19" applyFont="1" applyBorder="1" applyAlignment="1">
      <alignment vertical="top" wrapText="1"/>
    </xf>
    <xf numFmtId="0" fontId="79" fillId="8" borderId="13" xfId="19" applyFont="1" applyFill="1" applyBorder="1" applyAlignment="1">
      <alignment vertical="top"/>
    </xf>
    <xf numFmtId="0" fontId="79" fillId="0" borderId="0" xfId="19" applyFont="1" applyAlignment="1">
      <alignment vertical="top"/>
    </xf>
    <xf numFmtId="0" fontId="84" fillId="0" borderId="0" xfId="19" applyFont="1" applyBorder="1" applyAlignment="1">
      <alignment vertical="top" wrapText="1"/>
    </xf>
    <xf numFmtId="0" fontId="65" fillId="10" borderId="16" xfId="19" applyFont="1" applyFill="1" applyBorder="1" applyAlignment="1">
      <alignment horizontal="left" vertical="top"/>
    </xf>
    <xf numFmtId="0" fontId="55" fillId="0" borderId="26" xfId="0" applyFont="1" applyBorder="1" applyAlignment="1">
      <alignment horizontal="left" vertical="top" wrapText="1"/>
    </xf>
    <xf numFmtId="0" fontId="66" fillId="0" borderId="26" xfId="19" applyFont="1" applyBorder="1" applyAlignment="1">
      <alignment horizontal="left" vertical="top" wrapText="1"/>
    </xf>
    <xf numFmtId="0" fontId="28" fillId="10" borderId="16" xfId="19" applyFont="1" applyFill="1" applyBorder="1" applyAlignment="1">
      <alignment horizontal="left" vertical="top"/>
    </xf>
    <xf numFmtId="0" fontId="32" fillId="0" borderId="0" xfId="19" applyFont="1" applyBorder="1" applyAlignment="1">
      <alignment horizontal="left" vertical="top" wrapText="1"/>
    </xf>
    <xf numFmtId="0" fontId="8" fillId="0" borderId="0" xfId="19" applyFont="1" applyAlignment="1">
      <alignment horizontal="left" vertical="top" wrapText="1"/>
    </xf>
    <xf numFmtId="0" fontId="8" fillId="8" borderId="0" xfId="19" applyFont="1" applyFill="1" applyBorder="1" applyAlignment="1">
      <alignment horizontal="left" vertical="top"/>
    </xf>
    <xf numFmtId="0" fontId="32" fillId="10" borderId="37" xfId="19" applyFont="1" applyFill="1" applyBorder="1" applyAlignment="1">
      <alignment horizontal="left" vertical="top"/>
    </xf>
    <xf numFmtId="0" fontId="79" fillId="8" borderId="0" xfId="19" applyFont="1" applyFill="1" applyBorder="1" applyAlignment="1">
      <alignment vertical="center"/>
    </xf>
    <xf numFmtId="0" fontId="79" fillId="8" borderId="13" xfId="19" applyFont="1" applyFill="1" applyBorder="1" applyAlignment="1">
      <alignment vertical="center" wrapText="1"/>
    </xf>
    <xf numFmtId="0" fontId="77" fillId="0" borderId="0" xfId="19" applyFont="1" applyBorder="1" applyAlignment="1">
      <alignment vertical="center" wrapText="1"/>
    </xf>
    <xf numFmtId="0" fontId="84" fillId="0" borderId="0" xfId="19" applyFont="1" applyBorder="1" applyAlignment="1">
      <alignment vertical="center" wrapText="1"/>
    </xf>
    <xf numFmtId="0" fontId="73" fillId="8" borderId="0" xfId="16" applyFont="1" applyFill="1" applyBorder="1" applyAlignment="1">
      <alignment vertical="top" wrapText="1"/>
    </xf>
    <xf numFmtId="0" fontId="75" fillId="0" borderId="0" xfId="0" applyFont="1" applyAlignment="1">
      <alignment vertical="top"/>
    </xf>
    <xf numFmtId="0" fontId="79" fillId="0" borderId="26" xfId="0" applyFont="1" applyBorder="1" applyAlignment="1">
      <alignment horizontal="left" vertical="top" wrapText="1"/>
    </xf>
    <xf numFmtId="0" fontId="76" fillId="8" borderId="0" xfId="16" applyFont="1" applyFill="1" applyBorder="1" applyAlignment="1">
      <alignment horizontal="left" vertical="top" wrapText="1"/>
    </xf>
    <xf numFmtId="0" fontId="80" fillId="0" borderId="0" xfId="0" applyFont="1" applyAlignment="1">
      <alignment horizontal="left" vertical="top"/>
    </xf>
    <xf numFmtId="0" fontId="0" fillId="0" borderId="0" xfId="0" applyAlignment="1">
      <alignment horizontal="left" vertical="top"/>
    </xf>
    <xf numFmtId="0" fontId="79" fillId="8" borderId="0" xfId="19" applyFont="1" applyFill="1" applyBorder="1" applyAlignment="1">
      <alignment vertical="top"/>
    </xf>
    <xf numFmtId="0" fontId="78" fillId="0" borderId="0" xfId="0" applyFont="1"/>
    <xf numFmtId="0" fontId="79" fillId="9" borderId="13" xfId="19" applyFont="1" applyFill="1" applyBorder="1" applyAlignment="1" applyProtection="1">
      <alignment vertical="top"/>
      <protection locked="0"/>
    </xf>
    <xf numFmtId="0" fontId="80" fillId="0" borderId="0" xfId="0" applyFont="1"/>
    <xf numFmtId="0" fontId="79" fillId="0" borderId="0" xfId="0" applyFont="1" applyAlignment="1">
      <alignment horizontal="left" vertical="top"/>
    </xf>
    <xf numFmtId="0" fontId="79" fillId="9" borderId="13" xfId="19" applyFont="1" applyFill="1" applyBorder="1" applyAlignment="1" applyProtection="1">
      <alignment horizontal="left" vertical="top"/>
      <protection locked="0"/>
    </xf>
    <xf numFmtId="0" fontId="79" fillId="0" borderId="26" xfId="19" applyFont="1" applyBorder="1" applyAlignment="1">
      <alignment horizontal="left" vertical="top" wrapText="1"/>
    </xf>
    <xf numFmtId="0" fontId="77" fillId="10" borderId="16" xfId="19" applyFont="1" applyFill="1" applyBorder="1" applyAlignment="1">
      <alignment horizontal="left" vertical="top"/>
    </xf>
    <xf numFmtId="0" fontId="79" fillId="8" borderId="0" xfId="19" applyFont="1" applyFill="1" applyBorder="1" applyAlignment="1">
      <alignment horizontal="left" vertical="top"/>
    </xf>
    <xf numFmtId="0" fontId="79" fillId="10" borderId="16" xfId="19" applyFont="1" applyFill="1" applyBorder="1" applyAlignment="1">
      <alignment horizontal="left" vertical="top"/>
    </xf>
    <xf numFmtId="0" fontId="80" fillId="0" borderId="0" xfId="0" applyFont="1" applyAlignment="1">
      <alignment horizontal="left"/>
    </xf>
    <xf numFmtId="0" fontId="8" fillId="0" borderId="0" xfId="0" applyFont="1" applyAlignment="1">
      <alignment horizontal="left" vertical="top"/>
    </xf>
    <xf numFmtId="0" fontId="4" fillId="0" borderId="0" xfId="0" applyFont="1" applyAlignment="1">
      <alignment horizontal="left" vertical="top"/>
    </xf>
    <xf numFmtId="0" fontId="8" fillId="9" borderId="13" xfId="19" applyFont="1" applyFill="1" applyBorder="1" applyAlignment="1" applyProtection="1">
      <alignment horizontal="left" vertical="top"/>
      <protection locked="0"/>
    </xf>
    <xf numFmtId="0" fontId="70" fillId="8" borderId="0" xfId="19" applyFont="1" applyFill="1" applyBorder="1" applyAlignment="1">
      <alignment horizontal="left" vertical="top"/>
    </xf>
    <xf numFmtId="0" fontId="70" fillId="3" borderId="26" xfId="0" applyFont="1" applyFill="1" applyBorder="1" applyAlignment="1">
      <alignment horizontal="left" vertical="top" wrapText="1"/>
    </xf>
    <xf numFmtId="0" fontId="72" fillId="0" borderId="0" xfId="0" applyFont="1" applyAlignment="1">
      <alignment horizontal="left" vertical="top"/>
    </xf>
    <xf numFmtId="0" fontId="4" fillId="0" borderId="0" xfId="0" applyFont="1"/>
    <xf numFmtId="0" fontId="8" fillId="8" borderId="0" xfId="19" applyFont="1" applyFill="1" applyBorder="1" applyAlignment="1">
      <alignment vertical="center"/>
    </xf>
    <xf numFmtId="0" fontId="55" fillId="0" borderId="36" xfId="0" applyFont="1" applyBorder="1" applyAlignment="1">
      <alignment horizontal="left" vertical="top" wrapText="1"/>
    </xf>
    <xf numFmtId="0" fontId="8" fillId="2" borderId="26" xfId="19" applyFont="1" applyFill="1" applyBorder="1" applyAlignment="1">
      <alignment horizontal="left" vertical="top" wrapText="1"/>
    </xf>
    <xf numFmtId="43" fontId="8" fillId="2" borderId="26" xfId="18" applyFont="1" applyFill="1" applyBorder="1" applyAlignment="1">
      <alignment horizontal="left" vertical="top" wrapText="1"/>
    </xf>
    <xf numFmtId="43" fontId="8" fillId="0" borderId="26" xfId="19" applyNumberFormat="1" applyFont="1" applyBorder="1" applyAlignment="1">
      <alignment horizontal="left" vertical="top" wrapText="1"/>
    </xf>
    <xf numFmtId="0" fontId="55" fillId="0" borderId="26" xfId="0" applyFont="1" applyFill="1" applyBorder="1" applyAlignment="1">
      <alignment horizontal="left" vertical="top" wrapText="1"/>
    </xf>
    <xf numFmtId="0" fontId="55" fillId="0" borderId="26" xfId="0" applyFont="1" applyBorder="1" applyAlignment="1">
      <alignment horizontal="left" vertical="top"/>
    </xf>
    <xf numFmtId="0" fontId="8" fillId="0" borderId="26" xfId="0" applyFont="1" applyBorder="1" applyAlignment="1">
      <alignment horizontal="left" vertical="top" wrapText="1"/>
    </xf>
    <xf numFmtId="0" fontId="8" fillId="0" borderId="0" xfId="0" applyFont="1"/>
    <xf numFmtId="0" fontId="8" fillId="9" borderId="13" xfId="19" applyFont="1" applyFill="1" applyBorder="1" applyAlignment="1" applyProtection="1">
      <alignment vertical="top"/>
      <protection locked="0"/>
    </xf>
    <xf numFmtId="0" fontId="8" fillId="0" borderId="26" xfId="19" applyFont="1" applyFill="1" applyBorder="1" applyAlignment="1">
      <alignment horizontal="left" vertical="top" wrapText="1"/>
    </xf>
    <xf numFmtId="0" fontId="8" fillId="0" borderId="26" xfId="19" applyFont="1" applyFill="1" applyBorder="1" applyAlignment="1">
      <alignment vertical="top" wrapText="1"/>
    </xf>
    <xf numFmtId="0" fontId="8" fillId="0" borderId="26" xfId="0" applyFont="1" applyFill="1" applyBorder="1" applyAlignment="1">
      <alignment vertical="top" wrapText="1"/>
    </xf>
    <xf numFmtId="0" fontId="79" fillId="10" borderId="16" xfId="19" applyFont="1" applyFill="1" applyBorder="1" applyAlignment="1">
      <alignment vertical="center"/>
    </xf>
    <xf numFmtId="0" fontId="55" fillId="0" borderId="0" xfId="0" applyFont="1" applyAlignment="1">
      <alignment horizontal="left" vertical="top" wrapText="1"/>
    </xf>
    <xf numFmtId="0" fontId="8" fillId="0" borderId="36" xfId="0" applyFont="1" applyBorder="1" applyAlignment="1">
      <alignment horizontal="left" vertical="top" wrapText="1"/>
    </xf>
    <xf numFmtId="0" fontId="79" fillId="0" borderId="0" xfId="19" applyFont="1" applyAlignment="1">
      <alignment wrapText="1"/>
    </xf>
    <xf numFmtId="0" fontId="8" fillId="0" borderId="36" xfId="19" applyFont="1" applyFill="1" applyBorder="1" applyAlignment="1">
      <alignment horizontal="left" vertical="top" wrapText="1"/>
    </xf>
    <xf numFmtId="0" fontId="8" fillId="0" borderId="30" xfId="16" applyFont="1" applyBorder="1" applyAlignment="1">
      <alignment vertical="top" wrapText="1"/>
    </xf>
    <xf numFmtId="0" fontId="8" fillId="0" borderId="26" xfId="16" applyFont="1" applyBorder="1" applyAlignment="1">
      <alignment vertical="top" wrapText="1"/>
    </xf>
    <xf numFmtId="0" fontId="55" fillId="2" borderId="36" xfId="0" applyFont="1" applyFill="1" applyBorder="1" applyAlignment="1">
      <alignment vertical="top" wrapText="1"/>
    </xf>
    <xf numFmtId="0" fontId="59" fillId="0" borderId="26" xfId="0" applyFont="1" applyBorder="1" applyAlignment="1">
      <alignment horizontal="left" vertical="top" wrapText="1"/>
    </xf>
    <xf numFmtId="0" fontId="59" fillId="0" borderId="27" xfId="0" applyFont="1" applyBorder="1" applyAlignment="1">
      <alignment horizontal="left" vertical="top" wrapText="1"/>
    </xf>
    <xf numFmtId="0" fontId="79" fillId="0" borderId="30" xfId="0" applyFont="1" applyBorder="1" applyAlignment="1">
      <alignment horizontal="left" vertical="top" wrapText="1"/>
    </xf>
    <xf numFmtId="0" fontId="79" fillId="0" borderId="27" xfId="0" applyFont="1" applyBorder="1" applyAlignment="1">
      <alignment horizontal="left" vertical="top" wrapText="1"/>
    </xf>
    <xf numFmtId="0" fontId="79" fillId="0" borderId="28" xfId="0" applyFont="1" applyBorder="1" applyAlignment="1">
      <alignment horizontal="left" vertical="top" wrapText="1"/>
    </xf>
    <xf numFmtId="0" fontId="59" fillId="0" borderId="28" xfId="0" applyFont="1" applyBorder="1" applyAlignment="1">
      <alignment horizontal="left" vertical="top" wrapText="1"/>
    </xf>
    <xf numFmtId="0" fontId="8" fillId="0" borderId="30" xfId="19" applyFont="1" applyBorder="1" applyAlignment="1">
      <alignment horizontal="left" vertical="top" wrapText="1"/>
    </xf>
    <xf numFmtId="0" fontId="58" fillId="0" borderId="28" xfId="19" applyFont="1" applyBorder="1" applyAlignment="1">
      <alignment horizontal="left" vertical="top" wrapText="1"/>
    </xf>
    <xf numFmtId="0" fontId="58" fillId="0" borderId="27" xfId="19" applyFont="1" applyBorder="1" applyAlignment="1">
      <alignment horizontal="left" vertical="top" wrapText="1"/>
    </xf>
    <xf numFmtId="0" fontId="55" fillId="0" borderId="28" xfId="0" applyFont="1" applyBorder="1" applyAlignment="1">
      <alignment horizontal="left" vertical="top" wrapText="1"/>
    </xf>
    <xf numFmtId="0" fontId="8" fillId="0" borderId="28" xfId="0" applyFont="1" applyBorder="1" applyAlignment="1">
      <alignment horizontal="left" vertical="top" wrapText="1"/>
    </xf>
    <xf numFmtId="0" fontId="8" fillId="0" borderId="30" xfId="19" applyFont="1" applyFill="1" applyBorder="1" applyAlignment="1">
      <alignment horizontal="justify" vertical="top" wrapText="1"/>
    </xf>
    <xf numFmtId="0" fontId="66" fillId="2" borderId="26" xfId="19" applyFont="1" applyFill="1" applyBorder="1" applyAlignment="1">
      <alignment horizontal="left" vertical="top" wrapText="1"/>
    </xf>
    <xf numFmtId="0" fontId="56" fillId="2" borderId="28" xfId="19" applyFont="1" applyFill="1" applyBorder="1" applyAlignment="1">
      <alignment horizontal="left" vertical="top" wrapText="1"/>
    </xf>
    <xf numFmtId="0" fontId="85" fillId="0" borderId="26" xfId="0" applyFont="1" applyBorder="1" applyAlignment="1">
      <alignment horizontal="left" vertical="top" wrapText="1"/>
    </xf>
    <xf numFmtId="0" fontId="55" fillId="2" borderId="36" xfId="0" applyFont="1" applyFill="1" applyBorder="1" applyAlignment="1">
      <alignment horizontal="left" vertical="top" wrapText="1"/>
    </xf>
    <xf numFmtId="0" fontId="56" fillId="0" borderId="28" xfId="19" applyFont="1" applyFill="1" applyBorder="1" applyAlignment="1">
      <alignment horizontal="left" vertical="top" wrapText="1"/>
    </xf>
    <xf numFmtId="0" fontId="55" fillId="0" borderId="30" xfId="0" applyFont="1" applyBorder="1" applyAlignment="1">
      <alignment vertical="top" wrapText="1"/>
    </xf>
    <xf numFmtId="0" fontId="65" fillId="10" borderId="37" xfId="19" applyFont="1" applyFill="1" applyBorder="1" applyAlignment="1">
      <alignment horizontal="left" vertical="top"/>
    </xf>
    <xf numFmtId="0" fontId="65" fillId="10" borderId="36" xfId="19" applyFont="1" applyFill="1" applyBorder="1" applyAlignment="1">
      <alignment horizontal="left" vertical="top"/>
    </xf>
    <xf numFmtId="0" fontId="8" fillId="0" borderId="26" xfId="19" applyBorder="1" applyAlignment="1">
      <alignment horizontal="left" vertical="top"/>
    </xf>
    <xf numFmtId="0" fontId="58" fillId="11" borderId="30" xfId="0" applyFont="1" applyFill="1" applyBorder="1" applyAlignment="1">
      <alignment horizontal="left" vertical="top" wrapText="1"/>
    </xf>
    <xf numFmtId="0" fontId="58" fillId="11" borderId="28" xfId="0" applyFont="1" applyFill="1" applyBorder="1" applyAlignment="1">
      <alignment horizontal="left" vertical="top" wrapText="1"/>
    </xf>
    <xf numFmtId="0" fontId="58" fillId="12" borderId="26" xfId="0" applyFont="1" applyFill="1" applyBorder="1" applyAlignment="1" applyProtection="1">
      <alignment horizontal="left" vertical="top" wrapText="1"/>
      <protection locked="0"/>
    </xf>
    <xf numFmtId="0" fontId="58" fillId="11" borderId="27" xfId="0" applyFont="1" applyFill="1" applyBorder="1" applyAlignment="1">
      <alignment horizontal="left" vertical="top" wrapText="1"/>
    </xf>
    <xf numFmtId="0" fontId="59" fillId="0" borderId="28" xfId="0" applyFont="1" applyBorder="1" applyAlignment="1">
      <alignment horizontal="left" vertical="top" wrapText="1"/>
    </xf>
    <xf numFmtId="0" fontId="59" fillId="0" borderId="27" xfId="0" applyFont="1" applyBorder="1" applyAlignment="1">
      <alignment horizontal="left" vertical="top" wrapText="1"/>
    </xf>
    <xf numFmtId="0" fontId="58" fillId="0" borderId="28" xfId="19" applyFont="1" applyBorder="1" applyAlignment="1">
      <alignment horizontal="left" vertical="top" wrapText="1"/>
    </xf>
    <xf numFmtId="0" fontId="8" fillId="0" borderId="26" xfId="0" applyFont="1" applyFill="1" applyBorder="1" applyAlignment="1">
      <alignment horizontal="left" vertical="top" wrapText="1"/>
    </xf>
    <xf numFmtId="0" fontId="56" fillId="2" borderId="26" xfId="19" applyFont="1" applyFill="1" applyBorder="1" applyAlignment="1">
      <alignment horizontal="left" vertical="top" wrapText="1"/>
    </xf>
    <xf numFmtId="0" fontId="58" fillId="10" borderId="16" xfId="19" applyFont="1" applyFill="1" applyBorder="1" applyAlignment="1">
      <alignment horizontal="left" vertical="top"/>
    </xf>
    <xf numFmtId="0" fontId="58" fillId="10" borderId="37" xfId="19" applyFont="1" applyFill="1" applyBorder="1" applyAlignment="1">
      <alignment horizontal="left" vertical="top"/>
    </xf>
    <xf numFmtId="0" fontId="58" fillId="10" borderId="36" xfId="19" applyFont="1" applyFill="1" applyBorder="1" applyAlignment="1">
      <alignment horizontal="left" vertical="top"/>
    </xf>
    <xf numFmtId="43" fontId="8" fillId="10" borderId="26" xfId="19" applyNumberFormat="1" applyFont="1" applyFill="1" applyBorder="1" applyAlignment="1">
      <alignment horizontal="left" vertical="top" wrapText="1"/>
    </xf>
    <xf numFmtId="43" fontId="8" fillId="10" borderId="26" xfId="18" applyNumberFormat="1" applyFont="1" applyFill="1" applyBorder="1" applyAlignment="1">
      <alignment horizontal="left" vertical="top" wrapText="1"/>
    </xf>
    <xf numFmtId="0" fontId="8" fillId="10" borderId="26" xfId="19" applyFont="1" applyFill="1" applyBorder="1" applyAlignment="1">
      <alignment horizontal="left" vertical="top" wrapText="1"/>
    </xf>
    <xf numFmtId="0" fontId="8" fillId="0" borderId="37" xfId="0" applyFont="1" applyBorder="1" applyAlignment="1">
      <alignment horizontal="left" vertical="top" wrapText="1"/>
    </xf>
    <xf numFmtId="43" fontId="32" fillId="10" borderId="26" xfId="19" applyNumberFormat="1" applyFont="1" applyFill="1" applyBorder="1" applyAlignment="1">
      <alignment horizontal="left" vertical="top" wrapText="1"/>
    </xf>
    <xf numFmtId="43" fontId="32" fillId="10" borderId="26" xfId="18" applyNumberFormat="1" applyFont="1" applyFill="1" applyBorder="1" applyAlignment="1">
      <alignment horizontal="left" vertical="top" wrapText="1"/>
    </xf>
    <xf numFmtId="0" fontId="32" fillId="10" borderId="26" xfId="19" applyFont="1" applyFill="1" applyBorder="1" applyAlignment="1">
      <alignment horizontal="left" vertical="top" wrapText="1"/>
    </xf>
    <xf numFmtId="43" fontId="58" fillId="12" borderId="26" xfId="18" applyFont="1" applyFill="1" applyBorder="1" applyAlignment="1" applyProtection="1">
      <alignment horizontal="left" vertical="top" wrapText="1"/>
      <protection locked="0"/>
    </xf>
    <xf numFmtId="0" fontId="28" fillId="10" borderId="37" xfId="19" applyFont="1" applyFill="1" applyBorder="1" applyAlignment="1">
      <alignment horizontal="left" vertical="top"/>
    </xf>
    <xf numFmtId="0" fontId="28" fillId="10" borderId="36" xfId="19" applyFont="1" applyFill="1" applyBorder="1" applyAlignment="1">
      <alignment horizontal="left" vertical="top"/>
    </xf>
    <xf numFmtId="0" fontId="8" fillId="2" borderId="26" xfId="0" applyFont="1" applyFill="1" applyBorder="1" applyAlignment="1">
      <alignment horizontal="left" vertical="top" wrapText="1"/>
    </xf>
    <xf numFmtId="0" fontId="68" fillId="0" borderId="26" xfId="19" applyFont="1" applyBorder="1" applyAlignment="1">
      <alignment horizontal="left" vertical="top" wrapText="1"/>
    </xf>
    <xf numFmtId="0" fontId="62" fillId="10" borderId="16" xfId="19" applyFont="1" applyFill="1" applyBorder="1" applyAlignment="1">
      <alignment horizontal="left" vertical="top"/>
    </xf>
    <xf numFmtId="0" fontId="70" fillId="3" borderId="26" xfId="19" applyFont="1" applyFill="1" applyBorder="1" applyAlignment="1">
      <alignment horizontal="left" vertical="top" wrapText="1"/>
    </xf>
    <xf numFmtId="0" fontId="8" fillId="0" borderId="26" xfId="19" applyFont="1" applyBorder="1" applyAlignment="1">
      <alignment horizontal="left" vertical="top"/>
    </xf>
    <xf numFmtId="0" fontId="70" fillId="0" borderId="27" xfId="19" applyFont="1" applyBorder="1" applyAlignment="1">
      <alignment horizontal="left" vertical="top" wrapText="1"/>
    </xf>
    <xf numFmtId="0" fontId="70" fillId="0" borderId="30" xfId="19" applyFont="1" applyBorder="1" applyAlignment="1">
      <alignment horizontal="left" vertical="top" wrapText="1"/>
    </xf>
    <xf numFmtId="0" fontId="79" fillId="0" borderId="26" xfId="19" applyFont="1" applyBorder="1" applyAlignment="1">
      <alignment horizontal="left" vertical="top"/>
    </xf>
    <xf numFmtId="0" fontId="81" fillId="10" borderId="16" xfId="19" applyFont="1" applyFill="1" applyBorder="1" applyAlignment="1">
      <alignment horizontal="left" vertical="top"/>
    </xf>
    <xf numFmtId="0" fontId="83" fillId="10" borderId="16" xfId="19" applyFont="1" applyFill="1" applyBorder="1" applyAlignment="1">
      <alignment horizontal="left" vertical="top"/>
    </xf>
    <xf numFmtId="0" fontId="62" fillId="10" borderId="36" xfId="19" applyFont="1" applyFill="1" applyBorder="1" applyAlignment="1">
      <alignment horizontal="left" vertical="top"/>
    </xf>
    <xf numFmtId="43" fontId="54" fillId="10" borderId="26" xfId="19" applyNumberFormat="1" applyFont="1" applyFill="1" applyBorder="1" applyAlignment="1">
      <alignment horizontal="left" vertical="top" wrapText="1"/>
    </xf>
    <xf numFmtId="0" fontId="54" fillId="10" borderId="26" xfId="19" applyFont="1" applyFill="1" applyBorder="1" applyAlignment="1">
      <alignment horizontal="left" vertical="top" wrapText="1"/>
    </xf>
    <xf numFmtId="0" fontId="28" fillId="10" borderId="16" xfId="19" applyFont="1" applyFill="1" applyBorder="1" applyAlignment="1">
      <alignment vertical="top"/>
    </xf>
    <xf numFmtId="0" fontId="28" fillId="10" borderId="37" xfId="19" applyFont="1" applyFill="1" applyBorder="1" applyAlignment="1">
      <alignment vertical="top"/>
    </xf>
    <xf numFmtId="0" fontId="28" fillId="10" borderId="36" xfId="19" applyFont="1" applyFill="1" applyBorder="1" applyAlignment="1">
      <alignment vertical="top"/>
    </xf>
    <xf numFmtId="0" fontId="32" fillId="0" borderId="26" xfId="19" applyFont="1" applyBorder="1" applyAlignment="1">
      <alignment horizontal="left" vertical="top" wrapText="1"/>
    </xf>
    <xf numFmtId="0" fontId="77" fillId="0" borderId="0" xfId="19" applyFont="1" applyBorder="1" applyAlignment="1">
      <alignment horizontal="left" vertical="top" wrapText="1"/>
    </xf>
    <xf numFmtId="0" fontId="58" fillId="12" borderId="26" xfId="0" applyFont="1" applyFill="1" applyBorder="1" applyAlignment="1" applyProtection="1">
      <alignment horizontal="center" vertical="top" wrapText="1"/>
      <protection locked="0"/>
    </xf>
    <xf numFmtId="43" fontId="58" fillId="12" borderId="26" xfId="18" applyFont="1" applyFill="1" applyBorder="1" applyAlignment="1" applyProtection="1">
      <alignment horizontal="center" vertical="top" wrapText="1"/>
      <protection locked="0"/>
    </xf>
    <xf numFmtId="0" fontId="58" fillId="0" borderId="26" xfId="19" applyFont="1" applyFill="1" applyBorder="1" applyAlignment="1">
      <alignment horizontal="left" vertical="top" wrapText="1"/>
    </xf>
    <xf numFmtId="43" fontId="8" fillId="0" borderId="26" xfId="19" applyNumberFormat="1" applyFont="1" applyFill="1" applyBorder="1" applyAlignment="1">
      <alignment horizontal="left" vertical="top" wrapText="1"/>
    </xf>
    <xf numFmtId="0" fontId="54" fillId="0" borderId="26" xfId="0" applyFont="1" applyBorder="1" applyAlignment="1">
      <alignment horizontal="left" vertical="top" wrapText="1"/>
    </xf>
    <xf numFmtId="0" fontId="8" fillId="2" borderId="36" xfId="19" applyFont="1" applyFill="1" applyBorder="1" applyAlignment="1">
      <alignment horizontal="left" vertical="top" wrapText="1"/>
    </xf>
    <xf numFmtId="0" fontId="58" fillId="10" borderId="26" xfId="19" applyFont="1" applyFill="1" applyBorder="1" applyAlignment="1">
      <alignment horizontal="left" vertical="top" wrapText="1"/>
    </xf>
    <xf numFmtId="9" fontId="55" fillId="0" borderId="26" xfId="0" applyNumberFormat="1" applyFont="1" applyFill="1" applyBorder="1" applyAlignment="1">
      <alignment horizontal="left" vertical="top" wrapText="1"/>
    </xf>
    <xf numFmtId="43" fontId="55" fillId="0" borderId="26" xfId="18" applyFont="1" applyFill="1" applyBorder="1" applyAlignment="1">
      <alignment horizontal="left" vertical="top" wrapText="1"/>
    </xf>
    <xf numFmtId="0" fontId="55" fillId="0" borderId="28" xfId="0" applyFont="1" applyBorder="1" applyAlignment="1">
      <alignment vertical="top" wrapText="1"/>
    </xf>
    <xf numFmtId="0" fontId="66" fillId="0" borderId="26" xfId="19" applyFont="1" applyFill="1" applyBorder="1" applyAlignment="1">
      <alignment horizontal="left" vertical="top" wrapText="1"/>
    </xf>
    <xf numFmtId="0" fontId="79" fillId="0" borderId="31" xfId="0" applyFont="1" applyBorder="1" applyAlignment="1">
      <alignment vertical="top" wrapText="1"/>
    </xf>
    <xf numFmtId="0" fontId="79" fillId="0" borderId="44" xfId="0" applyFont="1" applyBorder="1" applyAlignment="1">
      <alignment vertical="top" wrapText="1"/>
    </xf>
    <xf numFmtId="0" fontId="8" fillId="0" borderId="36" xfId="19" applyFont="1" applyFill="1" applyBorder="1" applyAlignment="1">
      <alignment vertical="top" wrapText="1"/>
    </xf>
    <xf numFmtId="0" fontId="66" fillId="0" borderId="26" xfId="19" applyFont="1" applyFill="1" applyBorder="1" applyAlignment="1">
      <alignment vertical="top" wrapText="1"/>
    </xf>
    <xf numFmtId="43" fontId="32" fillId="10" borderId="26" xfId="16" applyNumberFormat="1" applyFont="1" applyFill="1" applyBorder="1" applyAlignment="1">
      <alignment horizontal="left" vertical="top" wrapText="1"/>
    </xf>
    <xf numFmtId="0" fontId="32" fillId="10" borderId="26" xfId="16" applyFont="1" applyFill="1" applyBorder="1" applyAlignment="1">
      <alignment horizontal="left" vertical="top" wrapText="1"/>
    </xf>
    <xf numFmtId="43" fontId="0" fillId="0" borderId="0" xfId="18" applyFont="1" applyAlignment="1">
      <alignment horizontal="left" vertical="top"/>
    </xf>
    <xf numFmtId="43" fontId="8" fillId="0" borderId="26" xfId="16" applyNumberFormat="1" applyFont="1" applyFill="1" applyBorder="1" applyAlignment="1">
      <alignment vertical="top" wrapText="1"/>
    </xf>
    <xf numFmtId="0" fontId="55" fillId="0" borderId="26" xfId="0" applyFont="1" applyFill="1" applyBorder="1" applyAlignment="1">
      <alignment vertical="top" wrapText="1"/>
    </xf>
    <xf numFmtId="0" fontId="70" fillId="0" borderId="26" xfId="0" applyFont="1" applyFill="1" applyBorder="1" applyAlignment="1">
      <alignment horizontal="left" vertical="top" wrapText="1"/>
    </xf>
    <xf numFmtId="0" fontId="71" fillId="0" borderId="26" xfId="0" applyFont="1" applyFill="1" applyBorder="1" applyAlignment="1">
      <alignment horizontal="left" vertical="top" wrapText="1"/>
    </xf>
    <xf numFmtId="0" fontId="58" fillId="10" borderId="37" xfId="16" applyFont="1" applyFill="1" applyBorder="1" applyAlignment="1">
      <alignment vertical="top"/>
    </xf>
    <xf numFmtId="0" fontId="58" fillId="10" borderId="16" xfId="16" applyFont="1" applyFill="1" applyBorder="1" applyAlignment="1">
      <alignment vertical="top"/>
    </xf>
    <xf numFmtId="0" fontId="58" fillId="10" borderId="26" xfId="16" applyFont="1" applyFill="1" applyBorder="1" applyAlignment="1">
      <alignment vertical="top"/>
    </xf>
    <xf numFmtId="0" fontId="58" fillId="10" borderId="36" xfId="16" applyFont="1" applyFill="1" applyBorder="1" applyAlignment="1">
      <alignment vertical="top"/>
    </xf>
    <xf numFmtId="0" fontId="58" fillId="0" borderId="26" xfId="16" applyFont="1" applyBorder="1" applyAlignment="1">
      <alignment vertical="top" wrapText="1"/>
    </xf>
    <xf numFmtId="9" fontId="55" fillId="0" borderId="26" xfId="0" applyNumberFormat="1" applyFont="1" applyBorder="1" applyAlignment="1">
      <alignment vertical="top" wrapText="1"/>
    </xf>
    <xf numFmtId="43" fontId="55" fillId="0" borderId="26" xfId="18" applyFont="1" applyBorder="1" applyAlignment="1">
      <alignment vertical="top" wrapText="1"/>
    </xf>
    <xf numFmtId="0" fontId="58" fillId="0" borderId="30" xfId="16" applyFont="1" applyBorder="1" applyAlignment="1">
      <alignment vertical="top" wrapText="1"/>
    </xf>
    <xf numFmtId="43" fontId="8" fillId="10" borderId="26" xfId="16" applyNumberFormat="1" applyFont="1" applyFill="1" applyBorder="1" applyAlignment="1">
      <alignment vertical="top" wrapText="1"/>
    </xf>
    <xf numFmtId="43" fontId="8" fillId="10" borderId="26" xfId="18" applyFont="1" applyFill="1" applyBorder="1" applyAlignment="1">
      <alignment vertical="top" wrapText="1"/>
    </xf>
    <xf numFmtId="0" fontId="8" fillId="21" borderId="30" xfId="16" applyFont="1" applyFill="1" applyBorder="1" applyAlignment="1">
      <alignment vertical="top" wrapText="1"/>
    </xf>
    <xf numFmtId="0" fontId="8" fillId="22" borderId="26" xfId="16" applyFont="1" applyFill="1" applyBorder="1" applyAlignment="1">
      <alignment vertical="top" wrapText="1"/>
    </xf>
    <xf numFmtId="0" fontId="8" fillId="22" borderId="30" xfId="16" applyFont="1" applyFill="1" applyBorder="1" applyAlignment="1">
      <alignment vertical="top" wrapText="1"/>
    </xf>
    <xf numFmtId="0" fontId="8" fillId="26" borderId="30" xfId="16" applyFont="1" applyFill="1" applyBorder="1" applyAlignment="1">
      <alignment vertical="top" wrapText="1"/>
    </xf>
    <xf numFmtId="0" fontId="8" fillId="6" borderId="30" xfId="16" applyFont="1" applyFill="1" applyBorder="1" applyAlignment="1">
      <alignment vertical="top" wrapText="1"/>
    </xf>
    <xf numFmtId="0" fontId="8" fillId="29" borderId="26" xfId="16" applyFont="1" applyFill="1" applyBorder="1" applyAlignment="1">
      <alignment horizontal="left" vertical="top" wrapText="1"/>
    </xf>
    <xf numFmtId="0" fontId="8" fillId="30" borderId="26" xfId="16" applyFont="1" applyFill="1" applyBorder="1" applyAlignment="1">
      <alignment horizontal="left" vertical="top" wrapText="1"/>
    </xf>
    <xf numFmtId="0" fontId="8" fillId="31" borderId="26" xfId="16" applyFont="1" applyFill="1" applyBorder="1" applyAlignment="1">
      <alignment horizontal="left" vertical="top" wrapText="1"/>
    </xf>
    <xf numFmtId="0" fontId="8" fillId="0" borderId="30" xfId="16" applyFont="1" applyBorder="1" applyAlignment="1">
      <alignment horizontal="center" vertical="center" wrapText="1"/>
    </xf>
    <xf numFmtId="0" fontId="8" fillId="0" borderId="26" xfId="16" applyFont="1" applyBorder="1" applyAlignment="1">
      <alignment horizontal="center" vertical="center" wrapText="1"/>
    </xf>
    <xf numFmtId="9" fontId="8" fillId="0" borderId="26" xfId="16" applyNumberFormat="1" applyFont="1" applyBorder="1" applyAlignment="1">
      <alignment horizontal="center" vertical="center" wrapText="1"/>
    </xf>
    <xf numFmtId="4" fontId="8" fillId="0" borderId="26" xfId="16" applyNumberFormat="1" applyFont="1" applyBorder="1" applyAlignment="1">
      <alignment horizontal="center" vertical="center" wrapText="1"/>
    </xf>
    <xf numFmtId="43" fontId="8" fillId="0" borderId="26" xfId="16" applyNumberFormat="1" applyFont="1" applyBorder="1" applyAlignment="1">
      <alignment horizontal="center" vertical="center" wrapText="1"/>
    </xf>
    <xf numFmtId="0" fontId="8" fillId="0" borderId="30" xfId="0" applyFont="1" applyBorder="1" applyAlignment="1">
      <alignment vertical="top" wrapText="1"/>
    </xf>
    <xf numFmtId="0" fontId="8" fillId="2" borderId="26" xfId="16" applyFont="1" applyFill="1" applyBorder="1" applyAlignment="1">
      <alignment horizontal="left" vertical="top" wrapText="1"/>
    </xf>
    <xf numFmtId="0" fontId="8" fillId="0" borderId="26" xfId="16" applyFont="1" applyBorder="1" applyAlignment="1">
      <alignment horizontal="center" vertical="top" wrapText="1"/>
    </xf>
    <xf numFmtId="0" fontId="67" fillId="10" borderId="26" xfId="16" applyFont="1" applyFill="1" applyBorder="1" applyAlignment="1">
      <alignment vertical="top"/>
    </xf>
    <xf numFmtId="0" fontId="79" fillId="10" borderId="16" xfId="16" applyFont="1" applyFill="1" applyBorder="1" applyAlignment="1">
      <alignment horizontal="left" vertical="top"/>
    </xf>
    <xf numFmtId="43" fontId="8" fillId="10" borderId="26" xfId="18" applyFont="1" applyFill="1" applyBorder="1" applyAlignment="1">
      <alignment vertical="center" wrapText="1"/>
    </xf>
    <xf numFmtId="0" fontId="8" fillId="10" borderId="26" xfId="16" applyFont="1" applyFill="1" applyBorder="1" applyAlignment="1">
      <alignment vertical="center" wrapText="1"/>
    </xf>
    <xf numFmtId="0" fontId="58" fillId="10" borderId="26" xfId="16" applyFont="1" applyFill="1" applyBorder="1" applyAlignment="1">
      <alignment vertical="center" wrapText="1"/>
    </xf>
    <xf numFmtId="0" fontId="86" fillId="0" borderId="26" xfId="19" applyFont="1" applyBorder="1" applyAlignment="1">
      <alignment horizontal="left" vertical="top" wrapText="1"/>
    </xf>
    <xf numFmtId="0" fontId="66" fillId="29" borderId="26" xfId="19" applyFont="1" applyFill="1" applyBorder="1" applyAlignment="1">
      <alignment horizontal="left" vertical="top" wrapText="1"/>
    </xf>
    <xf numFmtId="0" fontId="66" fillId="11" borderId="26" xfId="19" applyFont="1" applyFill="1" applyBorder="1" applyAlignment="1">
      <alignment horizontal="left" vertical="top" wrapText="1"/>
    </xf>
    <xf numFmtId="0" fontId="66" fillId="30" borderId="26" xfId="19" applyFont="1" applyFill="1" applyBorder="1" applyAlignment="1">
      <alignment horizontal="left" vertical="top" wrapText="1"/>
    </xf>
    <xf numFmtId="0" fontId="66" fillId="10" borderId="26" xfId="19" applyFont="1" applyFill="1" applyBorder="1" applyAlignment="1">
      <alignment horizontal="left" vertical="top" wrapText="1"/>
    </xf>
    <xf numFmtId="0" fontId="66" fillId="26" borderId="26" xfId="19" applyFont="1" applyFill="1" applyBorder="1" applyAlignment="1">
      <alignment horizontal="left" vertical="top" wrapText="1"/>
    </xf>
    <xf numFmtId="0" fontId="66" fillId="25" borderId="26" xfId="19" applyFont="1" applyFill="1" applyBorder="1" applyAlignment="1">
      <alignment horizontal="left" vertical="top" wrapText="1"/>
    </xf>
    <xf numFmtId="0" fontId="66" fillId="24" borderId="26" xfId="19" applyFont="1" applyFill="1" applyBorder="1" applyAlignment="1">
      <alignment horizontal="left" vertical="top" wrapText="1"/>
    </xf>
    <xf numFmtId="0" fontId="66" fillId="28" borderId="26" xfId="19" applyFont="1" applyFill="1" applyBorder="1" applyAlignment="1">
      <alignment horizontal="left" vertical="top" wrapText="1"/>
    </xf>
    <xf numFmtId="0" fontId="86" fillId="0" borderId="26" xfId="19" applyFont="1" applyFill="1" applyBorder="1" applyAlignment="1">
      <alignment horizontal="left" vertical="top" wrapText="1"/>
    </xf>
    <xf numFmtId="0" fontId="66" fillId="27" borderId="26" xfId="19" applyFont="1" applyFill="1" applyBorder="1" applyAlignment="1">
      <alignment horizontal="left" vertical="top" wrapText="1"/>
    </xf>
    <xf numFmtId="0" fontId="66" fillId="23" borderId="26" xfId="19" applyFont="1" applyFill="1" applyBorder="1" applyAlignment="1">
      <alignment horizontal="left" vertical="top" wrapText="1"/>
    </xf>
    <xf numFmtId="0" fontId="79" fillId="0" borderId="30" xfId="0" applyFont="1" applyBorder="1" applyAlignment="1">
      <alignment horizontal="left" vertical="top" wrapText="1"/>
    </xf>
    <xf numFmtId="0" fontId="8" fillId="0" borderId="30" xfId="19" applyFont="1" applyBorder="1" applyAlignment="1">
      <alignment horizontal="left" vertical="top" wrapText="1"/>
    </xf>
    <xf numFmtId="0" fontId="55" fillId="0" borderId="30" xfId="0" applyFont="1" applyBorder="1" applyAlignment="1">
      <alignment vertical="top" wrapText="1"/>
    </xf>
    <xf numFmtId="0" fontId="8" fillId="0" borderId="30" xfId="19" applyFont="1" applyFill="1" applyBorder="1" applyAlignment="1">
      <alignment vertical="top" wrapText="1"/>
    </xf>
    <xf numFmtId="0" fontId="8" fillId="32" borderId="26" xfId="19" applyFont="1" applyFill="1" applyBorder="1" applyAlignment="1">
      <alignment horizontal="left" vertical="top" wrapText="1"/>
    </xf>
    <xf numFmtId="0" fontId="8" fillId="28" borderId="26" xfId="19" applyFont="1" applyFill="1" applyBorder="1" applyAlignment="1">
      <alignment horizontal="left" vertical="top" wrapText="1"/>
    </xf>
    <xf numFmtId="0" fontId="70" fillId="0" borderId="26" xfId="19" applyFont="1" applyBorder="1" applyAlignment="1">
      <alignment vertical="top" wrapText="1"/>
    </xf>
    <xf numFmtId="0" fontId="8" fillId="26" borderId="26" xfId="19" applyFont="1" applyFill="1" applyBorder="1" applyAlignment="1">
      <alignment horizontal="left" vertical="top" wrapText="1"/>
    </xf>
    <xf numFmtId="0" fontId="8" fillId="24" borderId="26" xfId="19" applyFont="1" applyFill="1" applyBorder="1" applyAlignment="1">
      <alignment horizontal="left" vertical="top" wrapText="1"/>
    </xf>
    <xf numFmtId="0" fontId="8" fillId="31" borderId="26" xfId="19" applyFont="1" applyFill="1" applyBorder="1" applyAlignment="1">
      <alignment horizontal="left" vertical="top" wrapText="1"/>
    </xf>
    <xf numFmtId="0" fontId="8" fillId="30" borderId="26" xfId="19" applyFont="1" applyFill="1" applyBorder="1" applyAlignment="1">
      <alignment horizontal="left" vertical="top" wrapText="1"/>
    </xf>
    <xf numFmtId="0" fontId="55" fillId="30" borderId="26" xfId="0" applyFont="1" applyFill="1" applyBorder="1" applyAlignment="1">
      <alignment horizontal="left" vertical="top" wrapText="1"/>
    </xf>
    <xf numFmtId="0" fontId="8" fillId="2" borderId="30" xfId="19" applyFont="1" applyFill="1" applyBorder="1" applyAlignment="1">
      <alignment vertical="top" wrapText="1"/>
    </xf>
    <xf numFmtId="0" fontId="55" fillId="0" borderId="26" xfId="0" applyFont="1" applyFill="1" applyBorder="1" applyAlignment="1">
      <alignment horizontal="center" vertical="top" wrapText="1"/>
    </xf>
    <xf numFmtId="0" fontId="55" fillId="4" borderId="26" xfId="0" applyFont="1" applyFill="1" applyBorder="1" applyAlignment="1">
      <alignment horizontal="left" vertical="top" wrapText="1"/>
    </xf>
    <xf numFmtId="0" fontId="55" fillId="27" borderId="26" xfId="0" applyFont="1" applyFill="1" applyBorder="1" applyAlignment="1">
      <alignment horizontal="left" vertical="top" wrapText="1"/>
    </xf>
    <xf numFmtId="0" fontId="0" fillId="27" borderId="0" xfId="0" applyFill="1" applyAlignment="1">
      <alignment horizontal="left" vertical="top" wrapText="1"/>
    </xf>
    <xf numFmtId="0" fontId="55" fillId="29" borderId="26" xfId="0" applyFont="1" applyFill="1" applyBorder="1" applyAlignment="1">
      <alignment horizontal="left" vertical="top" wrapText="1"/>
    </xf>
    <xf numFmtId="0" fontId="0" fillId="22" borderId="0" xfId="0" applyFill="1" applyAlignment="1">
      <alignment horizontal="left" vertical="top" wrapText="1"/>
    </xf>
    <xf numFmtId="0" fontId="55" fillId="22" borderId="36" xfId="0" applyFont="1" applyFill="1" applyBorder="1" applyAlignment="1">
      <alignment horizontal="left" vertical="top" wrapText="1"/>
    </xf>
    <xf numFmtId="0" fontId="55" fillId="22" borderId="26" xfId="0" applyFont="1" applyFill="1" applyBorder="1" applyAlignment="1">
      <alignment horizontal="left" vertical="top" wrapText="1"/>
    </xf>
    <xf numFmtId="0" fontId="55" fillId="23" borderId="26" xfId="0" applyFont="1" applyFill="1" applyBorder="1" applyAlignment="1">
      <alignment horizontal="left" vertical="top" wrapText="1"/>
    </xf>
    <xf numFmtId="0" fontId="55" fillId="35" borderId="26" xfId="0" applyFont="1" applyFill="1" applyBorder="1" applyAlignment="1">
      <alignment horizontal="left" vertical="top" wrapText="1"/>
    </xf>
    <xf numFmtId="0" fontId="55" fillId="36" borderId="26" xfId="0" applyFont="1" applyFill="1" applyBorder="1" applyAlignment="1">
      <alignment horizontal="left" vertical="top" wrapText="1"/>
    </xf>
    <xf numFmtId="0" fontId="8" fillId="36" borderId="26" xfId="19" applyFont="1" applyFill="1" applyBorder="1" applyAlignment="1">
      <alignment horizontal="left" vertical="top" wrapText="1"/>
    </xf>
    <xf numFmtId="0" fontId="55" fillId="10" borderId="26" xfId="0" applyFont="1" applyFill="1" applyBorder="1" applyAlignment="1">
      <alignment horizontal="left" vertical="top" wrapText="1"/>
    </xf>
    <xf numFmtId="0" fontId="55" fillId="28" borderId="26" xfId="0" applyFont="1" applyFill="1" applyBorder="1" applyAlignment="1">
      <alignment horizontal="left" vertical="top" wrapText="1"/>
    </xf>
    <xf numFmtId="0" fontId="55" fillId="6" borderId="26" xfId="0" applyFont="1" applyFill="1" applyBorder="1" applyAlignment="1">
      <alignment horizontal="left" vertical="top" wrapText="1"/>
    </xf>
    <xf numFmtId="0" fontId="55" fillId="33" borderId="26" xfId="0" applyFont="1" applyFill="1" applyBorder="1" applyAlignment="1">
      <alignment horizontal="left" vertical="top" wrapText="1"/>
    </xf>
    <xf numFmtId="0" fontId="55" fillId="34" borderId="26" xfId="0" applyFont="1" applyFill="1" applyBorder="1" applyAlignment="1">
      <alignment horizontal="left" vertical="top" wrapText="1"/>
    </xf>
    <xf numFmtId="0" fontId="55" fillId="37" borderId="26" xfId="0" applyFont="1" applyFill="1" applyBorder="1" applyAlignment="1">
      <alignment horizontal="left" vertical="top" wrapText="1"/>
    </xf>
    <xf numFmtId="0" fontId="55" fillId="38" borderId="26" xfId="0" applyFont="1" applyFill="1" applyBorder="1" applyAlignment="1">
      <alignment horizontal="left" vertical="top" wrapText="1"/>
    </xf>
    <xf numFmtId="0" fontId="0" fillId="0" borderId="26" xfId="0" applyBorder="1"/>
    <xf numFmtId="0" fontId="55" fillId="38" borderId="26" xfId="0" applyFont="1" applyFill="1" applyBorder="1" applyAlignment="1">
      <alignment vertical="top" wrapText="1"/>
    </xf>
    <xf numFmtId="0" fontId="8" fillId="6" borderId="26" xfId="0" applyFont="1" applyFill="1" applyBorder="1" applyAlignment="1">
      <alignment vertical="top" wrapText="1"/>
    </xf>
    <xf numFmtId="0" fontId="55" fillId="30" borderId="26" xfId="0" applyFont="1" applyFill="1" applyBorder="1" applyAlignment="1">
      <alignment vertical="top" wrapText="1"/>
    </xf>
    <xf numFmtId="0" fontId="55" fillId="25" borderId="26" xfId="0" applyFont="1" applyFill="1" applyBorder="1" applyAlignment="1">
      <alignment vertical="top" wrapText="1"/>
    </xf>
    <xf numFmtId="0" fontId="59" fillId="4" borderId="26" xfId="0" applyFont="1" applyFill="1" applyBorder="1" applyAlignment="1">
      <alignment vertical="top" wrapText="1"/>
    </xf>
    <xf numFmtId="0" fontId="8" fillId="2" borderId="26" xfId="19" applyFont="1" applyFill="1" applyBorder="1" applyAlignment="1">
      <alignment vertical="top" wrapText="1"/>
    </xf>
    <xf numFmtId="0" fontId="87" fillId="7" borderId="36" xfId="19" applyFont="1" applyFill="1" applyBorder="1" applyAlignment="1">
      <alignment vertical="top" wrapText="1"/>
    </xf>
    <xf numFmtId="0" fontId="66" fillId="39" borderId="26" xfId="19" applyFont="1" applyFill="1" applyBorder="1" applyAlignment="1">
      <alignment horizontal="left" vertical="top" wrapText="1"/>
    </xf>
    <xf numFmtId="0" fontId="8" fillId="39" borderId="0" xfId="19" applyFill="1" applyAlignment="1">
      <alignment vertical="top" wrapText="1"/>
    </xf>
    <xf numFmtId="0" fontId="66" fillId="0" borderId="26" xfId="19" applyFont="1" applyBorder="1" applyAlignment="1">
      <alignment horizontal="center" vertical="center" wrapText="1"/>
    </xf>
    <xf numFmtId="0" fontId="66" fillId="0" borderId="37" xfId="19" applyFont="1" applyBorder="1" applyAlignment="1">
      <alignment horizontal="center" vertical="center" wrapText="1"/>
    </xf>
    <xf numFmtId="0" fontId="8" fillId="0" borderId="0" xfId="19" applyFont="1" applyBorder="1" applyAlignment="1">
      <alignment horizontal="center" vertical="center" wrapText="1"/>
    </xf>
    <xf numFmtId="41" fontId="88" fillId="2" borderId="12" xfId="0" applyNumberFormat="1" applyFont="1" applyFill="1" applyBorder="1" applyAlignment="1">
      <alignment vertical="center"/>
    </xf>
    <xf numFmtId="0" fontId="8" fillId="0" borderId="30" xfId="19" applyFont="1" applyBorder="1" applyAlignment="1">
      <alignment horizontal="left" vertical="top"/>
    </xf>
    <xf numFmtId="0" fontId="66" fillId="0" borderId="30" xfId="19" applyFont="1" applyBorder="1" applyAlignment="1">
      <alignment horizontal="left" vertical="top" wrapText="1"/>
    </xf>
    <xf numFmtId="0" fontId="55" fillId="0" borderId="27" xfId="0" applyFont="1" applyBorder="1" applyAlignment="1">
      <alignment horizontal="left" vertical="top" wrapText="1"/>
    </xf>
    <xf numFmtId="0" fontId="8" fillId="0" borderId="27" xfId="0" applyFont="1" applyFill="1" applyBorder="1" applyAlignment="1">
      <alignment horizontal="left" vertical="top" wrapText="1"/>
    </xf>
    <xf numFmtId="0" fontId="79" fillId="0" borderId="28" xfId="0" applyFont="1" applyBorder="1" applyAlignment="1">
      <alignment horizontal="center" vertical="top" wrapText="1"/>
    </xf>
    <xf numFmtId="0" fontId="65" fillId="10" borderId="16" xfId="19" applyFont="1" applyFill="1" applyBorder="1" applyAlignment="1">
      <alignment horizontal="center" vertical="center"/>
    </xf>
    <xf numFmtId="0" fontId="8" fillId="0" borderId="30" xfId="19" applyFont="1" applyFill="1" applyBorder="1" applyAlignment="1">
      <alignment vertical="top" wrapText="1"/>
    </xf>
    <xf numFmtId="0" fontId="55" fillId="0" borderId="26" xfId="0" applyFont="1" applyBorder="1" applyAlignment="1">
      <alignment horizontal="center" vertical="center"/>
    </xf>
    <xf numFmtId="0" fontId="58" fillId="8" borderId="0" xfId="19" applyFont="1" applyFill="1" applyBorder="1" applyAlignment="1">
      <alignment horizontal="center" vertical="center"/>
    </xf>
    <xf numFmtId="0" fontId="55" fillId="0" borderId="26" xfId="0" applyFont="1" applyFill="1" applyBorder="1" applyAlignment="1">
      <alignment horizontal="center" vertical="center" wrapText="1"/>
    </xf>
    <xf numFmtId="0" fontId="55" fillId="0" borderId="26" xfId="0" applyFont="1" applyBorder="1" applyAlignment="1">
      <alignment horizontal="center" vertical="center" wrapText="1"/>
    </xf>
    <xf numFmtId="0" fontId="58" fillId="8" borderId="0" xfId="16" applyFont="1" applyFill="1" applyBorder="1" applyAlignment="1">
      <alignment horizontal="center" vertical="center" wrapText="1"/>
    </xf>
    <xf numFmtId="0" fontId="65" fillId="10" borderId="26" xfId="16" applyFont="1" applyFill="1" applyBorder="1" applyAlignment="1">
      <alignment horizontal="center" vertical="center" wrapText="1"/>
    </xf>
    <xf numFmtId="0" fontId="28" fillId="10" borderId="26" xfId="16" applyFont="1" applyFill="1" applyBorder="1" applyAlignment="1">
      <alignment horizontal="center" vertical="center" wrapText="1"/>
    </xf>
    <xf numFmtId="0" fontId="58" fillId="9" borderId="13" xfId="19" applyFont="1" applyFill="1" applyBorder="1" applyAlignment="1" applyProtection="1">
      <alignment horizontal="center" vertical="center"/>
      <protection locked="0"/>
    </xf>
    <xf numFmtId="0" fontId="28" fillId="10" borderId="16" xfId="19" applyFont="1" applyFill="1" applyBorder="1" applyAlignment="1">
      <alignment horizontal="center" vertical="center"/>
    </xf>
    <xf numFmtId="0" fontId="8" fillId="0" borderId="0" xfId="19" applyFont="1" applyAlignment="1">
      <alignment horizontal="center" vertical="center" wrapText="1"/>
    </xf>
    <xf numFmtId="0" fontId="55" fillId="0" borderId="30"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58" fillId="10" borderId="16" xfId="19" applyFont="1" applyFill="1" applyBorder="1" applyAlignment="1">
      <alignment horizontal="center" vertical="center"/>
    </xf>
    <xf numFmtId="0" fontId="68" fillId="0" borderId="26" xfId="19" applyFont="1" applyBorder="1" applyAlignment="1">
      <alignment horizontal="center" vertical="center" wrapText="1"/>
    </xf>
    <xf numFmtId="0" fontId="8" fillId="0" borderId="26" xfId="19" applyFont="1" applyBorder="1" applyAlignment="1">
      <alignment horizontal="center" vertical="center" wrapText="1"/>
    </xf>
    <xf numFmtId="0" fontId="55" fillId="0" borderId="0" xfId="0" applyFont="1" applyAlignment="1">
      <alignment horizontal="center" vertical="center"/>
    </xf>
    <xf numFmtId="0" fontId="8" fillId="0" borderId="26" xfId="19" applyFont="1" applyFill="1" applyBorder="1" applyAlignment="1">
      <alignment horizontal="center" vertical="center" wrapText="1"/>
    </xf>
    <xf numFmtId="0" fontId="4" fillId="0" borderId="0" xfId="0" applyFont="1" applyAlignment="1">
      <alignment vertical="center"/>
    </xf>
    <xf numFmtId="0" fontId="8" fillId="10" borderId="16" xfId="19" applyFont="1" applyFill="1" applyBorder="1" applyAlignment="1">
      <alignment horizontal="left" vertical="center"/>
    </xf>
    <xf numFmtId="0" fontId="8" fillId="0" borderId="30" xfId="19" applyFont="1" applyFill="1" applyBorder="1" applyAlignment="1">
      <alignment vertical="top" wrapText="1"/>
    </xf>
    <xf numFmtId="41" fontId="45" fillId="0" borderId="0" xfId="18" applyNumberFormat="1" applyFont="1" applyAlignment="1">
      <alignment vertical="center"/>
    </xf>
    <xf numFmtId="0" fontId="55" fillId="0" borderId="28" xfId="0" applyFont="1" applyBorder="1" applyAlignment="1">
      <alignment horizontal="left" vertical="top" wrapText="1"/>
    </xf>
    <xf numFmtId="0" fontId="79" fillId="0" borderId="30" xfId="0" applyFont="1" applyBorder="1" applyAlignment="1">
      <alignment horizontal="left" vertical="top" wrapText="1"/>
    </xf>
    <xf numFmtId="0" fontId="55" fillId="0" borderId="30" xfId="0" applyFont="1" applyBorder="1" applyAlignment="1">
      <alignment vertical="top" wrapText="1"/>
    </xf>
    <xf numFmtId="0" fontId="55" fillId="0" borderId="28" xfId="0" applyFont="1" applyBorder="1" applyAlignment="1">
      <alignment horizontal="left" vertical="top" wrapText="1"/>
    </xf>
    <xf numFmtId="0" fontId="79" fillId="0" borderId="30" xfId="0" applyFont="1" applyBorder="1" applyAlignment="1">
      <alignment horizontal="left" vertical="top" wrapText="1"/>
    </xf>
    <xf numFmtId="0" fontId="8" fillId="0" borderId="28" xfId="19" applyFont="1" applyFill="1" applyBorder="1" applyAlignment="1">
      <alignment horizontal="left" vertical="top" wrapText="1"/>
    </xf>
    <xf numFmtId="0" fontId="55" fillId="0" borderId="28" xfId="0" applyFont="1" applyBorder="1" applyAlignment="1">
      <alignment horizontal="center" vertical="top" wrapText="1"/>
    </xf>
    <xf numFmtId="0" fontId="79" fillId="0" borderId="28" xfId="0" applyFont="1" applyBorder="1" applyAlignment="1">
      <alignment horizontal="left" vertical="top" wrapText="1"/>
    </xf>
    <xf numFmtId="0" fontId="8" fillId="0" borderId="28" xfId="0" applyFont="1" applyBorder="1" applyAlignment="1">
      <alignment horizontal="left" vertical="top" wrapText="1"/>
    </xf>
    <xf numFmtId="0" fontId="58" fillId="0" borderId="28" xfId="19" applyFont="1" applyBorder="1" applyAlignment="1">
      <alignment horizontal="left" vertical="top" wrapText="1"/>
    </xf>
    <xf numFmtId="0" fontId="59" fillId="0" borderId="27" xfId="0" applyFont="1" applyBorder="1" applyAlignment="1">
      <alignment horizontal="left" vertical="top" wrapText="1"/>
    </xf>
    <xf numFmtId="0" fontId="79" fillId="0" borderId="26" xfId="0" applyFont="1" applyBorder="1" applyAlignment="1">
      <alignment horizontal="left" vertical="top" wrapText="1"/>
    </xf>
    <xf numFmtId="0" fontId="58" fillId="10" borderId="36" xfId="19" applyFont="1" applyFill="1" applyBorder="1" applyAlignment="1">
      <alignment horizontal="left" vertical="top"/>
    </xf>
    <xf numFmtId="0" fontId="55" fillId="0" borderId="0" xfId="0" applyFont="1" applyBorder="1" applyAlignment="1">
      <alignment horizontal="left" vertical="top" wrapText="1"/>
    </xf>
    <xf numFmtId="0" fontId="55" fillId="0" borderId="27" xfId="0" applyFont="1" applyBorder="1" applyAlignment="1">
      <alignment horizontal="left" vertical="top" wrapText="1"/>
    </xf>
    <xf numFmtId="0" fontId="8" fillId="0" borderId="27" xfId="19" applyFont="1" applyFill="1" applyBorder="1" applyAlignment="1">
      <alignment horizontal="left" vertical="top" wrapText="1"/>
    </xf>
    <xf numFmtId="0" fontId="79" fillId="0" borderId="30" xfId="0" applyFont="1" applyBorder="1" applyAlignment="1">
      <alignment horizontal="left" vertical="top" wrapText="1"/>
    </xf>
    <xf numFmtId="0" fontId="8" fillId="0" borderId="26" xfId="16" applyFont="1" applyBorder="1" applyAlignment="1">
      <alignment horizontal="left" vertical="top" wrapText="1"/>
    </xf>
    <xf numFmtId="0" fontId="8" fillId="0" borderId="27" xfId="0" applyFont="1" applyFill="1" applyBorder="1" applyAlignment="1">
      <alignment horizontal="left" vertical="top" wrapText="1"/>
    </xf>
    <xf numFmtId="0" fontId="8" fillId="0" borderId="30" xfId="19" applyFont="1" applyBorder="1" applyAlignment="1">
      <alignment horizontal="left" vertical="top" wrapText="1"/>
    </xf>
    <xf numFmtId="0" fontId="79" fillId="0" borderId="28" xfId="0" applyFont="1" applyBorder="1" applyAlignment="1">
      <alignment horizontal="center" vertical="top" wrapText="1"/>
    </xf>
    <xf numFmtId="0" fontId="59" fillId="0" borderId="30" xfId="0" applyFont="1" applyBorder="1" applyAlignment="1">
      <alignment horizontal="left" vertical="top" wrapText="1"/>
    </xf>
    <xf numFmtId="0" fontId="59" fillId="0" borderId="27" xfId="0" applyFont="1" applyBorder="1" applyAlignment="1">
      <alignment horizontal="left" vertical="top" wrapText="1"/>
    </xf>
    <xf numFmtId="0" fontId="8" fillId="0" borderId="30" xfId="0" applyFont="1" applyBorder="1" applyAlignment="1">
      <alignment vertical="top" wrapText="1"/>
    </xf>
    <xf numFmtId="0" fontId="79" fillId="0" borderId="26" xfId="0" applyFont="1" applyBorder="1" applyAlignment="1">
      <alignment horizontal="left" vertical="top" wrapText="1"/>
    </xf>
    <xf numFmtId="0" fontId="8" fillId="0" borderId="30" xfId="19" applyFont="1" applyFill="1" applyBorder="1" applyAlignment="1">
      <alignment vertical="top" wrapText="1"/>
    </xf>
    <xf numFmtId="0" fontId="79" fillId="0" borderId="30" xfId="0" applyFont="1" applyBorder="1" applyAlignment="1">
      <alignment vertical="top" wrapText="1"/>
    </xf>
    <xf numFmtId="0" fontId="79" fillId="0" borderId="27" xfId="0" applyFont="1" applyBorder="1" applyAlignment="1">
      <alignment vertical="top" wrapText="1"/>
    </xf>
    <xf numFmtId="0" fontId="55" fillId="0" borderId="30" xfId="0" applyFont="1" applyBorder="1" applyAlignment="1">
      <alignment vertical="top" wrapText="1"/>
    </xf>
    <xf numFmtId="0" fontId="55" fillId="0" borderId="28" xfId="0" applyFont="1" applyBorder="1" applyAlignment="1">
      <alignment vertical="top" wrapText="1"/>
    </xf>
    <xf numFmtId="0" fontId="8" fillId="27" borderId="26" xfId="19" applyFont="1" applyFill="1" applyBorder="1" applyAlignment="1">
      <alignment horizontal="left" vertical="top" wrapText="1"/>
    </xf>
    <xf numFmtId="0" fontId="8" fillId="22" borderId="26" xfId="19" applyFont="1" applyFill="1" applyBorder="1" applyAlignment="1">
      <alignment horizontal="left" vertical="top" wrapText="1"/>
    </xf>
    <xf numFmtId="0" fontId="89" fillId="0" borderId="26" xfId="19" applyFont="1" applyBorder="1" applyAlignment="1">
      <alignment horizontal="left" vertical="top" wrapText="1"/>
    </xf>
    <xf numFmtId="0" fontId="87" fillId="7" borderId="36" xfId="0" applyFont="1" applyFill="1" applyBorder="1" applyAlignment="1">
      <alignment horizontal="left" vertical="top" wrapText="1"/>
    </xf>
    <xf numFmtId="0" fontId="8" fillId="0" borderId="42" xfId="19" applyFont="1" applyFill="1" applyBorder="1" applyAlignment="1">
      <alignment horizontal="left" vertical="top" wrapText="1"/>
    </xf>
    <xf numFmtId="0" fontId="54" fillId="28" borderId="36" xfId="19" applyFont="1" applyFill="1" applyBorder="1" applyAlignment="1">
      <alignment horizontal="left" vertical="top" wrapText="1"/>
    </xf>
    <xf numFmtId="0" fontId="8" fillId="0" borderId="30" xfId="19" applyFont="1" applyBorder="1" applyAlignment="1">
      <alignment vertical="top" wrapText="1"/>
    </xf>
    <xf numFmtId="0" fontId="8" fillId="0" borderId="27" xfId="19" applyFont="1" applyBorder="1" applyAlignment="1">
      <alignment vertical="top" wrapText="1"/>
    </xf>
    <xf numFmtId="0" fontId="8" fillId="6" borderId="26" xfId="0" applyFont="1" applyFill="1" applyBorder="1" applyAlignment="1">
      <alignment horizontal="left" vertical="top" wrapText="1"/>
    </xf>
    <xf numFmtId="0" fontId="54" fillId="6" borderId="26" xfId="0" applyFont="1" applyFill="1" applyBorder="1" applyAlignment="1">
      <alignment horizontal="left" vertical="top" wrapText="1"/>
    </xf>
    <xf numFmtId="0" fontId="8" fillId="4" borderId="26" xfId="0" applyFont="1" applyFill="1" applyBorder="1" applyAlignment="1">
      <alignment vertical="top" wrapText="1"/>
    </xf>
    <xf numFmtId="0" fontId="87" fillId="7" borderId="26" xfId="19" applyFont="1" applyFill="1" applyBorder="1" applyAlignment="1">
      <alignment horizontal="left" vertical="top" wrapText="1"/>
    </xf>
    <xf numFmtId="0" fontId="8" fillId="0" borderId="26" xfId="19" applyFont="1" applyBorder="1" applyAlignment="1">
      <alignment horizontal="center" vertical="top" wrapText="1"/>
    </xf>
    <xf numFmtId="0" fontId="70" fillId="2" borderId="29" xfId="0" applyFont="1" applyFill="1" applyBorder="1" applyAlignment="1">
      <alignment vertical="top" wrapText="1"/>
    </xf>
    <xf numFmtId="0" fontId="70" fillId="2" borderId="50" xfId="0" applyFont="1" applyFill="1" applyBorder="1" applyAlignment="1">
      <alignment vertical="top" wrapText="1"/>
    </xf>
    <xf numFmtId="0" fontId="70" fillId="2" borderId="42" xfId="0" applyFont="1" applyFill="1" applyBorder="1" applyAlignment="1">
      <alignment vertical="top" wrapText="1"/>
    </xf>
    <xf numFmtId="0" fontId="8" fillId="0" borderId="42" xfId="0" applyFont="1" applyBorder="1" applyAlignment="1">
      <alignment vertical="top" wrapText="1"/>
    </xf>
    <xf numFmtId="0" fontId="56" fillId="0" borderId="26" xfId="19" applyFont="1" applyFill="1" applyBorder="1" applyAlignment="1">
      <alignment horizontal="left" vertical="top" wrapText="1"/>
    </xf>
    <xf numFmtId="0" fontId="0" fillId="0" borderId="26" xfId="0" applyBorder="1" applyAlignment="1">
      <alignment horizontal="left" vertical="top"/>
    </xf>
    <xf numFmtId="0" fontId="8" fillId="30" borderId="26" xfId="0" applyFont="1" applyFill="1" applyBorder="1" applyAlignment="1">
      <alignment horizontal="left" vertical="top" wrapText="1"/>
    </xf>
    <xf numFmtId="0" fontId="87" fillId="7" borderId="26" xfId="19" applyFont="1" applyFill="1" applyBorder="1" applyAlignment="1">
      <alignment vertical="top" wrapText="1"/>
    </xf>
    <xf numFmtId="0" fontId="8" fillId="0" borderId="26" xfId="19" applyBorder="1" applyAlignment="1">
      <alignment vertical="top"/>
    </xf>
    <xf numFmtId="0" fontId="8" fillId="26" borderId="30" xfId="19" applyFont="1" applyFill="1" applyBorder="1" applyAlignment="1">
      <alignment vertical="top" wrapText="1"/>
    </xf>
    <xf numFmtId="0" fontId="8" fillId="0" borderId="26" xfId="19" applyFont="1" applyBorder="1" applyAlignment="1" applyProtection="1">
      <alignment horizontal="left" vertical="top" wrapText="1"/>
      <protection locked="0"/>
    </xf>
    <xf numFmtId="0" fontId="26" fillId="0" borderId="26" xfId="19" applyFont="1" applyBorder="1" applyAlignment="1">
      <alignment horizontal="center" vertical="top" wrapText="1"/>
    </xf>
    <xf numFmtId="43" fontId="8" fillId="0" borderId="37" xfId="16" applyNumberFormat="1" applyFont="1" applyBorder="1" applyAlignment="1">
      <alignment horizontal="center" vertical="center" wrapText="1"/>
    </xf>
    <xf numFmtId="43" fontId="8" fillId="10" borderId="37" xfId="18" applyNumberFormat="1" applyFont="1" applyFill="1" applyBorder="1" applyAlignment="1">
      <alignment horizontal="left" vertical="top" wrapText="1"/>
    </xf>
    <xf numFmtId="0" fontId="8" fillId="0" borderId="26" xfId="19" applyFont="1" applyBorder="1" applyAlignment="1">
      <alignment horizontal="left" vertical="top" wrapText="1"/>
    </xf>
    <xf numFmtId="0" fontId="55" fillId="0" borderId="26" xfId="0" applyFont="1" applyBorder="1" applyAlignment="1">
      <alignment horizontal="left" vertical="top" wrapText="1"/>
    </xf>
    <xf numFmtId="0" fontId="8" fillId="0" borderId="26" xfId="0" applyFont="1" applyFill="1" applyBorder="1" applyAlignment="1">
      <alignment horizontal="left" vertical="top" wrapText="1"/>
    </xf>
    <xf numFmtId="0" fontId="66" fillId="0" borderId="26" xfId="19" applyFont="1" applyFill="1" applyBorder="1" applyAlignment="1">
      <alignment horizontal="center" vertical="top" wrapText="1"/>
    </xf>
    <xf numFmtId="0" fontId="55" fillId="0" borderId="26" xfId="0" applyFont="1" applyBorder="1" applyAlignment="1">
      <alignment horizontal="center" vertical="top" wrapText="1"/>
    </xf>
    <xf numFmtId="0" fontId="0" fillId="0" borderId="26" xfId="0" applyBorder="1" applyAlignment="1">
      <alignment vertical="top" wrapText="1"/>
    </xf>
    <xf numFmtId="0" fontId="8" fillId="29" borderId="0" xfId="0" applyFont="1" applyFill="1" applyAlignment="1">
      <alignment vertical="top" wrapText="1"/>
    </xf>
    <xf numFmtId="0" fontId="8" fillId="0" borderId="27" xfId="16" applyFont="1" applyBorder="1" applyAlignment="1">
      <alignment horizontal="left" vertical="top" wrapText="1"/>
    </xf>
    <xf numFmtId="0" fontId="8" fillId="0" borderId="27" xfId="0" applyFont="1" applyBorder="1" applyAlignment="1">
      <alignment horizontal="left" vertical="top" wrapText="1"/>
    </xf>
    <xf numFmtId="0" fontId="55" fillId="0" borderId="30" xfId="0" applyFont="1" applyFill="1" applyBorder="1" applyAlignment="1">
      <alignment horizontal="left" vertical="top" wrapText="1"/>
    </xf>
    <xf numFmtId="0" fontId="55" fillId="0" borderId="27" xfId="0" applyFont="1" applyFill="1" applyBorder="1" applyAlignment="1">
      <alignment horizontal="left" vertical="top" wrapText="1"/>
    </xf>
    <xf numFmtId="0" fontId="79" fillId="0" borderId="28" xfId="0" applyFont="1" applyBorder="1" applyAlignment="1">
      <alignment horizontal="center" vertical="top" wrapText="1"/>
    </xf>
    <xf numFmtId="0" fontId="55" fillId="0" borderId="26" xfId="0" applyFont="1" applyBorder="1" applyAlignment="1">
      <alignment horizontal="left" vertical="top" wrapText="1"/>
    </xf>
    <xf numFmtId="0" fontId="55" fillId="0" borderId="26" xfId="0" applyFont="1" applyFill="1" applyBorder="1" applyAlignment="1">
      <alignment horizontal="left" vertical="top" wrapText="1"/>
    </xf>
    <xf numFmtId="0" fontId="8" fillId="0" borderId="26" xfId="0" applyFont="1" applyFill="1" applyBorder="1" applyAlignment="1">
      <alignment horizontal="left" vertical="top" wrapText="1"/>
    </xf>
    <xf numFmtId="0" fontId="79" fillId="0" borderId="26" xfId="0" applyFont="1" applyBorder="1" applyAlignment="1">
      <alignment horizontal="left" vertical="top" wrapText="1"/>
    </xf>
    <xf numFmtId="0" fontId="8" fillId="0" borderId="27" xfId="0" applyFont="1" applyFill="1" applyBorder="1" applyAlignment="1">
      <alignment horizontal="left" vertical="top" wrapText="1"/>
    </xf>
    <xf numFmtId="0" fontId="58" fillId="0" borderId="27" xfId="16" applyFont="1" applyBorder="1" applyAlignment="1">
      <alignment horizontal="left" vertical="top" wrapText="1"/>
    </xf>
    <xf numFmtId="0" fontId="8" fillId="0" borderId="26" xfId="19" applyFont="1" applyBorder="1" applyAlignment="1">
      <alignment vertical="top" wrapText="1"/>
    </xf>
    <xf numFmtId="0" fontId="26" fillId="0" borderId="26" xfId="19" applyFont="1" applyBorder="1" applyAlignment="1">
      <alignment horizontal="left" vertical="top" wrapText="1"/>
    </xf>
    <xf numFmtId="0" fontId="58" fillId="10" borderId="26" xfId="19" applyFont="1" applyFill="1" applyBorder="1" applyAlignment="1">
      <alignment vertical="top" wrapText="1"/>
    </xf>
    <xf numFmtId="0" fontId="55" fillId="0" borderId="26" xfId="0" applyFont="1" applyBorder="1" applyAlignment="1">
      <alignment vertical="top"/>
    </xf>
    <xf numFmtId="0" fontId="8" fillId="0" borderId="26" xfId="0" applyFont="1" applyBorder="1" applyAlignment="1">
      <alignment horizontal="center" vertical="top" wrapText="1"/>
    </xf>
    <xf numFmtId="0" fontId="22" fillId="5" borderId="12" xfId="0" applyFont="1" applyFill="1" applyBorder="1" applyAlignment="1">
      <alignment vertical="center" wrapText="1"/>
    </xf>
    <xf numFmtId="0" fontId="8" fillId="0" borderId="30" xfId="0" applyFont="1" applyBorder="1" applyAlignment="1">
      <alignment vertical="top" wrapText="1"/>
    </xf>
    <xf numFmtId="0" fontId="8" fillId="0" borderId="30" xfId="19" applyFont="1" applyFill="1" applyBorder="1" applyAlignment="1">
      <alignment vertical="top" wrapText="1"/>
    </xf>
    <xf numFmtId="0" fontId="8" fillId="0" borderId="26" xfId="0" applyFont="1" applyBorder="1" applyAlignment="1">
      <alignment horizontal="left" vertical="top" wrapText="1"/>
    </xf>
    <xf numFmtId="0" fontId="8" fillId="27" borderId="26" xfId="16" applyFont="1" applyFill="1" applyBorder="1" applyAlignment="1">
      <alignment horizontal="left" vertical="top" wrapText="1"/>
    </xf>
    <xf numFmtId="0" fontId="8" fillId="39" borderId="26" xfId="19" applyFont="1" applyFill="1" applyBorder="1" applyAlignment="1">
      <alignment vertical="top" wrapText="1"/>
    </xf>
    <xf numFmtId="0" fontId="55" fillId="0" borderId="27" xfId="0" applyFont="1" applyFill="1" applyBorder="1" applyAlignment="1">
      <alignment horizontal="left" vertical="top" wrapText="1"/>
    </xf>
    <xf numFmtId="0" fontId="8" fillId="0" borderId="27" xfId="0" applyFont="1" applyBorder="1" applyAlignment="1">
      <alignment horizontal="left" vertical="top" wrapText="1"/>
    </xf>
    <xf numFmtId="0" fontId="8" fillId="0" borderId="27" xfId="0" applyFont="1" applyFill="1" applyBorder="1" applyAlignment="1">
      <alignment horizontal="left" vertical="top" wrapText="1"/>
    </xf>
    <xf numFmtId="0" fontId="55" fillId="0" borderId="27" xfId="0" applyFont="1" applyBorder="1" applyAlignment="1">
      <alignment horizontal="center" vertical="top" wrapText="1"/>
    </xf>
    <xf numFmtId="0" fontId="79" fillId="0" borderId="27" xfId="0" applyFont="1" applyBorder="1" applyAlignment="1">
      <alignment horizontal="center" vertical="top" wrapText="1"/>
    </xf>
    <xf numFmtId="0" fontId="8" fillId="0" borderId="26" xfId="0" applyFont="1" applyFill="1" applyBorder="1" applyAlignment="1">
      <alignment horizontal="center" vertical="top" wrapText="1"/>
    </xf>
    <xf numFmtId="0" fontId="8" fillId="0" borderId="26" xfId="19" applyFont="1" applyBorder="1" applyAlignment="1">
      <alignment horizontal="left" vertical="top" wrapText="1"/>
    </xf>
    <xf numFmtId="0" fontId="55" fillId="0" borderId="26" xfId="0" applyFont="1" applyBorder="1" applyAlignment="1">
      <alignment horizontal="left" vertical="top" wrapText="1"/>
    </xf>
    <xf numFmtId="0" fontId="8" fillId="0" borderId="27" xfId="19" applyFont="1" applyFill="1" applyBorder="1" applyAlignment="1">
      <alignment vertical="top" wrapText="1"/>
    </xf>
    <xf numFmtId="0" fontId="79" fillId="0" borderId="27" xfId="0" applyFont="1" applyBorder="1" applyAlignment="1">
      <alignment vertical="top" wrapText="1"/>
    </xf>
    <xf numFmtId="0" fontId="59" fillId="0" borderId="27" xfId="0" applyFont="1" applyBorder="1" applyAlignment="1">
      <alignment vertical="top" wrapText="1"/>
    </xf>
    <xf numFmtId="0" fontId="56" fillId="2" borderId="27" xfId="19" applyFont="1" applyFill="1" applyBorder="1" applyAlignment="1">
      <alignment vertical="top" wrapText="1"/>
    </xf>
    <xf numFmtId="0" fontId="58" fillId="0" borderId="27" xfId="19" applyFont="1" applyBorder="1" applyAlignment="1">
      <alignment horizontal="center" vertical="top" wrapText="1"/>
    </xf>
    <xf numFmtId="0" fontId="79" fillId="0" borderId="26" xfId="0" applyFont="1" applyBorder="1" applyAlignment="1">
      <alignment horizontal="left" vertical="top" wrapText="1"/>
    </xf>
    <xf numFmtId="0" fontId="56" fillId="0" borderId="26" xfId="19" applyFont="1" applyFill="1" applyBorder="1" applyAlignment="1">
      <alignment horizontal="left" vertical="top" wrapText="1"/>
    </xf>
    <xf numFmtId="0" fontId="54" fillId="0" borderId="27" xfId="0" applyFont="1" applyBorder="1" applyAlignment="1">
      <alignment horizontal="center" vertical="top" wrapText="1"/>
    </xf>
    <xf numFmtId="0" fontId="54" fillId="2" borderId="27" xfId="0" applyFont="1" applyFill="1" applyBorder="1" applyAlignment="1">
      <alignment horizontal="center" vertical="top" wrapText="1"/>
    </xf>
    <xf numFmtId="0" fontId="8" fillId="0" borderId="27" xfId="19" applyFont="1" applyFill="1" applyBorder="1" applyAlignment="1">
      <alignment horizontal="center" vertical="top" wrapText="1"/>
    </xf>
    <xf numFmtId="0" fontId="54" fillId="32" borderId="36" xfId="19" applyFont="1" applyFill="1" applyBorder="1" applyAlignment="1">
      <alignment horizontal="left" vertical="top" wrapText="1"/>
    </xf>
    <xf numFmtId="0" fontId="8" fillId="32" borderId="36" xfId="19" applyFont="1" applyFill="1" applyBorder="1" applyAlignment="1">
      <alignment horizontal="left" vertical="top" wrapText="1"/>
    </xf>
    <xf numFmtId="43" fontId="8" fillId="2" borderId="26" xfId="16" applyNumberFormat="1" applyFont="1" applyFill="1" applyBorder="1" applyAlignment="1">
      <alignment horizontal="center" vertical="center" wrapText="1"/>
    </xf>
    <xf numFmtId="0" fontId="8" fillId="23" borderId="26" xfId="0" applyFont="1" applyFill="1" applyBorder="1" applyAlignment="1">
      <alignment horizontal="left" vertical="top" wrapText="1"/>
    </xf>
    <xf numFmtId="0" fontId="8" fillId="10" borderId="36" xfId="19" applyFont="1" applyFill="1" applyBorder="1" applyAlignment="1">
      <alignment horizontal="left" vertical="top" wrapText="1"/>
    </xf>
    <xf numFmtId="0" fontId="90" fillId="6" borderId="26" xfId="0" applyFont="1" applyFill="1" applyBorder="1" applyAlignment="1">
      <alignment horizontal="left" vertical="top" wrapText="1"/>
    </xf>
    <xf numFmtId="0" fontId="8" fillId="38" borderId="26" xfId="0" applyFont="1" applyFill="1" applyBorder="1" applyAlignment="1">
      <alignment vertical="top" wrapText="1"/>
    </xf>
    <xf numFmtId="0" fontId="8" fillId="4" borderId="26" xfId="0" applyFont="1" applyFill="1" applyBorder="1" applyAlignment="1">
      <alignment horizontal="left" vertical="top" wrapText="1"/>
    </xf>
    <xf numFmtId="43" fontId="8" fillId="2" borderId="37" xfId="16" applyNumberFormat="1" applyFont="1" applyFill="1" applyBorder="1" applyAlignment="1">
      <alignment horizontal="center" vertical="center" wrapText="1"/>
    </xf>
    <xf numFmtId="0" fontId="58" fillId="0" borderId="26" xfId="19" applyFont="1" applyBorder="1" applyAlignment="1">
      <alignment vertical="top" wrapText="1"/>
    </xf>
    <xf numFmtId="0" fontId="8" fillId="22" borderId="26" xfId="0" applyFont="1" applyFill="1" applyBorder="1" applyAlignment="1">
      <alignment horizontal="left" vertical="top" wrapText="1"/>
    </xf>
    <xf numFmtId="0" fontId="8" fillId="40" borderId="26" xfId="0" applyFont="1" applyFill="1" applyBorder="1" applyAlignment="1">
      <alignment vertical="top" wrapText="1"/>
    </xf>
    <xf numFmtId="0" fontId="55" fillId="0" borderId="28" xfId="0" applyFont="1" applyBorder="1" applyAlignment="1">
      <alignment horizontal="center" vertical="top" wrapText="1"/>
    </xf>
    <xf numFmtId="0" fontId="55" fillId="0" borderId="30" xfId="0" applyFont="1" applyFill="1" applyBorder="1" applyAlignment="1">
      <alignment horizontal="left" vertical="top" wrapText="1"/>
    </xf>
    <xf numFmtId="0" fontId="8" fillId="0" borderId="28" xfId="0" applyFont="1" applyBorder="1" applyAlignment="1">
      <alignment horizontal="left" vertical="top" wrapText="1"/>
    </xf>
    <xf numFmtId="0" fontId="79" fillId="0" borderId="28" xfId="0" applyFont="1" applyBorder="1" applyAlignment="1">
      <alignment horizontal="left" vertical="top" wrapText="1"/>
    </xf>
    <xf numFmtId="0" fontId="8" fillId="0" borderId="27" xfId="19" applyFont="1" applyFill="1" applyBorder="1" applyAlignment="1">
      <alignment horizontal="left" vertical="top" wrapText="1"/>
    </xf>
    <xf numFmtId="0" fontId="8" fillId="0" borderId="27" xfId="19" applyFont="1" applyBorder="1" applyAlignment="1">
      <alignment horizontal="center" vertical="top" wrapText="1"/>
    </xf>
    <xf numFmtId="0" fontId="58" fillId="0" borderId="28" xfId="19" applyFont="1" applyBorder="1" applyAlignment="1">
      <alignment horizontal="left" vertical="top" wrapText="1"/>
    </xf>
    <xf numFmtId="0" fontId="59" fillId="0" borderId="27" xfId="0" applyFont="1" applyBorder="1" applyAlignment="1">
      <alignment horizontal="left" vertical="top" wrapText="1"/>
    </xf>
    <xf numFmtId="0" fontId="56" fillId="0" borderId="28" xfId="19" applyFont="1" applyFill="1" applyBorder="1" applyAlignment="1">
      <alignment horizontal="left" vertical="top" wrapText="1"/>
    </xf>
    <xf numFmtId="0" fontId="79" fillId="0" borderId="28" xfId="0" applyFont="1" applyBorder="1" applyAlignment="1">
      <alignment horizontal="center" vertical="top" wrapText="1"/>
    </xf>
    <xf numFmtId="0" fontId="8" fillId="0" borderId="26" xfId="0" applyFont="1" applyFill="1" applyBorder="1" applyAlignment="1">
      <alignment horizontal="left" vertical="top" wrapText="1"/>
    </xf>
    <xf numFmtId="0" fontId="8" fillId="0" borderId="26" xfId="19" applyFont="1" applyBorder="1" applyAlignment="1">
      <alignment horizontal="left" vertical="top" wrapText="1"/>
    </xf>
    <xf numFmtId="0" fontId="55" fillId="0" borderId="26" xfId="0" applyFont="1" applyBorder="1" applyAlignment="1">
      <alignment horizontal="left" vertical="top" wrapText="1"/>
    </xf>
    <xf numFmtId="0" fontId="58" fillId="0" borderId="27" xfId="19" applyFont="1" applyBorder="1" applyAlignment="1">
      <alignment horizontal="center" vertical="top" wrapText="1"/>
    </xf>
    <xf numFmtId="0" fontId="8" fillId="0" borderId="30" xfId="0" applyFont="1" applyBorder="1" applyAlignment="1">
      <alignment horizontal="center" vertical="top" wrapText="1"/>
    </xf>
    <xf numFmtId="0" fontId="8" fillId="0" borderId="28" xfId="0" applyFont="1" applyBorder="1" applyAlignment="1">
      <alignment horizontal="center" vertical="top" wrapText="1"/>
    </xf>
    <xf numFmtId="0" fontId="79" fillId="0" borderId="26" xfId="0" applyFont="1" applyBorder="1" applyAlignment="1">
      <alignment horizontal="left" vertical="top" wrapText="1"/>
    </xf>
    <xf numFmtId="0" fontId="8" fillId="0" borderId="26" xfId="0" applyFont="1" applyBorder="1" applyAlignment="1">
      <alignment horizontal="left" vertical="top" wrapText="1"/>
    </xf>
    <xf numFmtId="0" fontId="59" fillId="0" borderId="26" xfId="0" applyFont="1" applyBorder="1" applyAlignment="1">
      <alignment horizontal="left" vertical="top" wrapText="1"/>
    </xf>
    <xf numFmtId="0" fontId="91" fillId="6" borderId="26" xfId="0" applyFont="1" applyFill="1" applyBorder="1" applyAlignment="1">
      <alignment horizontal="left" vertical="top" wrapText="1"/>
    </xf>
    <xf numFmtId="0" fontId="92" fillId="31" borderId="0" xfId="19" applyFont="1" applyFill="1" applyBorder="1" applyAlignment="1">
      <alignment horizontal="left" vertical="top" wrapText="1"/>
    </xf>
    <xf numFmtId="0" fontId="54" fillId="2" borderId="26" xfId="0" applyFont="1" applyFill="1" applyBorder="1" applyAlignment="1">
      <alignment horizontal="left" vertical="top" wrapText="1"/>
    </xf>
    <xf numFmtId="0" fontId="91" fillId="32" borderId="36" xfId="19" applyFont="1" applyFill="1" applyBorder="1" applyAlignment="1">
      <alignment horizontal="left" vertical="top" wrapText="1"/>
    </xf>
    <xf numFmtId="0" fontId="93" fillId="23" borderId="26" xfId="0" applyFont="1" applyFill="1" applyBorder="1" applyAlignment="1">
      <alignment horizontal="left" vertical="top" wrapText="1"/>
    </xf>
    <xf numFmtId="0" fontId="79" fillId="0" borderId="26" xfId="19" applyFont="1" applyFill="1" applyBorder="1" applyAlignment="1">
      <alignment horizontal="left" vertical="top" wrapText="1"/>
    </xf>
    <xf numFmtId="0" fontId="93" fillId="10" borderId="36" xfId="19" applyFont="1" applyFill="1" applyBorder="1" applyAlignment="1">
      <alignment horizontal="left" vertical="top" wrapText="1"/>
    </xf>
    <xf numFmtId="0" fontId="94" fillId="41" borderId="0" xfId="0" applyFont="1" applyFill="1" applyAlignment="1">
      <alignment vertical="center"/>
    </xf>
    <xf numFmtId="0" fontId="94" fillId="42" borderId="0" xfId="0" applyFont="1" applyFill="1" applyAlignment="1">
      <alignment vertical="center"/>
    </xf>
    <xf numFmtId="0" fontId="22" fillId="5" borderId="0" xfId="0" applyNumberFormat="1" applyFont="1" applyFill="1" applyBorder="1" applyAlignment="1">
      <alignment horizontal="center" vertical="center"/>
    </xf>
    <xf numFmtId="41" fontId="22" fillId="2" borderId="0" xfId="0" applyNumberFormat="1" applyFont="1" applyFill="1" applyBorder="1" applyAlignment="1">
      <alignment vertical="center"/>
    </xf>
    <xf numFmtId="41" fontId="22" fillId="2" borderId="0" xfId="0" applyNumberFormat="1" applyFont="1" applyFill="1" applyBorder="1" applyAlignment="1">
      <alignment horizontal="center" vertical="center"/>
    </xf>
    <xf numFmtId="0" fontId="22" fillId="2" borderId="0" xfId="0" applyFont="1" applyFill="1" applyBorder="1" applyAlignment="1">
      <alignment horizontal="center" vertical="center"/>
    </xf>
    <xf numFmtId="0" fontId="22" fillId="2" borderId="1" xfId="0" applyFont="1" applyFill="1" applyBorder="1" applyAlignment="1">
      <alignment vertical="center"/>
    </xf>
    <xf numFmtId="0" fontId="95" fillId="0" borderId="26" xfId="0" applyFont="1" applyBorder="1" applyAlignment="1">
      <alignment horizontal="left" vertical="top" wrapText="1"/>
    </xf>
    <xf numFmtId="0" fontId="96" fillId="23" borderId="26" xfId="0" applyFont="1" applyFill="1" applyBorder="1" applyAlignment="1">
      <alignment vertical="top" wrapText="1"/>
    </xf>
    <xf numFmtId="43" fontId="0" fillId="0" borderId="26" xfId="0" applyNumberFormat="1" applyBorder="1" applyAlignment="1">
      <alignment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52" fillId="0" borderId="48" xfId="0" applyFont="1" applyBorder="1" applyAlignment="1">
      <alignment horizontal="center" vertical="center"/>
    </xf>
    <xf numFmtId="0" fontId="52" fillId="0" borderId="48"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8" fillId="0" borderId="30" xfId="16" applyFont="1" applyBorder="1" applyAlignment="1">
      <alignment horizontal="left" vertical="top" wrapText="1"/>
    </xf>
    <xf numFmtId="0" fontId="8" fillId="0" borderId="28" xfId="16" applyFont="1" applyBorder="1" applyAlignment="1">
      <alignment horizontal="left" vertical="top" wrapText="1"/>
    </xf>
    <xf numFmtId="0" fontId="8" fillId="0" borderId="27" xfId="16" applyFont="1" applyBorder="1" applyAlignment="1">
      <alignment horizontal="left" vertical="top" wrapText="1"/>
    </xf>
    <xf numFmtId="0" fontId="8" fillId="0" borderId="30" xfId="0" applyFont="1" applyBorder="1" applyAlignment="1">
      <alignment horizontal="left" vertical="top" wrapText="1"/>
    </xf>
    <xf numFmtId="0" fontId="8" fillId="0" borderId="28" xfId="0" applyFont="1" applyBorder="1" applyAlignment="1">
      <alignment horizontal="left" vertical="top" wrapText="1"/>
    </xf>
    <xf numFmtId="0" fontId="8" fillId="0" borderId="27" xfId="0" applyFont="1" applyBorder="1" applyAlignment="1">
      <alignment horizontal="left" vertical="top" wrapText="1"/>
    </xf>
    <xf numFmtId="0" fontId="55" fillId="0" borderId="30" xfId="0" applyFont="1" applyBorder="1" applyAlignment="1">
      <alignment horizontal="left" vertical="top" wrapText="1"/>
    </xf>
    <xf numFmtId="0" fontId="55" fillId="0" borderId="28" xfId="0" applyFont="1" applyBorder="1" applyAlignment="1">
      <alignment horizontal="left" vertical="top" wrapText="1"/>
    </xf>
    <xf numFmtId="0" fontId="55" fillId="0" borderId="27" xfId="0" applyFont="1" applyBorder="1" applyAlignment="1">
      <alignment horizontal="left" vertical="top" wrapText="1"/>
    </xf>
    <xf numFmtId="0" fontId="67" fillId="0" borderId="30" xfId="19" applyFont="1" applyBorder="1" applyAlignment="1">
      <alignment vertical="top" wrapText="1"/>
    </xf>
    <xf numFmtId="0" fontId="67" fillId="0" borderId="28" xfId="19" applyFont="1" applyBorder="1" applyAlignment="1">
      <alignment vertical="top" wrapText="1"/>
    </xf>
    <xf numFmtId="0" fontId="67" fillId="0" borderId="27" xfId="19" applyFont="1" applyBorder="1" applyAlignment="1">
      <alignment vertical="top" wrapText="1"/>
    </xf>
    <xf numFmtId="0" fontId="79" fillId="0" borderId="30" xfId="0" applyFont="1" applyBorder="1" applyAlignment="1">
      <alignment horizontal="left" vertical="top" wrapText="1"/>
    </xf>
    <xf numFmtId="0" fontId="79" fillId="0" borderId="28" xfId="0" applyFont="1" applyBorder="1" applyAlignment="1">
      <alignment horizontal="left" vertical="top" wrapText="1"/>
    </xf>
    <xf numFmtId="0" fontId="79" fillId="0" borderId="27" xfId="0" applyFont="1" applyBorder="1" applyAlignment="1">
      <alignment horizontal="left" vertical="top" wrapText="1"/>
    </xf>
    <xf numFmtId="0" fontId="8" fillId="0" borderId="30" xfId="19" applyFont="1" applyFill="1" applyBorder="1" applyAlignment="1">
      <alignment horizontal="left" vertical="top" wrapText="1"/>
    </xf>
    <xf numFmtId="0" fontId="8" fillId="0" borderId="28" xfId="19" applyFont="1" applyFill="1" applyBorder="1" applyAlignment="1">
      <alignment horizontal="left" vertical="top" wrapText="1"/>
    </xf>
    <xf numFmtId="0" fontId="8" fillId="0" borderId="27" xfId="19" applyFont="1" applyFill="1" applyBorder="1" applyAlignment="1">
      <alignment horizontal="left" vertical="top" wrapText="1"/>
    </xf>
    <xf numFmtId="0" fontId="66" fillId="0" borderId="30" xfId="19" applyFont="1" applyFill="1" applyBorder="1" applyAlignment="1">
      <alignment horizontal="left" vertical="top" wrapText="1"/>
    </xf>
    <xf numFmtId="0" fontId="66" fillId="0" borderId="28" xfId="19" applyFont="1" applyFill="1" applyBorder="1" applyAlignment="1">
      <alignment horizontal="left" vertical="top" wrapText="1"/>
    </xf>
    <xf numFmtId="0" fontId="66" fillId="0" borderId="27" xfId="19" applyFont="1" applyFill="1" applyBorder="1" applyAlignment="1">
      <alignment horizontal="left" vertical="top" wrapText="1"/>
    </xf>
    <xf numFmtId="0" fontId="55" fillId="0" borderId="30" xfId="0" applyFont="1" applyFill="1" applyBorder="1" applyAlignment="1">
      <alignment horizontal="left" vertical="top" wrapText="1"/>
    </xf>
    <xf numFmtId="0" fontId="55" fillId="0" borderId="28" xfId="0" applyFont="1" applyFill="1" applyBorder="1" applyAlignment="1">
      <alignment horizontal="left" vertical="top" wrapText="1"/>
    </xf>
    <xf numFmtId="0" fontId="55" fillId="0" borderId="27" xfId="0" applyFont="1" applyFill="1" applyBorder="1" applyAlignment="1">
      <alignment horizontal="left" vertical="top" wrapText="1"/>
    </xf>
    <xf numFmtId="0" fontId="8" fillId="2" borderId="30" xfId="16" applyFont="1" applyFill="1" applyBorder="1" applyAlignment="1">
      <alignment horizontal="left" vertical="top" wrapText="1"/>
    </xf>
    <xf numFmtId="0" fontId="8" fillId="2" borderId="28" xfId="16" applyFont="1" applyFill="1" applyBorder="1" applyAlignment="1">
      <alignment horizontal="left" vertical="top" wrapText="1"/>
    </xf>
    <xf numFmtId="0" fontId="8" fillId="2" borderId="27" xfId="16" applyFont="1" applyFill="1" applyBorder="1" applyAlignment="1">
      <alignment horizontal="left" vertical="top" wrapText="1"/>
    </xf>
    <xf numFmtId="0" fontId="58" fillId="12" borderId="30" xfId="0" applyFont="1" applyFill="1" applyBorder="1" applyAlignment="1" applyProtection="1">
      <alignment horizontal="center" vertical="center" wrapText="1"/>
      <protection locked="0"/>
    </xf>
    <xf numFmtId="0" fontId="58" fillId="12" borderId="28" xfId="0" applyFont="1" applyFill="1" applyBorder="1" applyAlignment="1" applyProtection="1">
      <alignment horizontal="center" vertical="center" wrapText="1"/>
      <protection locked="0"/>
    </xf>
    <xf numFmtId="0" fontId="58" fillId="12" borderId="27" xfId="0" applyFont="1" applyFill="1" applyBorder="1" applyAlignment="1" applyProtection="1">
      <alignment horizontal="center" vertical="center" wrapText="1"/>
      <protection locked="0"/>
    </xf>
    <xf numFmtId="0" fontId="57" fillId="11" borderId="30" xfId="0" applyFont="1" applyFill="1" applyBorder="1" applyAlignment="1">
      <alignment horizontal="center" vertical="center" wrapText="1"/>
    </xf>
    <xf numFmtId="0" fontId="57" fillId="11" borderId="28" xfId="0" applyFont="1" applyFill="1" applyBorder="1" applyAlignment="1">
      <alignment horizontal="center" vertical="center" wrapText="1"/>
    </xf>
    <xf numFmtId="0" fontId="57" fillId="11" borderId="27" xfId="0" applyFont="1" applyFill="1" applyBorder="1" applyAlignment="1">
      <alignment horizontal="center" vertical="center" wrapText="1"/>
    </xf>
    <xf numFmtId="0" fontId="61" fillId="16" borderId="30" xfId="0" applyFont="1" applyFill="1" applyBorder="1" applyAlignment="1" applyProtection="1">
      <alignment horizontal="center" vertical="center" wrapText="1"/>
      <protection locked="0"/>
    </xf>
    <xf numFmtId="0" fontId="61" fillId="16" borderId="28" xfId="0" applyFont="1" applyFill="1" applyBorder="1" applyAlignment="1" applyProtection="1">
      <alignment horizontal="center" vertical="center" wrapText="1"/>
      <protection locked="0"/>
    </xf>
    <xf numFmtId="0" fontId="61" fillId="16" borderId="27" xfId="0" applyFont="1" applyFill="1" applyBorder="1" applyAlignment="1" applyProtection="1">
      <alignment horizontal="center" vertical="center" wrapText="1"/>
      <protection locked="0"/>
    </xf>
    <xf numFmtId="0" fontId="57" fillId="11" borderId="37" xfId="0" applyFont="1" applyFill="1" applyBorder="1" applyAlignment="1">
      <alignment horizontal="center" vertical="center" wrapText="1"/>
    </xf>
    <xf numFmtId="0" fontId="57" fillId="11" borderId="36" xfId="0" applyFont="1" applyFill="1" applyBorder="1" applyAlignment="1">
      <alignment horizontal="center" vertical="center" wrapText="1"/>
    </xf>
    <xf numFmtId="0" fontId="57" fillId="12" borderId="29" xfId="0" applyFont="1" applyFill="1" applyBorder="1" applyAlignment="1" applyProtection="1">
      <alignment horizontal="center" vertical="center" wrapText="1"/>
      <protection locked="0"/>
    </xf>
    <xf numFmtId="0" fontId="57" fillId="12" borderId="31" xfId="0" applyFont="1" applyFill="1" applyBorder="1" applyAlignment="1" applyProtection="1">
      <alignment horizontal="center" vertical="center" wrapText="1"/>
      <protection locked="0"/>
    </xf>
    <xf numFmtId="0" fontId="57" fillId="12" borderId="42" xfId="0" applyFont="1" applyFill="1" applyBorder="1" applyAlignment="1" applyProtection="1">
      <alignment horizontal="center" vertical="center" wrapText="1"/>
      <protection locked="0"/>
    </xf>
    <xf numFmtId="0" fontId="57" fillId="12" borderId="43" xfId="0" applyFont="1" applyFill="1" applyBorder="1" applyAlignment="1" applyProtection="1">
      <alignment horizontal="center" vertical="center" wrapText="1"/>
      <protection locked="0"/>
    </xf>
    <xf numFmtId="0" fontId="60" fillId="12" borderId="30" xfId="0" applyFont="1" applyFill="1" applyBorder="1" applyAlignment="1" applyProtection="1">
      <alignment horizontal="center" vertical="center" wrapText="1"/>
      <protection locked="0"/>
    </xf>
    <xf numFmtId="0" fontId="60" fillId="12" borderId="28" xfId="0" applyFont="1" applyFill="1" applyBorder="1" applyAlignment="1" applyProtection="1">
      <alignment horizontal="center" vertical="center" wrapText="1"/>
      <protection locked="0"/>
    </xf>
    <xf numFmtId="0" fontId="60" fillId="12" borderId="27" xfId="0" applyFont="1" applyFill="1" applyBorder="1" applyAlignment="1" applyProtection="1">
      <alignment horizontal="center" vertical="center" wrapText="1"/>
      <protection locked="0"/>
    </xf>
    <xf numFmtId="0" fontId="57" fillId="11" borderId="26" xfId="0" applyFont="1" applyFill="1" applyBorder="1" applyAlignment="1">
      <alignment horizontal="center" vertical="center" wrapText="1"/>
    </xf>
    <xf numFmtId="0" fontId="74" fillId="11" borderId="30" xfId="0" applyFont="1" applyFill="1" applyBorder="1" applyAlignment="1">
      <alignment horizontal="center" vertical="center" wrapText="1"/>
    </xf>
    <xf numFmtId="0" fontId="74" fillId="11" borderId="28" xfId="0" applyFont="1" applyFill="1" applyBorder="1" applyAlignment="1">
      <alignment horizontal="center" vertical="center" wrapText="1"/>
    </xf>
    <xf numFmtId="0" fontId="74" fillId="11" borderId="27" xfId="0" applyFont="1" applyFill="1" applyBorder="1" applyAlignment="1">
      <alignment horizontal="center" vertical="center" wrapText="1"/>
    </xf>
    <xf numFmtId="0" fontId="57" fillId="11" borderId="16" xfId="0" applyFont="1" applyFill="1" applyBorder="1" applyAlignment="1">
      <alignment horizontal="center" vertical="center" wrapText="1"/>
    </xf>
    <xf numFmtId="0" fontId="55" fillId="0" borderId="30" xfId="0" applyFont="1" applyBorder="1" applyAlignment="1">
      <alignment horizontal="center" vertical="top" wrapText="1"/>
    </xf>
    <xf numFmtId="0" fontId="55" fillId="0" borderId="28" xfId="0" applyFont="1" applyBorder="1" applyAlignment="1">
      <alignment horizontal="center" vertical="top" wrapText="1"/>
    </xf>
    <xf numFmtId="0" fontId="58" fillId="11" borderId="37" xfId="0" applyFont="1" applyFill="1" applyBorder="1" applyAlignment="1">
      <alignment horizontal="center" vertical="center" wrapText="1"/>
    </xf>
    <xf numFmtId="0" fontId="58" fillId="11" borderId="16" xfId="0" applyFont="1" applyFill="1" applyBorder="1" applyAlignment="1">
      <alignment horizontal="center" vertical="center" wrapText="1"/>
    </xf>
    <xf numFmtId="0" fontId="58" fillId="11" borderId="36" xfId="0" applyFont="1" applyFill="1" applyBorder="1" applyAlignment="1">
      <alignment horizontal="center" vertical="center" wrapText="1"/>
    </xf>
    <xf numFmtId="0" fontId="58" fillId="11" borderId="30" xfId="0" applyFont="1" applyFill="1" applyBorder="1" applyAlignment="1">
      <alignment horizontal="center" vertical="center" wrapText="1"/>
    </xf>
    <xf numFmtId="0" fontId="58" fillId="11" borderId="28" xfId="0" applyFont="1" applyFill="1" applyBorder="1" applyAlignment="1">
      <alignment horizontal="center" vertical="center" wrapText="1"/>
    </xf>
    <xf numFmtId="0" fontId="58" fillId="11" borderId="27" xfId="0" applyFont="1" applyFill="1" applyBorder="1" applyAlignment="1">
      <alignment horizontal="center" vertical="center" wrapText="1"/>
    </xf>
    <xf numFmtId="0" fontId="58" fillId="12" borderId="29" xfId="0" applyFont="1" applyFill="1" applyBorder="1" applyAlignment="1" applyProtection="1">
      <alignment horizontal="center" vertical="center" wrapText="1"/>
      <protection locked="0"/>
    </xf>
    <xf numFmtId="0" fontId="58" fillId="12" borderId="31" xfId="0" applyFont="1" applyFill="1" applyBorder="1" applyAlignment="1" applyProtection="1">
      <alignment horizontal="center" vertical="center" wrapText="1"/>
      <protection locked="0"/>
    </xf>
    <xf numFmtId="0" fontId="58" fillId="12" borderId="42" xfId="0" applyFont="1" applyFill="1" applyBorder="1" applyAlignment="1" applyProtection="1">
      <alignment horizontal="center" vertical="center" wrapText="1"/>
      <protection locked="0"/>
    </xf>
    <xf numFmtId="0" fontId="58" fillId="12" borderId="43" xfId="0" applyFont="1" applyFill="1" applyBorder="1" applyAlignment="1" applyProtection="1">
      <alignment horizontal="center" vertical="center" wrapText="1"/>
      <protection locked="0"/>
    </xf>
    <xf numFmtId="0" fontId="8" fillId="0" borderId="30" xfId="19" applyFont="1" applyBorder="1" applyAlignment="1">
      <alignment horizontal="left" vertical="top" wrapText="1"/>
    </xf>
    <xf numFmtId="0" fontId="8" fillId="0" borderId="28" xfId="19" applyFont="1" applyBorder="1" applyAlignment="1">
      <alignment horizontal="left" vertical="top" wrapText="1"/>
    </xf>
    <xf numFmtId="0" fontId="70" fillId="11" borderId="30" xfId="0" applyFont="1" applyFill="1" applyBorder="1" applyAlignment="1">
      <alignment horizontal="center" vertical="center" wrapText="1"/>
    </xf>
    <xf numFmtId="0" fontId="70" fillId="11" borderId="28" xfId="0" applyFont="1" applyFill="1" applyBorder="1" applyAlignment="1">
      <alignment horizontal="center" vertical="center" wrapText="1"/>
    </xf>
    <xf numFmtId="0" fontId="70" fillId="11" borderId="27" xfId="0" applyFont="1" applyFill="1" applyBorder="1" applyAlignment="1">
      <alignment horizontal="center" vertical="center" wrapText="1"/>
    </xf>
    <xf numFmtId="0" fontId="58" fillId="0" borderId="30" xfId="19" applyFont="1" applyBorder="1" applyAlignment="1">
      <alignment horizontal="left" vertical="top" wrapText="1"/>
    </xf>
    <xf numFmtId="0" fontId="58" fillId="0" borderId="28" xfId="19" applyFont="1" applyBorder="1" applyAlignment="1">
      <alignment horizontal="left" vertical="top" wrapText="1"/>
    </xf>
    <xf numFmtId="0" fontId="58" fillId="0" borderId="27" xfId="19" applyFont="1" applyBorder="1" applyAlignment="1">
      <alignment horizontal="left" vertical="top" wrapText="1"/>
    </xf>
    <xf numFmtId="0" fontId="58" fillId="12" borderId="30" xfId="0" applyFont="1" applyFill="1" applyBorder="1" applyAlignment="1" applyProtection="1">
      <alignment horizontal="center" vertical="center"/>
      <protection locked="0"/>
    </xf>
    <xf numFmtId="0" fontId="58" fillId="12" borderId="28" xfId="0" applyFont="1" applyFill="1" applyBorder="1" applyAlignment="1" applyProtection="1">
      <alignment horizontal="center" vertical="center"/>
      <protection locked="0"/>
    </xf>
    <xf numFmtId="0" fontId="58" fillId="12" borderId="27" xfId="0" applyFont="1" applyFill="1" applyBorder="1" applyAlignment="1" applyProtection="1">
      <alignment horizontal="center" vertical="center"/>
      <protection locked="0"/>
    </xf>
    <xf numFmtId="0" fontId="64" fillId="16" borderId="30" xfId="0" applyFont="1" applyFill="1" applyBorder="1" applyAlignment="1" applyProtection="1">
      <alignment horizontal="center" vertical="center" wrapText="1"/>
      <protection locked="0"/>
    </xf>
    <xf numFmtId="0" fontId="64" fillId="16" borderId="28" xfId="0" applyFont="1" applyFill="1" applyBorder="1" applyAlignment="1" applyProtection="1">
      <alignment horizontal="center" vertical="center" wrapText="1"/>
      <protection locked="0"/>
    </xf>
    <xf numFmtId="0" fontId="64" fillId="16" borderId="27" xfId="0" applyFont="1" applyFill="1" applyBorder="1" applyAlignment="1" applyProtection="1">
      <alignment horizontal="center" vertical="center" wrapText="1"/>
      <protection locked="0"/>
    </xf>
    <xf numFmtId="0" fontId="8" fillId="0" borderId="27" xfId="19" applyFont="1" applyBorder="1" applyAlignment="1">
      <alignment horizontal="left" vertical="top" wrapText="1"/>
    </xf>
    <xf numFmtId="0" fontId="8" fillId="0" borderId="30" xfId="0" applyFont="1" applyFill="1" applyBorder="1" applyAlignment="1">
      <alignment horizontal="left" vertical="top" wrapText="1"/>
    </xf>
    <xf numFmtId="0" fontId="8" fillId="0" borderId="27" xfId="0" applyFont="1" applyFill="1" applyBorder="1" applyAlignment="1">
      <alignment horizontal="left" vertical="top" wrapText="1"/>
    </xf>
    <xf numFmtId="0" fontId="8" fillId="0" borderId="30" xfId="19" applyFont="1" applyBorder="1" applyAlignment="1">
      <alignment horizontal="center" vertical="top" wrapText="1"/>
    </xf>
    <xf numFmtId="0" fontId="8" fillId="0" borderId="28" xfId="19" applyFont="1" applyBorder="1" applyAlignment="1">
      <alignment horizontal="center" vertical="top" wrapText="1"/>
    </xf>
    <xf numFmtId="0" fontId="8" fillId="0" borderId="27" xfId="19" applyFont="1" applyBorder="1" applyAlignment="1">
      <alignment horizontal="center" vertical="top" wrapText="1"/>
    </xf>
    <xf numFmtId="0" fontId="8" fillId="0" borderId="28" xfId="0" applyFont="1" applyFill="1" applyBorder="1" applyAlignment="1">
      <alignment horizontal="left" vertical="top" wrapText="1"/>
    </xf>
    <xf numFmtId="0" fontId="55" fillId="0" borderId="30" xfId="0" applyFont="1" applyFill="1" applyBorder="1" applyAlignment="1">
      <alignment horizontal="center" vertical="top" wrapText="1"/>
    </xf>
    <xf numFmtId="0" fontId="55" fillId="0" borderId="27" xfId="0" applyFont="1" applyFill="1" applyBorder="1" applyAlignment="1">
      <alignment horizontal="center" vertical="top" wrapText="1"/>
    </xf>
    <xf numFmtId="0" fontId="55" fillId="0" borderId="27" xfId="0" applyFont="1" applyBorder="1" applyAlignment="1">
      <alignment horizontal="center" vertical="top" wrapText="1"/>
    </xf>
    <xf numFmtId="0" fontId="70" fillId="11" borderId="30" xfId="0" applyFont="1" applyFill="1" applyBorder="1" applyAlignment="1">
      <alignment horizontal="left" vertical="top" wrapText="1"/>
    </xf>
    <xf numFmtId="0" fontId="70" fillId="11" borderId="28" xfId="0" applyFont="1" applyFill="1" applyBorder="1" applyAlignment="1">
      <alignment horizontal="left" vertical="top" wrapText="1"/>
    </xf>
    <xf numFmtId="0" fontId="70" fillId="11" borderId="27" xfId="0" applyFont="1" applyFill="1" applyBorder="1" applyAlignment="1">
      <alignment horizontal="left" vertical="top" wrapText="1"/>
    </xf>
    <xf numFmtId="0" fontId="70" fillId="0" borderId="30" xfId="19" applyFont="1" applyBorder="1" applyAlignment="1">
      <alignment horizontal="left" vertical="top" wrapText="1"/>
    </xf>
    <xf numFmtId="0" fontId="70" fillId="0" borderId="28" xfId="19" applyFont="1" applyBorder="1" applyAlignment="1">
      <alignment horizontal="left" vertical="top" wrapText="1"/>
    </xf>
    <xf numFmtId="0" fontId="70" fillId="0" borderId="27" xfId="19" applyFont="1" applyBorder="1" applyAlignment="1">
      <alignment horizontal="left" vertical="top" wrapText="1"/>
    </xf>
    <xf numFmtId="0" fontId="70" fillId="0" borderId="30" xfId="19" applyFont="1" applyBorder="1" applyAlignment="1">
      <alignment vertical="top" wrapText="1"/>
    </xf>
    <xf numFmtId="0" fontId="70" fillId="0" borderId="28" xfId="19" applyFont="1" applyBorder="1" applyAlignment="1">
      <alignment vertical="top" wrapText="1"/>
    </xf>
    <xf numFmtId="0" fontId="70" fillId="0" borderId="27" xfId="19" applyFont="1" applyBorder="1" applyAlignment="1">
      <alignment vertical="top" wrapText="1"/>
    </xf>
    <xf numFmtId="0" fontId="79" fillId="0" borderId="30" xfId="0" applyFont="1" applyBorder="1" applyAlignment="1">
      <alignment horizontal="center" vertical="top" wrapText="1"/>
    </xf>
    <xf numFmtId="0" fontId="79" fillId="0" borderId="28" xfId="0" applyFont="1" applyBorder="1" applyAlignment="1">
      <alignment horizontal="center" vertical="top" wrapText="1"/>
    </xf>
    <xf numFmtId="0" fontId="79" fillId="0" borderId="27" xfId="0" applyFont="1" applyBorder="1" applyAlignment="1">
      <alignment horizontal="center" vertical="top" wrapText="1"/>
    </xf>
    <xf numFmtId="0" fontId="58" fillId="12" borderId="30" xfId="0" applyFont="1" applyFill="1" applyBorder="1" applyAlignment="1" applyProtection="1">
      <alignment horizontal="left" vertical="top" wrapText="1"/>
      <protection locked="0"/>
    </xf>
    <xf numFmtId="0" fontId="58" fillId="12" borderId="28" xfId="0" applyFont="1" applyFill="1" applyBorder="1" applyAlignment="1" applyProtection="1">
      <alignment horizontal="left" vertical="top" wrapText="1"/>
      <protection locked="0"/>
    </xf>
    <xf numFmtId="0" fontId="58" fillId="12" borderId="27" xfId="0" applyFont="1" applyFill="1" applyBorder="1" applyAlignment="1" applyProtection="1">
      <alignment horizontal="left" vertical="top" wrapText="1"/>
      <protection locked="0"/>
    </xf>
    <xf numFmtId="0" fontId="59" fillId="0" borderId="30" xfId="0" applyFont="1" applyBorder="1" applyAlignment="1">
      <alignment horizontal="left" vertical="top" wrapText="1"/>
    </xf>
    <xf numFmtId="0" fontId="59" fillId="0" borderId="28" xfId="0" applyFont="1" applyBorder="1" applyAlignment="1">
      <alignment horizontal="left" vertical="top" wrapText="1"/>
    </xf>
    <xf numFmtId="0" fontId="59" fillId="0" borderId="27" xfId="0" applyFont="1" applyBorder="1" applyAlignment="1">
      <alignment horizontal="left" vertical="top" wrapText="1"/>
    </xf>
    <xf numFmtId="0" fontId="56" fillId="0" borderId="30" xfId="19" applyFont="1" applyFill="1" applyBorder="1" applyAlignment="1">
      <alignment horizontal="left" vertical="top" wrapText="1"/>
    </xf>
    <xf numFmtId="0" fontId="56" fillId="0" borderId="28" xfId="19" applyFont="1" applyFill="1" applyBorder="1" applyAlignment="1">
      <alignment horizontal="left" vertical="top" wrapText="1"/>
    </xf>
    <xf numFmtId="0" fontId="56" fillId="0" borderId="27" xfId="19" applyFont="1" applyFill="1" applyBorder="1" applyAlignment="1">
      <alignment horizontal="left" vertical="top" wrapText="1"/>
    </xf>
    <xf numFmtId="0" fontId="56" fillId="2" borderId="30" xfId="19" applyFont="1" applyFill="1" applyBorder="1" applyAlignment="1">
      <alignment horizontal="left" vertical="top" wrapText="1"/>
    </xf>
    <xf numFmtId="0" fontId="56" fillId="2" borderId="28" xfId="19" applyFont="1" applyFill="1" applyBorder="1" applyAlignment="1">
      <alignment horizontal="left" vertical="top" wrapText="1"/>
    </xf>
    <xf numFmtId="0" fontId="56" fillId="2" borderId="27" xfId="19" applyFont="1" applyFill="1" applyBorder="1" applyAlignment="1">
      <alignment horizontal="left" vertical="top" wrapText="1"/>
    </xf>
    <xf numFmtId="0" fontId="64" fillId="16" borderId="30" xfId="0" applyFont="1" applyFill="1" applyBorder="1" applyAlignment="1" applyProtection="1">
      <alignment horizontal="left" vertical="top" wrapText="1"/>
      <protection locked="0"/>
    </xf>
    <xf numFmtId="0" fontId="64" fillId="16" borderId="28" xfId="0" applyFont="1" applyFill="1" applyBorder="1" applyAlignment="1" applyProtection="1">
      <alignment horizontal="left" vertical="top" wrapText="1"/>
      <protection locked="0"/>
    </xf>
    <xf numFmtId="0" fontId="64" fillId="16" borderId="27" xfId="0" applyFont="1" applyFill="1" applyBorder="1" applyAlignment="1" applyProtection="1">
      <alignment horizontal="left" vertical="top" wrapText="1"/>
      <protection locked="0"/>
    </xf>
    <xf numFmtId="0" fontId="58" fillId="11" borderId="26" xfId="0" applyFont="1" applyFill="1" applyBorder="1" applyAlignment="1">
      <alignment horizontal="left" vertical="top" wrapText="1"/>
    </xf>
    <xf numFmtId="0" fontId="58" fillId="12" borderId="26" xfId="0" applyFont="1" applyFill="1" applyBorder="1" applyAlignment="1" applyProtection="1">
      <alignment horizontal="left" vertical="top" wrapText="1"/>
      <protection locked="0"/>
    </xf>
    <xf numFmtId="0" fontId="58" fillId="11" borderId="30" xfId="0" applyFont="1" applyFill="1" applyBorder="1" applyAlignment="1">
      <alignment horizontal="left" vertical="top" wrapText="1"/>
    </xf>
    <xf numFmtId="0" fontId="58" fillId="11" borderId="28" xfId="0" applyFont="1" applyFill="1" applyBorder="1" applyAlignment="1">
      <alignment horizontal="left" vertical="top" wrapText="1"/>
    </xf>
    <xf numFmtId="0" fontId="58" fillId="11" borderId="27" xfId="0" applyFont="1" applyFill="1" applyBorder="1" applyAlignment="1">
      <alignment horizontal="left" vertical="top" wrapText="1"/>
    </xf>
    <xf numFmtId="0" fontId="26" fillId="0" borderId="30" xfId="19" applyFont="1" applyBorder="1" applyAlignment="1">
      <alignment horizontal="center" vertical="top" wrapText="1"/>
    </xf>
    <xf numFmtId="0" fontId="26" fillId="0" borderId="27" xfId="19" applyFont="1" applyBorder="1" applyAlignment="1">
      <alignment horizontal="center" vertical="top" wrapText="1"/>
    </xf>
    <xf numFmtId="0" fontId="66" fillId="0" borderId="30" xfId="19" applyFont="1" applyFill="1" applyBorder="1" applyAlignment="1">
      <alignment horizontal="center" vertical="top" wrapText="1"/>
    </xf>
    <xf numFmtId="0" fontId="66" fillId="0" borderId="27" xfId="19" applyFont="1" applyFill="1" applyBorder="1" applyAlignment="1">
      <alignment horizontal="center" vertical="top" wrapText="1"/>
    </xf>
    <xf numFmtId="0" fontId="8" fillId="0" borderId="30" xfId="19" applyFont="1" applyBorder="1" applyAlignment="1" applyProtection="1">
      <alignment horizontal="center" vertical="top" wrapText="1"/>
      <protection locked="0"/>
    </xf>
    <xf numFmtId="0" fontId="8" fillId="0" borderId="27" xfId="19" applyFont="1" applyBorder="1" applyAlignment="1" applyProtection="1">
      <alignment horizontal="center" vertical="top" wrapText="1"/>
      <protection locked="0"/>
    </xf>
    <xf numFmtId="0" fontId="58" fillId="9" borderId="13" xfId="19" applyFont="1" applyFill="1" applyBorder="1" applyAlignment="1" applyProtection="1">
      <alignment horizontal="left" vertical="center" wrapText="1"/>
      <protection locked="0"/>
    </xf>
    <xf numFmtId="0" fontId="58" fillId="11" borderId="26" xfId="0" applyFont="1" applyFill="1" applyBorder="1" applyAlignment="1">
      <alignment horizontal="center" vertical="center" wrapText="1"/>
    </xf>
    <xf numFmtId="0" fontId="58" fillId="12" borderId="26" xfId="0" applyFont="1" applyFill="1" applyBorder="1" applyAlignment="1" applyProtection="1">
      <alignment horizontal="center" vertical="center" wrapText="1"/>
      <protection locked="0"/>
    </xf>
    <xf numFmtId="0" fontId="54" fillId="2" borderId="30" xfId="0" applyFont="1" applyFill="1" applyBorder="1" applyAlignment="1">
      <alignment horizontal="left" vertical="top" wrapText="1"/>
    </xf>
    <xf numFmtId="0" fontId="54" fillId="2" borderId="28" xfId="0" applyFont="1" applyFill="1" applyBorder="1" applyAlignment="1">
      <alignment horizontal="left" vertical="top" wrapText="1"/>
    </xf>
    <xf numFmtId="0" fontId="54" fillId="2" borderId="27" xfId="0" applyFont="1" applyFill="1" applyBorder="1" applyAlignment="1">
      <alignment horizontal="left" vertical="top" wrapText="1"/>
    </xf>
    <xf numFmtId="0" fontId="8" fillId="2" borderId="30" xfId="0" applyFont="1" applyFill="1" applyBorder="1" applyAlignment="1">
      <alignment horizontal="left" vertical="top" wrapText="1"/>
    </xf>
    <xf numFmtId="0" fontId="8" fillId="2" borderId="27" xfId="0" applyFont="1" applyFill="1" applyBorder="1" applyAlignment="1">
      <alignment horizontal="left" vertical="top" wrapText="1"/>
    </xf>
    <xf numFmtId="0" fontId="8" fillId="0" borderId="30" xfId="0" applyFont="1" applyFill="1" applyBorder="1" applyAlignment="1">
      <alignment horizontal="center" vertical="top" wrapText="1"/>
    </xf>
    <xf numFmtId="0" fontId="8" fillId="0" borderId="28" xfId="0" applyFont="1" applyFill="1" applyBorder="1" applyAlignment="1">
      <alignment horizontal="center" vertical="top" wrapText="1"/>
    </xf>
    <xf numFmtId="0" fontId="8" fillId="0" borderId="27" xfId="0" applyFont="1" applyFill="1" applyBorder="1" applyAlignment="1">
      <alignment horizontal="center" vertical="top" wrapText="1"/>
    </xf>
    <xf numFmtId="0" fontId="8" fillId="2" borderId="30" xfId="19" applyFont="1" applyFill="1" applyBorder="1" applyAlignment="1">
      <alignment vertical="top" wrapText="1"/>
    </xf>
    <xf numFmtId="0" fontId="8" fillId="2" borderId="27" xfId="19" applyFont="1" applyFill="1" applyBorder="1" applyAlignment="1">
      <alignment vertical="top" wrapText="1"/>
    </xf>
    <xf numFmtId="0" fontId="58" fillId="2" borderId="37" xfId="0" applyFont="1" applyFill="1" applyBorder="1" applyAlignment="1">
      <alignment horizontal="left" vertical="top" wrapText="1"/>
    </xf>
    <xf numFmtId="0" fontId="58" fillId="2" borderId="16" xfId="0" applyFont="1" applyFill="1" applyBorder="1" applyAlignment="1">
      <alignment horizontal="left" vertical="top" wrapText="1"/>
    </xf>
    <xf numFmtId="0" fontId="58" fillId="2" borderId="36" xfId="0" applyFont="1" applyFill="1" applyBorder="1" applyAlignment="1">
      <alignment horizontal="left" vertical="top" wrapText="1"/>
    </xf>
    <xf numFmtId="0" fontId="8" fillId="0" borderId="30" xfId="19" applyFont="1" applyFill="1" applyBorder="1" applyAlignment="1">
      <alignment vertical="top" wrapText="1"/>
    </xf>
    <xf numFmtId="0" fontId="8" fillId="0" borderId="28" xfId="19" applyFont="1" applyFill="1" applyBorder="1" applyAlignment="1">
      <alignment vertical="top" wrapText="1"/>
    </xf>
    <xf numFmtId="0" fontId="8" fillId="0" borderId="27" xfId="19" applyFont="1" applyFill="1" applyBorder="1" applyAlignment="1">
      <alignment vertical="top" wrapText="1"/>
    </xf>
    <xf numFmtId="0" fontId="79" fillId="0" borderId="30" xfId="0" applyFont="1" applyBorder="1" applyAlignment="1">
      <alignment vertical="top" wrapText="1"/>
    </xf>
    <xf numFmtId="0" fontId="79" fillId="0" borderId="28" xfId="0" applyFont="1" applyBorder="1" applyAlignment="1">
      <alignment vertical="top" wrapText="1"/>
    </xf>
    <xf numFmtId="0" fontId="79" fillId="0" borderId="27" xfId="0" applyFont="1" applyBorder="1" applyAlignment="1">
      <alignment vertical="top" wrapText="1"/>
    </xf>
    <xf numFmtId="0" fontId="59" fillId="0" borderId="30" xfId="0" applyFont="1" applyBorder="1" applyAlignment="1">
      <alignment vertical="top" wrapText="1"/>
    </xf>
    <xf numFmtId="0" fontId="59" fillId="0" borderId="28" xfId="0" applyFont="1" applyBorder="1" applyAlignment="1">
      <alignment vertical="top" wrapText="1"/>
    </xf>
    <xf numFmtId="0" fontId="59" fillId="0" borderId="27" xfId="0" applyFont="1" applyBorder="1" applyAlignment="1">
      <alignment vertical="top" wrapText="1"/>
    </xf>
    <xf numFmtId="0" fontId="56" fillId="2" borderId="30" xfId="19" applyFont="1" applyFill="1" applyBorder="1" applyAlignment="1">
      <alignment vertical="top" wrapText="1"/>
    </xf>
    <xf numFmtId="0" fontId="56" fillId="2" borderId="27" xfId="19" applyFont="1" applyFill="1" applyBorder="1" applyAlignment="1">
      <alignment vertical="top" wrapText="1"/>
    </xf>
    <xf numFmtId="0" fontId="8" fillId="0" borderId="30" xfId="0" applyFont="1" applyBorder="1" applyAlignment="1">
      <alignment vertical="top" wrapText="1"/>
    </xf>
    <xf numFmtId="0" fontId="8" fillId="0" borderId="28" xfId="0" applyFont="1" applyBorder="1" applyAlignment="1">
      <alignment vertical="top" wrapText="1"/>
    </xf>
    <xf numFmtId="0" fontId="8" fillId="0" borderId="27" xfId="0" applyFont="1" applyBorder="1" applyAlignment="1">
      <alignment vertical="top" wrapText="1"/>
    </xf>
    <xf numFmtId="0" fontId="8" fillId="0" borderId="26" xfId="19" applyFont="1" applyBorder="1" applyAlignment="1">
      <alignment horizontal="left" vertical="top" wrapText="1"/>
    </xf>
    <xf numFmtId="0" fontId="55" fillId="0" borderId="26" xfId="0" applyFont="1" applyBorder="1" applyAlignment="1">
      <alignment horizontal="left" vertical="top" wrapText="1"/>
    </xf>
    <xf numFmtId="0" fontId="55" fillId="0" borderId="26" xfId="0" applyFont="1" applyFill="1" applyBorder="1" applyAlignment="1">
      <alignment horizontal="left" vertical="top" wrapText="1"/>
    </xf>
    <xf numFmtId="0" fontId="8" fillId="0" borderId="26" xfId="0" applyFont="1" applyFill="1" applyBorder="1" applyAlignment="1">
      <alignment horizontal="center" vertical="top" wrapText="1"/>
    </xf>
    <xf numFmtId="0" fontId="8" fillId="0" borderId="26" xfId="0" applyFont="1" applyFill="1" applyBorder="1" applyAlignment="1">
      <alignment horizontal="left" vertical="top" wrapText="1"/>
    </xf>
    <xf numFmtId="0" fontId="70" fillId="11" borderId="30" xfId="0" applyFont="1" applyFill="1" applyBorder="1" applyAlignment="1">
      <alignment horizontal="center" vertical="top" wrapText="1"/>
    </xf>
    <xf numFmtId="0" fontId="70" fillId="11" borderId="28" xfId="0" applyFont="1" applyFill="1" applyBorder="1" applyAlignment="1">
      <alignment horizontal="center" vertical="top" wrapText="1"/>
    </xf>
    <xf numFmtId="0" fontId="70" fillId="11" borderId="27" xfId="0" applyFont="1" applyFill="1" applyBorder="1" applyAlignment="1">
      <alignment horizontal="center" vertical="top" wrapText="1"/>
    </xf>
    <xf numFmtId="0" fontId="58" fillId="11" borderId="30" xfId="0" applyFont="1" applyFill="1" applyBorder="1" applyAlignment="1">
      <alignment horizontal="center" vertical="top" wrapText="1"/>
    </xf>
    <xf numFmtId="0" fontId="58" fillId="11" borderId="28" xfId="0" applyFont="1" applyFill="1" applyBorder="1" applyAlignment="1">
      <alignment horizontal="center" vertical="top" wrapText="1"/>
    </xf>
    <xf numFmtId="0" fontId="58" fillId="11" borderId="27" xfId="0" applyFont="1" applyFill="1" applyBorder="1" applyAlignment="1">
      <alignment horizontal="center" vertical="top" wrapText="1"/>
    </xf>
    <xf numFmtId="0" fontId="58" fillId="12" borderId="30" xfId="0" applyFont="1" applyFill="1" applyBorder="1" applyAlignment="1" applyProtection="1">
      <alignment horizontal="center" vertical="top" wrapText="1"/>
      <protection locked="0"/>
    </xf>
    <xf numFmtId="0" fontId="58" fillId="12" borderId="28" xfId="0" applyFont="1" applyFill="1" applyBorder="1" applyAlignment="1" applyProtection="1">
      <alignment horizontal="center" vertical="top" wrapText="1"/>
      <protection locked="0"/>
    </xf>
    <xf numFmtId="0" fontId="58" fillId="12" borderId="27" xfId="0" applyFont="1" applyFill="1" applyBorder="1" applyAlignment="1" applyProtection="1">
      <alignment horizontal="center" vertical="top" wrapText="1"/>
      <protection locked="0"/>
    </xf>
    <xf numFmtId="0" fontId="58" fillId="0" borderId="30" xfId="19" applyFont="1" applyBorder="1" applyAlignment="1">
      <alignment horizontal="center" vertical="top" wrapText="1"/>
    </xf>
    <xf numFmtId="0" fontId="58" fillId="0" borderId="28" xfId="19" applyFont="1" applyBorder="1" applyAlignment="1">
      <alignment horizontal="center" vertical="top" wrapText="1"/>
    </xf>
    <xf numFmtId="0" fontId="58" fillId="0" borderId="27" xfId="19" applyFont="1" applyBorder="1" applyAlignment="1">
      <alignment horizontal="center" vertical="top" wrapText="1"/>
    </xf>
    <xf numFmtId="0" fontId="8" fillId="0" borderId="30" xfId="0" applyFont="1" applyBorder="1" applyAlignment="1">
      <alignment horizontal="center" vertical="top" wrapText="1"/>
    </xf>
    <xf numFmtId="0" fontId="8" fillId="0" borderId="28" xfId="0" applyFont="1" applyBorder="1" applyAlignment="1">
      <alignment horizontal="center" vertical="top" wrapText="1"/>
    </xf>
    <xf numFmtId="0" fontId="8" fillId="0" borderId="27" xfId="0" applyFont="1" applyBorder="1" applyAlignment="1">
      <alignment horizontal="center" vertical="top" wrapText="1"/>
    </xf>
    <xf numFmtId="0" fontId="59" fillId="0" borderId="30" xfId="0" applyFont="1" applyBorder="1" applyAlignment="1">
      <alignment horizontal="center" vertical="top" wrapText="1"/>
    </xf>
    <xf numFmtId="0" fontId="59" fillId="0" borderId="28" xfId="0" applyFont="1" applyBorder="1" applyAlignment="1">
      <alignment horizontal="center" vertical="top" wrapText="1"/>
    </xf>
    <xf numFmtId="0" fontId="59" fillId="0" borderId="27" xfId="0" applyFont="1" applyBorder="1" applyAlignment="1">
      <alignment horizontal="center" vertical="top" wrapText="1"/>
    </xf>
    <xf numFmtId="0" fontId="58" fillId="11" borderId="26" xfId="0" applyFont="1" applyFill="1" applyBorder="1" applyAlignment="1">
      <alignment horizontal="center" vertical="top" wrapText="1"/>
    </xf>
    <xf numFmtId="0" fontId="58" fillId="12" borderId="26" xfId="0" applyFont="1" applyFill="1" applyBorder="1" applyAlignment="1" applyProtection="1">
      <alignment horizontal="center" vertical="top" wrapText="1"/>
      <protection locked="0"/>
    </xf>
    <xf numFmtId="0" fontId="58" fillId="9" borderId="0" xfId="19" applyFont="1" applyFill="1" applyBorder="1" applyAlignment="1" applyProtection="1">
      <alignment horizontal="left" vertical="top" wrapText="1"/>
      <protection locked="0"/>
    </xf>
    <xf numFmtId="0" fontId="64" fillId="16" borderId="30" xfId="0" applyFont="1" applyFill="1" applyBorder="1" applyAlignment="1" applyProtection="1">
      <alignment horizontal="center" vertical="top" wrapText="1"/>
      <protection locked="0"/>
    </xf>
    <xf numFmtId="0" fontId="64" fillId="16" borderId="28" xfId="0" applyFont="1" applyFill="1" applyBorder="1" applyAlignment="1" applyProtection="1">
      <alignment horizontal="center" vertical="top" wrapText="1"/>
      <protection locked="0"/>
    </xf>
    <xf numFmtId="0" fontId="64" fillId="16" borderId="27" xfId="0" applyFont="1" applyFill="1" applyBorder="1" applyAlignment="1" applyProtection="1">
      <alignment horizontal="center" vertical="top" wrapText="1"/>
      <protection locked="0"/>
    </xf>
    <xf numFmtId="0" fontId="70" fillId="11" borderId="26" xfId="0" applyFont="1" applyFill="1" applyBorder="1" applyAlignment="1">
      <alignment horizontal="center" vertical="top" wrapText="1"/>
    </xf>
    <xf numFmtId="0" fontId="58" fillId="0" borderId="30" xfId="19" applyFont="1" applyFill="1" applyBorder="1" applyAlignment="1">
      <alignment horizontal="left" vertical="top" wrapText="1"/>
    </xf>
    <xf numFmtId="0" fontId="58" fillId="0" borderId="27" xfId="19" applyFont="1" applyFill="1" applyBorder="1" applyAlignment="1">
      <alignment horizontal="left" vertical="top" wrapText="1"/>
    </xf>
    <xf numFmtId="0" fontId="54" fillId="0" borderId="30" xfId="0" applyFont="1" applyBorder="1" applyAlignment="1">
      <alignment horizontal="left" vertical="top" wrapText="1"/>
    </xf>
    <xf numFmtId="0" fontId="54" fillId="0" borderId="28" xfId="0" applyFont="1" applyBorder="1" applyAlignment="1">
      <alignment horizontal="left" vertical="top" wrapText="1"/>
    </xf>
    <xf numFmtId="0" fontId="54" fillId="0" borderId="27" xfId="0" applyFont="1" applyBorder="1" applyAlignment="1">
      <alignment horizontal="left" vertical="top" wrapText="1"/>
    </xf>
    <xf numFmtId="0" fontId="79" fillId="0" borderId="30" xfId="19" applyFont="1" applyFill="1" applyBorder="1" applyAlignment="1">
      <alignment horizontal="left" vertical="top" wrapText="1"/>
    </xf>
    <xf numFmtId="0" fontId="79" fillId="0" borderId="28" xfId="19" applyFont="1" applyFill="1" applyBorder="1" applyAlignment="1">
      <alignment horizontal="left" vertical="top" wrapText="1"/>
    </xf>
    <xf numFmtId="0" fontId="79" fillId="0" borderId="27" xfId="19" applyFont="1" applyFill="1" applyBorder="1" applyAlignment="1">
      <alignment horizontal="left" vertical="top" wrapText="1"/>
    </xf>
    <xf numFmtId="0" fontId="58" fillId="0" borderId="28" xfId="19" applyFont="1" applyFill="1" applyBorder="1" applyAlignment="1">
      <alignment horizontal="left" vertical="top" wrapText="1"/>
    </xf>
    <xf numFmtId="0" fontId="56" fillId="0" borderId="26" xfId="19" applyFont="1" applyFill="1" applyBorder="1" applyAlignment="1">
      <alignment horizontal="left" vertical="top" wrapText="1"/>
    </xf>
    <xf numFmtId="0" fontId="63" fillId="0" borderId="0" xfId="19" applyFont="1" applyAlignment="1">
      <alignment horizontal="left" vertical="center" wrapText="1"/>
    </xf>
    <xf numFmtId="0" fontId="58" fillId="8" borderId="13" xfId="19" applyFont="1" applyFill="1" applyBorder="1" applyAlignment="1">
      <alignment horizontal="left" vertical="top" wrapText="1"/>
    </xf>
    <xf numFmtId="0" fontId="79" fillId="0" borderId="26" xfId="0" applyFont="1" applyBorder="1" applyAlignment="1">
      <alignment horizontal="left" vertical="top" wrapText="1"/>
    </xf>
    <xf numFmtId="0" fontId="55" fillId="0" borderId="30" xfId="0" applyFont="1" applyBorder="1" applyAlignment="1">
      <alignment horizontal="center" vertical="top"/>
    </xf>
    <xf numFmtId="0" fontId="55" fillId="0" borderId="27" xfId="0" applyFont="1" applyBorder="1" applyAlignment="1">
      <alignment horizontal="center" vertical="top"/>
    </xf>
    <xf numFmtId="0" fontId="55" fillId="0" borderId="28" xfId="0" applyFont="1" applyFill="1" applyBorder="1" applyAlignment="1">
      <alignment horizontal="center" vertical="top" wrapText="1"/>
    </xf>
    <xf numFmtId="0" fontId="8" fillId="0" borderId="26" xfId="0" applyFont="1" applyBorder="1" applyAlignment="1">
      <alignment horizontal="left" vertical="top" wrapText="1"/>
    </xf>
    <xf numFmtId="0" fontId="59" fillId="0" borderId="26" xfId="0" applyFont="1" applyBorder="1" applyAlignment="1">
      <alignment horizontal="left" vertical="top" wrapText="1"/>
    </xf>
    <xf numFmtId="0" fontId="56" fillId="0" borderId="30" xfId="19" applyFont="1" applyFill="1" applyBorder="1" applyAlignment="1">
      <alignment vertical="top" wrapText="1"/>
    </xf>
    <xf numFmtId="0" fontId="56" fillId="0" borderId="28" xfId="19" applyFont="1" applyFill="1" applyBorder="1" applyAlignment="1">
      <alignment vertical="top" wrapText="1"/>
    </xf>
    <xf numFmtId="0" fontId="56" fillId="0" borderId="27" xfId="19" applyFont="1" applyFill="1" applyBorder="1" applyAlignment="1">
      <alignment vertical="top" wrapText="1"/>
    </xf>
    <xf numFmtId="0" fontId="55" fillId="0" borderId="30" xfId="0" applyFont="1" applyFill="1" applyBorder="1" applyAlignment="1">
      <alignment vertical="top" wrapText="1"/>
    </xf>
    <xf numFmtId="0" fontId="55" fillId="0" borderId="28" xfId="0" applyFont="1" applyFill="1" applyBorder="1" applyAlignment="1">
      <alignment vertical="top" wrapText="1"/>
    </xf>
    <xf numFmtId="0" fontId="55" fillId="0" borderId="27" xfId="0" applyFont="1" applyFill="1" applyBorder="1" applyAlignment="1">
      <alignment vertical="top" wrapText="1"/>
    </xf>
    <xf numFmtId="0" fontId="55" fillId="0" borderId="30" xfId="0" applyFont="1" applyBorder="1" applyAlignment="1">
      <alignment vertical="top" wrapText="1"/>
    </xf>
    <xf numFmtId="0" fontId="55" fillId="0" borderId="28" xfId="0" applyFont="1" applyBorder="1" applyAlignment="1">
      <alignment vertical="top" wrapText="1"/>
    </xf>
    <xf numFmtId="0" fontId="55" fillId="0" borderId="27" xfId="0" applyFont="1" applyBorder="1" applyAlignment="1">
      <alignment vertical="top" wrapText="1"/>
    </xf>
    <xf numFmtId="0" fontId="8" fillId="0" borderId="30" xfId="19" applyFont="1" applyBorder="1" applyAlignment="1">
      <alignment vertical="top" wrapText="1"/>
    </xf>
    <xf numFmtId="0" fontId="8" fillId="0" borderId="28" xfId="19" applyFont="1" applyBorder="1" applyAlignment="1">
      <alignment vertical="top" wrapText="1"/>
    </xf>
    <xf numFmtId="0" fontId="8" fillId="0" borderId="27" xfId="19" applyFont="1" applyBorder="1" applyAlignment="1">
      <alignment vertical="top" wrapText="1"/>
    </xf>
    <xf numFmtId="0" fontId="58" fillId="0" borderId="30" xfId="19" applyFont="1" applyBorder="1" applyAlignment="1">
      <alignment vertical="top" wrapText="1"/>
    </xf>
    <xf numFmtId="0" fontId="58" fillId="0" borderId="28" xfId="19" applyFont="1" applyBorder="1" applyAlignment="1">
      <alignment vertical="top" wrapText="1"/>
    </xf>
    <xf numFmtId="0" fontId="58" fillId="0" borderId="27" xfId="19" applyFont="1" applyBorder="1" applyAlignment="1">
      <alignment vertical="top" wrapText="1"/>
    </xf>
    <xf numFmtId="0" fontId="58" fillId="9" borderId="13" xfId="16" applyFont="1" applyFill="1" applyBorder="1" applyAlignment="1" applyProtection="1">
      <alignment horizontal="left" vertical="top" wrapText="1"/>
      <protection locked="0"/>
    </xf>
    <xf numFmtId="0" fontId="58" fillId="0" borderId="30" xfId="16" applyFont="1" applyBorder="1" applyAlignment="1">
      <alignment horizontal="left" vertical="top" wrapText="1"/>
    </xf>
    <xf numFmtId="0" fontId="58" fillId="0" borderId="28" xfId="16" applyFont="1" applyBorder="1" applyAlignment="1">
      <alignment horizontal="left" vertical="top" wrapText="1"/>
    </xf>
    <xf numFmtId="0" fontId="58" fillId="0" borderId="27" xfId="16" applyFont="1" applyBorder="1" applyAlignment="1">
      <alignment horizontal="left" vertical="top" wrapText="1"/>
    </xf>
    <xf numFmtId="0" fontId="58" fillId="10" borderId="37" xfId="19" applyFont="1" applyFill="1" applyBorder="1" applyAlignment="1">
      <alignment horizontal="left" vertical="top"/>
    </xf>
    <xf numFmtId="0" fontId="58" fillId="10" borderId="16" xfId="19" applyFont="1" applyFill="1" applyBorder="1" applyAlignment="1">
      <alignment horizontal="left" vertical="top"/>
    </xf>
    <xf numFmtId="0" fontId="58" fillId="10" borderId="36" xfId="19" applyFont="1" applyFill="1" applyBorder="1" applyAlignment="1">
      <alignment horizontal="left" vertical="top"/>
    </xf>
    <xf numFmtId="0" fontId="58" fillId="8" borderId="0" xfId="19" applyFont="1" applyFill="1" applyBorder="1" applyAlignment="1">
      <alignment horizontal="center"/>
    </xf>
    <xf numFmtId="0" fontId="58" fillId="8" borderId="0" xfId="19" applyFont="1" applyFill="1" applyBorder="1" applyAlignment="1">
      <alignment horizontal="left" vertical="top"/>
    </xf>
    <xf numFmtId="0" fontId="65" fillId="10" borderId="37" xfId="19" applyFont="1" applyFill="1" applyBorder="1" applyAlignment="1">
      <alignment horizontal="center" vertical="center"/>
    </xf>
    <xf numFmtId="0" fontId="65" fillId="10" borderId="16" xfId="19" applyFont="1" applyFill="1" applyBorder="1" applyAlignment="1">
      <alignment horizontal="center" vertical="center"/>
    </xf>
    <xf numFmtId="0" fontId="65" fillId="10" borderId="36" xfId="19" applyFont="1" applyFill="1" applyBorder="1" applyAlignment="1">
      <alignment horizontal="center" vertical="center"/>
    </xf>
    <xf numFmtId="0" fontId="54" fillId="0" borderId="30" xfId="0" applyFont="1" applyBorder="1" applyAlignment="1">
      <alignment horizontal="center" vertical="top" wrapText="1"/>
    </xf>
    <xf numFmtId="0" fontId="54" fillId="0" borderId="28" xfId="0" applyFont="1" applyBorder="1" applyAlignment="1">
      <alignment horizontal="center" vertical="top" wrapText="1"/>
    </xf>
    <xf numFmtId="0" fontId="54" fillId="0" borderId="27" xfId="0" applyFont="1" applyBorder="1" applyAlignment="1">
      <alignment horizontal="center" vertical="top" wrapText="1"/>
    </xf>
    <xf numFmtId="0" fontId="54" fillId="2" borderId="30" xfId="0" applyFont="1" applyFill="1" applyBorder="1" applyAlignment="1">
      <alignment horizontal="center" vertical="top" wrapText="1"/>
    </xf>
    <xf numFmtId="0" fontId="54" fillId="2" borderId="28" xfId="0" applyFont="1" applyFill="1" applyBorder="1" applyAlignment="1">
      <alignment horizontal="center" vertical="top" wrapText="1"/>
    </xf>
    <xf numFmtId="0" fontId="54" fillId="2" borderId="27" xfId="0" applyFont="1" applyFill="1" applyBorder="1" applyAlignment="1">
      <alignment horizontal="center" vertical="top" wrapText="1"/>
    </xf>
    <xf numFmtId="0" fontId="8" fillId="0" borderId="30" xfId="19" applyFont="1" applyFill="1" applyBorder="1" applyAlignment="1">
      <alignment horizontal="center" vertical="top" wrapText="1"/>
    </xf>
    <xf numFmtId="0" fontId="8" fillId="0" borderId="28" xfId="19" applyFont="1" applyFill="1" applyBorder="1" applyAlignment="1">
      <alignment horizontal="center" vertical="top" wrapText="1"/>
    </xf>
    <xf numFmtId="0" fontId="8" fillId="0" borderId="27" xfId="19" applyFont="1" applyFill="1" applyBorder="1" applyAlignment="1">
      <alignment horizontal="center" vertical="top" wrapText="1"/>
    </xf>
    <xf numFmtId="0" fontId="58" fillId="8" borderId="0" xfId="16" applyFont="1" applyFill="1" applyBorder="1" applyAlignment="1">
      <alignment horizontal="center" vertical="top" wrapText="1"/>
    </xf>
    <xf numFmtId="0" fontId="58" fillId="9" borderId="13" xfId="16" applyFont="1" applyFill="1" applyBorder="1" applyAlignment="1" applyProtection="1">
      <alignment horizontal="left" vertical="top"/>
      <protection locked="0"/>
    </xf>
    <xf numFmtId="0" fontId="0" fillId="43" borderId="26" xfId="0" applyFill="1" applyBorder="1" applyAlignment="1">
      <alignment horizontal="center"/>
    </xf>
    <xf numFmtId="173" fontId="0" fillId="43" borderId="26" xfId="0" applyNumberFormat="1" applyFill="1" applyBorder="1" applyAlignment="1">
      <alignment horizontal="center" vertical="center"/>
    </xf>
    <xf numFmtId="173" fontId="0" fillId="0" borderId="0" xfId="0" applyNumberFormat="1" applyAlignment="1">
      <alignment vertical="center"/>
    </xf>
    <xf numFmtId="0" fontId="97" fillId="0" borderId="26" xfId="20" applyBorder="1" applyAlignment="1" applyProtection="1">
      <alignment horizontal="center" vertical="center" wrapText="1"/>
    </xf>
    <xf numFmtId="0" fontId="0" fillId="43" borderId="26" xfId="0" applyFill="1" applyBorder="1" applyAlignment="1">
      <alignment vertical="center" wrapText="1"/>
    </xf>
    <xf numFmtId="0" fontId="0" fillId="0" borderId="0" xfId="0" applyAlignment="1">
      <alignment vertical="center" wrapText="1"/>
    </xf>
    <xf numFmtId="0" fontId="0" fillId="0" borderId="26" xfId="0" applyBorder="1" applyAlignment="1">
      <alignment vertical="center" wrapText="1"/>
    </xf>
    <xf numFmtId="173" fontId="0" fillId="0" borderId="26" xfId="0" applyNumberFormat="1" applyBorder="1" applyAlignment="1">
      <alignment vertical="center"/>
    </xf>
    <xf numFmtId="0" fontId="97" fillId="0" borderId="26" xfId="20" applyFill="1" applyBorder="1" applyAlignment="1" applyProtection="1">
      <alignment horizontal="center" vertical="center" wrapText="1"/>
    </xf>
    <xf numFmtId="0" fontId="8" fillId="0" borderId="0" xfId="0" applyFont="1" applyBorder="1" applyAlignment="1">
      <alignment horizontal="left" vertical="top" wrapText="1"/>
    </xf>
    <xf numFmtId="0" fontId="8" fillId="6" borderId="26" xfId="19" applyFont="1" applyFill="1" applyBorder="1" applyAlignment="1">
      <alignment horizontal="left" vertical="top" wrapText="1"/>
    </xf>
  </cellXfs>
  <cellStyles count="21">
    <cellStyle name="Comma 2" xfId="2"/>
    <cellStyle name="Comma 3" xfId="8"/>
    <cellStyle name="Comma 4" xfId="9"/>
    <cellStyle name="Comma_Resumen Mensualizacion Dic-01" xfId="11"/>
    <cellStyle name="Currency 2" xfId="3"/>
    <cellStyle name="Dezimal [0]_Hoja1" xfId="4"/>
    <cellStyle name="Dezimal_Hoja1" xfId="5"/>
    <cellStyle name="Hipervínculo" xfId="20" builtinId="8"/>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36">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0066"/>
      <color rgb="FFCCCCFF"/>
      <color rgb="FFCC99FF"/>
      <color rgb="FF99FFCC"/>
      <color rgb="FFFFFF66"/>
      <color rgb="FF800000"/>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resumen'!$C$36</c:f>
              <c:strCache>
                <c:ptCount val="1"/>
                <c:pt idx="0">
                  <c:v>Cantidad</c:v>
                </c:pt>
              </c:strCache>
            </c:strRef>
          </c:tx>
          <c:cat>
            <c:strRef>
              <c:f>'Cuadro resumen'!$B$37:$B$53</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resumen'!$C$37:$C$53</c:f>
              <c:numCache>
                <c:formatCode>_ * #,##0_ ;_ * \-#,##0_ ;_ * "-"??_ ;_ @_ </c:formatCode>
                <c:ptCount val="17"/>
                <c:pt idx="0">
                  <c:v>0</c:v>
                </c:pt>
                <c:pt idx="1">
                  <c:v>0</c:v>
                </c:pt>
                <c:pt idx="2">
                  <c:v>0</c:v>
                </c:pt>
                <c:pt idx="3">
                  <c:v>0</c:v>
                </c:pt>
                <c:pt idx="4">
                  <c:v>0</c:v>
                </c:pt>
                <c:pt idx="5">
                  <c:v>12</c:v>
                </c:pt>
                <c:pt idx="6">
                  <c:v>0</c:v>
                </c:pt>
                <c:pt idx="7">
                  <c:v>0</c:v>
                </c:pt>
                <c:pt idx="8">
                  <c:v>0</c:v>
                </c:pt>
                <c:pt idx="9">
                  <c:v>0</c:v>
                </c:pt>
                <c:pt idx="10">
                  <c:v>0</c:v>
                </c:pt>
                <c:pt idx="11">
                  <c:v>0</c:v>
                </c:pt>
                <c:pt idx="12">
                  <c:v>140</c:v>
                </c:pt>
                <c:pt idx="13">
                  <c:v>0</c:v>
                </c:pt>
                <c:pt idx="14">
                  <c:v>6</c:v>
                </c:pt>
                <c:pt idx="15">
                  <c:v>5</c:v>
                </c:pt>
                <c:pt idx="16">
                  <c:v>0</c:v>
                </c:pt>
              </c:numCache>
            </c:numRef>
          </c:val>
        </c:ser>
        <c:shape val="box"/>
        <c:axId val="357498880"/>
        <c:axId val="357500416"/>
        <c:axId val="0"/>
      </c:bar3DChart>
      <c:catAx>
        <c:axId val="357498880"/>
        <c:scaling>
          <c:orientation val="minMax"/>
        </c:scaling>
        <c:axPos val="b"/>
        <c:numFmt formatCode="General" sourceLinked="0"/>
        <c:majorTickMark val="none"/>
        <c:tickLblPos val="nextTo"/>
        <c:txPr>
          <a:bodyPr/>
          <a:lstStyle/>
          <a:p>
            <a:pPr>
              <a:defRPr lang="es-HN"/>
            </a:pPr>
            <a:endParaRPr lang="es-HN"/>
          </a:p>
        </c:txPr>
        <c:crossAx val="357500416"/>
        <c:crosses val="autoZero"/>
        <c:auto val="1"/>
        <c:lblAlgn val="ctr"/>
        <c:lblOffset val="100"/>
      </c:catAx>
      <c:valAx>
        <c:axId val="357500416"/>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357498880"/>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chart>
  <c:printSettings>
    <c:headerFooter/>
    <c:pageMargins b="0.75000000000000111" l="0.70000000000000062" r="0.70000000000000062" t="0.750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resumen'!$C$65</c:f>
              <c:strCache>
                <c:ptCount val="1"/>
                <c:pt idx="0">
                  <c:v>Cantidad</c:v>
                </c:pt>
              </c:strCache>
            </c:strRef>
          </c:tx>
          <c:cat>
            <c:strRef>
              <c:f>'Cuadro resumen'!$B$66:$B$75</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resumen'!$C$66:$C$75</c:f>
              <c:numCache>
                <c:formatCode>_ * #,##0_ ;_ * \-#,##0_ ;_ * "-"??_ ;_ @_ </c:formatCode>
                <c:ptCount val="10"/>
                <c:pt idx="0">
                  <c:v>0</c:v>
                </c:pt>
                <c:pt idx="1">
                  <c:v>135</c:v>
                </c:pt>
                <c:pt idx="2">
                  <c:v>0</c:v>
                </c:pt>
                <c:pt idx="3">
                  <c:v>0</c:v>
                </c:pt>
                <c:pt idx="4">
                  <c:v>75</c:v>
                </c:pt>
                <c:pt idx="5">
                  <c:v>0</c:v>
                </c:pt>
                <c:pt idx="6">
                  <c:v>75</c:v>
                </c:pt>
                <c:pt idx="7">
                  <c:v>8</c:v>
                </c:pt>
                <c:pt idx="8">
                  <c:v>0</c:v>
                </c:pt>
                <c:pt idx="9">
                  <c:v>0</c:v>
                </c:pt>
              </c:numCache>
            </c:numRef>
          </c:val>
        </c:ser>
        <c:shape val="box"/>
        <c:axId val="357540224"/>
        <c:axId val="357541760"/>
        <c:axId val="0"/>
      </c:bar3DChart>
      <c:catAx>
        <c:axId val="357540224"/>
        <c:scaling>
          <c:orientation val="minMax"/>
        </c:scaling>
        <c:axPos val="b"/>
        <c:numFmt formatCode="General" sourceLinked="0"/>
        <c:majorTickMark val="none"/>
        <c:tickLblPos val="nextTo"/>
        <c:txPr>
          <a:bodyPr/>
          <a:lstStyle/>
          <a:p>
            <a:pPr>
              <a:defRPr lang="es-HN"/>
            </a:pPr>
            <a:endParaRPr lang="es-HN"/>
          </a:p>
        </c:txPr>
        <c:crossAx val="357541760"/>
        <c:crosses val="autoZero"/>
        <c:auto val="1"/>
        <c:lblAlgn val="ctr"/>
        <c:lblOffset val="100"/>
      </c:catAx>
      <c:valAx>
        <c:axId val="357541760"/>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357540224"/>
        <c:crosses val="autoZero"/>
        <c:crossBetween val="between"/>
      </c:valAx>
      <c:dTable>
        <c:showHorzBorder val="1"/>
        <c:showVertBorder val="1"/>
        <c:showOutline val="1"/>
        <c:showKeys val="1"/>
        <c:txPr>
          <a:bodyPr/>
          <a:lstStyle/>
          <a:p>
            <a:pPr rtl="0">
              <a:defRPr lang="es-HN"/>
            </a:pPr>
            <a:endParaRPr lang="es-HN"/>
          </a:p>
        </c:txPr>
      </c:dTable>
    </c:plotArea>
    <c:plotVisOnly val="1"/>
    <c:dispBlanksAs val="gap"/>
  </c:chart>
  <c:printSettings>
    <c:headerFooter/>
    <c:pageMargins b="0.75000000000000111" l="0.70000000000000062" r="0.70000000000000062" t="0.750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Tecnológico</a:t>
            </a:r>
          </a:p>
        </c:rich>
      </c:tx>
      <c:layout>
        <c:manualLayout>
          <c:xMode val="edge"/>
          <c:yMode val="edge"/>
          <c:x val="0.36702800625758292"/>
          <c:y val="2.6016260162601636E-2"/>
        </c:manualLayout>
      </c:layout>
    </c:title>
    <c:view3D>
      <c:rAngAx val="1"/>
    </c:view3D>
    <c:plotArea>
      <c:layout/>
      <c:bar3DChart>
        <c:barDir val="col"/>
        <c:grouping val="clustered"/>
        <c:ser>
          <c:idx val="0"/>
          <c:order val="0"/>
          <c:tx>
            <c:strRef>
              <c:f>'Cuadro resumen'!$C$82</c:f>
              <c:strCache>
                <c:ptCount val="1"/>
                <c:pt idx="0">
                  <c:v>Cantidad</c:v>
                </c:pt>
              </c:strCache>
            </c:strRef>
          </c:tx>
          <c:cat>
            <c:strRef>
              <c:f>'Cuadro resumen'!$B$83:$B$99</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Mouse</c:v>
                </c:pt>
              </c:strCache>
            </c:strRef>
          </c:cat>
          <c:val>
            <c:numRef>
              <c:f>'Cuadro resumen'!$C$83:$C$99</c:f>
              <c:numCache>
                <c:formatCode>_ * #,##0_ ;_ * \-#,##0_ ;_ * "-"??_ ;_ @_ </c:formatCode>
                <c:ptCount val="17"/>
                <c:pt idx="0">
                  <c:v>4</c:v>
                </c:pt>
                <c:pt idx="1">
                  <c:v>2</c:v>
                </c:pt>
                <c:pt idx="2">
                  <c:v>49</c:v>
                </c:pt>
                <c:pt idx="3">
                  <c:v>182</c:v>
                </c:pt>
                <c:pt idx="4">
                  <c:v>0</c:v>
                </c:pt>
                <c:pt idx="5">
                  <c:v>16</c:v>
                </c:pt>
                <c:pt idx="6">
                  <c:v>20</c:v>
                </c:pt>
                <c:pt idx="7">
                  <c:v>0</c:v>
                </c:pt>
                <c:pt idx="8">
                  <c:v>48</c:v>
                </c:pt>
                <c:pt idx="9">
                  <c:v>0</c:v>
                </c:pt>
                <c:pt idx="10">
                  <c:v>0</c:v>
                </c:pt>
                <c:pt idx="11">
                  <c:v>1</c:v>
                </c:pt>
                <c:pt idx="12">
                  <c:v>0</c:v>
                </c:pt>
                <c:pt idx="13">
                  <c:v>125</c:v>
                </c:pt>
                <c:pt idx="14">
                  <c:v>4</c:v>
                </c:pt>
                <c:pt idx="15">
                  <c:v>0</c:v>
                </c:pt>
                <c:pt idx="16">
                  <c:v>25</c:v>
                </c:pt>
              </c:numCache>
            </c:numRef>
          </c:val>
        </c:ser>
        <c:shape val="box"/>
        <c:axId val="357647104"/>
        <c:axId val="357648640"/>
        <c:axId val="0"/>
      </c:bar3DChart>
      <c:catAx>
        <c:axId val="357647104"/>
        <c:scaling>
          <c:orientation val="minMax"/>
        </c:scaling>
        <c:axPos val="b"/>
        <c:numFmt formatCode="General" sourceLinked="0"/>
        <c:majorTickMark val="none"/>
        <c:tickLblPos val="nextTo"/>
        <c:txPr>
          <a:bodyPr/>
          <a:lstStyle/>
          <a:p>
            <a:pPr>
              <a:defRPr lang="es-HN"/>
            </a:pPr>
            <a:endParaRPr lang="es-HN"/>
          </a:p>
        </c:txPr>
        <c:crossAx val="357648640"/>
        <c:crosses val="autoZero"/>
        <c:auto val="1"/>
        <c:lblAlgn val="ctr"/>
        <c:lblOffset val="100"/>
      </c:catAx>
      <c:valAx>
        <c:axId val="357648640"/>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357647104"/>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chart>
  <c:printSettings>
    <c:headerFooter/>
    <c:pageMargins b="0.75000000000000111" l="0.70000000000000062" r="0.70000000000000062" t="0.750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5465</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12</xdr:col>
      <xdr:colOff>6182</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36</xdr:row>
      <xdr:rowOff>157383</xdr:rowOff>
    </xdr:from>
    <xdr:to>
      <xdr:col>8</xdr:col>
      <xdr:colOff>342313</xdr:colOff>
      <xdr:row>49</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62</xdr:row>
      <xdr:rowOff>140970</xdr:rowOff>
    </xdr:from>
    <xdr:to>
      <xdr:col>9</xdr:col>
      <xdr:colOff>0</xdr:colOff>
      <xdr:row>76</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81</xdr:row>
      <xdr:rowOff>3810</xdr:rowOff>
    </xdr:from>
    <xdr:to>
      <xdr:col>9</xdr:col>
      <xdr:colOff>612140</xdr:colOff>
      <xdr:row>95</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23</xdr:col>
      <xdr:colOff>152400</xdr:colOff>
      <xdr:row>0</xdr:row>
      <xdr:rowOff>0</xdr:rowOff>
    </xdr:from>
    <xdr:to>
      <xdr:col>23</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39</xdr:col>
      <xdr:colOff>434340</xdr:colOff>
      <xdr:row>3</xdr:row>
      <xdr:rowOff>83820</xdr:rowOff>
    </xdr:from>
    <xdr:to>
      <xdr:col>41</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5" totalsRowShown="0" headerRowDxfId="35" dataDxfId="34">
  <autoFilter ref="B3:C15"/>
  <tableColumns count="2">
    <tableColumn id="1" name="Descripción" dataDxfId="33"/>
    <tableColumn id="2" name="Monto" dataDxfId="32"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6:D54" totalsRowShown="0" headerRowDxfId="31" dataDxfId="30">
  <autoFilter ref="B36:D54"/>
  <tableColumns count="3">
    <tableColumn id="1" name="Descripción" dataDxfId="29"/>
    <tableColumn id="2" name="Cantidad" dataDxfId="28" dataCellStyle="Millares"/>
    <tableColumn id="3" name="Montos" dataDxfId="27">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5:D77" totalsRowShown="0" headerRowDxfId="26" dataDxfId="25">
  <autoFilter ref="B65:D77"/>
  <tableColumns count="3">
    <tableColumn id="1" name="Descripción" dataDxfId="24"/>
    <tableColumn id="2" name="Cantidad" dataDxfId="23" dataCellStyle="Millares"/>
    <tableColumn id="3" name="Montos" dataDxfId="22">
      <calculatedColumnFormula>SUMIF('3. EQUIPO DE OFICINA'!$C:$C,'Cuadro resumen'!$B$66:$B$75,'3.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2:D101" totalsRowShown="0" headerRowDxfId="21">
  <autoFilter ref="B82:D101"/>
  <tableColumns count="3">
    <tableColumn id="1" name="Descripción " dataDxfId="20"/>
    <tableColumn id="2" name="Cantidad" dataDxfId="19" dataCellStyle="Millares"/>
    <tableColumn id="3" name="Montos" dataDxfId="18">
      <calculatedColumnFormula>SUMIF('4. EQUIPO TECNOLÓGICOS'!$C:$C,'Cuadro resumen'!$B$83:$B$99,'4.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787"/>
      <c r="U2" s="787"/>
      <c r="V2" s="787"/>
      <c r="W2" s="787"/>
      <c r="X2" s="787"/>
      <c r="Y2" s="787"/>
      <c r="Z2" s="787"/>
      <c r="AA2" s="787"/>
      <c r="AB2" s="787"/>
      <c r="AC2" s="787" t="s">
        <v>25</v>
      </c>
      <c r="AD2" s="787"/>
      <c r="AE2" s="787"/>
      <c r="AF2" s="787"/>
      <c r="AG2" s="787"/>
      <c r="AH2" s="787"/>
      <c r="AI2" s="787"/>
      <c r="AJ2" s="787"/>
    </row>
    <row r="3" spans="2:36" ht="16.5" customHeight="1">
      <c r="B3" s="33" t="s">
        <v>7</v>
      </c>
      <c r="C3" s="33"/>
      <c r="D3" s="33"/>
      <c r="E3" s="33"/>
      <c r="F3" s="33"/>
      <c r="G3" s="33"/>
      <c r="H3" s="33"/>
      <c r="I3" s="33"/>
      <c r="J3" s="33"/>
      <c r="K3" s="33"/>
      <c r="L3" s="33"/>
      <c r="M3" s="33"/>
      <c r="N3" s="33"/>
      <c r="O3" s="33"/>
      <c r="P3" s="33"/>
      <c r="Q3" s="33"/>
      <c r="R3" s="33"/>
      <c r="S3" s="33"/>
      <c r="T3" s="787"/>
      <c r="U3" s="787"/>
      <c r="V3" s="787"/>
      <c r="W3" s="787"/>
      <c r="X3" s="787"/>
      <c r="Y3" s="787"/>
      <c r="Z3" s="787"/>
      <c r="AA3" s="787"/>
      <c r="AB3" s="787"/>
      <c r="AC3" s="787" t="s">
        <v>7</v>
      </c>
      <c r="AD3" s="787"/>
      <c r="AE3" s="787"/>
      <c r="AF3" s="787"/>
      <c r="AG3" s="787"/>
      <c r="AH3" s="787"/>
      <c r="AI3" s="787"/>
      <c r="AJ3" s="787"/>
    </row>
    <row r="4" spans="2:36" ht="12.75" customHeight="1">
      <c r="B4" s="33" t="s">
        <v>36</v>
      </c>
      <c r="C4" s="33"/>
      <c r="D4" s="33"/>
      <c r="E4" s="33"/>
      <c r="F4" s="33"/>
      <c r="G4" s="33"/>
      <c r="H4" s="33"/>
      <c r="I4" s="33"/>
      <c r="J4" s="33"/>
      <c r="K4" s="33"/>
      <c r="L4" s="33"/>
      <c r="M4" s="33"/>
      <c r="N4" s="33"/>
      <c r="O4" s="33"/>
      <c r="P4" s="33"/>
      <c r="Q4" s="33"/>
      <c r="R4" s="33"/>
      <c r="S4" s="33"/>
      <c r="T4" s="787"/>
      <c r="U4" s="787"/>
      <c r="V4" s="787"/>
      <c r="W4" s="787"/>
      <c r="X4" s="787"/>
      <c r="Y4" s="787"/>
      <c r="Z4" s="787"/>
      <c r="AA4" s="787"/>
      <c r="AB4" s="787"/>
      <c r="AC4" s="787" t="s">
        <v>36</v>
      </c>
      <c r="AD4" s="787"/>
      <c r="AE4" s="787"/>
      <c r="AF4" s="787"/>
      <c r="AG4" s="787"/>
      <c r="AH4" s="787"/>
      <c r="AI4" s="787"/>
      <c r="AJ4" s="787"/>
    </row>
    <row r="5" spans="2:36" ht="15.75">
      <c r="B5" s="2"/>
      <c r="C5" s="2"/>
      <c r="D5" s="2"/>
    </row>
    <row r="6" spans="2:36" ht="16.5" thickBot="1">
      <c r="B6" s="2"/>
      <c r="C6" s="2"/>
      <c r="D6" s="2"/>
    </row>
    <row r="7" spans="2:36" ht="75.75" customHeight="1">
      <c r="B7" s="784" t="s">
        <v>20</v>
      </c>
      <c r="C7" s="784" t="s">
        <v>38</v>
      </c>
      <c r="D7" s="784" t="s">
        <v>39</v>
      </c>
      <c r="E7" s="793" t="s">
        <v>40</v>
      </c>
      <c r="F7" s="784" t="s">
        <v>37</v>
      </c>
      <c r="G7" s="793" t="s">
        <v>9</v>
      </c>
      <c r="H7" s="782" t="s">
        <v>0</v>
      </c>
      <c r="I7" s="782" t="s">
        <v>8</v>
      </c>
      <c r="J7" s="782" t="s">
        <v>16</v>
      </c>
      <c r="K7" s="782"/>
      <c r="L7" s="782" t="s">
        <v>13</v>
      </c>
      <c r="M7" s="782"/>
      <c r="N7" s="782"/>
      <c r="O7" s="782"/>
      <c r="P7" s="782"/>
      <c r="Q7" s="782"/>
      <c r="R7" s="782"/>
      <c r="S7" s="782"/>
      <c r="T7" s="784" t="s">
        <v>14</v>
      </c>
      <c r="U7" s="782" t="s">
        <v>18</v>
      </c>
      <c r="V7" s="782" t="s">
        <v>26</v>
      </c>
      <c r="W7" s="782"/>
      <c r="X7" s="782" t="s">
        <v>15</v>
      </c>
      <c r="Y7" s="782" t="s">
        <v>17</v>
      </c>
      <c r="Z7" s="782"/>
      <c r="AA7" s="782" t="s">
        <v>22</v>
      </c>
      <c r="AB7" s="782" t="s">
        <v>32</v>
      </c>
      <c r="AC7" s="788" t="s">
        <v>31</v>
      </c>
      <c r="AD7" s="788"/>
      <c r="AE7" s="788"/>
      <c r="AF7" s="788"/>
      <c r="AG7" s="782" t="s">
        <v>28</v>
      </c>
      <c r="AH7" s="782" t="s">
        <v>29</v>
      </c>
      <c r="AI7" s="782" t="s">
        <v>1</v>
      </c>
      <c r="AJ7" s="782" t="s">
        <v>2</v>
      </c>
    </row>
    <row r="8" spans="2:36" ht="15.75" customHeight="1">
      <c r="B8" s="785"/>
      <c r="C8" s="785"/>
      <c r="D8" s="785"/>
      <c r="E8" s="794"/>
      <c r="F8" s="785"/>
      <c r="G8" s="794"/>
      <c r="H8" s="783"/>
      <c r="I8" s="783"/>
      <c r="J8" s="783" t="s">
        <v>33</v>
      </c>
      <c r="K8" s="783" t="s">
        <v>19</v>
      </c>
      <c r="L8" s="786" t="s">
        <v>3</v>
      </c>
      <c r="M8" s="786"/>
      <c r="N8" s="786" t="s">
        <v>4</v>
      </c>
      <c r="O8" s="786"/>
      <c r="P8" s="786" t="s">
        <v>5</v>
      </c>
      <c r="Q8" s="786"/>
      <c r="R8" s="786" t="s">
        <v>6</v>
      </c>
      <c r="S8" s="786"/>
      <c r="T8" s="785"/>
      <c r="U8" s="783"/>
      <c r="V8" s="783" t="s">
        <v>23</v>
      </c>
      <c r="W8" s="783" t="s">
        <v>21</v>
      </c>
      <c r="X8" s="783"/>
      <c r="Y8" s="783" t="s">
        <v>23</v>
      </c>
      <c r="Z8" s="783" t="s">
        <v>21</v>
      </c>
      <c r="AA8" s="783"/>
      <c r="AB8" s="783"/>
      <c r="AC8" s="14" t="s">
        <v>3</v>
      </c>
      <c r="AD8" s="14" t="s">
        <v>4</v>
      </c>
      <c r="AE8" s="14" t="s">
        <v>5</v>
      </c>
      <c r="AF8" s="14" t="s">
        <v>6</v>
      </c>
      <c r="AG8" s="783"/>
      <c r="AH8" s="783"/>
      <c r="AI8" s="783"/>
      <c r="AJ8" s="783"/>
    </row>
    <row r="9" spans="2:36" ht="78.75">
      <c r="B9" s="785"/>
      <c r="C9" s="785"/>
      <c r="D9" s="785"/>
      <c r="E9" s="794"/>
      <c r="F9" s="785"/>
      <c r="G9" s="794"/>
      <c r="H9" s="783"/>
      <c r="I9" s="783"/>
      <c r="J9" s="783"/>
      <c r="K9" s="783"/>
      <c r="L9" s="32" t="s">
        <v>11</v>
      </c>
      <c r="M9" s="32" t="s">
        <v>12</v>
      </c>
      <c r="N9" s="32" t="s">
        <v>11</v>
      </c>
      <c r="O9" s="32" t="s">
        <v>12</v>
      </c>
      <c r="P9" s="32" t="s">
        <v>11</v>
      </c>
      <c r="Q9" s="32" t="s">
        <v>12</v>
      </c>
      <c r="R9" s="32" t="s">
        <v>11</v>
      </c>
      <c r="S9" s="32" t="s">
        <v>12</v>
      </c>
      <c r="T9" s="785"/>
      <c r="U9" s="783"/>
      <c r="V9" s="783"/>
      <c r="W9" s="783"/>
      <c r="X9" s="783"/>
      <c r="Y9" s="783"/>
      <c r="Z9" s="783"/>
      <c r="AA9" s="783"/>
      <c r="AB9" s="783"/>
      <c r="AC9" s="14" t="s">
        <v>24</v>
      </c>
      <c r="AD9" s="14" t="s">
        <v>24</v>
      </c>
      <c r="AE9" s="14" t="s">
        <v>24</v>
      </c>
      <c r="AF9" s="14" t="s">
        <v>24</v>
      </c>
      <c r="AG9" s="783"/>
      <c r="AH9" s="783"/>
      <c r="AI9" s="783"/>
      <c r="AJ9" s="783"/>
    </row>
    <row r="10" spans="2:36" ht="136.5" customHeight="1">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791" t="s">
        <v>10</v>
      </c>
      <c r="K31" s="792"/>
      <c r="L31" s="789"/>
      <c r="M31" s="790"/>
      <c r="N31" s="789"/>
      <c r="O31" s="790"/>
      <c r="P31" s="789"/>
      <c r="Q31" s="790"/>
      <c r="R31" s="789"/>
      <c r="S31" s="790"/>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sheetPr>
    <tabColor rgb="FFFFFF00"/>
  </sheetPr>
  <dimension ref="A1:UI524"/>
  <sheetViews>
    <sheetView showGridLines="0" topLeftCell="A4" zoomScale="80" zoomScaleNormal="80" workbookViewId="0">
      <selection activeCell="A61" sqref="A61"/>
    </sheetView>
  </sheetViews>
  <sheetFormatPr baseColWidth="10" defaultColWidth="11.5703125" defaultRowHeight="15"/>
  <cols>
    <col min="1" max="1" width="1.85546875" style="79" customWidth="1"/>
    <col min="2" max="2" width="7.85546875" style="79" customWidth="1"/>
    <col min="3" max="3" width="46.7109375" style="79" bestFit="1" customWidth="1"/>
    <col min="4" max="4" width="26.85546875" style="79" bestFit="1" customWidth="1"/>
    <col min="5" max="5" width="13.85546875" style="79" customWidth="1"/>
    <col min="6" max="6" width="21.85546875" style="79" customWidth="1"/>
    <col min="7" max="7" width="16.5703125" style="71" customWidth="1"/>
    <col min="8" max="8" width="18.28515625" style="79" customWidth="1"/>
    <col min="9" max="9" width="43.28515625" style="79" customWidth="1"/>
    <col min="10" max="10" width="28.140625" style="79" bestFit="1" customWidth="1"/>
    <col min="11" max="11" width="19.85546875" style="79" bestFit="1" customWidth="1"/>
    <col min="12" max="12" width="12.7109375" style="79" bestFit="1" customWidth="1"/>
    <col min="13" max="16384" width="11.5703125" style="79"/>
  </cols>
  <sheetData>
    <row r="1" spans="1:555" ht="26.25" hidden="1">
      <c r="A1" s="182" t="s">
        <v>253</v>
      </c>
      <c r="B1" s="185" t="s">
        <v>254</v>
      </c>
      <c r="C1" s="176" t="s">
        <v>255</v>
      </c>
      <c r="D1" s="176" t="s">
        <v>502</v>
      </c>
      <c r="E1" s="176" t="s">
        <v>504</v>
      </c>
      <c r="F1" s="176" t="s">
        <v>506</v>
      </c>
      <c r="G1" s="176" t="s">
        <v>508</v>
      </c>
      <c r="H1" s="176" t="s">
        <v>510</v>
      </c>
      <c r="I1" s="176" t="s">
        <v>512</v>
      </c>
      <c r="J1" s="176" t="s">
        <v>256</v>
      </c>
      <c r="K1" s="176" t="s">
        <v>515</v>
      </c>
      <c r="L1" s="176" t="s">
        <v>257</v>
      </c>
      <c r="M1" s="176" t="s">
        <v>517</v>
      </c>
      <c r="N1" s="176" t="s">
        <v>519</v>
      </c>
      <c r="O1" s="176" t="s">
        <v>521</v>
      </c>
      <c r="P1" s="176" t="s">
        <v>258</v>
      </c>
      <c r="Q1" s="176" t="s">
        <v>522</v>
      </c>
      <c r="R1" s="176" t="s">
        <v>525</v>
      </c>
      <c r="S1" s="176" t="s">
        <v>259</v>
      </c>
      <c r="T1" s="176" t="s">
        <v>527</v>
      </c>
      <c r="U1" s="176" t="s">
        <v>260</v>
      </c>
      <c r="V1" s="176" t="s">
        <v>528</v>
      </c>
      <c r="W1" s="176" t="s">
        <v>529</v>
      </c>
      <c r="X1" s="176" t="s">
        <v>533</v>
      </c>
      <c r="Y1" s="176" t="s">
        <v>276</v>
      </c>
      <c r="Z1" s="176" t="s">
        <v>534</v>
      </c>
      <c r="AA1" s="176" t="s">
        <v>536</v>
      </c>
      <c r="AB1" s="176" t="s">
        <v>538</v>
      </c>
      <c r="AC1" s="176" t="s">
        <v>277</v>
      </c>
      <c r="AD1" s="176" t="s">
        <v>540</v>
      </c>
      <c r="AE1" s="176" t="s">
        <v>542</v>
      </c>
      <c r="AF1" s="176" t="s">
        <v>544</v>
      </c>
      <c r="AG1" s="176" t="s">
        <v>546</v>
      </c>
      <c r="AH1" s="176" t="s">
        <v>252</v>
      </c>
      <c r="AI1" s="176" t="s">
        <v>548</v>
      </c>
      <c r="AJ1" s="185" t="s">
        <v>261</v>
      </c>
      <c r="AK1" s="176" t="s">
        <v>550</v>
      </c>
      <c r="AL1" s="176" t="s">
        <v>262</v>
      </c>
      <c r="AM1" s="176" t="s">
        <v>552</v>
      </c>
      <c r="AN1" s="176" t="s">
        <v>554</v>
      </c>
      <c r="AO1" s="176" t="s">
        <v>263</v>
      </c>
      <c r="AP1" s="176" t="s">
        <v>556</v>
      </c>
      <c r="AQ1" s="176" t="s">
        <v>558</v>
      </c>
      <c r="AR1" s="176" t="s">
        <v>264</v>
      </c>
      <c r="AS1" s="176" t="s">
        <v>559</v>
      </c>
      <c r="AT1" s="176" t="s">
        <v>561</v>
      </c>
      <c r="AU1" s="176" t="s">
        <v>562</v>
      </c>
      <c r="AV1" s="176" t="s">
        <v>563</v>
      </c>
      <c r="AW1" s="176" t="s">
        <v>565</v>
      </c>
      <c r="AX1" s="176" t="s">
        <v>567</v>
      </c>
      <c r="AY1" s="176" t="s">
        <v>568</v>
      </c>
      <c r="AZ1" s="176" t="s">
        <v>265</v>
      </c>
      <c r="BA1" s="176" t="s">
        <v>570</v>
      </c>
      <c r="BB1" s="176" t="s">
        <v>572</v>
      </c>
      <c r="BC1" s="176" t="s">
        <v>574</v>
      </c>
      <c r="BD1" s="176" t="s">
        <v>576</v>
      </c>
      <c r="BE1" s="176" t="s">
        <v>578</v>
      </c>
      <c r="BF1" s="176" t="s">
        <v>580</v>
      </c>
      <c r="BG1" s="176" t="s">
        <v>582</v>
      </c>
      <c r="BH1" s="176" t="s">
        <v>584</v>
      </c>
      <c r="BI1" s="176" t="s">
        <v>278</v>
      </c>
      <c r="BJ1" s="176" t="s">
        <v>586</v>
      </c>
      <c r="BK1" s="176" t="s">
        <v>588</v>
      </c>
      <c r="BL1" s="176" t="s">
        <v>590</v>
      </c>
      <c r="BM1" s="176" t="s">
        <v>592</v>
      </c>
      <c r="BN1" s="176" t="s">
        <v>594</v>
      </c>
      <c r="BO1" s="176" t="s">
        <v>596</v>
      </c>
      <c r="BP1" s="176" t="s">
        <v>598</v>
      </c>
      <c r="BQ1" s="176" t="s">
        <v>600</v>
      </c>
      <c r="BR1" s="176" t="s">
        <v>602</v>
      </c>
      <c r="BS1" s="176" t="s">
        <v>604</v>
      </c>
      <c r="BT1" s="185" t="s">
        <v>266</v>
      </c>
      <c r="BU1" s="176" t="s">
        <v>267</v>
      </c>
      <c r="BV1" s="176" t="s">
        <v>606</v>
      </c>
      <c r="BW1" s="176" t="s">
        <v>268</v>
      </c>
      <c r="BX1" s="176" t="s">
        <v>608</v>
      </c>
      <c r="BY1" s="176" t="s">
        <v>610</v>
      </c>
      <c r="BZ1" s="185" t="s">
        <v>269</v>
      </c>
      <c r="CA1" s="176" t="s">
        <v>270</v>
      </c>
      <c r="CB1" s="176" t="s">
        <v>612</v>
      </c>
      <c r="CC1" s="176" t="s">
        <v>271</v>
      </c>
      <c r="CD1" s="176" t="s">
        <v>614</v>
      </c>
      <c r="CE1" s="176" t="s">
        <v>616</v>
      </c>
      <c r="CF1" s="176" t="s">
        <v>618</v>
      </c>
      <c r="CG1" s="185" t="s">
        <v>272</v>
      </c>
      <c r="CH1" s="176" t="s">
        <v>624</v>
      </c>
      <c r="CI1" s="176" t="s">
        <v>626</v>
      </c>
      <c r="CJ1" s="176" t="s">
        <v>273</v>
      </c>
      <c r="CK1" s="176" t="s">
        <v>620</v>
      </c>
      <c r="CL1" s="176" t="s">
        <v>622</v>
      </c>
      <c r="CM1" s="176" t="s">
        <v>274</v>
      </c>
      <c r="CN1" s="176" t="s">
        <v>628</v>
      </c>
      <c r="CO1" s="176" t="s">
        <v>275</v>
      </c>
      <c r="CP1" s="176" t="s">
        <v>629</v>
      </c>
      <c r="CQ1" s="173" t="s">
        <v>279</v>
      </c>
      <c r="CR1" s="185" t="s">
        <v>280</v>
      </c>
      <c r="CS1" s="176" t="s">
        <v>630</v>
      </c>
      <c r="CT1" s="176" t="s">
        <v>631</v>
      </c>
      <c r="CU1" s="176" t="s">
        <v>633</v>
      </c>
      <c r="CV1" s="176" t="s">
        <v>281</v>
      </c>
      <c r="CW1" s="176" t="s">
        <v>635</v>
      </c>
      <c r="CX1" s="176" t="s">
        <v>637</v>
      </c>
      <c r="CY1" s="176" t="s">
        <v>639</v>
      </c>
      <c r="CZ1" s="176" t="s">
        <v>641</v>
      </c>
      <c r="DA1" s="176" t="s">
        <v>643</v>
      </c>
      <c r="DB1" s="176" t="s">
        <v>645</v>
      </c>
      <c r="DC1" s="185" t="s">
        <v>282</v>
      </c>
      <c r="DD1" s="176" t="s">
        <v>283</v>
      </c>
      <c r="DE1" s="176" t="s">
        <v>647</v>
      </c>
      <c r="DF1" s="176" t="s">
        <v>284</v>
      </c>
      <c r="DG1" s="176" t="s">
        <v>649</v>
      </c>
      <c r="DH1" s="176" t="s">
        <v>651</v>
      </c>
      <c r="DI1" s="176" t="s">
        <v>653</v>
      </c>
      <c r="DJ1" s="176" t="s">
        <v>655</v>
      </c>
      <c r="DK1" s="176" t="s">
        <v>657</v>
      </c>
      <c r="DL1" s="176" t="s">
        <v>659</v>
      </c>
      <c r="DM1" s="176" t="s">
        <v>661</v>
      </c>
      <c r="DN1" s="176" t="s">
        <v>285</v>
      </c>
      <c r="DO1" s="176" t="s">
        <v>663</v>
      </c>
      <c r="DP1" s="176" t="s">
        <v>665</v>
      </c>
      <c r="DQ1" s="176" t="s">
        <v>667</v>
      </c>
      <c r="DR1" s="185" t="s">
        <v>286</v>
      </c>
      <c r="DS1" s="176" t="s">
        <v>669</v>
      </c>
      <c r="DT1" s="176" t="s">
        <v>287</v>
      </c>
      <c r="DU1" s="176" t="s">
        <v>671</v>
      </c>
      <c r="DV1" s="176" t="s">
        <v>288</v>
      </c>
      <c r="DW1" s="176" t="s">
        <v>673</v>
      </c>
      <c r="DX1" s="176" t="s">
        <v>675</v>
      </c>
      <c r="DY1" s="176" t="s">
        <v>677</v>
      </c>
      <c r="DZ1" s="176" t="s">
        <v>679</v>
      </c>
      <c r="EA1" s="176" t="s">
        <v>681</v>
      </c>
      <c r="EB1" s="176" t="s">
        <v>683</v>
      </c>
      <c r="EC1" s="176" t="s">
        <v>685</v>
      </c>
      <c r="ED1" s="176" t="s">
        <v>687</v>
      </c>
      <c r="EE1" s="176" t="s">
        <v>689</v>
      </c>
      <c r="EF1" s="176" t="s">
        <v>691</v>
      </c>
      <c r="EG1" s="176" t="s">
        <v>693</v>
      </c>
      <c r="EH1" s="185" t="s">
        <v>289</v>
      </c>
      <c r="EI1" s="176" t="s">
        <v>695</v>
      </c>
      <c r="EJ1" s="176" t="s">
        <v>290</v>
      </c>
      <c r="EK1" s="176" t="s">
        <v>697</v>
      </c>
      <c r="EL1" s="176" t="s">
        <v>699</v>
      </c>
      <c r="EM1" s="176" t="s">
        <v>291</v>
      </c>
      <c r="EN1" s="176" t="s">
        <v>701</v>
      </c>
      <c r="EO1" s="176" t="s">
        <v>703</v>
      </c>
      <c r="EP1" s="176" t="s">
        <v>292</v>
      </c>
      <c r="EQ1" s="176" t="s">
        <v>705</v>
      </c>
      <c r="ER1" s="176" t="s">
        <v>707</v>
      </c>
      <c r="ES1" s="176" t="s">
        <v>709</v>
      </c>
      <c r="ET1" s="176" t="s">
        <v>293</v>
      </c>
      <c r="EU1" s="176" t="s">
        <v>711</v>
      </c>
      <c r="EV1" s="176" t="s">
        <v>713</v>
      </c>
      <c r="EW1" s="185" t="s">
        <v>294</v>
      </c>
      <c r="EX1" s="176" t="s">
        <v>295</v>
      </c>
      <c r="EY1" s="176" t="s">
        <v>715</v>
      </c>
      <c r="EZ1" s="176" t="s">
        <v>717</v>
      </c>
      <c r="FA1" s="176" t="s">
        <v>719</v>
      </c>
      <c r="FB1" s="176" t="s">
        <v>721</v>
      </c>
      <c r="FC1" s="176" t="s">
        <v>296</v>
      </c>
      <c r="FD1" s="176" t="s">
        <v>723</v>
      </c>
      <c r="FE1" s="176" t="s">
        <v>725</v>
      </c>
      <c r="FF1" s="176" t="s">
        <v>727</v>
      </c>
      <c r="FG1" s="176" t="s">
        <v>729</v>
      </c>
      <c r="FH1" s="176" t="s">
        <v>731</v>
      </c>
      <c r="FI1" s="176" t="s">
        <v>297</v>
      </c>
      <c r="FJ1" s="176" t="s">
        <v>734</v>
      </c>
      <c r="FK1" s="176" t="s">
        <v>298</v>
      </c>
      <c r="FL1" s="176" t="s">
        <v>737</v>
      </c>
      <c r="FM1" s="176" t="s">
        <v>738</v>
      </c>
      <c r="FN1" s="176" t="s">
        <v>740</v>
      </c>
      <c r="FO1" s="176" t="s">
        <v>299</v>
      </c>
      <c r="FP1" s="176" t="s">
        <v>743</v>
      </c>
      <c r="FQ1" s="176" t="s">
        <v>744</v>
      </c>
      <c r="FR1" s="176" t="s">
        <v>746</v>
      </c>
      <c r="FS1" s="176" t="s">
        <v>300</v>
      </c>
      <c r="FT1" s="176" t="s">
        <v>749</v>
      </c>
      <c r="FU1" s="176" t="s">
        <v>751</v>
      </c>
      <c r="FV1" s="176" t="s">
        <v>753</v>
      </c>
      <c r="FW1" s="185" t="s">
        <v>301</v>
      </c>
      <c r="FX1" s="185" t="s">
        <v>302</v>
      </c>
      <c r="FY1" s="176" t="s">
        <v>308</v>
      </c>
      <c r="FZ1" s="176" t="s">
        <v>755</v>
      </c>
      <c r="GA1" s="176" t="s">
        <v>757</v>
      </c>
      <c r="GB1" s="176" t="s">
        <v>759</v>
      </c>
      <c r="GC1" s="176" t="s">
        <v>761</v>
      </c>
      <c r="GD1" s="176" t="s">
        <v>763</v>
      </c>
      <c r="GE1" s="176" t="s">
        <v>765</v>
      </c>
      <c r="GF1" s="185" t="s">
        <v>303</v>
      </c>
      <c r="GG1" s="176" t="s">
        <v>309</v>
      </c>
      <c r="GH1" s="176" t="s">
        <v>767</v>
      </c>
      <c r="GI1" s="176" t="s">
        <v>769</v>
      </c>
      <c r="GJ1" s="176" t="s">
        <v>770</v>
      </c>
      <c r="GK1" s="176" t="s">
        <v>310</v>
      </c>
      <c r="GL1" s="176" t="s">
        <v>773</v>
      </c>
      <c r="GM1" s="176" t="s">
        <v>774</v>
      </c>
      <c r="GN1" s="185" t="s">
        <v>304</v>
      </c>
      <c r="GO1" s="176" t="s">
        <v>305</v>
      </c>
      <c r="GP1" s="176" t="s">
        <v>776</v>
      </c>
      <c r="GQ1" s="176" t="s">
        <v>778</v>
      </c>
      <c r="GR1" s="176" t="s">
        <v>780</v>
      </c>
      <c r="GS1" s="176" t="s">
        <v>782</v>
      </c>
      <c r="GT1" s="176" t="s">
        <v>784</v>
      </c>
      <c r="GU1" s="185" t="s">
        <v>306</v>
      </c>
      <c r="GV1" s="176" t="s">
        <v>307</v>
      </c>
      <c r="GW1" s="176" t="s">
        <v>786</v>
      </c>
      <c r="GX1" s="176" t="s">
        <v>788</v>
      </c>
      <c r="GY1" s="176" t="s">
        <v>790</v>
      </c>
      <c r="GZ1" s="176" t="s">
        <v>792</v>
      </c>
      <c r="HA1" s="176" t="s">
        <v>794</v>
      </c>
      <c r="HB1" s="176" t="s">
        <v>796</v>
      </c>
      <c r="HC1" s="173" t="s">
        <v>311</v>
      </c>
      <c r="HD1" s="185" t="s">
        <v>312</v>
      </c>
      <c r="HE1" s="176" t="s">
        <v>313</v>
      </c>
      <c r="HF1" s="176" t="s">
        <v>798</v>
      </c>
      <c r="HG1" s="176" t="s">
        <v>800</v>
      </c>
      <c r="HH1" s="176" t="s">
        <v>802</v>
      </c>
      <c r="HI1" s="176" t="s">
        <v>804</v>
      </c>
      <c r="HJ1" s="176" t="s">
        <v>314</v>
      </c>
      <c r="HK1" s="176" t="s">
        <v>807</v>
      </c>
      <c r="HL1" s="176" t="s">
        <v>331</v>
      </c>
      <c r="HM1" s="176" t="s">
        <v>845</v>
      </c>
      <c r="HN1" s="176" t="s">
        <v>847</v>
      </c>
      <c r="HO1" s="176" t="s">
        <v>849</v>
      </c>
      <c r="HP1" s="185" t="s">
        <v>315</v>
      </c>
      <c r="HQ1" s="176" t="s">
        <v>809</v>
      </c>
      <c r="HR1" s="176" t="s">
        <v>811</v>
      </c>
      <c r="HS1" s="176" t="s">
        <v>316</v>
      </c>
      <c r="HT1" s="176" t="s">
        <v>814</v>
      </c>
      <c r="HU1" s="176" t="s">
        <v>816</v>
      </c>
      <c r="HV1" s="176" t="s">
        <v>817</v>
      </c>
      <c r="HW1" s="176" t="s">
        <v>819</v>
      </c>
      <c r="HX1" s="185" t="s">
        <v>317</v>
      </c>
      <c r="HY1" s="176" t="s">
        <v>821</v>
      </c>
      <c r="HZ1" s="176" t="s">
        <v>823</v>
      </c>
      <c r="IA1" s="176" t="s">
        <v>825</v>
      </c>
      <c r="IB1" s="176" t="s">
        <v>318</v>
      </c>
      <c r="IC1" s="176" t="s">
        <v>827</v>
      </c>
      <c r="ID1" s="176" t="s">
        <v>829</v>
      </c>
      <c r="IE1" s="176" t="s">
        <v>319</v>
      </c>
      <c r="IF1" s="176" t="s">
        <v>831</v>
      </c>
      <c r="IG1" s="176" t="s">
        <v>833</v>
      </c>
      <c r="IH1" s="176" t="s">
        <v>320</v>
      </c>
      <c r="II1" s="176" t="s">
        <v>835</v>
      </c>
      <c r="IJ1" s="176" t="s">
        <v>837</v>
      </c>
      <c r="IK1" s="176" t="s">
        <v>839</v>
      </c>
      <c r="IL1" s="176" t="s">
        <v>841</v>
      </c>
      <c r="IM1" s="176" t="s">
        <v>321</v>
      </c>
      <c r="IN1" s="176" t="s">
        <v>843</v>
      </c>
      <c r="IO1" s="185" t="s">
        <v>322</v>
      </c>
      <c r="IP1" s="176" t="s">
        <v>851</v>
      </c>
      <c r="IQ1" s="176" t="s">
        <v>853</v>
      </c>
      <c r="IR1" s="176" t="s">
        <v>323</v>
      </c>
      <c r="IS1" s="176" t="s">
        <v>855</v>
      </c>
      <c r="IT1" s="176" t="s">
        <v>857</v>
      </c>
      <c r="IU1" s="176" t="s">
        <v>859</v>
      </c>
      <c r="IV1" s="185" t="s">
        <v>324</v>
      </c>
      <c r="IW1" s="176" t="s">
        <v>861</v>
      </c>
      <c r="IX1" s="176" t="s">
        <v>325</v>
      </c>
      <c r="IY1" s="176" t="s">
        <v>864</v>
      </c>
      <c r="IZ1" s="176" t="s">
        <v>866</v>
      </c>
      <c r="JA1" s="176" t="s">
        <v>868</v>
      </c>
      <c r="JB1" s="176" t="s">
        <v>870</v>
      </c>
      <c r="JC1" s="176" t="s">
        <v>872</v>
      </c>
      <c r="JD1" s="176" t="s">
        <v>874</v>
      </c>
      <c r="JE1" s="176" t="s">
        <v>326</v>
      </c>
      <c r="JF1" s="176" t="s">
        <v>877</v>
      </c>
      <c r="JG1" s="176" t="s">
        <v>879</v>
      </c>
      <c r="JH1" s="176" t="s">
        <v>881</v>
      </c>
      <c r="JI1" s="176" t="s">
        <v>883</v>
      </c>
      <c r="JJ1" s="176" t="s">
        <v>885</v>
      </c>
      <c r="JK1" s="176" t="s">
        <v>887</v>
      </c>
      <c r="JL1" s="176" t="s">
        <v>889</v>
      </c>
      <c r="JM1" s="176" t="s">
        <v>891</v>
      </c>
      <c r="JN1" s="176" t="s">
        <v>327</v>
      </c>
      <c r="JO1" s="176" t="s">
        <v>894</v>
      </c>
      <c r="JP1" s="176" t="s">
        <v>896</v>
      </c>
      <c r="JQ1" s="176" t="s">
        <v>898</v>
      </c>
      <c r="JR1" s="176" t="s">
        <v>900</v>
      </c>
      <c r="JS1" s="176" t="s">
        <v>901</v>
      </c>
      <c r="JT1" s="176" t="s">
        <v>903</v>
      </c>
      <c r="JU1" s="176" t="s">
        <v>905</v>
      </c>
      <c r="JV1" s="176" t="s">
        <v>907</v>
      </c>
      <c r="JW1" s="176" t="s">
        <v>909</v>
      </c>
      <c r="JX1" s="176" t="s">
        <v>911</v>
      </c>
      <c r="JY1" s="176" t="s">
        <v>913</v>
      </c>
      <c r="JZ1" s="176" t="s">
        <v>915</v>
      </c>
      <c r="KA1" s="176" t="s">
        <v>917</v>
      </c>
      <c r="KB1" s="176" t="s">
        <v>919</v>
      </c>
      <c r="KC1" s="176" t="s">
        <v>921</v>
      </c>
      <c r="KD1" s="176" t="s">
        <v>923</v>
      </c>
      <c r="KE1" s="176" t="s">
        <v>925</v>
      </c>
      <c r="KF1" s="176" t="s">
        <v>927</v>
      </c>
      <c r="KG1" s="176" t="s">
        <v>929</v>
      </c>
      <c r="KH1" s="176" t="s">
        <v>931</v>
      </c>
      <c r="KI1" s="176" t="s">
        <v>933</v>
      </c>
      <c r="KJ1" s="176" t="s">
        <v>935</v>
      </c>
      <c r="KK1" s="176" t="s">
        <v>937</v>
      </c>
      <c r="KL1" s="176" t="s">
        <v>939</v>
      </c>
      <c r="KM1" s="176" t="s">
        <v>941</v>
      </c>
      <c r="KN1" s="176" t="s">
        <v>943</v>
      </c>
      <c r="KO1" s="185" t="s">
        <v>328</v>
      </c>
      <c r="KP1" s="176" t="s">
        <v>945</v>
      </c>
      <c r="KQ1" s="176" t="s">
        <v>329</v>
      </c>
      <c r="KR1" s="176" t="s">
        <v>948</v>
      </c>
      <c r="KS1" s="176" t="s">
        <v>950</v>
      </c>
      <c r="KT1" s="176" t="s">
        <v>952</v>
      </c>
      <c r="KU1" s="176" t="s">
        <v>954</v>
      </c>
      <c r="KV1" s="176" t="s">
        <v>330</v>
      </c>
      <c r="KW1" s="176" t="s">
        <v>957</v>
      </c>
      <c r="KX1" s="176" t="s">
        <v>959</v>
      </c>
      <c r="KY1" s="176" t="s">
        <v>961</v>
      </c>
      <c r="KZ1" s="176" t="s">
        <v>963</v>
      </c>
      <c r="LA1" s="176" t="s">
        <v>965</v>
      </c>
      <c r="LB1" s="176" t="s">
        <v>967</v>
      </c>
      <c r="LC1" s="176" t="s">
        <v>969</v>
      </c>
      <c r="LD1" s="173" t="s">
        <v>332</v>
      </c>
      <c r="LE1" s="185" t="s">
        <v>333</v>
      </c>
      <c r="LF1" s="176" t="s">
        <v>334</v>
      </c>
      <c r="LG1" s="176" t="s">
        <v>348</v>
      </c>
      <c r="LH1" s="176" t="s">
        <v>971</v>
      </c>
      <c r="LI1" s="176" t="s">
        <v>973</v>
      </c>
      <c r="LJ1" s="176" t="s">
        <v>975</v>
      </c>
      <c r="LK1" s="176" t="s">
        <v>977</v>
      </c>
      <c r="LL1" s="176" t="s">
        <v>349</v>
      </c>
      <c r="LM1" s="176" t="s">
        <v>979</v>
      </c>
      <c r="LN1" s="176" t="s">
        <v>350</v>
      </c>
      <c r="LO1" s="176" t="s">
        <v>981</v>
      </c>
      <c r="LP1" s="176" t="s">
        <v>335</v>
      </c>
      <c r="LQ1" s="176" t="s">
        <v>983</v>
      </c>
      <c r="LR1" s="176" t="s">
        <v>351</v>
      </c>
      <c r="LS1" s="176" t="s">
        <v>985</v>
      </c>
      <c r="LT1" s="176" t="s">
        <v>987</v>
      </c>
      <c r="LU1" s="176" t="s">
        <v>352</v>
      </c>
      <c r="LV1" s="185" t="s">
        <v>336</v>
      </c>
      <c r="LW1" s="176" t="s">
        <v>337</v>
      </c>
      <c r="LX1" s="176" t="s">
        <v>989</v>
      </c>
      <c r="LY1" s="176" t="s">
        <v>991</v>
      </c>
      <c r="LZ1" s="176" t="s">
        <v>992</v>
      </c>
      <c r="MA1" s="176" t="s">
        <v>994</v>
      </c>
      <c r="MB1" s="176" t="s">
        <v>995</v>
      </c>
      <c r="MC1" s="176" t="s">
        <v>997</v>
      </c>
      <c r="MD1" s="176" t="s">
        <v>999</v>
      </c>
      <c r="ME1" s="176" t="s">
        <v>1001</v>
      </c>
      <c r="MF1" s="176" t="s">
        <v>1003</v>
      </c>
      <c r="MG1" s="176" t="s">
        <v>338</v>
      </c>
      <c r="MH1" s="176" t="s">
        <v>1006</v>
      </c>
      <c r="MI1" s="176" t="s">
        <v>1007</v>
      </c>
      <c r="MJ1" s="176" t="s">
        <v>1009</v>
      </c>
      <c r="MK1" s="176" t="s">
        <v>339</v>
      </c>
      <c r="ML1" s="176" t="s">
        <v>1012</v>
      </c>
      <c r="MM1" s="176" t="s">
        <v>1013</v>
      </c>
      <c r="MN1" s="176" t="s">
        <v>1015</v>
      </c>
      <c r="MO1" s="176" t="s">
        <v>1017</v>
      </c>
      <c r="MP1" s="176" t="s">
        <v>340</v>
      </c>
      <c r="MQ1" s="176" t="s">
        <v>1020</v>
      </c>
      <c r="MR1" s="176" t="s">
        <v>1022</v>
      </c>
      <c r="MS1" s="176" t="s">
        <v>1024</v>
      </c>
      <c r="MT1" s="176" t="s">
        <v>1026</v>
      </c>
      <c r="MU1" s="176" t="s">
        <v>341</v>
      </c>
      <c r="MV1" s="176" t="s">
        <v>1029</v>
      </c>
      <c r="MW1" s="176" t="s">
        <v>1031</v>
      </c>
      <c r="MX1" s="176" t="s">
        <v>1033</v>
      </c>
      <c r="MY1" s="176" t="s">
        <v>1035</v>
      </c>
      <c r="MZ1" s="176" t="s">
        <v>1037</v>
      </c>
      <c r="NA1" s="176" t="s">
        <v>1039</v>
      </c>
      <c r="NB1" s="176" t="s">
        <v>1041</v>
      </c>
      <c r="NC1" s="176" t="s">
        <v>1043</v>
      </c>
      <c r="ND1" s="176" t="s">
        <v>1045</v>
      </c>
      <c r="NE1" s="176" t="s">
        <v>1047</v>
      </c>
      <c r="NF1" s="176" t="s">
        <v>1049</v>
      </c>
      <c r="NG1" s="176" t="s">
        <v>1050</v>
      </c>
      <c r="NH1" s="185" t="s">
        <v>342</v>
      </c>
      <c r="NI1" s="176" t="s">
        <v>343</v>
      </c>
      <c r="NJ1" s="176" t="s">
        <v>1052</v>
      </c>
      <c r="NK1" s="176" t="s">
        <v>1054</v>
      </c>
      <c r="NL1" s="176" t="s">
        <v>1056</v>
      </c>
      <c r="NM1" s="176" t="s">
        <v>1058</v>
      </c>
      <c r="NN1" s="185" t="s">
        <v>344</v>
      </c>
      <c r="NO1" s="176" t="s">
        <v>345</v>
      </c>
      <c r="NP1" s="176" t="s">
        <v>1059</v>
      </c>
      <c r="NQ1" s="176" t="s">
        <v>346</v>
      </c>
      <c r="NR1" s="176" t="s">
        <v>1061</v>
      </c>
      <c r="NS1" s="176" t="s">
        <v>1063</v>
      </c>
      <c r="NT1" s="176" t="s">
        <v>347</v>
      </c>
      <c r="NU1" s="176" t="s">
        <v>1065</v>
      </c>
      <c r="NV1" s="173" t="s">
        <v>353</v>
      </c>
      <c r="NW1" s="185" t="s">
        <v>354</v>
      </c>
      <c r="NX1" s="176" t="s">
        <v>355</v>
      </c>
      <c r="NY1" s="176" t="s">
        <v>1068</v>
      </c>
      <c r="NZ1" s="176" t="s">
        <v>1070</v>
      </c>
      <c r="OA1" s="176" t="s">
        <v>356</v>
      </c>
      <c r="OB1" s="176" t="s">
        <v>366</v>
      </c>
      <c r="OC1" s="176" t="s">
        <v>1072</v>
      </c>
      <c r="OD1" s="176" t="s">
        <v>1074</v>
      </c>
      <c r="OE1" s="176" t="s">
        <v>1076</v>
      </c>
      <c r="OF1" s="176" t="s">
        <v>1078</v>
      </c>
      <c r="OG1" s="176" t="s">
        <v>1080</v>
      </c>
      <c r="OH1" s="176" t="s">
        <v>1082</v>
      </c>
      <c r="OI1" s="176" t="s">
        <v>1084</v>
      </c>
      <c r="OJ1" s="176" t="s">
        <v>1086</v>
      </c>
      <c r="OK1" s="176" t="s">
        <v>1088</v>
      </c>
      <c r="OL1" s="176" t="s">
        <v>1090</v>
      </c>
      <c r="OM1" s="176" t="s">
        <v>1092</v>
      </c>
      <c r="ON1" s="176" t="s">
        <v>1094</v>
      </c>
      <c r="OO1" s="176" t="s">
        <v>1096</v>
      </c>
      <c r="OP1" s="176" t="s">
        <v>1098</v>
      </c>
      <c r="OQ1" s="176" t="s">
        <v>1100</v>
      </c>
      <c r="OR1" s="176" t="s">
        <v>1102</v>
      </c>
      <c r="OS1" s="176" t="s">
        <v>1104</v>
      </c>
      <c r="OT1" s="176" t="s">
        <v>1106</v>
      </c>
      <c r="OU1" s="176" t="s">
        <v>1108</v>
      </c>
      <c r="OV1" s="176" t="s">
        <v>1110</v>
      </c>
      <c r="OW1" s="176" t="s">
        <v>1112</v>
      </c>
      <c r="OX1" s="176" t="s">
        <v>1114</v>
      </c>
      <c r="OY1" s="176" t="s">
        <v>367</v>
      </c>
      <c r="OZ1" s="176" t="s">
        <v>1117</v>
      </c>
      <c r="PA1" s="176" t="s">
        <v>1119</v>
      </c>
      <c r="PB1" s="176" t="s">
        <v>1120</v>
      </c>
      <c r="PC1" s="176" t="s">
        <v>1122</v>
      </c>
      <c r="PD1" s="176" t="s">
        <v>1124</v>
      </c>
      <c r="PE1" s="176" t="s">
        <v>1126</v>
      </c>
      <c r="PF1" s="176" t="s">
        <v>1128</v>
      </c>
      <c r="PG1" s="176" t="s">
        <v>1130</v>
      </c>
      <c r="PH1" s="176" t="s">
        <v>1132</v>
      </c>
      <c r="PI1" s="176" t="s">
        <v>1134</v>
      </c>
      <c r="PJ1" s="176" t="s">
        <v>1136</v>
      </c>
      <c r="PK1" s="176" t="s">
        <v>1138</v>
      </c>
      <c r="PL1" s="176" t="s">
        <v>1140</v>
      </c>
      <c r="PM1" s="176" t="s">
        <v>1142</v>
      </c>
      <c r="PN1" s="176" t="s">
        <v>1144</v>
      </c>
      <c r="PO1" s="176" t="s">
        <v>1146</v>
      </c>
      <c r="PP1" s="176" t="s">
        <v>1148</v>
      </c>
      <c r="PQ1" s="176" t="s">
        <v>1150</v>
      </c>
      <c r="PR1" s="176" t="s">
        <v>1152</v>
      </c>
      <c r="PS1" s="176" t="s">
        <v>1154</v>
      </c>
      <c r="PT1" s="176" t="s">
        <v>1156</v>
      </c>
      <c r="PU1" s="176" t="s">
        <v>1158</v>
      </c>
      <c r="PV1" s="176" t="s">
        <v>1160</v>
      </c>
      <c r="PW1" s="176" t="s">
        <v>1162</v>
      </c>
      <c r="PX1" s="176" t="s">
        <v>1164</v>
      </c>
      <c r="PY1" s="176" t="s">
        <v>1166</v>
      </c>
      <c r="PZ1" s="176" t="s">
        <v>357</v>
      </c>
      <c r="QA1" s="176" t="s">
        <v>1168</v>
      </c>
      <c r="QB1" s="176" t="s">
        <v>1170</v>
      </c>
      <c r="QC1" s="176" t="s">
        <v>1172</v>
      </c>
      <c r="QD1" s="176" t="s">
        <v>1174</v>
      </c>
      <c r="QE1" s="176" t="s">
        <v>1176</v>
      </c>
      <c r="QF1" s="185" t="s">
        <v>358</v>
      </c>
      <c r="QG1" s="176" t="s">
        <v>359</v>
      </c>
      <c r="QH1" s="176" t="s">
        <v>1178</v>
      </c>
      <c r="QI1" s="176" t="s">
        <v>1180</v>
      </c>
      <c r="QJ1" s="176" t="s">
        <v>1182</v>
      </c>
      <c r="QK1" s="176" t="s">
        <v>1184</v>
      </c>
      <c r="QL1" s="176" t="s">
        <v>1186</v>
      </c>
      <c r="QM1" s="176" t="s">
        <v>1188</v>
      </c>
      <c r="QN1" s="185" t="s">
        <v>360</v>
      </c>
      <c r="QO1" s="176" t="s">
        <v>1190</v>
      </c>
      <c r="QP1" s="176" t="s">
        <v>361</v>
      </c>
      <c r="QQ1" s="176" t="s">
        <v>368</v>
      </c>
      <c r="QR1" s="176" t="s">
        <v>1192</v>
      </c>
      <c r="QS1" s="176" t="s">
        <v>1194</v>
      </c>
      <c r="QT1" s="176" t="s">
        <v>1196</v>
      </c>
      <c r="QU1" s="176" t="s">
        <v>1198</v>
      </c>
      <c r="QV1" s="176" t="s">
        <v>1200</v>
      </c>
      <c r="QW1" s="176" t="s">
        <v>1202</v>
      </c>
      <c r="QX1" s="176" t="s">
        <v>1204</v>
      </c>
      <c r="QY1" s="176" t="s">
        <v>1206</v>
      </c>
      <c r="QZ1" s="176" t="s">
        <v>1208</v>
      </c>
      <c r="RA1" s="176" t="s">
        <v>1210</v>
      </c>
      <c r="RB1" s="176" t="s">
        <v>1212</v>
      </c>
      <c r="RC1" s="176" t="s">
        <v>1214</v>
      </c>
      <c r="RD1" s="176" t="s">
        <v>1216</v>
      </c>
      <c r="RE1" s="176" t="s">
        <v>1218</v>
      </c>
      <c r="RF1" s="185" t="s">
        <v>362</v>
      </c>
      <c r="RG1" s="176" t="s">
        <v>363</v>
      </c>
      <c r="RH1" s="176" t="s">
        <v>1220</v>
      </c>
      <c r="RI1" s="176" t="s">
        <v>1222</v>
      </c>
      <c r="RJ1" s="185" t="s">
        <v>364</v>
      </c>
      <c r="RK1" s="176" t="s">
        <v>365</v>
      </c>
      <c r="RL1" s="176" t="s">
        <v>1224</v>
      </c>
      <c r="RM1" s="176" t="s">
        <v>1225</v>
      </c>
      <c r="RN1" s="176" t="s">
        <v>1226</v>
      </c>
      <c r="RO1" s="176" t="s">
        <v>1227</v>
      </c>
      <c r="RP1" s="176" t="s">
        <v>1229</v>
      </c>
      <c r="RQ1" s="176" t="s">
        <v>1230</v>
      </c>
      <c r="RR1" s="176" t="s">
        <v>1232</v>
      </c>
      <c r="RS1" s="176" t="s">
        <v>1233</v>
      </c>
      <c r="RT1" s="173" t="s">
        <v>369</v>
      </c>
      <c r="RU1" s="185" t="s">
        <v>370</v>
      </c>
      <c r="RV1" s="176" t="s">
        <v>371</v>
      </c>
      <c r="RW1" s="176" t="s">
        <v>1235</v>
      </c>
      <c r="RX1" s="176" t="s">
        <v>1237</v>
      </c>
      <c r="RY1" s="176" t="s">
        <v>372</v>
      </c>
      <c r="RZ1" s="176" t="s">
        <v>1239</v>
      </c>
      <c r="SA1" s="176" t="s">
        <v>1241</v>
      </c>
      <c r="SB1" s="176" t="s">
        <v>1243</v>
      </c>
      <c r="SC1" s="176" t="s">
        <v>1245</v>
      </c>
      <c r="SD1" s="185" t="s">
        <v>373</v>
      </c>
      <c r="SE1" s="176" t="s">
        <v>374</v>
      </c>
      <c r="SF1" s="176" t="s">
        <v>1247</v>
      </c>
      <c r="SG1" s="176" t="s">
        <v>1249</v>
      </c>
      <c r="SH1" s="176" t="s">
        <v>1251</v>
      </c>
      <c r="SI1" s="176" t="s">
        <v>1253</v>
      </c>
      <c r="SJ1" s="176" t="s">
        <v>1255</v>
      </c>
      <c r="SK1" s="176" t="s">
        <v>1257</v>
      </c>
      <c r="SL1" s="176" t="s">
        <v>1259</v>
      </c>
      <c r="SM1" s="176" t="s">
        <v>1261</v>
      </c>
      <c r="SN1" s="176" t="s">
        <v>1263</v>
      </c>
      <c r="SO1" s="176" t="s">
        <v>1265</v>
      </c>
      <c r="SP1" s="176" t="s">
        <v>1267</v>
      </c>
      <c r="SQ1" s="176" t="s">
        <v>1269</v>
      </c>
      <c r="SR1" s="176" t="s">
        <v>1271</v>
      </c>
      <c r="SS1" s="176" t="s">
        <v>1273</v>
      </c>
      <c r="ST1" s="176" t="s">
        <v>1275</v>
      </c>
      <c r="SU1" s="173" t="s">
        <v>375</v>
      </c>
      <c r="SV1" s="185" t="s">
        <v>376</v>
      </c>
      <c r="SW1" s="176" t="s">
        <v>377</v>
      </c>
      <c r="SX1" s="176" t="s">
        <v>1277</v>
      </c>
      <c r="SY1" s="176" t="s">
        <v>1279</v>
      </c>
      <c r="SZ1" s="176" t="s">
        <v>1281</v>
      </c>
      <c r="TA1" s="176" t="s">
        <v>1283</v>
      </c>
      <c r="TB1" s="176" t="s">
        <v>1285</v>
      </c>
      <c r="TC1" s="176" t="s">
        <v>378</v>
      </c>
      <c r="TD1" s="176" t="s">
        <v>1287</v>
      </c>
      <c r="TE1" s="176" t="s">
        <v>1289</v>
      </c>
      <c r="TF1" s="176" t="s">
        <v>1291</v>
      </c>
      <c r="TG1" s="176" t="s">
        <v>1293</v>
      </c>
      <c r="TH1" s="176" t="s">
        <v>1295</v>
      </c>
      <c r="TI1" s="176" t="s">
        <v>1297</v>
      </c>
      <c r="TJ1" s="185" t="s">
        <v>379</v>
      </c>
      <c r="TK1" s="176" t="s">
        <v>380</v>
      </c>
      <c r="TL1" s="176" t="s">
        <v>381</v>
      </c>
      <c r="TM1" s="176" t="s">
        <v>1299</v>
      </c>
      <c r="TN1" s="176" t="s">
        <v>1301</v>
      </c>
      <c r="TO1" s="176" t="s">
        <v>1302</v>
      </c>
      <c r="TP1" s="176" t="s">
        <v>1304</v>
      </c>
      <c r="TQ1" s="176" t="s">
        <v>1306</v>
      </c>
      <c r="TR1" s="176" t="s">
        <v>1308</v>
      </c>
      <c r="TS1" s="176" t="s">
        <v>1310</v>
      </c>
      <c r="TT1" s="176" t="s">
        <v>1312</v>
      </c>
      <c r="TU1" s="176" t="s">
        <v>1314</v>
      </c>
      <c r="TV1" s="176" t="s">
        <v>1316</v>
      </c>
      <c r="TW1" s="176" t="s">
        <v>1318</v>
      </c>
      <c r="TX1" s="176" t="s">
        <v>1320</v>
      </c>
      <c r="TY1" s="176" t="s">
        <v>1322</v>
      </c>
      <c r="TZ1" s="176" t="s">
        <v>1324</v>
      </c>
      <c r="UA1" s="176" t="s">
        <v>1326</v>
      </c>
      <c r="UB1" s="176" t="s">
        <v>1328</v>
      </c>
      <c r="UC1" s="173" t="s">
        <v>1330</v>
      </c>
      <c r="UD1" s="176" t="s">
        <v>1332</v>
      </c>
      <c r="UE1" s="176" t="s">
        <v>1334</v>
      </c>
      <c r="UF1" s="176" t="s">
        <v>1336</v>
      </c>
      <c r="UG1" s="176" t="s">
        <v>1338</v>
      </c>
      <c r="UH1" s="176" t="s">
        <v>1340</v>
      </c>
      <c r="UI1" s="179"/>
    </row>
    <row r="2" spans="1:555" s="116" customFormat="1" hidden="1">
      <c r="A2" s="116" t="s">
        <v>1371</v>
      </c>
      <c r="B2" s="116" t="s">
        <v>1373</v>
      </c>
      <c r="C2" s="116" t="s">
        <v>475</v>
      </c>
      <c r="D2" s="116" t="s">
        <v>1372</v>
      </c>
      <c r="E2" s="116" t="s">
        <v>1374</v>
      </c>
      <c r="F2" s="116" t="s">
        <v>476</v>
      </c>
      <c r="G2" s="154" t="s">
        <v>1375</v>
      </c>
      <c r="H2" s="116" t="s">
        <v>1376</v>
      </c>
      <c r="I2" s="116" t="s">
        <v>1377</v>
      </c>
      <c r="J2" s="116" t="s">
        <v>1378</v>
      </c>
      <c r="K2" s="116" t="s">
        <v>1379</v>
      </c>
      <c r="L2" s="116" t="s">
        <v>1380</v>
      </c>
      <c r="M2" s="116" t="s">
        <v>1381</v>
      </c>
      <c r="N2" s="116" t="s">
        <v>1382</v>
      </c>
      <c r="R2" s="116" t="s">
        <v>131</v>
      </c>
      <c r="S2" s="116" t="s">
        <v>1430</v>
      </c>
      <c r="U2" s="116" t="s">
        <v>396</v>
      </c>
      <c r="V2" s="116" t="s">
        <v>414</v>
      </c>
      <c r="W2" s="116" t="s">
        <v>397</v>
      </c>
      <c r="X2" s="116" t="s">
        <v>398</v>
      </c>
      <c r="Y2" s="116" t="s">
        <v>399</v>
      </c>
      <c r="Z2" s="116" t="s">
        <v>400</v>
      </c>
      <c r="AA2" s="116" t="s">
        <v>401</v>
      </c>
      <c r="AB2" s="116" t="s">
        <v>402</v>
      </c>
      <c r="AC2" s="116" t="s">
        <v>403</v>
      </c>
      <c r="AD2" s="116" t="s">
        <v>404</v>
      </c>
      <c r="AE2" s="116" t="s">
        <v>405</v>
      </c>
      <c r="AF2" s="116" t="s">
        <v>406</v>
      </c>
      <c r="AH2" s="116" t="s">
        <v>424</v>
      </c>
      <c r="AI2" s="116" t="s">
        <v>425</v>
      </c>
      <c r="AJ2" s="116" t="s">
        <v>426</v>
      </c>
      <c r="AK2" s="116" t="s">
        <v>427</v>
      </c>
      <c r="AL2" s="116" t="s">
        <v>428</v>
      </c>
      <c r="AM2" s="116" t="s">
        <v>431</v>
      </c>
      <c r="AN2" s="116" t="s">
        <v>429</v>
      </c>
      <c r="AO2" s="116" t="s">
        <v>430</v>
      </c>
      <c r="AP2" s="116" t="s">
        <v>432</v>
      </c>
      <c r="AQ2" s="116" t="s">
        <v>433</v>
      </c>
      <c r="AR2" s="116" t="s">
        <v>434</v>
      </c>
      <c r="AS2" s="116" t="s">
        <v>435</v>
      </c>
      <c r="AT2" s="116" t="s">
        <v>436</v>
      </c>
      <c r="AU2" s="116" t="s">
        <v>437</v>
      </c>
      <c r="AV2" s="116" t="s">
        <v>438</v>
      </c>
      <c r="AW2" s="116" t="s">
        <v>439</v>
      </c>
      <c r="AX2" s="116" t="s">
        <v>440</v>
      </c>
      <c r="AY2" s="116" t="s">
        <v>441</v>
      </c>
      <c r="AZ2" s="116" t="s">
        <v>442</v>
      </c>
      <c r="BA2" s="116" t="s">
        <v>443</v>
      </c>
      <c r="BB2" s="116" t="s">
        <v>444</v>
      </c>
      <c r="BC2" s="116" t="s">
        <v>445</v>
      </c>
      <c r="BD2" s="116" t="s">
        <v>446</v>
      </c>
      <c r="BE2" s="116" t="s">
        <v>447</v>
      </c>
      <c r="BF2" s="116" t="s">
        <v>448</v>
      </c>
      <c r="BG2" s="116" t="s">
        <v>449</v>
      </c>
      <c r="BH2" s="116" t="s">
        <v>450</v>
      </c>
      <c r="BI2" s="116" t="s">
        <v>451</v>
      </c>
      <c r="BJ2" s="116" t="s">
        <v>452</v>
      </c>
      <c r="BK2" s="116" t="s">
        <v>453</v>
      </c>
      <c r="BL2" s="116" t="s">
        <v>454</v>
      </c>
      <c r="BM2" s="116" t="s">
        <v>455</v>
      </c>
      <c r="BN2" s="116" t="s">
        <v>456</v>
      </c>
      <c r="BO2" s="116" t="s">
        <v>457</v>
      </c>
      <c r="BP2" s="116" t="s">
        <v>458</v>
      </c>
      <c r="BQ2" s="116" t="s">
        <v>459</v>
      </c>
      <c r="BR2" s="116" t="s">
        <v>460</v>
      </c>
      <c r="BS2" s="116" t="s">
        <v>461</v>
      </c>
      <c r="BT2" s="116" t="s">
        <v>462</v>
      </c>
      <c r="BU2" s="116" t="s">
        <v>463</v>
      </c>
    </row>
    <row r="3" spans="1:555" hidden="1">
      <c r="AH3" s="79">
        <v>2500</v>
      </c>
      <c r="AI3" s="79">
        <v>1900</v>
      </c>
      <c r="AJ3" s="79">
        <v>1650</v>
      </c>
      <c r="AK3" s="79">
        <v>1580</v>
      </c>
      <c r="AL3" s="79">
        <v>2250</v>
      </c>
      <c r="AM3" s="79">
        <v>1650</v>
      </c>
      <c r="AN3" s="79">
        <v>1400</v>
      </c>
      <c r="AO3" s="79">
        <v>1340</v>
      </c>
      <c r="AP3" s="79">
        <v>2000</v>
      </c>
      <c r="AQ3" s="79">
        <v>1400</v>
      </c>
      <c r="AR3" s="79">
        <v>1150</v>
      </c>
      <c r="AS3" s="79">
        <v>1100</v>
      </c>
      <c r="AT3" s="79">
        <v>1750</v>
      </c>
      <c r="AU3" s="79">
        <v>1150</v>
      </c>
      <c r="AV3" s="79">
        <v>900</v>
      </c>
      <c r="AW3" s="79">
        <v>860</v>
      </c>
      <c r="AX3" s="79">
        <v>1200</v>
      </c>
      <c r="AY3" s="79">
        <v>900</v>
      </c>
      <c r="AZ3" s="79">
        <v>650</v>
      </c>
      <c r="BA3" s="79">
        <v>620</v>
      </c>
      <c r="BB3" s="79">
        <v>5355</v>
      </c>
      <c r="BC3" s="79">
        <v>4935</v>
      </c>
      <c r="BD3" s="79">
        <v>6300</v>
      </c>
      <c r="BE3" s="79">
        <v>5880</v>
      </c>
      <c r="BF3" s="79">
        <v>4725</v>
      </c>
      <c r="BG3" s="79">
        <v>4305</v>
      </c>
      <c r="BH3" s="79">
        <v>5670</v>
      </c>
      <c r="BI3" s="79">
        <v>5250</v>
      </c>
      <c r="BJ3" s="79">
        <v>4095</v>
      </c>
      <c r="BK3" s="79">
        <v>3780</v>
      </c>
      <c r="BL3" s="79">
        <v>5040</v>
      </c>
      <c r="BM3" s="79">
        <v>4620</v>
      </c>
      <c r="BN3" s="79">
        <v>3465</v>
      </c>
      <c r="BO3" s="79">
        <v>3150</v>
      </c>
      <c r="BP3" s="79">
        <v>4410</v>
      </c>
      <c r="BQ3" s="79">
        <v>4095</v>
      </c>
      <c r="BR3" s="79">
        <v>3045</v>
      </c>
      <c r="BS3" s="79">
        <v>2835</v>
      </c>
      <c r="BT3" s="79">
        <v>3885</v>
      </c>
      <c r="BU3" s="79">
        <v>3570</v>
      </c>
    </row>
    <row r="4" spans="1:555" ht="15.75" thickBot="1"/>
    <row r="5" spans="1:555" ht="27" thickBot="1">
      <c r="C5" s="80" t="s">
        <v>390</v>
      </c>
      <c r="D5" s="193">
        <f>SUMIF(C:C,$C$10,D:D)</f>
        <v>1850000</v>
      </c>
    </row>
    <row r="6" spans="1:555">
      <c r="C6" s="101"/>
      <c r="D6" s="101"/>
      <c r="E6" s="101"/>
      <c r="F6" s="101"/>
      <c r="G6" s="72"/>
      <c r="H6" s="101"/>
      <c r="I6" s="101"/>
    </row>
    <row r="7" spans="1:555">
      <c r="C7" s="101"/>
      <c r="D7" s="101"/>
      <c r="E7" s="101"/>
      <c r="F7" s="101"/>
      <c r="G7" s="72"/>
      <c r="H7" s="101"/>
      <c r="I7" s="101"/>
    </row>
    <row r="8" spans="1:555">
      <c r="C8" s="101"/>
      <c r="D8" s="101"/>
      <c r="E8" s="101"/>
      <c r="F8" s="101"/>
      <c r="G8" s="72"/>
      <c r="H8" s="101"/>
      <c r="I8" s="101"/>
    </row>
    <row r="9" spans="1:555" ht="15.75" thickBot="1">
      <c r="C9" s="101"/>
      <c r="D9" s="101"/>
      <c r="E9" s="101"/>
      <c r="F9" s="101"/>
      <c r="G9" s="72"/>
      <c r="H9" s="101"/>
      <c r="I9" s="101"/>
      <c r="K9" s="171"/>
    </row>
    <row r="10" spans="1:555" ht="15.75" thickBot="1">
      <c r="C10" s="151" t="s">
        <v>53</v>
      </c>
      <c r="D10" s="102">
        <f>SUM(F17:F51)</f>
        <v>150000</v>
      </c>
      <c r="F10" s="69"/>
      <c r="G10" s="73"/>
      <c r="H10" s="69"/>
      <c r="I10" s="69"/>
    </row>
    <row r="11" spans="1:555">
      <c r="B11" s="87"/>
      <c r="C11" s="69"/>
      <c r="D11" s="31"/>
      <c r="E11" s="87"/>
      <c r="F11" s="87"/>
      <c r="G11" s="87"/>
      <c r="H11" s="70"/>
      <c r="I11" s="70"/>
      <c r="J11" s="70"/>
      <c r="K11" s="106"/>
    </row>
    <row r="12" spans="1:555">
      <c r="B12" s="87"/>
      <c r="C12" s="69"/>
      <c r="D12" s="31"/>
      <c r="E12" s="87"/>
      <c r="F12" s="87"/>
      <c r="G12" s="87"/>
      <c r="H12" s="70"/>
      <c r="I12" s="70"/>
      <c r="J12" s="70"/>
      <c r="K12" s="106"/>
    </row>
    <row r="13" spans="1:555" ht="15.75">
      <c r="B13" s="87"/>
      <c r="C13" s="199" t="s">
        <v>394</v>
      </c>
      <c r="D13" s="200" t="s">
        <v>2105</v>
      </c>
      <c r="E13" s="87"/>
      <c r="F13" s="87"/>
      <c r="G13" s="87"/>
      <c r="H13" s="70"/>
      <c r="I13" s="70"/>
      <c r="J13" s="70"/>
      <c r="K13" s="106"/>
    </row>
    <row r="14" spans="1:555" ht="18.75">
      <c r="B14" s="87"/>
      <c r="C14" s="203" t="str">
        <f>IFERROR(VLOOKUP(D13,'Desarrollo e Innov. Curricular'!$G:$H,2,FALSE),IFERROR(VLOOKUP(D13,'Investigación Científica'!$G:$H,2,FALSE),IFERROR(VLOOKUP(D13,'Vinculación Univ. Sociedad'!$G:$H,2,FALSE),IFERROR(VLOOKUP(D13,'Docencia y Profesorado Universi'!$G:$H,2,FALSE),IFERROR(VLOOKUP(D13,'Estudiantes y Graduados'!$G:$H,2,FALSE),IFERROR(VLOOKUP(D13,'10Gestion Administrativa'!$G:$H,2,FALSE),IFERROR(VLOOKUP(D13,'Gestión Académica'!$G:$H,2,FALSE),IFERROR(VLOOKUP(D13,'Aseguramiento de la Calidad'!$G:$H,2,FALSE),IFERROR(VLOOKUP(D13,'Gestión del Conocimiento'!$G:$H,2,FALSE),IFERROR(VLOOKUP(D13,'Gobernabilidad y Procesos...'!$G:$H,2,FALSE),IFERROR(VLOOKUP(D13,'Gestión del Talento Humano'!$G:$H,2,FALSE),IFERROR(VLOOKUP(D13,'Internacionalización de la E.S.'!$G:$H,2,FALSE),IFERROR(VLOOKUP(D13,'Cultura de Innovación Insti...'!$G:$H,2,FALSE),VLOOKUP(D13,'Lo Esencial de la Reforma Univ.'!$G:$H,2,0))))))))))))))</f>
        <v>4.Implementar el programa de incentivos estudiantiles.</v>
      </c>
      <c r="D14" s="31"/>
      <c r="E14" s="87"/>
      <c r="F14" s="87"/>
      <c r="G14" s="87"/>
      <c r="H14" s="70"/>
      <c r="I14" s="70"/>
      <c r="J14" s="70"/>
      <c r="K14" s="106"/>
    </row>
    <row r="15" spans="1:555" ht="15.75" thickBot="1">
      <c r="F15" s="87"/>
      <c r="G15" s="70"/>
      <c r="H15" s="70"/>
      <c r="I15" s="70"/>
    </row>
    <row r="16" spans="1:555" ht="30.75" thickBot="1">
      <c r="C16" s="123" t="s">
        <v>44</v>
      </c>
      <c r="D16" s="128" t="s">
        <v>55</v>
      </c>
      <c r="E16" s="130" t="s">
        <v>57</v>
      </c>
      <c r="F16" s="129" t="s">
        <v>27</v>
      </c>
      <c r="G16" s="127" t="s">
        <v>133</v>
      </c>
      <c r="H16" s="130" t="s">
        <v>46</v>
      </c>
      <c r="I16" s="127" t="s">
        <v>134</v>
      </c>
      <c r="J16" s="127" t="s">
        <v>412</v>
      </c>
      <c r="K16" s="127" t="s">
        <v>413</v>
      </c>
      <c r="L16" s="127" t="s">
        <v>469</v>
      </c>
    </row>
    <row r="17" spans="3:12">
      <c r="C17" s="135" t="s">
        <v>388</v>
      </c>
      <c r="D17" s="152">
        <v>50</v>
      </c>
      <c r="E17" s="109">
        <v>3000</v>
      </c>
      <c r="F17" s="91">
        <f t="shared" ref="F17:F51" si="0">D17*E17</f>
        <v>150000</v>
      </c>
      <c r="G17" s="155" t="s">
        <v>131</v>
      </c>
      <c r="H17" s="136" t="s">
        <v>1072</v>
      </c>
      <c r="I17" s="124" t="str">
        <f>VLOOKUP(H17,Presupuesto!$B$11:$C$565,2,0)</f>
        <v>BECAS</v>
      </c>
      <c r="J17" s="213" t="s">
        <v>1374</v>
      </c>
      <c r="K17" s="92" t="s">
        <v>414</v>
      </c>
      <c r="L17" s="92"/>
    </row>
    <row r="18" spans="3:12">
      <c r="C18" s="135"/>
      <c r="D18" s="152"/>
      <c r="E18" s="117"/>
      <c r="F18" s="91">
        <f t="shared" si="0"/>
        <v>0</v>
      </c>
      <c r="G18" s="155"/>
      <c r="H18" s="136" t="s">
        <v>1074</v>
      </c>
      <c r="I18" s="124" t="str">
        <f>VLOOKUP(H18,Presupuesto!$B$11:$C$565,2,0)</f>
        <v>BECAS ESTUDIANTES DE PREGRADO (PLAN REFORMA)</v>
      </c>
      <c r="J18" s="92" t="str">
        <f>$J$17</f>
        <v>Estudiantes y Graduados</v>
      </c>
      <c r="K18" s="92" t="s">
        <v>414</v>
      </c>
      <c r="L18" s="92"/>
    </row>
    <row r="19" spans="3:12">
      <c r="C19" s="135"/>
      <c r="D19" s="152"/>
      <c r="E19" s="117"/>
      <c r="F19" s="91">
        <f t="shared" si="0"/>
        <v>0</v>
      </c>
      <c r="G19" s="155"/>
      <c r="H19" s="136" t="s">
        <v>1076</v>
      </c>
      <c r="I19" s="124" t="str">
        <f>VLOOKUP(H19,Presupuesto!$B$11:$C$565,2,0)</f>
        <v>BECAS CONVENIO MINISTERIO SALUD -IHSS-UNAH</v>
      </c>
      <c r="J19" s="92" t="str">
        <f t="shared" ref="J19:J51" si="1">$J$17</f>
        <v>Estudiantes y Graduados</v>
      </c>
      <c r="K19" s="92" t="s">
        <v>414</v>
      </c>
      <c r="L19" s="92"/>
    </row>
    <row r="20" spans="3:12">
      <c r="C20" s="135"/>
      <c r="D20" s="152"/>
      <c r="E20" s="117"/>
      <c r="F20" s="91">
        <f t="shared" si="0"/>
        <v>0</v>
      </c>
      <c r="G20" s="155"/>
      <c r="H20" s="136" t="s">
        <v>1078</v>
      </c>
      <c r="I20" s="124" t="str">
        <f>VLOOKUP(H20,Presupuesto!$B$11:$C$565,2,0)</f>
        <v>BECAS DE ACTUALIZACION Y CAPACITACION DOCENTE</v>
      </c>
      <c r="J20" s="92" t="str">
        <f t="shared" si="1"/>
        <v>Estudiantes y Graduados</v>
      </c>
      <c r="K20" s="92" t="s">
        <v>414</v>
      </c>
      <c r="L20" s="92"/>
    </row>
    <row r="21" spans="3:12">
      <c r="C21" s="135"/>
      <c r="D21" s="152"/>
      <c r="E21" s="117"/>
      <c r="F21" s="91">
        <f t="shared" si="0"/>
        <v>0</v>
      </c>
      <c r="G21" s="155"/>
      <c r="H21" s="136" t="s">
        <v>1080</v>
      </c>
      <c r="I21" s="124" t="str">
        <f>VLOOKUP(H21,Presupuesto!$B$11:$C$565,2,0)</f>
        <v>BECAS EXCELENCIA ACADEMICA</v>
      </c>
      <c r="J21" s="92" t="str">
        <f t="shared" si="1"/>
        <v>Estudiantes y Graduados</v>
      </c>
      <c r="K21" s="92" t="s">
        <v>414</v>
      </c>
      <c r="L21" s="92"/>
    </row>
    <row r="22" spans="3:12">
      <c r="C22" s="135"/>
      <c r="D22" s="152"/>
      <c r="E22" s="117"/>
      <c r="F22" s="91">
        <f t="shared" si="0"/>
        <v>0</v>
      </c>
      <c r="G22" s="155"/>
      <c r="H22" s="136" t="s">
        <v>1082</v>
      </c>
      <c r="I22" s="124" t="str">
        <f>VLOOKUP(H22,Presupuesto!$B$11:$C$565,2,0)</f>
        <v>BECAS PARA HIJOS DE LOS TRABAJADORES</v>
      </c>
      <c r="J22" s="92" t="str">
        <f t="shared" si="1"/>
        <v>Estudiantes y Graduados</v>
      </c>
      <c r="K22" s="92" t="s">
        <v>403</v>
      </c>
      <c r="L22" s="92"/>
    </row>
    <row r="23" spans="3:12">
      <c r="C23" s="135"/>
      <c r="D23" s="152"/>
      <c r="E23" s="117"/>
      <c r="F23" s="91">
        <f t="shared" si="0"/>
        <v>0</v>
      </c>
      <c r="G23" s="155"/>
      <c r="H23" s="136" t="s">
        <v>1084</v>
      </c>
      <c r="I23" s="124" t="str">
        <f>VLOOKUP(H23,Presupuesto!$B$11:$C$565,2,0)</f>
        <v>BECAS POST GRADO ECONOMIA</v>
      </c>
      <c r="J23" s="92" t="str">
        <f t="shared" si="1"/>
        <v>Estudiantes y Graduados</v>
      </c>
      <c r="K23" s="92" t="s">
        <v>414</v>
      </c>
      <c r="L23" s="92"/>
    </row>
    <row r="24" spans="3:12">
      <c r="C24" s="135"/>
      <c r="D24" s="152"/>
      <c r="E24" s="117"/>
      <c r="F24" s="91">
        <f t="shared" si="0"/>
        <v>0</v>
      </c>
      <c r="G24" s="155"/>
      <c r="H24" s="136" t="s">
        <v>1086</v>
      </c>
      <c r="I24" s="124" t="str">
        <f>VLOOKUP(H24,Presupuesto!$B$11:$C$565,2,0)</f>
        <v>BECAS POST-GRADO DE TRABAJO SOCIAL</v>
      </c>
      <c r="J24" s="92" t="str">
        <f t="shared" si="1"/>
        <v>Estudiantes y Graduados</v>
      </c>
      <c r="K24" s="92" t="s">
        <v>414</v>
      </c>
      <c r="L24" s="92"/>
    </row>
    <row r="25" spans="3:12">
      <c r="C25" s="135"/>
      <c r="D25" s="152"/>
      <c r="E25" s="117"/>
      <c r="F25" s="91">
        <f t="shared" si="0"/>
        <v>0</v>
      </c>
      <c r="G25" s="155"/>
      <c r="H25" s="136" t="s">
        <v>1088</v>
      </c>
      <c r="I25" s="124" t="str">
        <f>VLOOKUP(H25,Presupuesto!$B$11:$C$565,2,0)</f>
        <v>BECAS PROFESIONALIZANTES DOCENTE (PLAN DE REFORMA)</v>
      </c>
      <c r="J25" s="92" t="str">
        <f t="shared" si="1"/>
        <v>Estudiantes y Graduados</v>
      </c>
      <c r="K25" s="92" t="s">
        <v>414</v>
      </c>
      <c r="L25" s="92"/>
    </row>
    <row r="26" spans="3:12">
      <c r="C26" s="135"/>
      <c r="D26" s="152"/>
      <c r="E26" s="117"/>
      <c r="F26" s="91">
        <f t="shared" si="0"/>
        <v>0</v>
      </c>
      <c r="G26" s="155"/>
      <c r="H26" s="136" t="s">
        <v>1090</v>
      </c>
      <c r="I26" s="124" t="str">
        <f>VLOOKUP(H26,Presupuesto!$B$11:$C$565,2,0)</f>
        <v>PRESTAMOS A ESTUDIANTES</v>
      </c>
      <c r="J26" s="92" t="str">
        <f t="shared" si="1"/>
        <v>Estudiantes y Graduados</v>
      </c>
      <c r="K26" s="92" t="s">
        <v>414</v>
      </c>
      <c r="L26" s="92"/>
    </row>
    <row r="27" spans="3:12">
      <c r="C27" s="135"/>
      <c r="D27" s="152"/>
      <c r="E27" s="117"/>
      <c r="F27" s="91">
        <f t="shared" si="0"/>
        <v>0</v>
      </c>
      <c r="G27" s="155"/>
      <c r="H27" s="136" t="s">
        <v>1092</v>
      </c>
      <c r="I27" s="124" t="str">
        <f>VLOOKUP(H27,Presupuesto!$B$11:$C$565,2,0)</f>
        <v>BECAS TALLERES EMPLEADOS A ESTUDIANTES</v>
      </c>
      <c r="J27" s="92" t="str">
        <f t="shared" si="1"/>
        <v>Estudiantes y Graduados</v>
      </c>
      <c r="K27" s="92" t="s">
        <v>414</v>
      </c>
      <c r="L27" s="92"/>
    </row>
    <row r="28" spans="3:12">
      <c r="C28" s="135"/>
      <c r="D28" s="152"/>
      <c r="E28" s="117"/>
      <c r="F28" s="91">
        <f t="shared" si="0"/>
        <v>0</v>
      </c>
      <c r="G28" s="155"/>
      <c r="H28" s="136" t="s">
        <v>1094</v>
      </c>
      <c r="I28" s="124" t="str">
        <f>VLOOKUP(H28,Presupuesto!$B$11:$C$565,2,0)</f>
        <v>BECAS EXTERNAS DE INVESTIGACION</v>
      </c>
      <c r="J28" s="92" t="str">
        <f t="shared" si="1"/>
        <v>Estudiantes y Graduados</v>
      </c>
      <c r="K28" s="92" t="s">
        <v>414</v>
      </c>
      <c r="L28" s="92"/>
    </row>
    <row r="29" spans="3:12">
      <c r="C29" s="135"/>
      <c r="D29" s="152"/>
      <c r="E29" s="117"/>
      <c r="F29" s="91">
        <f t="shared" si="0"/>
        <v>0</v>
      </c>
      <c r="G29" s="155"/>
      <c r="H29" s="136" t="s">
        <v>1096</v>
      </c>
      <c r="I29" s="124" t="str">
        <f>VLOOKUP(H29,Presupuesto!$B$11:$C$565,2,0)</f>
        <v>BECAS SUSTANTIVAS DE INVESTIGACIÓN</v>
      </c>
      <c r="J29" s="92" t="str">
        <f t="shared" si="1"/>
        <v>Estudiantes y Graduados</v>
      </c>
      <c r="K29" s="92" t="s">
        <v>414</v>
      </c>
      <c r="L29" s="92"/>
    </row>
    <row r="30" spans="3:12">
      <c r="C30" s="135"/>
      <c r="D30" s="152"/>
      <c r="E30" s="117"/>
      <c r="F30" s="91">
        <f t="shared" si="0"/>
        <v>0</v>
      </c>
      <c r="G30" s="155"/>
      <c r="H30" s="136" t="s">
        <v>1098</v>
      </c>
      <c r="I30" s="124" t="str">
        <f>VLOOKUP(H30,Presupuesto!$B$11:$C$565,2,0)</f>
        <v>BECAS DE INVEST, PARA ESTUD. DE PREGRADO</v>
      </c>
      <c r="J30" s="92" t="str">
        <f t="shared" si="1"/>
        <v>Estudiantes y Graduados</v>
      </c>
      <c r="K30" s="92" t="s">
        <v>414</v>
      </c>
      <c r="L30" s="92"/>
    </row>
    <row r="31" spans="3:12">
      <c r="C31" s="135"/>
      <c r="D31" s="152"/>
      <c r="E31" s="117"/>
      <c r="F31" s="91">
        <f t="shared" si="0"/>
        <v>0</v>
      </c>
      <c r="G31" s="155"/>
      <c r="H31" s="136" t="s">
        <v>1100</v>
      </c>
      <c r="I31" s="124" t="str">
        <f>VLOOKUP(H31,Presupuesto!$B$11:$C$565,2,0)</f>
        <v>BECAS DE INVEST. PARA DOC.DE POST-GRADO</v>
      </c>
      <c r="J31" s="92" t="str">
        <f t="shared" si="1"/>
        <v>Estudiantes y Graduados</v>
      </c>
      <c r="K31" s="92" t="s">
        <v>414</v>
      </c>
      <c r="L31" s="92"/>
    </row>
    <row r="32" spans="3:12">
      <c r="C32" s="135"/>
      <c r="D32" s="152"/>
      <c r="E32" s="117"/>
      <c r="F32" s="91">
        <f t="shared" si="0"/>
        <v>0</v>
      </c>
      <c r="G32" s="155"/>
      <c r="H32" s="136" t="s">
        <v>1102</v>
      </c>
      <c r="I32" s="124" t="str">
        <f>VLOOKUP(H32,Presupuesto!$B$11:$C$565,2,0)</f>
        <v>BECAS BÁSICAS DE INVESTIGACIÓN</v>
      </c>
      <c r="J32" s="92" t="str">
        <f t="shared" si="1"/>
        <v>Estudiantes y Graduados</v>
      </c>
      <c r="K32" s="92" t="s">
        <v>414</v>
      </c>
      <c r="L32" s="92"/>
    </row>
    <row r="33" spans="3:12">
      <c r="C33" s="135"/>
      <c r="D33" s="152"/>
      <c r="E33" s="117"/>
      <c r="F33" s="91">
        <f t="shared" si="0"/>
        <v>0</v>
      </c>
      <c r="G33" s="155"/>
      <c r="H33" s="136" t="s">
        <v>1104</v>
      </c>
      <c r="I33" s="124" t="str">
        <f>VLOOKUP(H33,Presupuesto!$B$11:$C$565,2,0)</f>
        <v>BECAS RELEVO GENERACIONAL</v>
      </c>
      <c r="J33" s="92" t="str">
        <f t="shared" si="1"/>
        <v>Estudiantes y Graduados</v>
      </c>
      <c r="K33" s="92" t="s">
        <v>414</v>
      </c>
      <c r="L33" s="92"/>
    </row>
    <row r="34" spans="3:12">
      <c r="C34" s="135"/>
      <c r="D34" s="152"/>
      <c r="E34" s="117"/>
      <c r="F34" s="91">
        <f t="shared" si="0"/>
        <v>0</v>
      </c>
      <c r="G34" s="155"/>
      <c r="H34" s="136" t="s">
        <v>1106</v>
      </c>
      <c r="I34" s="124" t="str">
        <f>VLOOKUP(H34,Presupuesto!$B$11:$C$565,2,0)</f>
        <v>BECAS DE EQUIDAD</v>
      </c>
      <c r="J34" s="92" t="str">
        <f t="shared" si="1"/>
        <v>Estudiantes y Graduados</v>
      </c>
      <c r="K34" s="92" t="s">
        <v>414</v>
      </c>
      <c r="L34" s="92"/>
    </row>
    <row r="35" spans="3:12">
      <c r="C35" s="135"/>
      <c r="D35" s="152"/>
      <c r="E35" s="117"/>
      <c r="F35" s="91">
        <f t="shared" si="0"/>
        <v>0</v>
      </c>
      <c r="G35" s="155"/>
      <c r="H35" s="136" t="s">
        <v>1108</v>
      </c>
      <c r="I35" s="124" t="str">
        <f>VLOOKUP(H35,Presupuesto!$B$11:$C$565,2,0)</f>
        <v>PREMIOS AL INVESTIGADOR</v>
      </c>
      <c r="J35" s="92" t="str">
        <f t="shared" si="1"/>
        <v>Estudiantes y Graduados</v>
      </c>
      <c r="K35" s="92" t="s">
        <v>414</v>
      </c>
      <c r="L35" s="92"/>
    </row>
    <row r="36" spans="3:12">
      <c r="C36" s="135"/>
      <c r="D36" s="152"/>
      <c r="E36" s="117"/>
      <c r="F36" s="91">
        <f t="shared" si="0"/>
        <v>0</v>
      </c>
      <c r="G36" s="155"/>
      <c r="H36" s="136" t="s">
        <v>1110</v>
      </c>
      <c r="I36" s="124" t="str">
        <f>VLOOKUP(H36,Presupuesto!$B$11:$C$565,2,0)</f>
        <v>BECAS DE INV. PARA ESTUDIANTES DE POSTGRADO</v>
      </c>
      <c r="J36" s="92" t="str">
        <f t="shared" si="1"/>
        <v>Estudiantes y Graduados</v>
      </c>
      <c r="K36" s="92" t="s">
        <v>414</v>
      </c>
      <c r="L36" s="92"/>
    </row>
    <row r="37" spans="3:12">
      <c r="C37" s="135"/>
      <c r="D37" s="152"/>
      <c r="E37" s="117"/>
      <c r="F37" s="91">
        <f t="shared" si="0"/>
        <v>0</v>
      </c>
      <c r="G37" s="155"/>
      <c r="H37" s="136" t="s">
        <v>1112</v>
      </c>
      <c r="I37" s="124" t="str">
        <f>VLOOKUP(H37,Presupuesto!$B$11:$C$565,2,0)</f>
        <v>Becas Especiales de Investigación</v>
      </c>
      <c r="J37" s="92" t="str">
        <f t="shared" si="1"/>
        <v>Estudiantes y Graduados</v>
      </c>
      <c r="K37" s="92" t="s">
        <v>414</v>
      </c>
      <c r="L37" s="92"/>
    </row>
    <row r="38" spans="3:12">
      <c r="C38" s="135"/>
      <c r="D38" s="152"/>
      <c r="E38" s="117"/>
      <c r="F38" s="91">
        <f t="shared" si="0"/>
        <v>0</v>
      </c>
      <c r="G38" s="155"/>
      <c r="H38" s="136"/>
      <c r="I38" s="124" t="e">
        <f>VLOOKUP(H38,Presupuesto!$B$11:$C$565,2,0)</f>
        <v>#N/A</v>
      </c>
      <c r="J38" s="92" t="str">
        <f t="shared" si="1"/>
        <v>Estudiantes y Graduados</v>
      </c>
      <c r="K38" s="92" t="s">
        <v>414</v>
      </c>
      <c r="L38" s="92"/>
    </row>
    <row r="39" spans="3:12">
      <c r="C39" s="137"/>
      <c r="D39" s="152"/>
      <c r="E39" s="112"/>
      <c r="F39" s="91">
        <f t="shared" si="0"/>
        <v>0</v>
      </c>
      <c r="G39" s="155"/>
      <c r="H39" s="138"/>
      <c r="I39" s="124" t="e">
        <f>VLOOKUP(H39,Presupuesto!$B$11:$C$565,2,0)</f>
        <v>#N/A</v>
      </c>
      <c r="J39" s="92" t="str">
        <f t="shared" si="1"/>
        <v>Estudiantes y Graduados</v>
      </c>
      <c r="K39" s="92" t="s">
        <v>414</v>
      </c>
      <c r="L39" s="92"/>
    </row>
    <row r="40" spans="3:12">
      <c r="C40" s="137"/>
      <c r="D40" s="152"/>
      <c r="E40" s="112"/>
      <c r="F40" s="91">
        <f t="shared" si="0"/>
        <v>0</v>
      </c>
      <c r="G40" s="155"/>
      <c r="H40" s="138"/>
      <c r="I40" s="124" t="e">
        <f>VLOOKUP(H40,Presupuesto!$B$11:$C$565,2,0)</f>
        <v>#N/A</v>
      </c>
      <c r="J40" s="92" t="str">
        <f t="shared" si="1"/>
        <v>Estudiantes y Graduados</v>
      </c>
      <c r="K40" s="92" t="s">
        <v>414</v>
      </c>
      <c r="L40" s="92"/>
    </row>
    <row r="41" spans="3:12">
      <c r="C41" s="137"/>
      <c r="D41" s="152"/>
      <c r="E41" s="112"/>
      <c r="F41" s="91">
        <f t="shared" si="0"/>
        <v>0</v>
      </c>
      <c r="G41" s="155"/>
      <c r="H41" s="138"/>
      <c r="I41" s="124" t="e">
        <f>VLOOKUP(H41,Presupuesto!$B$11:$C$565,2,0)</f>
        <v>#N/A</v>
      </c>
      <c r="J41" s="92" t="str">
        <f t="shared" si="1"/>
        <v>Estudiantes y Graduados</v>
      </c>
      <c r="K41" s="92" t="s">
        <v>414</v>
      </c>
      <c r="L41" s="92"/>
    </row>
    <row r="42" spans="3:12">
      <c r="C42" s="137"/>
      <c r="D42" s="152"/>
      <c r="E42" s="112"/>
      <c r="F42" s="91">
        <f t="shared" si="0"/>
        <v>0</v>
      </c>
      <c r="G42" s="155"/>
      <c r="H42" s="138"/>
      <c r="I42" s="124" t="e">
        <f>VLOOKUP(H42,Presupuesto!$B$11:$C$565,2,0)</f>
        <v>#N/A</v>
      </c>
      <c r="J42" s="92" t="str">
        <f t="shared" si="1"/>
        <v>Estudiantes y Graduados</v>
      </c>
      <c r="K42" s="92" t="s">
        <v>414</v>
      </c>
      <c r="L42" s="92"/>
    </row>
    <row r="43" spans="3:12">
      <c r="C43" s="137"/>
      <c r="D43" s="152"/>
      <c r="E43" s="112"/>
      <c r="F43" s="91">
        <f t="shared" si="0"/>
        <v>0</v>
      </c>
      <c r="G43" s="155"/>
      <c r="H43" s="138"/>
      <c r="I43" s="124" t="e">
        <f>VLOOKUP(H43,Presupuesto!$B$11:$C$565,2,0)</f>
        <v>#N/A</v>
      </c>
      <c r="J43" s="92" t="str">
        <f t="shared" si="1"/>
        <v>Estudiantes y Graduados</v>
      </c>
      <c r="K43" s="92" t="s">
        <v>414</v>
      </c>
      <c r="L43" s="92"/>
    </row>
    <row r="44" spans="3:12">
      <c r="C44" s="137"/>
      <c r="D44" s="152"/>
      <c r="E44" s="112"/>
      <c r="F44" s="91">
        <f t="shared" si="0"/>
        <v>0</v>
      </c>
      <c r="G44" s="155"/>
      <c r="H44" s="138"/>
      <c r="I44" s="124" t="e">
        <f>VLOOKUP(H44,Presupuesto!$B$11:$C$565,2,0)</f>
        <v>#N/A</v>
      </c>
      <c r="J44" s="92" t="str">
        <f t="shared" si="1"/>
        <v>Estudiantes y Graduados</v>
      </c>
      <c r="K44" s="92" t="s">
        <v>414</v>
      </c>
      <c r="L44" s="92"/>
    </row>
    <row r="45" spans="3:12">
      <c r="C45" s="137"/>
      <c r="D45" s="152"/>
      <c r="E45" s="112"/>
      <c r="F45" s="91">
        <f t="shared" si="0"/>
        <v>0</v>
      </c>
      <c r="G45" s="155"/>
      <c r="H45" s="138"/>
      <c r="I45" s="124" t="e">
        <f>VLOOKUP(H45,Presupuesto!$B$11:$C$565,2,0)</f>
        <v>#N/A</v>
      </c>
      <c r="J45" s="92" t="str">
        <f t="shared" si="1"/>
        <v>Estudiantes y Graduados</v>
      </c>
      <c r="K45" s="92" t="s">
        <v>414</v>
      </c>
      <c r="L45" s="92"/>
    </row>
    <row r="46" spans="3:12">
      <c r="C46" s="137"/>
      <c r="D46" s="152"/>
      <c r="E46" s="112"/>
      <c r="F46" s="91">
        <f t="shared" si="0"/>
        <v>0</v>
      </c>
      <c r="G46" s="155"/>
      <c r="H46" s="138"/>
      <c r="I46" s="124" t="e">
        <f>VLOOKUP(H46,Presupuesto!$B$11:$C$565,2,0)</f>
        <v>#N/A</v>
      </c>
      <c r="J46" s="92" t="str">
        <f t="shared" si="1"/>
        <v>Estudiantes y Graduados</v>
      </c>
      <c r="K46" s="92" t="s">
        <v>414</v>
      </c>
      <c r="L46" s="92"/>
    </row>
    <row r="47" spans="3:12">
      <c r="C47" s="139"/>
      <c r="D47" s="152"/>
      <c r="E47" s="112"/>
      <c r="F47" s="91">
        <f t="shared" si="0"/>
        <v>0</v>
      </c>
      <c r="G47" s="155"/>
      <c r="H47" s="140"/>
      <c r="I47" s="124" t="e">
        <f>VLOOKUP(H47,Presupuesto!$B$11:$C$565,2,0)</f>
        <v>#N/A</v>
      </c>
      <c r="J47" s="92" t="str">
        <f t="shared" si="1"/>
        <v>Estudiantes y Graduados</v>
      </c>
      <c r="K47" s="92" t="s">
        <v>405</v>
      </c>
      <c r="L47" s="92"/>
    </row>
    <row r="48" spans="3:12">
      <c r="C48" s="139"/>
      <c r="D48" s="152"/>
      <c r="E48" s="112"/>
      <c r="F48" s="91">
        <f t="shared" si="0"/>
        <v>0</v>
      </c>
      <c r="G48" s="155"/>
      <c r="H48" s="140"/>
      <c r="I48" s="124" t="e">
        <f>VLOOKUP(H48,Presupuesto!$B$11:$C$565,2,0)</f>
        <v>#N/A</v>
      </c>
      <c r="J48" s="92" t="str">
        <f t="shared" si="1"/>
        <v>Estudiantes y Graduados</v>
      </c>
      <c r="K48" s="92" t="s">
        <v>414</v>
      </c>
      <c r="L48" s="92"/>
    </row>
    <row r="49" spans="3:12">
      <c r="C49" s="139"/>
      <c r="D49" s="152"/>
      <c r="E49" s="112"/>
      <c r="F49" s="91">
        <f t="shared" si="0"/>
        <v>0</v>
      </c>
      <c r="G49" s="155"/>
      <c r="H49" s="140"/>
      <c r="I49" s="124" t="e">
        <f>VLOOKUP(H49,Presupuesto!$B$11:$C$565,2,0)</f>
        <v>#N/A</v>
      </c>
      <c r="J49" s="92" t="str">
        <f t="shared" si="1"/>
        <v>Estudiantes y Graduados</v>
      </c>
      <c r="K49" s="92" t="s">
        <v>414</v>
      </c>
      <c r="L49" s="92"/>
    </row>
    <row r="50" spans="3:12">
      <c r="C50" s="139"/>
      <c r="D50" s="152"/>
      <c r="E50" s="112"/>
      <c r="F50" s="91">
        <f t="shared" si="0"/>
        <v>0</v>
      </c>
      <c r="G50" s="155"/>
      <c r="H50" s="140"/>
      <c r="I50" s="124" t="e">
        <f>VLOOKUP(H50,Presupuesto!$B$11:$C$565,2,0)</f>
        <v>#N/A</v>
      </c>
      <c r="J50" s="92" t="str">
        <f t="shared" si="1"/>
        <v>Estudiantes y Graduados</v>
      </c>
      <c r="K50" s="92" t="s">
        <v>414</v>
      </c>
      <c r="L50" s="92"/>
    </row>
    <row r="51" spans="3:12" ht="15.75" thickBot="1">
      <c r="C51" s="141"/>
      <c r="D51" s="217"/>
      <c r="E51" s="97"/>
      <c r="F51" s="99">
        <f t="shared" si="0"/>
        <v>0</v>
      </c>
      <c r="G51" s="156"/>
      <c r="H51" s="142"/>
      <c r="I51" s="126" t="e">
        <f>VLOOKUP(H51,Presupuesto!$B$11:$C$565,2,0)</f>
        <v>#N/A</v>
      </c>
      <c r="J51" s="100" t="str">
        <f t="shared" si="1"/>
        <v>Estudiantes y Graduados</v>
      </c>
      <c r="K51" s="118" t="s">
        <v>396</v>
      </c>
      <c r="L51" s="118"/>
    </row>
    <row r="52" spans="3:12" ht="15.75" thickBot="1">
      <c r="F52" s="84"/>
      <c r="G52" s="83"/>
      <c r="H52" s="84"/>
      <c r="I52" s="84"/>
    </row>
    <row r="53" spans="3:12" ht="15.75" thickBot="1">
      <c r="C53" s="151" t="s">
        <v>53</v>
      </c>
      <c r="D53" s="102">
        <f>SUM(F60:F94)</f>
        <v>1700000</v>
      </c>
      <c r="F53" s="69"/>
      <c r="G53" s="73"/>
      <c r="H53" s="69"/>
      <c r="I53" s="69"/>
    </row>
    <row r="54" spans="3:12">
      <c r="C54" s="69"/>
      <c r="D54" s="31"/>
      <c r="E54" s="87"/>
      <c r="F54" s="87"/>
      <c r="G54" s="87"/>
      <c r="H54" s="70"/>
      <c r="I54" s="70"/>
      <c r="J54" s="70"/>
      <c r="K54" s="106"/>
    </row>
    <row r="55" spans="3:12">
      <c r="C55" s="69"/>
      <c r="D55" s="31"/>
      <c r="E55" s="87"/>
      <c r="F55" s="87"/>
      <c r="G55" s="87"/>
      <c r="H55" s="70"/>
      <c r="I55" s="70"/>
      <c r="J55" s="70"/>
      <c r="K55" s="106"/>
    </row>
    <row r="56" spans="3:12" ht="15.75">
      <c r="C56" s="199" t="s">
        <v>394</v>
      </c>
      <c r="D56" s="200" t="s">
        <v>2402</v>
      </c>
      <c r="E56" s="87"/>
      <c r="F56" s="87"/>
      <c r="G56" s="87"/>
      <c r="H56" s="70"/>
      <c r="I56" s="70"/>
      <c r="J56" s="70"/>
      <c r="K56" s="106"/>
    </row>
    <row r="57" spans="3:12" ht="18.75">
      <c r="C57" s="203" t="str">
        <f>IFERROR(VLOOKUP(D56,'Desarrollo e Innov. Curricular'!$G:$H,2,FALSE),IFERROR(VLOOKUP(D56,'Investigación Científica'!$G:$H,2,FALSE),IFERROR(VLOOKUP(D56,'Vinculación Univ. Sociedad'!$G:$H,2,FALSE),IFERROR(VLOOKUP(D56,'Docencia y Profesorado Universi'!$G:$H,2,FALSE),IFERROR(VLOOKUP(D56,'Estudiantes y Graduados'!$G:$H,2,FALSE),IFERROR(VLOOKUP(D56,'10Gestion Administrativa'!$G:$H,2,FALSE),IFERROR(VLOOKUP(D56,'Gestión Académica'!$G:$H,2,FALSE),IFERROR(VLOOKUP(D56,'Aseguramiento de la Calidad'!$G:$H,2,FALSE),IFERROR(VLOOKUP(D56,'Gestión del Conocimiento'!$G:$H,2,FALSE),IFERROR(VLOOKUP(D56,'Gobernabilidad y Procesos...'!$G:$H,2,FALSE),IFERROR(VLOOKUP(D56,'Gestión del Talento Humano'!$G:$H,2,FALSE),IFERROR(VLOOKUP(D56,'Internacionalización de la E.S.'!$G:$H,2,FALSE),IFERROR(VLOOKUP(D56,'Cultura de Innovación Insti...'!$G:$H,2,FALSE),VLOOKUP(D56,'Lo Esencial de la Reforma Univ.'!$G:$H,2,0))))))))))))))</f>
        <v>1. Formar en el proceso de re-clasificación de acuerdo al a normativa vigente, y talleres de sensibilización para asumir las resposnsabilidades que les competen.</v>
      </c>
      <c r="D57" s="31"/>
      <c r="E57" s="87"/>
      <c r="F57" s="87"/>
      <c r="G57" s="87"/>
      <c r="H57" s="70"/>
      <c r="I57" s="70"/>
      <c r="J57" s="70"/>
      <c r="K57" s="106"/>
    </row>
    <row r="58" spans="3:12" ht="15.75" thickBot="1">
      <c r="F58" s="87"/>
      <c r="G58" s="70"/>
      <c r="H58" s="70"/>
      <c r="I58" s="70"/>
    </row>
    <row r="59" spans="3:12" ht="30.75" thickBot="1">
      <c r="C59" s="123" t="s">
        <v>44</v>
      </c>
      <c r="D59" s="128" t="s">
        <v>55</v>
      </c>
      <c r="E59" s="130" t="s">
        <v>57</v>
      </c>
      <c r="F59" s="129" t="s">
        <v>27</v>
      </c>
      <c r="G59" s="127" t="s">
        <v>133</v>
      </c>
      <c r="H59" s="130" t="s">
        <v>46</v>
      </c>
      <c r="I59" s="127" t="s">
        <v>134</v>
      </c>
      <c r="J59" s="127" t="s">
        <v>412</v>
      </c>
      <c r="K59" s="127" t="s">
        <v>413</v>
      </c>
      <c r="L59" s="127" t="s">
        <v>469</v>
      </c>
    </row>
    <row r="60" spans="3:12">
      <c r="C60" s="135" t="s">
        <v>2787</v>
      </c>
      <c r="D60" s="152">
        <v>5</v>
      </c>
      <c r="E60" s="109">
        <v>60000</v>
      </c>
      <c r="F60" s="91">
        <f t="shared" ref="F60:F94" si="2">D60*E60</f>
        <v>300000</v>
      </c>
      <c r="G60" s="155" t="s">
        <v>1430</v>
      </c>
      <c r="H60" s="136" t="s">
        <v>1078</v>
      </c>
      <c r="I60" s="124" t="str">
        <f>VLOOKUP(H60,Presupuesto!$B$11:$C$565,2,0)</f>
        <v>BECAS DE ACTUALIZACION Y CAPACITACION DOCENTE</v>
      </c>
      <c r="J60" s="213" t="s">
        <v>1372</v>
      </c>
      <c r="K60" s="92" t="s">
        <v>402</v>
      </c>
      <c r="L60" s="92"/>
    </row>
    <row r="61" spans="3:12">
      <c r="C61" s="135" t="s">
        <v>2788</v>
      </c>
      <c r="D61" s="152">
        <v>7</v>
      </c>
      <c r="E61" s="117">
        <v>200000</v>
      </c>
      <c r="F61" s="91">
        <f t="shared" si="2"/>
        <v>1400000</v>
      </c>
      <c r="G61" s="155" t="s">
        <v>1430</v>
      </c>
      <c r="H61" s="136" t="s">
        <v>1078</v>
      </c>
      <c r="I61" s="124" t="str">
        <f>VLOOKUP(H61,Presupuesto!$B$11:$C$565,2,0)</f>
        <v>BECAS DE ACTUALIZACION Y CAPACITACION DOCENTE</v>
      </c>
      <c r="J61" s="92" t="s">
        <v>1372</v>
      </c>
      <c r="K61" s="92" t="s">
        <v>402</v>
      </c>
      <c r="L61" s="92"/>
    </row>
    <row r="62" spans="3:12">
      <c r="C62" s="135"/>
      <c r="D62" s="152"/>
      <c r="E62" s="117"/>
      <c r="F62" s="91">
        <f t="shared" si="2"/>
        <v>0</v>
      </c>
      <c r="G62" s="155"/>
      <c r="H62" s="136" t="s">
        <v>1076</v>
      </c>
      <c r="I62" s="124" t="str">
        <f>VLOOKUP(H62,Presupuesto!$B$11:$C$565,2,0)</f>
        <v>BECAS CONVENIO MINISTERIO SALUD -IHSS-UNAH</v>
      </c>
      <c r="J62" s="92" t="str">
        <f t="shared" ref="J62:J94" si="3">$J$17</f>
        <v>Estudiantes y Graduados</v>
      </c>
      <c r="K62" s="92" t="s">
        <v>414</v>
      </c>
      <c r="L62" s="92"/>
    </row>
    <row r="63" spans="3:12">
      <c r="C63" s="135"/>
      <c r="D63" s="152"/>
      <c r="E63" s="117"/>
      <c r="F63" s="91">
        <f t="shared" si="2"/>
        <v>0</v>
      </c>
      <c r="G63" s="155"/>
      <c r="H63" s="136" t="s">
        <v>1078</v>
      </c>
      <c r="I63" s="124" t="str">
        <f>VLOOKUP(H63,Presupuesto!$B$11:$C$565,2,0)</f>
        <v>BECAS DE ACTUALIZACION Y CAPACITACION DOCENTE</v>
      </c>
      <c r="J63" s="92" t="str">
        <f t="shared" si="3"/>
        <v>Estudiantes y Graduados</v>
      </c>
      <c r="K63" s="92" t="s">
        <v>414</v>
      </c>
      <c r="L63" s="92"/>
    </row>
    <row r="64" spans="3:12">
      <c r="C64" s="135"/>
      <c r="D64" s="152"/>
      <c r="E64" s="117"/>
      <c r="F64" s="91">
        <f t="shared" si="2"/>
        <v>0</v>
      </c>
      <c r="G64" s="155"/>
      <c r="H64" s="136" t="s">
        <v>1080</v>
      </c>
      <c r="I64" s="124" t="str">
        <f>VLOOKUP(H64,Presupuesto!$B$11:$C$565,2,0)</f>
        <v>BECAS EXCELENCIA ACADEMICA</v>
      </c>
      <c r="J64" s="92" t="str">
        <f t="shared" si="3"/>
        <v>Estudiantes y Graduados</v>
      </c>
      <c r="K64" s="92" t="s">
        <v>414</v>
      </c>
      <c r="L64" s="92"/>
    </row>
    <row r="65" spans="3:12">
      <c r="C65" s="135"/>
      <c r="D65" s="152"/>
      <c r="E65" s="117"/>
      <c r="F65" s="91">
        <f t="shared" si="2"/>
        <v>0</v>
      </c>
      <c r="G65" s="155"/>
      <c r="H65" s="136" t="s">
        <v>1082</v>
      </c>
      <c r="I65" s="124" t="str">
        <f>VLOOKUP(H65,Presupuesto!$B$11:$C$565,2,0)</f>
        <v>BECAS PARA HIJOS DE LOS TRABAJADORES</v>
      </c>
      <c r="J65" s="92" t="str">
        <f t="shared" si="3"/>
        <v>Estudiantes y Graduados</v>
      </c>
      <c r="K65" s="92" t="s">
        <v>403</v>
      </c>
      <c r="L65" s="92"/>
    </row>
    <row r="66" spans="3:12">
      <c r="C66" s="135"/>
      <c r="D66" s="152"/>
      <c r="E66" s="117"/>
      <c r="F66" s="91">
        <f t="shared" si="2"/>
        <v>0</v>
      </c>
      <c r="G66" s="155"/>
      <c r="H66" s="136" t="s">
        <v>1084</v>
      </c>
      <c r="I66" s="124" t="str">
        <f>VLOOKUP(H66,Presupuesto!$B$11:$C$565,2,0)</f>
        <v>BECAS POST GRADO ECONOMIA</v>
      </c>
      <c r="J66" s="92" t="str">
        <f t="shared" si="3"/>
        <v>Estudiantes y Graduados</v>
      </c>
      <c r="K66" s="92" t="s">
        <v>414</v>
      </c>
      <c r="L66" s="92"/>
    </row>
    <row r="67" spans="3:12">
      <c r="C67" s="135"/>
      <c r="D67" s="152"/>
      <c r="E67" s="117"/>
      <c r="F67" s="91">
        <f t="shared" si="2"/>
        <v>0</v>
      </c>
      <c r="G67" s="155"/>
      <c r="H67" s="136" t="s">
        <v>1086</v>
      </c>
      <c r="I67" s="124" t="str">
        <f>VLOOKUP(H67,Presupuesto!$B$11:$C$565,2,0)</f>
        <v>BECAS POST-GRADO DE TRABAJO SOCIAL</v>
      </c>
      <c r="J67" s="92" t="str">
        <f t="shared" si="3"/>
        <v>Estudiantes y Graduados</v>
      </c>
      <c r="K67" s="92" t="s">
        <v>414</v>
      </c>
      <c r="L67" s="92"/>
    </row>
    <row r="68" spans="3:12">
      <c r="C68" s="135"/>
      <c r="D68" s="152"/>
      <c r="E68" s="117"/>
      <c r="F68" s="91">
        <f t="shared" si="2"/>
        <v>0</v>
      </c>
      <c r="G68" s="155"/>
      <c r="H68" s="136" t="s">
        <v>1088</v>
      </c>
      <c r="I68" s="124" t="str">
        <f>VLOOKUP(H68,Presupuesto!$B$11:$C$565,2,0)</f>
        <v>BECAS PROFESIONALIZANTES DOCENTE (PLAN DE REFORMA)</v>
      </c>
      <c r="J68" s="92" t="str">
        <f t="shared" si="3"/>
        <v>Estudiantes y Graduados</v>
      </c>
      <c r="K68" s="92" t="s">
        <v>414</v>
      </c>
      <c r="L68" s="92"/>
    </row>
    <row r="69" spans="3:12">
      <c r="C69" s="135"/>
      <c r="D69" s="152"/>
      <c r="E69" s="117"/>
      <c r="F69" s="91">
        <f t="shared" si="2"/>
        <v>0</v>
      </c>
      <c r="G69" s="155"/>
      <c r="H69" s="136" t="s">
        <v>1090</v>
      </c>
      <c r="I69" s="124" t="str">
        <f>VLOOKUP(H69,Presupuesto!$B$11:$C$565,2,0)</f>
        <v>PRESTAMOS A ESTUDIANTES</v>
      </c>
      <c r="J69" s="92" t="str">
        <f t="shared" si="3"/>
        <v>Estudiantes y Graduados</v>
      </c>
      <c r="K69" s="92" t="s">
        <v>414</v>
      </c>
      <c r="L69" s="92"/>
    </row>
    <row r="70" spans="3:12">
      <c r="C70" s="135"/>
      <c r="D70" s="152"/>
      <c r="E70" s="117"/>
      <c r="F70" s="91">
        <f t="shared" si="2"/>
        <v>0</v>
      </c>
      <c r="G70" s="155"/>
      <c r="H70" s="136" t="s">
        <v>1092</v>
      </c>
      <c r="I70" s="124" t="str">
        <f>VLOOKUP(H70,Presupuesto!$B$11:$C$565,2,0)</f>
        <v>BECAS TALLERES EMPLEADOS A ESTUDIANTES</v>
      </c>
      <c r="J70" s="92" t="str">
        <f t="shared" si="3"/>
        <v>Estudiantes y Graduados</v>
      </c>
      <c r="K70" s="92" t="s">
        <v>414</v>
      </c>
      <c r="L70" s="92"/>
    </row>
    <row r="71" spans="3:12">
      <c r="C71" s="135"/>
      <c r="D71" s="152"/>
      <c r="E71" s="117"/>
      <c r="F71" s="91">
        <f t="shared" si="2"/>
        <v>0</v>
      </c>
      <c r="G71" s="155"/>
      <c r="H71" s="136" t="s">
        <v>1094</v>
      </c>
      <c r="I71" s="124" t="str">
        <f>VLOOKUP(H71,Presupuesto!$B$11:$C$565,2,0)</f>
        <v>BECAS EXTERNAS DE INVESTIGACION</v>
      </c>
      <c r="J71" s="92" t="str">
        <f t="shared" si="3"/>
        <v>Estudiantes y Graduados</v>
      </c>
      <c r="K71" s="92" t="s">
        <v>414</v>
      </c>
      <c r="L71" s="92"/>
    </row>
    <row r="72" spans="3:12">
      <c r="C72" s="135"/>
      <c r="D72" s="152"/>
      <c r="E72" s="117"/>
      <c r="F72" s="91">
        <f t="shared" si="2"/>
        <v>0</v>
      </c>
      <c r="G72" s="155"/>
      <c r="H72" s="136" t="s">
        <v>1096</v>
      </c>
      <c r="I72" s="124" t="str">
        <f>VLOOKUP(H72,Presupuesto!$B$11:$C$565,2,0)</f>
        <v>BECAS SUSTANTIVAS DE INVESTIGACIÓN</v>
      </c>
      <c r="J72" s="92" t="str">
        <f t="shared" si="3"/>
        <v>Estudiantes y Graduados</v>
      </c>
      <c r="K72" s="92" t="s">
        <v>414</v>
      </c>
      <c r="L72" s="92"/>
    </row>
    <row r="73" spans="3:12">
      <c r="C73" s="135"/>
      <c r="D73" s="152"/>
      <c r="E73" s="117"/>
      <c r="F73" s="91">
        <f t="shared" si="2"/>
        <v>0</v>
      </c>
      <c r="G73" s="155"/>
      <c r="H73" s="136" t="s">
        <v>1098</v>
      </c>
      <c r="I73" s="124" t="str">
        <f>VLOOKUP(H73,Presupuesto!$B$11:$C$565,2,0)</f>
        <v>BECAS DE INVEST, PARA ESTUD. DE PREGRADO</v>
      </c>
      <c r="J73" s="92" t="str">
        <f t="shared" si="3"/>
        <v>Estudiantes y Graduados</v>
      </c>
      <c r="K73" s="92" t="s">
        <v>414</v>
      </c>
      <c r="L73" s="92"/>
    </row>
    <row r="74" spans="3:12">
      <c r="C74" s="135"/>
      <c r="D74" s="152"/>
      <c r="E74" s="117"/>
      <c r="F74" s="91">
        <f t="shared" si="2"/>
        <v>0</v>
      </c>
      <c r="G74" s="155"/>
      <c r="H74" s="136" t="s">
        <v>1100</v>
      </c>
      <c r="I74" s="124" t="str">
        <f>VLOOKUP(H74,Presupuesto!$B$11:$C$565,2,0)</f>
        <v>BECAS DE INVEST. PARA DOC.DE POST-GRADO</v>
      </c>
      <c r="J74" s="92" t="str">
        <f t="shared" si="3"/>
        <v>Estudiantes y Graduados</v>
      </c>
      <c r="K74" s="92" t="s">
        <v>414</v>
      </c>
      <c r="L74" s="92"/>
    </row>
    <row r="75" spans="3:12">
      <c r="C75" s="135"/>
      <c r="D75" s="152"/>
      <c r="E75" s="117"/>
      <c r="F75" s="91">
        <f t="shared" si="2"/>
        <v>0</v>
      </c>
      <c r="G75" s="155"/>
      <c r="H75" s="136" t="s">
        <v>1102</v>
      </c>
      <c r="I75" s="124" t="str">
        <f>VLOOKUP(H75,Presupuesto!$B$11:$C$565,2,0)</f>
        <v>BECAS BÁSICAS DE INVESTIGACIÓN</v>
      </c>
      <c r="J75" s="92" t="str">
        <f t="shared" si="3"/>
        <v>Estudiantes y Graduados</v>
      </c>
      <c r="K75" s="92" t="s">
        <v>414</v>
      </c>
      <c r="L75" s="92"/>
    </row>
    <row r="76" spans="3:12">
      <c r="C76" s="135"/>
      <c r="D76" s="152"/>
      <c r="E76" s="117"/>
      <c r="F76" s="91">
        <f t="shared" si="2"/>
        <v>0</v>
      </c>
      <c r="G76" s="155"/>
      <c r="H76" s="136" t="s">
        <v>1104</v>
      </c>
      <c r="I76" s="124" t="str">
        <f>VLOOKUP(H76,Presupuesto!$B$11:$C$565,2,0)</f>
        <v>BECAS RELEVO GENERACIONAL</v>
      </c>
      <c r="J76" s="92" t="str">
        <f t="shared" si="3"/>
        <v>Estudiantes y Graduados</v>
      </c>
      <c r="K76" s="92" t="s">
        <v>414</v>
      </c>
      <c r="L76" s="92"/>
    </row>
    <row r="77" spans="3:12">
      <c r="C77" s="135"/>
      <c r="D77" s="152"/>
      <c r="E77" s="117"/>
      <c r="F77" s="91">
        <f t="shared" si="2"/>
        <v>0</v>
      </c>
      <c r="G77" s="155"/>
      <c r="H77" s="136" t="s">
        <v>1106</v>
      </c>
      <c r="I77" s="124" t="str">
        <f>VLOOKUP(H77,Presupuesto!$B$11:$C$565,2,0)</f>
        <v>BECAS DE EQUIDAD</v>
      </c>
      <c r="J77" s="92" t="str">
        <f t="shared" si="3"/>
        <v>Estudiantes y Graduados</v>
      </c>
      <c r="K77" s="92" t="s">
        <v>414</v>
      </c>
      <c r="L77" s="92"/>
    </row>
    <row r="78" spans="3:12">
      <c r="C78" s="135"/>
      <c r="D78" s="152"/>
      <c r="E78" s="117"/>
      <c r="F78" s="91">
        <f t="shared" si="2"/>
        <v>0</v>
      </c>
      <c r="G78" s="155"/>
      <c r="H78" s="136" t="s">
        <v>1108</v>
      </c>
      <c r="I78" s="124" t="str">
        <f>VLOOKUP(H78,Presupuesto!$B$11:$C$565,2,0)</f>
        <v>PREMIOS AL INVESTIGADOR</v>
      </c>
      <c r="J78" s="92" t="str">
        <f t="shared" si="3"/>
        <v>Estudiantes y Graduados</v>
      </c>
      <c r="K78" s="92" t="s">
        <v>414</v>
      </c>
      <c r="L78" s="92"/>
    </row>
    <row r="79" spans="3:12">
      <c r="C79" s="135"/>
      <c r="D79" s="152"/>
      <c r="E79" s="117"/>
      <c r="F79" s="91">
        <f t="shared" si="2"/>
        <v>0</v>
      </c>
      <c r="G79" s="155"/>
      <c r="H79" s="136" t="s">
        <v>1110</v>
      </c>
      <c r="I79" s="124" t="str">
        <f>VLOOKUP(H79,Presupuesto!$B$11:$C$565,2,0)</f>
        <v>BECAS DE INV. PARA ESTUDIANTES DE POSTGRADO</v>
      </c>
      <c r="J79" s="92" t="str">
        <f t="shared" si="3"/>
        <v>Estudiantes y Graduados</v>
      </c>
      <c r="K79" s="92" t="s">
        <v>414</v>
      </c>
      <c r="L79" s="92"/>
    </row>
    <row r="80" spans="3:12">
      <c r="C80" s="135"/>
      <c r="D80" s="152"/>
      <c r="E80" s="117"/>
      <c r="F80" s="91">
        <f t="shared" si="2"/>
        <v>0</v>
      </c>
      <c r="G80" s="155"/>
      <c r="H80" s="136" t="s">
        <v>1112</v>
      </c>
      <c r="I80" s="124" t="str">
        <f>VLOOKUP(H80,Presupuesto!$B$11:$C$565,2,0)</f>
        <v>Becas Especiales de Investigación</v>
      </c>
      <c r="J80" s="92" t="str">
        <f t="shared" si="3"/>
        <v>Estudiantes y Graduados</v>
      </c>
      <c r="K80" s="92" t="s">
        <v>414</v>
      </c>
      <c r="L80" s="92"/>
    </row>
    <row r="81" spans="3:12">
      <c r="C81" s="135"/>
      <c r="D81" s="152"/>
      <c r="E81" s="117"/>
      <c r="F81" s="91">
        <f t="shared" si="2"/>
        <v>0</v>
      </c>
      <c r="G81" s="155"/>
      <c r="H81" s="136"/>
      <c r="I81" s="124" t="e">
        <f>VLOOKUP(H81,Presupuesto!$B$11:$C$565,2,0)</f>
        <v>#N/A</v>
      </c>
      <c r="J81" s="92" t="str">
        <f t="shared" si="3"/>
        <v>Estudiantes y Graduados</v>
      </c>
      <c r="K81" s="92" t="s">
        <v>414</v>
      </c>
      <c r="L81" s="92"/>
    </row>
    <row r="82" spans="3:12">
      <c r="C82" s="137"/>
      <c r="D82" s="152"/>
      <c r="E82" s="112"/>
      <c r="F82" s="91">
        <f t="shared" si="2"/>
        <v>0</v>
      </c>
      <c r="G82" s="155"/>
      <c r="H82" s="138"/>
      <c r="I82" s="124" t="e">
        <f>VLOOKUP(H82,Presupuesto!$B$11:$C$565,2,0)</f>
        <v>#N/A</v>
      </c>
      <c r="J82" s="92" t="str">
        <f t="shared" si="3"/>
        <v>Estudiantes y Graduados</v>
      </c>
      <c r="K82" s="92" t="s">
        <v>414</v>
      </c>
      <c r="L82" s="92"/>
    </row>
    <row r="83" spans="3:12">
      <c r="C83" s="137"/>
      <c r="D83" s="152"/>
      <c r="E83" s="112"/>
      <c r="F83" s="91">
        <f t="shared" si="2"/>
        <v>0</v>
      </c>
      <c r="G83" s="155"/>
      <c r="H83" s="138"/>
      <c r="I83" s="124" t="e">
        <f>VLOOKUP(H83,Presupuesto!$B$11:$C$565,2,0)</f>
        <v>#N/A</v>
      </c>
      <c r="J83" s="92" t="str">
        <f t="shared" si="3"/>
        <v>Estudiantes y Graduados</v>
      </c>
      <c r="K83" s="92" t="s">
        <v>414</v>
      </c>
      <c r="L83" s="92"/>
    </row>
    <row r="84" spans="3:12">
      <c r="C84" s="137"/>
      <c r="D84" s="152"/>
      <c r="E84" s="112"/>
      <c r="F84" s="91">
        <f t="shared" si="2"/>
        <v>0</v>
      </c>
      <c r="G84" s="155"/>
      <c r="H84" s="138"/>
      <c r="I84" s="124" t="e">
        <f>VLOOKUP(H84,Presupuesto!$B$11:$C$565,2,0)</f>
        <v>#N/A</v>
      </c>
      <c r="J84" s="92" t="str">
        <f t="shared" si="3"/>
        <v>Estudiantes y Graduados</v>
      </c>
      <c r="K84" s="92" t="s">
        <v>414</v>
      </c>
      <c r="L84" s="92"/>
    </row>
    <row r="85" spans="3:12">
      <c r="C85" s="137"/>
      <c r="D85" s="152"/>
      <c r="E85" s="112"/>
      <c r="F85" s="91">
        <f t="shared" si="2"/>
        <v>0</v>
      </c>
      <c r="G85" s="155"/>
      <c r="H85" s="138"/>
      <c r="I85" s="124" t="e">
        <f>VLOOKUP(H85,Presupuesto!$B$11:$C$565,2,0)</f>
        <v>#N/A</v>
      </c>
      <c r="J85" s="92" t="str">
        <f t="shared" si="3"/>
        <v>Estudiantes y Graduados</v>
      </c>
      <c r="K85" s="92" t="s">
        <v>414</v>
      </c>
      <c r="L85" s="92"/>
    </row>
    <row r="86" spans="3:12">
      <c r="C86" s="137"/>
      <c r="D86" s="152"/>
      <c r="E86" s="112"/>
      <c r="F86" s="91">
        <f t="shared" si="2"/>
        <v>0</v>
      </c>
      <c r="G86" s="155"/>
      <c r="H86" s="138"/>
      <c r="I86" s="124" t="e">
        <f>VLOOKUP(H86,Presupuesto!$B$11:$C$565,2,0)</f>
        <v>#N/A</v>
      </c>
      <c r="J86" s="92" t="str">
        <f t="shared" si="3"/>
        <v>Estudiantes y Graduados</v>
      </c>
      <c r="K86" s="92" t="s">
        <v>414</v>
      </c>
      <c r="L86" s="92"/>
    </row>
    <row r="87" spans="3:12">
      <c r="C87" s="137"/>
      <c r="D87" s="152"/>
      <c r="E87" s="112"/>
      <c r="F87" s="91">
        <f t="shared" si="2"/>
        <v>0</v>
      </c>
      <c r="G87" s="155"/>
      <c r="H87" s="138"/>
      <c r="I87" s="124" t="e">
        <f>VLOOKUP(H87,Presupuesto!$B$11:$C$565,2,0)</f>
        <v>#N/A</v>
      </c>
      <c r="J87" s="92" t="str">
        <f t="shared" si="3"/>
        <v>Estudiantes y Graduados</v>
      </c>
      <c r="K87" s="92" t="s">
        <v>414</v>
      </c>
      <c r="L87" s="92"/>
    </row>
    <row r="88" spans="3:12">
      <c r="C88" s="137"/>
      <c r="D88" s="152"/>
      <c r="E88" s="112"/>
      <c r="F88" s="91">
        <f t="shared" si="2"/>
        <v>0</v>
      </c>
      <c r="G88" s="155"/>
      <c r="H88" s="138"/>
      <c r="I88" s="124" t="e">
        <f>VLOOKUP(H88,Presupuesto!$B$11:$C$565,2,0)</f>
        <v>#N/A</v>
      </c>
      <c r="J88" s="92" t="str">
        <f t="shared" si="3"/>
        <v>Estudiantes y Graduados</v>
      </c>
      <c r="K88" s="92" t="s">
        <v>414</v>
      </c>
      <c r="L88" s="92"/>
    </row>
    <row r="89" spans="3:12">
      <c r="C89" s="137"/>
      <c r="D89" s="152"/>
      <c r="E89" s="112"/>
      <c r="F89" s="91">
        <f t="shared" si="2"/>
        <v>0</v>
      </c>
      <c r="G89" s="155"/>
      <c r="H89" s="138"/>
      <c r="I89" s="124" t="e">
        <f>VLOOKUP(H89,Presupuesto!$B$11:$C$565,2,0)</f>
        <v>#N/A</v>
      </c>
      <c r="J89" s="92" t="str">
        <f t="shared" si="3"/>
        <v>Estudiantes y Graduados</v>
      </c>
      <c r="K89" s="92" t="s">
        <v>414</v>
      </c>
      <c r="L89" s="92"/>
    </row>
    <row r="90" spans="3:12">
      <c r="C90" s="139"/>
      <c r="D90" s="152"/>
      <c r="E90" s="112"/>
      <c r="F90" s="91">
        <f t="shared" si="2"/>
        <v>0</v>
      </c>
      <c r="G90" s="155"/>
      <c r="H90" s="140"/>
      <c r="I90" s="124" t="e">
        <f>VLOOKUP(H90,Presupuesto!$B$11:$C$565,2,0)</f>
        <v>#N/A</v>
      </c>
      <c r="J90" s="92" t="str">
        <f t="shared" si="3"/>
        <v>Estudiantes y Graduados</v>
      </c>
      <c r="K90" s="92" t="s">
        <v>405</v>
      </c>
      <c r="L90" s="92"/>
    </row>
    <row r="91" spans="3:12">
      <c r="C91" s="139"/>
      <c r="D91" s="152"/>
      <c r="E91" s="112"/>
      <c r="F91" s="91">
        <f t="shared" si="2"/>
        <v>0</v>
      </c>
      <c r="G91" s="155"/>
      <c r="H91" s="140"/>
      <c r="I91" s="124" t="e">
        <f>VLOOKUP(H91,Presupuesto!$B$11:$C$565,2,0)</f>
        <v>#N/A</v>
      </c>
      <c r="J91" s="92" t="str">
        <f t="shared" si="3"/>
        <v>Estudiantes y Graduados</v>
      </c>
      <c r="K91" s="92" t="s">
        <v>414</v>
      </c>
      <c r="L91" s="92"/>
    </row>
    <row r="92" spans="3:12">
      <c r="C92" s="139"/>
      <c r="D92" s="152"/>
      <c r="E92" s="112"/>
      <c r="F92" s="91">
        <f t="shared" si="2"/>
        <v>0</v>
      </c>
      <c r="G92" s="155"/>
      <c r="H92" s="140"/>
      <c r="I92" s="124" t="e">
        <f>VLOOKUP(H92,Presupuesto!$B$11:$C$565,2,0)</f>
        <v>#N/A</v>
      </c>
      <c r="J92" s="92" t="str">
        <f t="shared" si="3"/>
        <v>Estudiantes y Graduados</v>
      </c>
      <c r="K92" s="92" t="s">
        <v>414</v>
      </c>
      <c r="L92" s="92"/>
    </row>
    <row r="93" spans="3:12">
      <c r="C93" s="139"/>
      <c r="D93" s="152"/>
      <c r="E93" s="112"/>
      <c r="F93" s="91">
        <f t="shared" si="2"/>
        <v>0</v>
      </c>
      <c r="G93" s="155"/>
      <c r="H93" s="140"/>
      <c r="I93" s="124" t="e">
        <f>VLOOKUP(H93,Presupuesto!$B$11:$C$565,2,0)</f>
        <v>#N/A</v>
      </c>
      <c r="J93" s="92" t="str">
        <f t="shared" si="3"/>
        <v>Estudiantes y Graduados</v>
      </c>
      <c r="K93" s="92" t="s">
        <v>414</v>
      </c>
      <c r="L93" s="92"/>
    </row>
    <row r="94" spans="3:12" ht="15.75" thickBot="1">
      <c r="C94" s="141"/>
      <c r="D94" s="217"/>
      <c r="E94" s="97"/>
      <c r="F94" s="99">
        <f t="shared" si="2"/>
        <v>0</v>
      </c>
      <c r="G94" s="156"/>
      <c r="H94" s="142"/>
      <c r="I94" s="126" t="e">
        <f>VLOOKUP(H94,Presupuesto!$B$11:$C$565,2,0)</f>
        <v>#N/A</v>
      </c>
      <c r="J94" s="100" t="str">
        <f t="shared" si="3"/>
        <v>Estudiantes y Graduados</v>
      </c>
      <c r="K94" s="118" t="s">
        <v>396</v>
      </c>
      <c r="L94" s="118"/>
    </row>
    <row r="95" spans="3:12" ht="15.75" thickBot="1"/>
    <row r="96" spans="3:12" ht="15.75" thickBot="1">
      <c r="C96" s="151" t="s">
        <v>53</v>
      </c>
      <c r="D96" s="102">
        <f>SUM(F103:F137)</f>
        <v>0</v>
      </c>
      <c r="F96" s="69"/>
      <c r="G96" s="73"/>
      <c r="H96" s="69"/>
      <c r="I96" s="69"/>
    </row>
    <row r="97" spans="3:12">
      <c r="C97" s="69"/>
      <c r="D97" s="31"/>
      <c r="E97" s="87"/>
      <c r="F97" s="87"/>
      <c r="G97" s="87"/>
      <c r="H97" s="70"/>
      <c r="I97" s="70"/>
      <c r="J97" s="70"/>
      <c r="K97" s="106"/>
    </row>
    <row r="98" spans="3:12">
      <c r="C98" s="69"/>
      <c r="D98" s="31"/>
      <c r="E98" s="87"/>
      <c r="F98" s="87"/>
      <c r="G98" s="87"/>
      <c r="H98" s="70"/>
      <c r="I98" s="70"/>
      <c r="J98" s="70"/>
      <c r="K98" s="106"/>
    </row>
    <row r="99" spans="3:12" ht="15.75">
      <c r="C99" s="199" t="s">
        <v>394</v>
      </c>
      <c r="D99" s="200"/>
      <c r="E99" s="87"/>
      <c r="F99" s="87"/>
      <c r="G99" s="87"/>
      <c r="H99" s="70"/>
      <c r="I99" s="70"/>
      <c r="J99" s="70"/>
      <c r="K99" s="106"/>
    </row>
    <row r="100" spans="3:12" ht="18.75">
      <c r="C100" s="203" t="e">
        <f>IFERROR(VLOOKUP(D99,'Desarrollo e Innov. Curricular'!$G:$H,2,FALSE),IFERROR(VLOOKUP(D99,'Investigación Científica'!$G:$H,2,FALSE),IFERROR(VLOOKUP(D99,'Vinculación Univ. Sociedad'!$G:$H,2,FALSE),IFERROR(VLOOKUP(D99,'Docencia y Profesorado Universi'!$G:$H,2,FALSE),IFERROR(VLOOKUP(D99,'Estudiantes y Graduados'!$G:$H,2,FALSE),IFERROR(VLOOKUP(D99,'10Gestion Administrativa'!$G:$H,2,FALSE),IFERROR(VLOOKUP(D99,'Gestión Académica'!$G:$H,2,FALSE),IFERROR(VLOOKUP(D99,'Aseguramiento de la Calidad'!$G:$H,2,FALSE),IFERROR(VLOOKUP(D99,'Gestión del Conocimiento'!$G:$H,2,FALSE),IFERROR(VLOOKUP(D99,'Gobernabilidad y Procesos...'!$G:$H,2,FALSE),IFERROR(VLOOKUP(D99,'Gestión del Talento Humano'!$G:$H,2,FALSE),IFERROR(VLOOKUP(D99,'Internacionalización de la E.S.'!$G:$H,2,FALSE),IFERROR(VLOOKUP(D99,'Cultura de Innovación Insti...'!$G:$H,2,FALSE),VLOOKUP(D99,'Lo Esencial de la Reforma Univ.'!$G:$H,2,0))))))))))))))</f>
        <v>#N/A</v>
      </c>
      <c r="D100" s="31"/>
      <c r="E100" s="87"/>
      <c r="F100" s="87"/>
      <c r="G100" s="87"/>
      <c r="H100" s="70"/>
      <c r="I100" s="70"/>
      <c r="J100" s="70"/>
      <c r="K100" s="106"/>
    </row>
    <row r="101" spans="3:12" ht="15.75" thickBot="1">
      <c r="F101" s="87"/>
      <c r="G101" s="70"/>
      <c r="H101" s="70"/>
      <c r="I101" s="70"/>
    </row>
    <row r="102" spans="3:12" ht="30.75" thickBot="1">
      <c r="C102" s="123" t="s">
        <v>44</v>
      </c>
      <c r="D102" s="128" t="s">
        <v>55</v>
      </c>
      <c r="E102" s="130" t="s">
        <v>57</v>
      </c>
      <c r="F102" s="129" t="s">
        <v>27</v>
      </c>
      <c r="G102" s="127" t="s">
        <v>133</v>
      </c>
      <c r="H102" s="130" t="s">
        <v>46</v>
      </c>
      <c r="I102" s="127" t="s">
        <v>134</v>
      </c>
      <c r="J102" s="127" t="s">
        <v>412</v>
      </c>
      <c r="K102" s="127" t="s">
        <v>413</v>
      </c>
      <c r="L102" s="127" t="s">
        <v>469</v>
      </c>
    </row>
    <row r="103" spans="3:12">
      <c r="C103" s="135"/>
      <c r="D103" s="152"/>
      <c r="E103" s="109"/>
      <c r="F103" s="91">
        <f t="shared" ref="F103:F137" si="4">D103*E103</f>
        <v>0</v>
      </c>
      <c r="G103" s="155" t="s">
        <v>131</v>
      </c>
      <c r="H103" s="136" t="s">
        <v>1072</v>
      </c>
      <c r="I103" s="124" t="str">
        <f>VLOOKUP(H103,Presupuesto!$B$11:$C$565,2,0)</f>
        <v>BECAS</v>
      </c>
      <c r="J103" s="213" t="s">
        <v>1374</v>
      </c>
      <c r="K103" s="92" t="s">
        <v>396</v>
      </c>
      <c r="L103" s="92"/>
    </row>
    <row r="104" spans="3:12">
      <c r="C104" s="135"/>
      <c r="D104" s="152"/>
      <c r="E104" s="117"/>
      <c r="F104" s="91">
        <f t="shared" si="4"/>
        <v>0</v>
      </c>
      <c r="G104" s="155"/>
      <c r="H104" s="136" t="s">
        <v>1074</v>
      </c>
      <c r="I104" s="124" t="str">
        <f>VLOOKUP(H104,Presupuesto!$B$11:$C$565,2,0)</f>
        <v>BECAS ESTUDIANTES DE PREGRADO (PLAN REFORMA)</v>
      </c>
      <c r="J104" s="92" t="str">
        <f>$J$17</f>
        <v>Estudiantes y Graduados</v>
      </c>
      <c r="K104" s="92" t="s">
        <v>414</v>
      </c>
      <c r="L104" s="92"/>
    </row>
    <row r="105" spans="3:12">
      <c r="C105" s="135"/>
      <c r="D105" s="152"/>
      <c r="E105" s="117"/>
      <c r="F105" s="91">
        <f t="shared" si="4"/>
        <v>0</v>
      </c>
      <c r="G105" s="155"/>
      <c r="H105" s="136" t="s">
        <v>1076</v>
      </c>
      <c r="I105" s="124" t="str">
        <f>VLOOKUP(H105,Presupuesto!$B$11:$C$565,2,0)</f>
        <v>BECAS CONVENIO MINISTERIO SALUD -IHSS-UNAH</v>
      </c>
      <c r="J105" s="92" t="str">
        <f t="shared" ref="J105:J137" si="5">$J$17</f>
        <v>Estudiantes y Graduados</v>
      </c>
      <c r="K105" s="92" t="s">
        <v>414</v>
      </c>
      <c r="L105" s="92"/>
    </row>
    <row r="106" spans="3:12">
      <c r="C106" s="135"/>
      <c r="D106" s="152"/>
      <c r="E106" s="117"/>
      <c r="F106" s="91">
        <f t="shared" si="4"/>
        <v>0</v>
      </c>
      <c r="G106" s="155"/>
      <c r="H106" s="136" t="s">
        <v>1078</v>
      </c>
      <c r="I106" s="124" t="str">
        <f>VLOOKUP(H106,Presupuesto!$B$11:$C$565,2,0)</f>
        <v>BECAS DE ACTUALIZACION Y CAPACITACION DOCENTE</v>
      </c>
      <c r="J106" s="92" t="str">
        <f t="shared" si="5"/>
        <v>Estudiantes y Graduados</v>
      </c>
      <c r="K106" s="92" t="s">
        <v>414</v>
      </c>
      <c r="L106" s="92"/>
    </row>
    <row r="107" spans="3:12">
      <c r="C107" s="135"/>
      <c r="D107" s="152"/>
      <c r="E107" s="117"/>
      <c r="F107" s="91">
        <f t="shared" si="4"/>
        <v>0</v>
      </c>
      <c r="G107" s="155"/>
      <c r="H107" s="136" t="s">
        <v>1080</v>
      </c>
      <c r="I107" s="124" t="str">
        <f>VLOOKUP(H107,Presupuesto!$B$11:$C$565,2,0)</f>
        <v>BECAS EXCELENCIA ACADEMICA</v>
      </c>
      <c r="J107" s="92" t="str">
        <f t="shared" si="5"/>
        <v>Estudiantes y Graduados</v>
      </c>
      <c r="K107" s="92" t="s">
        <v>414</v>
      </c>
      <c r="L107" s="92"/>
    </row>
    <row r="108" spans="3:12">
      <c r="C108" s="135"/>
      <c r="D108" s="152"/>
      <c r="E108" s="117"/>
      <c r="F108" s="91">
        <f t="shared" si="4"/>
        <v>0</v>
      </c>
      <c r="G108" s="155"/>
      <c r="H108" s="136" t="s">
        <v>1082</v>
      </c>
      <c r="I108" s="124" t="str">
        <f>VLOOKUP(H108,Presupuesto!$B$11:$C$565,2,0)</f>
        <v>BECAS PARA HIJOS DE LOS TRABAJADORES</v>
      </c>
      <c r="J108" s="92" t="str">
        <f t="shared" si="5"/>
        <v>Estudiantes y Graduados</v>
      </c>
      <c r="K108" s="92" t="s">
        <v>403</v>
      </c>
      <c r="L108" s="92"/>
    </row>
    <row r="109" spans="3:12">
      <c r="C109" s="135"/>
      <c r="D109" s="152"/>
      <c r="E109" s="117"/>
      <c r="F109" s="91">
        <f t="shared" si="4"/>
        <v>0</v>
      </c>
      <c r="G109" s="155"/>
      <c r="H109" s="136" t="s">
        <v>1084</v>
      </c>
      <c r="I109" s="124" t="str">
        <f>VLOOKUP(H109,Presupuesto!$B$11:$C$565,2,0)</f>
        <v>BECAS POST GRADO ECONOMIA</v>
      </c>
      <c r="J109" s="92" t="str">
        <f t="shared" si="5"/>
        <v>Estudiantes y Graduados</v>
      </c>
      <c r="K109" s="92" t="s">
        <v>414</v>
      </c>
      <c r="L109" s="92"/>
    </row>
    <row r="110" spans="3:12">
      <c r="C110" s="135"/>
      <c r="D110" s="152"/>
      <c r="E110" s="117"/>
      <c r="F110" s="91">
        <f t="shared" si="4"/>
        <v>0</v>
      </c>
      <c r="G110" s="155"/>
      <c r="H110" s="136" t="s">
        <v>1086</v>
      </c>
      <c r="I110" s="124" t="str">
        <f>VLOOKUP(H110,Presupuesto!$B$11:$C$565,2,0)</f>
        <v>BECAS POST-GRADO DE TRABAJO SOCIAL</v>
      </c>
      <c r="J110" s="92" t="str">
        <f t="shared" si="5"/>
        <v>Estudiantes y Graduados</v>
      </c>
      <c r="K110" s="92" t="s">
        <v>414</v>
      </c>
      <c r="L110" s="92"/>
    </row>
    <row r="111" spans="3:12">
      <c r="C111" s="135"/>
      <c r="D111" s="152"/>
      <c r="E111" s="117"/>
      <c r="F111" s="91">
        <f t="shared" si="4"/>
        <v>0</v>
      </c>
      <c r="G111" s="155"/>
      <c r="H111" s="136" t="s">
        <v>1088</v>
      </c>
      <c r="I111" s="124" t="str">
        <f>VLOOKUP(H111,Presupuesto!$B$11:$C$565,2,0)</f>
        <v>BECAS PROFESIONALIZANTES DOCENTE (PLAN DE REFORMA)</v>
      </c>
      <c r="J111" s="92" t="str">
        <f t="shared" si="5"/>
        <v>Estudiantes y Graduados</v>
      </c>
      <c r="K111" s="92" t="s">
        <v>414</v>
      </c>
      <c r="L111" s="92"/>
    </row>
    <row r="112" spans="3:12">
      <c r="C112" s="135"/>
      <c r="D112" s="152"/>
      <c r="E112" s="117"/>
      <c r="F112" s="91">
        <f t="shared" si="4"/>
        <v>0</v>
      </c>
      <c r="G112" s="155"/>
      <c r="H112" s="136" t="s">
        <v>1090</v>
      </c>
      <c r="I112" s="124" t="str">
        <f>VLOOKUP(H112,Presupuesto!$B$11:$C$565,2,0)</f>
        <v>PRESTAMOS A ESTUDIANTES</v>
      </c>
      <c r="J112" s="92" t="str">
        <f t="shared" si="5"/>
        <v>Estudiantes y Graduados</v>
      </c>
      <c r="K112" s="92" t="s">
        <v>414</v>
      </c>
      <c r="L112" s="92"/>
    </row>
    <row r="113" spans="3:12">
      <c r="C113" s="135"/>
      <c r="D113" s="152"/>
      <c r="E113" s="117"/>
      <c r="F113" s="91">
        <f t="shared" si="4"/>
        <v>0</v>
      </c>
      <c r="G113" s="155"/>
      <c r="H113" s="136" t="s">
        <v>1092</v>
      </c>
      <c r="I113" s="124" t="str">
        <f>VLOOKUP(H113,Presupuesto!$B$11:$C$565,2,0)</f>
        <v>BECAS TALLERES EMPLEADOS A ESTUDIANTES</v>
      </c>
      <c r="J113" s="92" t="str">
        <f t="shared" si="5"/>
        <v>Estudiantes y Graduados</v>
      </c>
      <c r="K113" s="92" t="s">
        <v>414</v>
      </c>
      <c r="L113" s="92"/>
    </row>
    <row r="114" spans="3:12">
      <c r="C114" s="135"/>
      <c r="D114" s="152"/>
      <c r="E114" s="117"/>
      <c r="F114" s="91">
        <f t="shared" si="4"/>
        <v>0</v>
      </c>
      <c r="G114" s="155"/>
      <c r="H114" s="136" t="s">
        <v>1094</v>
      </c>
      <c r="I114" s="124" t="str">
        <f>VLOOKUP(H114,Presupuesto!$B$11:$C$565,2,0)</f>
        <v>BECAS EXTERNAS DE INVESTIGACION</v>
      </c>
      <c r="J114" s="92" t="str">
        <f t="shared" si="5"/>
        <v>Estudiantes y Graduados</v>
      </c>
      <c r="K114" s="92" t="s">
        <v>414</v>
      </c>
      <c r="L114" s="92"/>
    </row>
    <row r="115" spans="3:12">
      <c r="C115" s="135"/>
      <c r="D115" s="152"/>
      <c r="E115" s="117"/>
      <c r="F115" s="91">
        <f t="shared" si="4"/>
        <v>0</v>
      </c>
      <c r="G115" s="155"/>
      <c r="H115" s="136" t="s">
        <v>1096</v>
      </c>
      <c r="I115" s="124" t="str">
        <f>VLOOKUP(H115,Presupuesto!$B$11:$C$565,2,0)</f>
        <v>BECAS SUSTANTIVAS DE INVESTIGACIÓN</v>
      </c>
      <c r="J115" s="92" t="str">
        <f t="shared" si="5"/>
        <v>Estudiantes y Graduados</v>
      </c>
      <c r="K115" s="92" t="s">
        <v>414</v>
      </c>
      <c r="L115" s="92"/>
    </row>
    <row r="116" spans="3:12">
      <c r="C116" s="135"/>
      <c r="D116" s="152"/>
      <c r="E116" s="117"/>
      <c r="F116" s="91">
        <f t="shared" si="4"/>
        <v>0</v>
      </c>
      <c r="G116" s="155"/>
      <c r="H116" s="136" t="s">
        <v>1098</v>
      </c>
      <c r="I116" s="124" t="str">
        <f>VLOOKUP(H116,Presupuesto!$B$11:$C$565,2,0)</f>
        <v>BECAS DE INVEST, PARA ESTUD. DE PREGRADO</v>
      </c>
      <c r="J116" s="92" t="str">
        <f t="shared" si="5"/>
        <v>Estudiantes y Graduados</v>
      </c>
      <c r="K116" s="92" t="s">
        <v>414</v>
      </c>
      <c r="L116" s="92"/>
    </row>
    <row r="117" spans="3:12">
      <c r="C117" s="135"/>
      <c r="D117" s="152"/>
      <c r="E117" s="117"/>
      <c r="F117" s="91">
        <f t="shared" si="4"/>
        <v>0</v>
      </c>
      <c r="G117" s="155"/>
      <c r="H117" s="136" t="s">
        <v>1100</v>
      </c>
      <c r="I117" s="124" t="str">
        <f>VLOOKUP(H117,Presupuesto!$B$11:$C$565,2,0)</f>
        <v>BECAS DE INVEST. PARA DOC.DE POST-GRADO</v>
      </c>
      <c r="J117" s="92" t="str">
        <f t="shared" si="5"/>
        <v>Estudiantes y Graduados</v>
      </c>
      <c r="K117" s="92" t="s">
        <v>414</v>
      </c>
      <c r="L117" s="92"/>
    </row>
    <row r="118" spans="3:12">
      <c r="C118" s="135"/>
      <c r="D118" s="152"/>
      <c r="E118" s="117"/>
      <c r="F118" s="91">
        <f t="shared" si="4"/>
        <v>0</v>
      </c>
      <c r="G118" s="155"/>
      <c r="H118" s="136" t="s">
        <v>1102</v>
      </c>
      <c r="I118" s="124" t="str">
        <f>VLOOKUP(H118,Presupuesto!$B$11:$C$565,2,0)</f>
        <v>BECAS BÁSICAS DE INVESTIGACIÓN</v>
      </c>
      <c r="J118" s="92" t="str">
        <f t="shared" si="5"/>
        <v>Estudiantes y Graduados</v>
      </c>
      <c r="K118" s="92" t="s">
        <v>414</v>
      </c>
      <c r="L118" s="92"/>
    </row>
    <row r="119" spans="3:12">
      <c r="C119" s="135"/>
      <c r="D119" s="152"/>
      <c r="E119" s="117"/>
      <c r="F119" s="91">
        <f t="shared" si="4"/>
        <v>0</v>
      </c>
      <c r="G119" s="155"/>
      <c r="H119" s="136" t="s">
        <v>1104</v>
      </c>
      <c r="I119" s="124" t="str">
        <f>VLOOKUP(H119,Presupuesto!$B$11:$C$565,2,0)</f>
        <v>BECAS RELEVO GENERACIONAL</v>
      </c>
      <c r="J119" s="92" t="str">
        <f t="shared" si="5"/>
        <v>Estudiantes y Graduados</v>
      </c>
      <c r="K119" s="92" t="s">
        <v>414</v>
      </c>
      <c r="L119" s="92"/>
    </row>
    <row r="120" spans="3:12">
      <c r="C120" s="135"/>
      <c r="D120" s="152"/>
      <c r="E120" s="117"/>
      <c r="F120" s="91">
        <f t="shared" si="4"/>
        <v>0</v>
      </c>
      <c r="G120" s="155"/>
      <c r="H120" s="136" t="s">
        <v>1106</v>
      </c>
      <c r="I120" s="124" t="str">
        <f>VLOOKUP(H120,Presupuesto!$B$11:$C$565,2,0)</f>
        <v>BECAS DE EQUIDAD</v>
      </c>
      <c r="J120" s="92" t="str">
        <f t="shared" si="5"/>
        <v>Estudiantes y Graduados</v>
      </c>
      <c r="K120" s="92" t="s">
        <v>414</v>
      </c>
      <c r="L120" s="92"/>
    </row>
    <row r="121" spans="3:12">
      <c r="C121" s="135"/>
      <c r="D121" s="152"/>
      <c r="E121" s="117"/>
      <c r="F121" s="91">
        <f t="shared" si="4"/>
        <v>0</v>
      </c>
      <c r="G121" s="155"/>
      <c r="H121" s="136" t="s">
        <v>1108</v>
      </c>
      <c r="I121" s="124" t="str">
        <f>VLOOKUP(H121,Presupuesto!$B$11:$C$565,2,0)</f>
        <v>PREMIOS AL INVESTIGADOR</v>
      </c>
      <c r="J121" s="92" t="str">
        <f t="shared" si="5"/>
        <v>Estudiantes y Graduados</v>
      </c>
      <c r="K121" s="92" t="s">
        <v>414</v>
      </c>
      <c r="L121" s="92"/>
    </row>
    <row r="122" spans="3:12">
      <c r="C122" s="135"/>
      <c r="D122" s="152"/>
      <c r="E122" s="117"/>
      <c r="F122" s="91">
        <f t="shared" si="4"/>
        <v>0</v>
      </c>
      <c r="G122" s="155"/>
      <c r="H122" s="136" t="s">
        <v>1110</v>
      </c>
      <c r="I122" s="124" t="str">
        <f>VLOOKUP(H122,Presupuesto!$B$11:$C$565,2,0)</f>
        <v>BECAS DE INV. PARA ESTUDIANTES DE POSTGRADO</v>
      </c>
      <c r="J122" s="92" t="str">
        <f t="shared" si="5"/>
        <v>Estudiantes y Graduados</v>
      </c>
      <c r="K122" s="92" t="s">
        <v>414</v>
      </c>
      <c r="L122" s="92"/>
    </row>
    <row r="123" spans="3:12">
      <c r="C123" s="135"/>
      <c r="D123" s="152"/>
      <c r="E123" s="117"/>
      <c r="F123" s="91">
        <f t="shared" si="4"/>
        <v>0</v>
      </c>
      <c r="G123" s="155"/>
      <c r="H123" s="136" t="s">
        <v>1112</v>
      </c>
      <c r="I123" s="124" t="str">
        <f>VLOOKUP(H123,Presupuesto!$B$11:$C$565,2,0)</f>
        <v>Becas Especiales de Investigación</v>
      </c>
      <c r="J123" s="92" t="str">
        <f t="shared" si="5"/>
        <v>Estudiantes y Graduados</v>
      </c>
      <c r="K123" s="92" t="s">
        <v>414</v>
      </c>
      <c r="L123" s="92"/>
    </row>
    <row r="124" spans="3:12">
      <c r="C124" s="135"/>
      <c r="D124" s="152"/>
      <c r="E124" s="117"/>
      <c r="F124" s="91">
        <f t="shared" si="4"/>
        <v>0</v>
      </c>
      <c r="G124" s="155"/>
      <c r="H124" s="136"/>
      <c r="I124" s="124" t="e">
        <f>VLOOKUP(H124,Presupuesto!$B$11:$C$565,2,0)</f>
        <v>#N/A</v>
      </c>
      <c r="J124" s="92" t="str">
        <f t="shared" si="5"/>
        <v>Estudiantes y Graduados</v>
      </c>
      <c r="K124" s="92" t="s">
        <v>414</v>
      </c>
      <c r="L124" s="92"/>
    </row>
    <row r="125" spans="3:12">
      <c r="C125" s="137"/>
      <c r="D125" s="152"/>
      <c r="E125" s="112"/>
      <c r="F125" s="91">
        <f t="shared" si="4"/>
        <v>0</v>
      </c>
      <c r="G125" s="155"/>
      <c r="H125" s="138"/>
      <c r="I125" s="124" t="e">
        <f>VLOOKUP(H125,Presupuesto!$B$11:$C$565,2,0)</f>
        <v>#N/A</v>
      </c>
      <c r="J125" s="92" t="str">
        <f t="shared" si="5"/>
        <v>Estudiantes y Graduados</v>
      </c>
      <c r="K125" s="92" t="s">
        <v>414</v>
      </c>
      <c r="L125" s="92"/>
    </row>
    <row r="126" spans="3:12">
      <c r="C126" s="137"/>
      <c r="D126" s="152"/>
      <c r="E126" s="112"/>
      <c r="F126" s="91">
        <f t="shared" si="4"/>
        <v>0</v>
      </c>
      <c r="G126" s="155"/>
      <c r="H126" s="138"/>
      <c r="I126" s="124" t="e">
        <f>VLOOKUP(H126,Presupuesto!$B$11:$C$565,2,0)</f>
        <v>#N/A</v>
      </c>
      <c r="J126" s="92" t="str">
        <f t="shared" si="5"/>
        <v>Estudiantes y Graduados</v>
      </c>
      <c r="K126" s="92" t="s">
        <v>414</v>
      </c>
      <c r="L126" s="92"/>
    </row>
    <row r="127" spans="3:12">
      <c r="C127" s="137"/>
      <c r="D127" s="152"/>
      <c r="E127" s="112"/>
      <c r="F127" s="91">
        <f t="shared" si="4"/>
        <v>0</v>
      </c>
      <c r="G127" s="155"/>
      <c r="H127" s="138"/>
      <c r="I127" s="124" t="e">
        <f>VLOOKUP(H127,Presupuesto!$B$11:$C$565,2,0)</f>
        <v>#N/A</v>
      </c>
      <c r="J127" s="92" t="str">
        <f t="shared" si="5"/>
        <v>Estudiantes y Graduados</v>
      </c>
      <c r="K127" s="92" t="s">
        <v>414</v>
      </c>
      <c r="L127" s="92"/>
    </row>
    <row r="128" spans="3:12">
      <c r="C128" s="137"/>
      <c r="D128" s="152"/>
      <c r="E128" s="112"/>
      <c r="F128" s="91">
        <f t="shared" si="4"/>
        <v>0</v>
      </c>
      <c r="G128" s="155"/>
      <c r="H128" s="138"/>
      <c r="I128" s="124" t="e">
        <f>VLOOKUP(H128,Presupuesto!$B$11:$C$565,2,0)</f>
        <v>#N/A</v>
      </c>
      <c r="J128" s="92" t="str">
        <f t="shared" si="5"/>
        <v>Estudiantes y Graduados</v>
      </c>
      <c r="K128" s="92" t="s">
        <v>414</v>
      </c>
      <c r="L128" s="92"/>
    </row>
    <row r="129" spans="3:12">
      <c r="C129" s="137"/>
      <c r="D129" s="152"/>
      <c r="E129" s="112"/>
      <c r="F129" s="91">
        <f t="shared" si="4"/>
        <v>0</v>
      </c>
      <c r="G129" s="155"/>
      <c r="H129" s="138"/>
      <c r="I129" s="124" t="e">
        <f>VLOOKUP(H129,Presupuesto!$B$11:$C$565,2,0)</f>
        <v>#N/A</v>
      </c>
      <c r="J129" s="92" t="str">
        <f t="shared" si="5"/>
        <v>Estudiantes y Graduados</v>
      </c>
      <c r="K129" s="92" t="s">
        <v>414</v>
      </c>
      <c r="L129" s="92"/>
    </row>
    <row r="130" spans="3:12">
      <c r="C130" s="137"/>
      <c r="D130" s="152"/>
      <c r="E130" s="112"/>
      <c r="F130" s="91">
        <f t="shared" si="4"/>
        <v>0</v>
      </c>
      <c r="G130" s="155"/>
      <c r="H130" s="138"/>
      <c r="I130" s="124" t="e">
        <f>VLOOKUP(H130,Presupuesto!$B$11:$C$565,2,0)</f>
        <v>#N/A</v>
      </c>
      <c r="J130" s="92" t="str">
        <f t="shared" si="5"/>
        <v>Estudiantes y Graduados</v>
      </c>
      <c r="K130" s="92" t="s">
        <v>414</v>
      </c>
      <c r="L130" s="92"/>
    </row>
    <row r="131" spans="3:12">
      <c r="C131" s="137"/>
      <c r="D131" s="152"/>
      <c r="E131" s="112"/>
      <c r="F131" s="91">
        <f t="shared" si="4"/>
        <v>0</v>
      </c>
      <c r="G131" s="155"/>
      <c r="H131" s="138"/>
      <c r="I131" s="124" t="e">
        <f>VLOOKUP(H131,Presupuesto!$B$11:$C$565,2,0)</f>
        <v>#N/A</v>
      </c>
      <c r="J131" s="92" t="str">
        <f t="shared" si="5"/>
        <v>Estudiantes y Graduados</v>
      </c>
      <c r="K131" s="92" t="s">
        <v>414</v>
      </c>
      <c r="L131" s="92"/>
    </row>
    <row r="132" spans="3:12">
      <c r="C132" s="137"/>
      <c r="D132" s="152"/>
      <c r="E132" s="112"/>
      <c r="F132" s="91">
        <f t="shared" si="4"/>
        <v>0</v>
      </c>
      <c r="G132" s="155"/>
      <c r="H132" s="138"/>
      <c r="I132" s="124" t="e">
        <f>VLOOKUP(H132,Presupuesto!$B$11:$C$565,2,0)</f>
        <v>#N/A</v>
      </c>
      <c r="J132" s="92" t="str">
        <f t="shared" si="5"/>
        <v>Estudiantes y Graduados</v>
      </c>
      <c r="K132" s="92" t="s">
        <v>414</v>
      </c>
      <c r="L132" s="92"/>
    </row>
    <row r="133" spans="3:12">
      <c r="C133" s="139"/>
      <c r="D133" s="152"/>
      <c r="E133" s="112"/>
      <c r="F133" s="91">
        <f t="shared" si="4"/>
        <v>0</v>
      </c>
      <c r="G133" s="155"/>
      <c r="H133" s="140"/>
      <c r="I133" s="124" t="e">
        <f>VLOOKUP(H133,Presupuesto!$B$11:$C$565,2,0)</f>
        <v>#N/A</v>
      </c>
      <c r="J133" s="92" t="str">
        <f t="shared" si="5"/>
        <v>Estudiantes y Graduados</v>
      </c>
      <c r="K133" s="92" t="s">
        <v>405</v>
      </c>
      <c r="L133" s="92"/>
    </row>
    <row r="134" spans="3:12">
      <c r="C134" s="139"/>
      <c r="D134" s="152"/>
      <c r="E134" s="112"/>
      <c r="F134" s="91">
        <f t="shared" si="4"/>
        <v>0</v>
      </c>
      <c r="G134" s="155"/>
      <c r="H134" s="140"/>
      <c r="I134" s="124" t="e">
        <f>VLOOKUP(H134,Presupuesto!$B$11:$C$565,2,0)</f>
        <v>#N/A</v>
      </c>
      <c r="J134" s="92" t="str">
        <f t="shared" si="5"/>
        <v>Estudiantes y Graduados</v>
      </c>
      <c r="K134" s="92" t="s">
        <v>414</v>
      </c>
      <c r="L134" s="92"/>
    </row>
    <row r="135" spans="3:12">
      <c r="C135" s="139"/>
      <c r="D135" s="152"/>
      <c r="E135" s="112"/>
      <c r="F135" s="91">
        <f t="shared" si="4"/>
        <v>0</v>
      </c>
      <c r="G135" s="155"/>
      <c r="H135" s="140"/>
      <c r="I135" s="124" t="e">
        <f>VLOOKUP(H135,Presupuesto!$B$11:$C$565,2,0)</f>
        <v>#N/A</v>
      </c>
      <c r="J135" s="92" t="str">
        <f t="shared" si="5"/>
        <v>Estudiantes y Graduados</v>
      </c>
      <c r="K135" s="92" t="s">
        <v>414</v>
      </c>
      <c r="L135" s="92"/>
    </row>
    <row r="136" spans="3:12">
      <c r="C136" s="139"/>
      <c r="D136" s="152"/>
      <c r="E136" s="112"/>
      <c r="F136" s="91">
        <f t="shared" si="4"/>
        <v>0</v>
      </c>
      <c r="G136" s="155"/>
      <c r="H136" s="140"/>
      <c r="I136" s="124" t="e">
        <f>VLOOKUP(H136,Presupuesto!$B$11:$C$565,2,0)</f>
        <v>#N/A</v>
      </c>
      <c r="J136" s="92" t="str">
        <f t="shared" si="5"/>
        <v>Estudiantes y Graduados</v>
      </c>
      <c r="K136" s="92" t="s">
        <v>414</v>
      </c>
      <c r="L136" s="92"/>
    </row>
    <row r="137" spans="3:12" ht="15.75" thickBot="1">
      <c r="C137" s="141"/>
      <c r="D137" s="217"/>
      <c r="E137" s="97"/>
      <c r="F137" s="99">
        <f t="shared" si="4"/>
        <v>0</v>
      </c>
      <c r="G137" s="156"/>
      <c r="H137" s="142"/>
      <c r="I137" s="126" t="e">
        <f>VLOOKUP(H137,Presupuesto!$B$11:$C$565,2,0)</f>
        <v>#N/A</v>
      </c>
      <c r="J137" s="100" t="str">
        <f t="shared" si="5"/>
        <v>Estudiantes y Graduados</v>
      </c>
      <c r="K137" s="118" t="s">
        <v>396</v>
      </c>
      <c r="L137" s="118"/>
    </row>
    <row r="138" spans="3:12" ht="15.75" thickBot="1">
      <c r="F138" s="84"/>
      <c r="G138" s="83"/>
      <c r="H138" s="84"/>
      <c r="I138" s="84"/>
    </row>
    <row r="139" spans="3:12" ht="15.75" thickBot="1">
      <c r="C139" s="151" t="s">
        <v>53</v>
      </c>
      <c r="D139" s="102">
        <f>SUM(F146:F180)</f>
        <v>0</v>
      </c>
      <c r="F139" s="69"/>
      <c r="G139" s="73"/>
      <c r="H139" s="69"/>
      <c r="I139" s="69"/>
    </row>
    <row r="140" spans="3:12">
      <c r="C140" s="69"/>
      <c r="D140" s="31"/>
      <c r="E140" s="87"/>
      <c r="F140" s="87"/>
      <c r="G140" s="87"/>
      <c r="H140" s="70"/>
      <c r="I140" s="70"/>
      <c r="J140" s="70"/>
      <c r="K140" s="106"/>
    </row>
    <row r="141" spans="3:12">
      <c r="C141" s="69"/>
      <c r="D141" s="31"/>
      <c r="E141" s="87"/>
      <c r="F141" s="87"/>
      <c r="G141" s="87"/>
      <c r="H141" s="70"/>
      <c r="I141" s="70"/>
      <c r="J141" s="70"/>
      <c r="K141" s="106"/>
    </row>
    <row r="142" spans="3:12" ht="15.75">
      <c r="C142" s="199" t="s">
        <v>394</v>
      </c>
      <c r="D142" s="200"/>
      <c r="E142" s="87"/>
      <c r="F142" s="87"/>
      <c r="G142" s="87"/>
      <c r="H142" s="70"/>
      <c r="I142" s="70"/>
      <c r="J142" s="70"/>
      <c r="K142" s="106"/>
    </row>
    <row r="143" spans="3:12" ht="18.75">
      <c r="C143" s="203" t="e">
        <f>IFERROR(VLOOKUP(D142,'Desarrollo e Innov. Curricular'!$G:$H,2,FALSE),IFERROR(VLOOKUP(D142,'Investigación Científica'!$G:$H,2,FALSE),IFERROR(VLOOKUP(D142,'Vinculación Univ. Sociedad'!$G:$H,2,FALSE),IFERROR(VLOOKUP(D142,'Docencia y Profesorado Universi'!$G:$H,2,FALSE),IFERROR(VLOOKUP(D142,'Estudiantes y Graduados'!$G:$H,2,FALSE),IFERROR(VLOOKUP(D142,'10Gestion Administrativa'!$G:$H,2,FALSE),IFERROR(VLOOKUP(D142,'Gestión Académica'!$G:$H,2,FALSE),IFERROR(VLOOKUP(D142,'Aseguramiento de la Calidad'!$G:$H,2,FALSE),IFERROR(VLOOKUP(D142,'Gestión del Conocimiento'!$G:$H,2,FALSE),IFERROR(VLOOKUP(D142,'Gobernabilidad y Procesos...'!$G:$H,2,FALSE),IFERROR(VLOOKUP(D142,'Gestión del Talento Humano'!$G:$H,2,FALSE),IFERROR(VLOOKUP(D142,'Internacionalización de la E.S.'!$G:$H,2,FALSE),IFERROR(VLOOKUP(D142,'Cultura de Innovación Insti...'!$G:$H,2,FALSE),VLOOKUP(D142,'Lo Esencial de la Reforma Univ.'!$G:$H,2,0))))))))))))))</f>
        <v>#N/A</v>
      </c>
      <c r="D143" s="31"/>
      <c r="E143" s="87"/>
      <c r="F143" s="87"/>
      <c r="G143" s="87"/>
      <c r="H143" s="70"/>
      <c r="I143" s="70"/>
      <c r="J143" s="70"/>
      <c r="K143" s="106"/>
    </row>
    <row r="144" spans="3:12" ht="15.75" thickBot="1">
      <c r="F144" s="87"/>
      <c r="G144" s="70"/>
      <c r="H144" s="70"/>
      <c r="I144" s="70"/>
    </row>
    <row r="145" spans="3:12" ht="30.75" thickBot="1">
      <c r="C145" s="123" t="s">
        <v>44</v>
      </c>
      <c r="D145" s="128" t="s">
        <v>55</v>
      </c>
      <c r="E145" s="130" t="s">
        <v>57</v>
      </c>
      <c r="F145" s="129" t="s">
        <v>27</v>
      </c>
      <c r="G145" s="127" t="s">
        <v>133</v>
      </c>
      <c r="H145" s="130" t="s">
        <v>46</v>
      </c>
      <c r="I145" s="127" t="s">
        <v>134</v>
      </c>
      <c r="J145" s="127" t="s">
        <v>412</v>
      </c>
      <c r="K145" s="127" t="s">
        <v>413</v>
      </c>
      <c r="L145" s="127" t="s">
        <v>469</v>
      </c>
    </row>
    <row r="146" spans="3:12">
      <c r="C146" s="135"/>
      <c r="D146" s="152"/>
      <c r="E146" s="109"/>
      <c r="F146" s="91">
        <f t="shared" ref="F146:F180" si="6">D146*E146</f>
        <v>0</v>
      </c>
      <c r="G146" s="155" t="s">
        <v>131</v>
      </c>
      <c r="H146" s="136" t="s">
        <v>1072</v>
      </c>
      <c r="I146" s="124" t="str">
        <f>VLOOKUP(H146,Presupuesto!$B$11:$C$565,2,0)</f>
        <v>BECAS</v>
      </c>
      <c r="J146" s="213" t="s">
        <v>1374</v>
      </c>
      <c r="K146" s="92" t="s">
        <v>396</v>
      </c>
      <c r="L146" s="92"/>
    </row>
    <row r="147" spans="3:12">
      <c r="C147" s="135"/>
      <c r="D147" s="152"/>
      <c r="E147" s="117"/>
      <c r="F147" s="91">
        <f t="shared" si="6"/>
        <v>0</v>
      </c>
      <c r="G147" s="155"/>
      <c r="H147" s="136" t="s">
        <v>1074</v>
      </c>
      <c r="I147" s="124" t="str">
        <f>VLOOKUP(H147,Presupuesto!$B$11:$C$565,2,0)</f>
        <v>BECAS ESTUDIANTES DE PREGRADO (PLAN REFORMA)</v>
      </c>
      <c r="J147" s="92" t="str">
        <f>$J$17</f>
        <v>Estudiantes y Graduados</v>
      </c>
      <c r="K147" s="92" t="s">
        <v>414</v>
      </c>
      <c r="L147" s="92"/>
    </row>
    <row r="148" spans="3:12">
      <c r="C148" s="135"/>
      <c r="D148" s="152"/>
      <c r="E148" s="117"/>
      <c r="F148" s="91">
        <f t="shared" si="6"/>
        <v>0</v>
      </c>
      <c r="G148" s="155"/>
      <c r="H148" s="136" t="s">
        <v>1076</v>
      </c>
      <c r="I148" s="124" t="str">
        <f>VLOOKUP(H148,Presupuesto!$B$11:$C$565,2,0)</f>
        <v>BECAS CONVENIO MINISTERIO SALUD -IHSS-UNAH</v>
      </c>
      <c r="J148" s="92" t="str">
        <f t="shared" ref="J148:J180" si="7">$J$17</f>
        <v>Estudiantes y Graduados</v>
      </c>
      <c r="K148" s="92" t="s">
        <v>414</v>
      </c>
      <c r="L148" s="92"/>
    </row>
    <row r="149" spans="3:12">
      <c r="C149" s="135"/>
      <c r="D149" s="152"/>
      <c r="E149" s="117"/>
      <c r="F149" s="91">
        <f t="shared" si="6"/>
        <v>0</v>
      </c>
      <c r="G149" s="155"/>
      <c r="H149" s="136" t="s">
        <v>1078</v>
      </c>
      <c r="I149" s="124" t="str">
        <f>VLOOKUP(H149,Presupuesto!$B$11:$C$565,2,0)</f>
        <v>BECAS DE ACTUALIZACION Y CAPACITACION DOCENTE</v>
      </c>
      <c r="J149" s="92" t="str">
        <f t="shared" si="7"/>
        <v>Estudiantes y Graduados</v>
      </c>
      <c r="K149" s="92" t="s">
        <v>414</v>
      </c>
      <c r="L149" s="92"/>
    </row>
    <row r="150" spans="3:12">
      <c r="C150" s="135"/>
      <c r="D150" s="152"/>
      <c r="E150" s="117"/>
      <c r="F150" s="91">
        <f t="shared" si="6"/>
        <v>0</v>
      </c>
      <c r="G150" s="155"/>
      <c r="H150" s="136" t="s">
        <v>1080</v>
      </c>
      <c r="I150" s="124" t="str">
        <f>VLOOKUP(H150,Presupuesto!$B$11:$C$565,2,0)</f>
        <v>BECAS EXCELENCIA ACADEMICA</v>
      </c>
      <c r="J150" s="92" t="str">
        <f t="shared" si="7"/>
        <v>Estudiantes y Graduados</v>
      </c>
      <c r="K150" s="92" t="s">
        <v>414</v>
      </c>
      <c r="L150" s="92"/>
    </row>
    <row r="151" spans="3:12">
      <c r="C151" s="135"/>
      <c r="D151" s="152"/>
      <c r="E151" s="117"/>
      <c r="F151" s="91">
        <f t="shared" si="6"/>
        <v>0</v>
      </c>
      <c r="G151" s="155"/>
      <c r="H151" s="136" t="s">
        <v>1082</v>
      </c>
      <c r="I151" s="124" t="str">
        <f>VLOOKUP(H151,Presupuesto!$B$11:$C$565,2,0)</f>
        <v>BECAS PARA HIJOS DE LOS TRABAJADORES</v>
      </c>
      <c r="J151" s="92" t="str">
        <f t="shared" si="7"/>
        <v>Estudiantes y Graduados</v>
      </c>
      <c r="K151" s="92" t="s">
        <v>403</v>
      </c>
      <c r="L151" s="92"/>
    </row>
    <row r="152" spans="3:12">
      <c r="C152" s="135"/>
      <c r="D152" s="152"/>
      <c r="E152" s="117"/>
      <c r="F152" s="91">
        <f t="shared" si="6"/>
        <v>0</v>
      </c>
      <c r="G152" s="155"/>
      <c r="H152" s="136" t="s">
        <v>1084</v>
      </c>
      <c r="I152" s="124" t="str">
        <f>VLOOKUP(H152,Presupuesto!$B$11:$C$565,2,0)</f>
        <v>BECAS POST GRADO ECONOMIA</v>
      </c>
      <c r="J152" s="92" t="str">
        <f t="shared" si="7"/>
        <v>Estudiantes y Graduados</v>
      </c>
      <c r="K152" s="92" t="s">
        <v>414</v>
      </c>
      <c r="L152" s="92"/>
    </row>
    <row r="153" spans="3:12">
      <c r="C153" s="135"/>
      <c r="D153" s="152"/>
      <c r="E153" s="117"/>
      <c r="F153" s="91">
        <f t="shared" si="6"/>
        <v>0</v>
      </c>
      <c r="G153" s="155"/>
      <c r="H153" s="136" t="s">
        <v>1086</v>
      </c>
      <c r="I153" s="124" t="str">
        <f>VLOOKUP(H153,Presupuesto!$B$11:$C$565,2,0)</f>
        <v>BECAS POST-GRADO DE TRABAJO SOCIAL</v>
      </c>
      <c r="J153" s="92" t="str">
        <f t="shared" si="7"/>
        <v>Estudiantes y Graduados</v>
      </c>
      <c r="K153" s="92" t="s">
        <v>414</v>
      </c>
      <c r="L153" s="92"/>
    </row>
    <row r="154" spans="3:12">
      <c r="C154" s="135"/>
      <c r="D154" s="152"/>
      <c r="E154" s="117"/>
      <c r="F154" s="91">
        <f t="shared" si="6"/>
        <v>0</v>
      </c>
      <c r="G154" s="155"/>
      <c r="H154" s="136" t="s">
        <v>1088</v>
      </c>
      <c r="I154" s="124" t="str">
        <f>VLOOKUP(H154,Presupuesto!$B$11:$C$565,2,0)</f>
        <v>BECAS PROFESIONALIZANTES DOCENTE (PLAN DE REFORMA)</v>
      </c>
      <c r="J154" s="92" t="str">
        <f t="shared" si="7"/>
        <v>Estudiantes y Graduados</v>
      </c>
      <c r="K154" s="92" t="s">
        <v>414</v>
      </c>
      <c r="L154" s="92"/>
    </row>
    <row r="155" spans="3:12">
      <c r="C155" s="135"/>
      <c r="D155" s="152"/>
      <c r="E155" s="117"/>
      <c r="F155" s="91">
        <f t="shared" si="6"/>
        <v>0</v>
      </c>
      <c r="G155" s="155"/>
      <c r="H155" s="136" t="s">
        <v>1090</v>
      </c>
      <c r="I155" s="124" t="str">
        <f>VLOOKUP(H155,Presupuesto!$B$11:$C$565,2,0)</f>
        <v>PRESTAMOS A ESTUDIANTES</v>
      </c>
      <c r="J155" s="92" t="str">
        <f t="shared" si="7"/>
        <v>Estudiantes y Graduados</v>
      </c>
      <c r="K155" s="92" t="s">
        <v>414</v>
      </c>
      <c r="L155" s="92"/>
    </row>
    <row r="156" spans="3:12">
      <c r="C156" s="135"/>
      <c r="D156" s="152"/>
      <c r="E156" s="117"/>
      <c r="F156" s="91">
        <f t="shared" si="6"/>
        <v>0</v>
      </c>
      <c r="G156" s="155"/>
      <c r="H156" s="136" t="s">
        <v>1092</v>
      </c>
      <c r="I156" s="124" t="str">
        <f>VLOOKUP(H156,Presupuesto!$B$11:$C$565,2,0)</f>
        <v>BECAS TALLERES EMPLEADOS A ESTUDIANTES</v>
      </c>
      <c r="J156" s="92" t="str">
        <f t="shared" si="7"/>
        <v>Estudiantes y Graduados</v>
      </c>
      <c r="K156" s="92" t="s">
        <v>414</v>
      </c>
      <c r="L156" s="92"/>
    </row>
    <row r="157" spans="3:12">
      <c r="C157" s="135"/>
      <c r="D157" s="152"/>
      <c r="E157" s="117"/>
      <c r="F157" s="91">
        <f t="shared" si="6"/>
        <v>0</v>
      </c>
      <c r="G157" s="155"/>
      <c r="H157" s="136" t="s">
        <v>1094</v>
      </c>
      <c r="I157" s="124" t="str">
        <f>VLOOKUP(H157,Presupuesto!$B$11:$C$565,2,0)</f>
        <v>BECAS EXTERNAS DE INVESTIGACION</v>
      </c>
      <c r="J157" s="92" t="str">
        <f t="shared" si="7"/>
        <v>Estudiantes y Graduados</v>
      </c>
      <c r="K157" s="92" t="s">
        <v>414</v>
      </c>
      <c r="L157" s="92"/>
    </row>
    <row r="158" spans="3:12">
      <c r="C158" s="135"/>
      <c r="D158" s="152"/>
      <c r="E158" s="117"/>
      <c r="F158" s="91">
        <f t="shared" si="6"/>
        <v>0</v>
      </c>
      <c r="G158" s="155"/>
      <c r="H158" s="136" t="s">
        <v>1096</v>
      </c>
      <c r="I158" s="124" t="str">
        <f>VLOOKUP(H158,Presupuesto!$B$11:$C$565,2,0)</f>
        <v>BECAS SUSTANTIVAS DE INVESTIGACIÓN</v>
      </c>
      <c r="J158" s="92" t="str">
        <f t="shared" si="7"/>
        <v>Estudiantes y Graduados</v>
      </c>
      <c r="K158" s="92" t="s">
        <v>414</v>
      </c>
      <c r="L158" s="92"/>
    </row>
    <row r="159" spans="3:12">
      <c r="C159" s="135"/>
      <c r="D159" s="152"/>
      <c r="E159" s="117"/>
      <c r="F159" s="91">
        <f t="shared" si="6"/>
        <v>0</v>
      </c>
      <c r="G159" s="155"/>
      <c r="H159" s="136" t="s">
        <v>1098</v>
      </c>
      <c r="I159" s="124" t="str">
        <f>VLOOKUP(H159,Presupuesto!$B$11:$C$565,2,0)</f>
        <v>BECAS DE INVEST, PARA ESTUD. DE PREGRADO</v>
      </c>
      <c r="J159" s="92" t="str">
        <f t="shared" si="7"/>
        <v>Estudiantes y Graduados</v>
      </c>
      <c r="K159" s="92" t="s">
        <v>414</v>
      </c>
      <c r="L159" s="92"/>
    </row>
    <row r="160" spans="3:12">
      <c r="C160" s="135"/>
      <c r="D160" s="152"/>
      <c r="E160" s="117"/>
      <c r="F160" s="91">
        <f t="shared" si="6"/>
        <v>0</v>
      </c>
      <c r="G160" s="155"/>
      <c r="H160" s="136" t="s">
        <v>1100</v>
      </c>
      <c r="I160" s="124" t="str">
        <f>VLOOKUP(H160,Presupuesto!$B$11:$C$565,2,0)</f>
        <v>BECAS DE INVEST. PARA DOC.DE POST-GRADO</v>
      </c>
      <c r="J160" s="92" t="str">
        <f t="shared" si="7"/>
        <v>Estudiantes y Graduados</v>
      </c>
      <c r="K160" s="92" t="s">
        <v>414</v>
      </c>
      <c r="L160" s="92"/>
    </row>
    <row r="161" spans="3:12">
      <c r="C161" s="135"/>
      <c r="D161" s="152"/>
      <c r="E161" s="117"/>
      <c r="F161" s="91">
        <f t="shared" si="6"/>
        <v>0</v>
      </c>
      <c r="G161" s="155"/>
      <c r="H161" s="136" t="s">
        <v>1102</v>
      </c>
      <c r="I161" s="124" t="str">
        <f>VLOOKUP(H161,Presupuesto!$B$11:$C$565,2,0)</f>
        <v>BECAS BÁSICAS DE INVESTIGACIÓN</v>
      </c>
      <c r="J161" s="92" t="str">
        <f t="shared" si="7"/>
        <v>Estudiantes y Graduados</v>
      </c>
      <c r="K161" s="92" t="s">
        <v>414</v>
      </c>
      <c r="L161" s="92"/>
    </row>
    <row r="162" spans="3:12">
      <c r="C162" s="135"/>
      <c r="D162" s="152"/>
      <c r="E162" s="117"/>
      <c r="F162" s="91">
        <f t="shared" si="6"/>
        <v>0</v>
      </c>
      <c r="G162" s="155"/>
      <c r="H162" s="136" t="s">
        <v>1104</v>
      </c>
      <c r="I162" s="124" t="str">
        <f>VLOOKUP(H162,Presupuesto!$B$11:$C$565,2,0)</f>
        <v>BECAS RELEVO GENERACIONAL</v>
      </c>
      <c r="J162" s="92" t="str">
        <f t="shared" si="7"/>
        <v>Estudiantes y Graduados</v>
      </c>
      <c r="K162" s="92" t="s">
        <v>414</v>
      </c>
      <c r="L162" s="92"/>
    </row>
    <row r="163" spans="3:12">
      <c r="C163" s="135"/>
      <c r="D163" s="152"/>
      <c r="E163" s="117"/>
      <c r="F163" s="91">
        <f t="shared" si="6"/>
        <v>0</v>
      </c>
      <c r="G163" s="155"/>
      <c r="H163" s="136" t="s">
        <v>1106</v>
      </c>
      <c r="I163" s="124" t="str">
        <f>VLOOKUP(H163,Presupuesto!$B$11:$C$565,2,0)</f>
        <v>BECAS DE EQUIDAD</v>
      </c>
      <c r="J163" s="92" t="str">
        <f t="shared" si="7"/>
        <v>Estudiantes y Graduados</v>
      </c>
      <c r="K163" s="92" t="s">
        <v>414</v>
      </c>
      <c r="L163" s="92"/>
    </row>
    <row r="164" spans="3:12">
      <c r="C164" s="135"/>
      <c r="D164" s="152"/>
      <c r="E164" s="117"/>
      <c r="F164" s="91">
        <f t="shared" si="6"/>
        <v>0</v>
      </c>
      <c r="G164" s="155"/>
      <c r="H164" s="136" t="s">
        <v>1108</v>
      </c>
      <c r="I164" s="124" t="str">
        <f>VLOOKUP(H164,Presupuesto!$B$11:$C$565,2,0)</f>
        <v>PREMIOS AL INVESTIGADOR</v>
      </c>
      <c r="J164" s="92" t="str">
        <f t="shared" si="7"/>
        <v>Estudiantes y Graduados</v>
      </c>
      <c r="K164" s="92" t="s">
        <v>414</v>
      </c>
      <c r="L164" s="92"/>
    </row>
    <row r="165" spans="3:12">
      <c r="C165" s="135"/>
      <c r="D165" s="152"/>
      <c r="E165" s="117"/>
      <c r="F165" s="91">
        <f t="shared" si="6"/>
        <v>0</v>
      </c>
      <c r="G165" s="155"/>
      <c r="H165" s="136" t="s">
        <v>1110</v>
      </c>
      <c r="I165" s="124" t="str">
        <f>VLOOKUP(H165,Presupuesto!$B$11:$C$565,2,0)</f>
        <v>BECAS DE INV. PARA ESTUDIANTES DE POSTGRADO</v>
      </c>
      <c r="J165" s="92" t="str">
        <f t="shared" si="7"/>
        <v>Estudiantes y Graduados</v>
      </c>
      <c r="K165" s="92" t="s">
        <v>414</v>
      </c>
      <c r="L165" s="92"/>
    </row>
    <row r="166" spans="3:12">
      <c r="C166" s="135"/>
      <c r="D166" s="152"/>
      <c r="E166" s="117"/>
      <c r="F166" s="91">
        <f t="shared" si="6"/>
        <v>0</v>
      </c>
      <c r="G166" s="155"/>
      <c r="H166" s="136" t="s">
        <v>1112</v>
      </c>
      <c r="I166" s="124" t="str">
        <f>VLOOKUP(H166,Presupuesto!$B$11:$C$565,2,0)</f>
        <v>Becas Especiales de Investigación</v>
      </c>
      <c r="J166" s="92" t="str">
        <f t="shared" si="7"/>
        <v>Estudiantes y Graduados</v>
      </c>
      <c r="K166" s="92" t="s">
        <v>414</v>
      </c>
      <c r="L166" s="92"/>
    </row>
    <row r="167" spans="3:12">
      <c r="C167" s="135"/>
      <c r="D167" s="152"/>
      <c r="E167" s="117"/>
      <c r="F167" s="91">
        <f t="shared" si="6"/>
        <v>0</v>
      </c>
      <c r="G167" s="155"/>
      <c r="H167" s="136"/>
      <c r="I167" s="124" t="e">
        <f>VLOOKUP(H167,Presupuesto!$B$11:$C$565,2,0)</f>
        <v>#N/A</v>
      </c>
      <c r="J167" s="92" t="str">
        <f t="shared" si="7"/>
        <v>Estudiantes y Graduados</v>
      </c>
      <c r="K167" s="92" t="s">
        <v>414</v>
      </c>
      <c r="L167" s="92"/>
    </row>
    <row r="168" spans="3:12">
      <c r="C168" s="137"/>
      <c r="D168" s="152"/>
      <c r="E168" s="112"/>
      <c r="F168" s="91">
        <f t="shared" si="6"/>
        <v>0</v>
      </c>
      <c r="G168" s="155"/>
      <c r="H168" s="138"/>
      <c r="I168" s="124" t="e">
        <f>VLOOKUP(H168,Presupuesto!$B$11:$C$565,2,0)</f>
        <v>#N/A</v>
      </c>
      <c r="J168" s="92" t="str">
        <f t="shared" si="7"/>
        <v>Estudiantes y Graduados</v>
      </c>
      <c r="K168" s="92" t="s">
        <v>414</v>
      </c>
      <c r="L168" s="92"/>
    </row>
    <row r="169" spans="3:12">
      <c r="C169" s="137"/>
      <c r="D169" s="152"/>
      <c r="E169" s="112"/>
      <c r="F169" s="91">
        <f t="shared" si="6"/>
        <v>0</v>
      </c>
      <c r="G169" s="155"/>
      <c r="H169" s="138"/>
      <c r="I169" s="124" t="e">
        <f>VLOOKUP(H169,Presupuesto!$B$11:$C$565,2,0)</f>
        <v>#N/A</v>
      </c>
      <c r="J169" s="92" t="str">
        <f t="shared" si="7"/>
        <v>Estudiantes y Graduados</v>
      </c>
      <c r="K169" s="92" t="s">
        <v>414</v>
      </c>
      <c r="L169" s="92"/>
    </row>
    <row r="170" spans="3:12">
      <c r="C170" s="137"/>
      <c r="D170" s="152"/>
      <c r="E170" s="112"/>
      <c r="F170" s="91">
        <f t="shared" si="6"/>
        <v>0</v>
      </c>
      <c r="G170" s="155"/>
      <c r="H170" s="138"/>
      <c r="I170" s="124" t="e">
        <f>VLOOKUP(H170,Presupuesto!$B$11:$C$565,2,0)</f>
        <v>#N/A</v>
      </c>
      <c r="J170" s="92" t="str">
        <f t="shared" si="7"/>
        <v>Estudiantes y Graduados</v>
      </c>
      <c r="K170" s="92" t="s">
        <v>414</v>
      </c>
      <c r="L170" s="92"/>
    </row>
    <row r="171" spans="3:12">
      <c r="C171" s="137"/>
      <c r="D171" s="152"/>
      <c r="E171" s="112"/>
      <c r="F171" s="91">
        <f t="shared" si="6"/>
        <v>0</v>
      </c>
      <c r="G171" s="155"/>
      <c r="H171" s="138"/>
      <c r="I171" s="124" t="e">
        <f>VLOOKUP(H171,Presupuesto!$B$11:$C$565,2,0)</f>
        <v>#N/A</v>
      </c>
      <c r="J171" s="92" t="str">
        <f t="shared" si="7"/>
        <v>Estudiantes y Graduados</v>
      </c>
      <c r="K171" s="92" t="s">
        <v>414</v>
      </c>
      <c r="L171" s="92"/>
    </row>
    <row r="172" spans="3:12">
      <c r="C172" s="137"/>
      <c r="D172" s="152"/>
      <c r="E172" s="112"/>
      <c r="F172" s="91">
        <f t="shared" si="6"/>
        <v>0</v>
      </c>
      <c r="G172" s="155"/>
      <c r="H172" s="138"/>
      <c r="I172" s="124" t="e">
        <f>VLOOKUP(H172,Presupuesto!$B$11:$C$565,2,0)</f>
        <v>#N/A</v>
      </c>
      <c r="J172" s="92" t="str">
        <f t="shared" si="7"/>
        <v>Estudiantes y Graduados</v>
      </c>
      <c r="K172" s="92" t="s">
        <v>414</v>
      </c>
      <c r="L172" s="92"/>
    </row>
    <row r="173" spans="3:12">
      <c r="C173" s="137"/>
      <c r="D173" s="152"/>
      <c r="E173" s="112"/>
      <c r="F173" s="91">
        <f t="shared" si="6"/>
        <v>0</v>
      </c>
      <c r="G173" s="155"/>
      <c r="H173" s="138"/>
      <c r="I173" s="124" t="e">
        <f>VLOOKUP(H173,Presupuesto!$B$11:$C$565,2,0)</f>
        <v>#N/A</v>
      </c>
      <c r="J173" s="92" t="str">
        <f t="shared" si="7"/>
        <v>Estudiantes y Graduados</v>
      </c>
      <c r="K173" s="92" t="s">
        <v>414</v>
      </c>
      <c r="L173" s="92"/>
    </row>
    <row r="174" spans="3:12">
      <c r="C174" s="137"/>
      <c r="D174" s="152"/>
      <c r="E174" s="112"/>
      <c r="F174" s="91">
        <f t="shared" si="6"/>
        <v>0</v>
      </c>
      <c r="G174" s="155"/>
      <c r="H174" s="138"/>
      <c r="I174" s="124" t="e">
        <f>VLOOKUP(H174,Presupuesto!$B$11:$C$565,2,0)</f>
        <v>#N/A</v>
      </c>
      <c r="J174" s="92" t="str">
        <f t="shared" si="7"/>
        <v>Estudiantes y Graduados</v>
      </c>
      <c r="K174" s="92" t="s">
        <v>414</v>
      </c>
      <c r="L174" s="92"/>
    </row>
    <row r="175" spans="3:12">
      <c r="C175" s="137"/>
      <c r="D175" s="152"/>
      <c r="E175" s="112"/>
      <c r="F175" s="91">
        <f t="shared" si="6"/>
        <v>0</v>
      </c>
      <c r="G175" s="155"/>
      <c r="H175" s="138"/>
      <c r="I175" s="124" t="e">
        <f>VLOOKUP(H175,Presupuesto!$B$11:$C$565,2,0)</f>
        <v>#N/A</v>
      </c>
      <c r="J175" s="92" t="str">
        <f t="shared" si="7"/>
        <v>Estudiantes y Graduados</v>
      </c>
      <c r="K175" s="92" t="s">
        <v>414</v>
      </c>
      <c r="L175" s="92"/>
    </row>
    <row r="176" spans="3:12">
      <c r="C176" s="139"/>
      <c r="D176" s="152"/>
      <c r="E176" s="112"/>
      <c r="F176" s="91">
        <f t="shared" si="6"/>
        <v>0</v>
      </c>
      <c r="G176" s="155"/>
      <c r="H176" s="140"/>
      <c r="I176" s="124" t="e">
        <f>VLOOKUP(H176,Presupuesto!$B$11:$C$565,2,0)</f>
        <v>#N/A</v>
      </c>
      <c r="J176" s="92" t="str">
        <f t="shared" si="7"/>
        <v>Estudiantes y Graduados</v>
      </c>
      <c r="K176" s="92" t="s">
        <v>405</v>
      </c>
      <c r="L176" s="92"/>
    </row>
    <row r="177" spans="3:12">
      <c r="C177" s="139"/>
      <c r="D177" s="152"/>
      <c r="E177" s="112"/>
      <c r="F177" s="91">
        <f t="shared" si="6"/>
        <v>0</v>
      </c>
      <c r="G177" s="155"/>
      <c r="H177" s="140"/>
      <c r="I177" s="124" t="e">
        <f>VLOOKUP(H177,Presupuesto!$B$11:$C$565,2,0)</f>
        <v>#N/A</v>
      </c>
      <c r="J177" s="92" t="str">
        <f t="shared" si="7"/>
        <v>Estudiantes y Graduados</v>
      </c>
      <c r="K177" s="92" t="s">
        <v>414</v>
      </c>
      <c r="L177" s="92"/>
    </row>
    <row r="178" spans="3:12">
      <c r="C178" s="139"/>
      <c r="D178" s="152"/>
      <c r="E178" s="112"/>
      <c r="F178" s="91">
        <f t="shared" si="6"/>
        <v>0</v>
      </c>
      <c r="G178" s="155"/>
      <c r="H178" s="140"/>
      <c r="I178" s="124" t="e">
        <f>VLOOKUP(H178,Presupuesto!$B$11:$C$565,2,0)</f>
        <v>#N/A</v>
      </c>
      <c r="J178" s="92" t="str">
        <f t="shared" si="7"/>
        <v>Estudiantes y Graduados</v>
      </c>
      <c r="K178" s="92" t="s">
        <v>414</v>
      </c>
      <c r="L178" s="92"/>
    </row>
    <row r="179" spans="3:12">
      <c r="C179" s="139"/>
      <c r="D179" s="152"/>
      <c r="E179" s="112"/>
      <c r="F179" s="91">
        <f t="shared" si="6"/>
        <v>0</v>
      </c>
      <c r="G179" s="155"/>
      <c r="H179" s="140"/>
      <c r="I179" s="124" t="e">
        <f>VLOOKUP(H179,Presupuesto!$B$11:$C$565,2,0)</f>
        <v>#N/A</v>
      </c>
      <c r="J179" s="92" t="str">
        <f t="shared" si="7"/>
        <v>Estudiantes y Graduados</v>
      </c>
      <c r="K179" s="92" t="s">
        <v>414</v>
      </c>
      <c r="L179" s="92"/>
    </row>
    <row r="180" spans="3:12" ht="15.75" thickBot="1">
      <c r="C180" s="141"/>
      <c r="D180" s="217"/>
      <c r="E180" s="97"/>
      <c r="F180" s="99">
        <f t="shared" si="6"/>
        <v>0</v>
      </c>
      <c r="G180" s="156"/>
      <c r="H180" s="142"/>
      <c r="I180" s="126" t="e">
        <f>VLOOKUP(H180,Presupuesto!$B$11:$C$565,2,0)</f>
        <v>#N/A</v>
      </c>
      <c r="J180" s="100" t="str">
        <f t="shared" si="7"/>
        <v>Estudiantes y Graduados</v>
      </c>
      <c r="K180" s="118" t="s">
        <v>396</v>
      </c>
      <c r="L180" s="118"/>
    </row>
    <row r="181" spans="3:12" ht="15.75" thickBot="1"/>
    <row r="182" spans="3:12" ht="15.75" thickBot="1">
      <c r="C182" s="151" t="s">
        <v>53</v>
      </c>
      <c r="D182" s="102">
        <f>SUM(F189:F223)</f>
        <v>0</v>
      </c>
      <c r="F182" s="69"/>
      <c r="G182" s="73"/>
      <c r="H182" s="69"/>
      <c r="I182" s="69"/>
    </row>
    <row r="183" spans="3:12">
      <c r="C183" s="69"/>
      <c r="D183" s="31"/>
      <c r="E183" s="87"/>
      <c r="F183" s="87"/>
      <c r="G183" s="87"/>
      <c r="H183" s="70"/>
      <c r="I183" s="70"/>
      <c r="J183" s="70"/>
      <c r="K183" s="106"/>
    </row>
    <row r="184" spans="3:12">
      <c r="C184" s="69"/>
      <c r="D184" s="31"/>
      <c r="E184" s="87"/>
      <c r="F184" s="87"/>
      <c r="G184" s="87"/>
      <c r="H184" s="70"/>
      <c r="I184" s="70"/>
      <c r="J184" s="70"/>
      <c r="K184" s="106"/>
    </row>
    <row r="185" spans="3:12" ht="15.75">
      <c r="C185" s="199" t="s">
        <v>394</v>
      </c>
      <c r="D185" s="200"/>
      <c r="E185" s="87"/>
      <c r="F185" s="87"/>
      <c r="G185" s="87"/>
      <c r="H185" s="70"/>
      <c r="I185" s="70"/>
      <c r="J185" s="70"/>
      <c r="K185" s="106"/>
    </row>
    <row r="186" spans="3:12" ht="18.75">
      <c r="C186" s="203" t="e">
        <f>IFERROR(VLOOKUP(D185,'Desarrollo e Innov. Curricular'!$G:$H,2,FALSE),IFERROR(VLOOKUP(D185,'Investigación Científica'!$G:$H,2,FALSE),IFERROR(VLOOKUP(D185,'Vinculación Univ. Sociedad'!$G:$H,2,FALSE),IFERROR(VLOOKUP(D185,'Docencia y Profesorado Universi'!$G:$H,2,FALSE),IFERROR(VLOOKUP(D185,'Estudiantes y Graduados'!$G:$H,2,FALSE),IFERROR(VLOOKUP(D185,'10Gestion Administrativa'!$G:$H,2,FALSE),IFERROR(VLOOKUP(D185,'Gestión Académica'!$G:$H,2,FALSE),IFERROR(VLOOKUP(D185,'Aseguramiento de la Calidad'!$G:$H,2,FALSE),IFERROR(VLOOKUP(D185,'Gestión del Conocimiento'!$G:$H,2,FALSE),IFERROR(VLOOKUP(D185,'Gobernabilidad y Procesos...'!$G:$H,2,FALSE),IFERROR(VLOOKUP(D185,'Gestión del Talento Humano'!$G:$H,2,FALSE),IFERROR(VLOOKUP(D185,'Internacionalización de la E.S.'!$G:$H,2,FALSE),IFERROR(VLOOKUP(D185,'Cultura de Innovación Insti...'!$G:$H,2,FALSE),VLOOKUP(D185,'Lo Esencial de la Reforma Univ.'!$G:$H,2,0))))))))))))))</f>
        <v>#N/A</v>
      </c>
      <c r="D186" s="31"/>
      <c r="E186" s="87"/>
      <c r="F186" s="87"/>
      <c r="G186" s="87"/>
      <c r="H186" s="70"/>
      <c r="I186" s="70"/>
      <c r="J186" s="70"/>
      <c r="K186" s="106"/>
    </row>
    <row r="187" spans="3:12" ht="15.75" thickBot="1">
      <c r="F187" s="87"/>
      <c r="G187" s="70"/>
      <c r="H187" s="70"/>
      <c r="I187" s="70"/>
    </row>
    <row r="188" spans="3:12" ht="30.75" thickBot="1">
      <c r="C188" s="123" t="s">
        <v>44</v>
      </c>
      <c r="D188" s="128" t="s">
        <v>55</v>
      </c>
      <c r="E188" s="130" t="s">
        <v>57</v>
      </c>
      <c r="F188" s="129" t="s">
        <v>27</v>
      </c>
      <c r="G188" s="127" t="s">
        <v>133</v>
      </c>
      <c r="H188" s="130" t="s">
        <v>46</v>
      </c>
      <c r="I188" s="127" t="s">
        <v>134</v>
      </c>
      <c r="J188" s="127" t="s">
        <v>412</v>
      </c>
      <c r="K188" s="127" t="s">
        <v>413</v>
      </c>
      <c r="L188" s="127" t="s">
        <v>469</v>
      </c>
    </row>
    <row r="189" spans="3:12">
      <c r="C189" s="135"/>
      <c r="D189" s="152"/>
      <c r="E189" s="109"/>
      <c r="F189" s="91">
        <f t="shared" ref="F189:F223" si="8">D189*E189</f>
        <v>0</v>
      </c>
      <c r="G189" s="155" t="s">
        <v>131</v>
      </c>
      <c r="H189" s="136" t="s">
        <v>1072</v>
      </c>
      <c r="I189" s="124" t="str">
        <f>VLOOKUP(H189,Presupuesto!$B$11:$C$565,2,0)</f>
        <v>BECAS</v>
      </c>
      <c r="J189" s="213" t="s">
        <v>1374</v>
      </c>
      <c r="K189" s="92" t="s">
        <v>396</v>
      </c>
      <c r="L189" s="92"/>
    </row>
    <row r="190" spans="3:12">
      <c r="C190" s="135"/>
      <c r="D190" s="152"/>
      <c r="E190" s="117"/>
      <c r="F190" s="91">
        <f t="shared" si="8"/>
        <v>0</v>
      </c>
      <c r="G190" s="155"/>
      <c r="H190" s="136" t="s">
        <v>1074</v>
      </c>
      <c r="I190" s="124" t="str">
        <f>VLOOKUP(H190,Presupuesto!$B$11:$C$565,2,0)</f>
        <v>BECAS ESTUDIANTES DE PREGRADO (PLAN REFORMA)</v>
      </c>
      <c r="J190" s="92" t="str">
        <f>$J$17</f>
        <v>Estudiantes y Graduados</v>
      </c>
      <c r="K190" s="92" t="s">
        <v>414</v>
      </c>
      <c r="L190" s="92"/>
    </row>
    <row r="191" spans="3:12">
      <c r="C191" s="135"/>
      <c r="D191" s="152"/>
      <c r="E191" s="117"/>
      <c r="F191" s="91">
        <f t="shared" si="8"/>
        <v>0</v>
      </c>
      <c r="G191" s="155"/>
      <c r="H191" s="136" t="s">
        <v>1076</v>
      </c>
      <c r="I191" s="124" t="str">
        <f>VLOOKUP(H191,Presupuesto!$B$11:$C$565,2,0)</f>
        <v>BECAS CONVENIO MINISTERIO SALUD -IHSS-UNAH</v>
      </c>
      <c r="J191" s="92" t="str">
        <f t="shared" ref="J191:J223" si="9">$J$17</f>
        <v>Estudiantes y Graduados</v>
      </c>
      <c r="K191" s="92" t="s">
        <v>414</v>
      </c>
      <c r="L191" s="92"/>
    </row>
    <row r="192" spans="3:12">
      <c r="C192" s="135"/>
      <c r="D192" s="152"/>
      <c r="E192" s="117"/>
      <c r="F192" s="91">
        <f t="shared" si="8"/>
        <v>0</v>
      </c>
      <c r="G192" s="155"/>
      <c r="H192" s="136" t="s">
        <v>1078</v>
      </c>
      <c r="I192" s="124" t="str">
        <f>VLOOKUP(H192,Presupuesto!$B$11:$C$565,2,0)</f>
        <v>BECAS DE ACTUALIZACION Y CAPACITACION DOCENTE</v>
      </c>
      <c r="J192" s="92" t="str">
        <f t="shared" si="9"/>
        <v>Estudiantes y Graduados</v>
      </c>
      <c r="K192" s="92" t="s">
        <v>414</v>
      </c>
      <c r="L192" s="92"/>
    </row>
    <row r="193" spans="3:12">
      <c r="C193" s="135"/>
      <c r="D193" s="152"/>
      <c r="E193" s="117"/>
      <c r="F193" s="91">
        <f t="shared" si="8"/>
        <v>0</v>
      </c>
      <c r="G193" s="155"/>
      <c r="H193" s="136" t="s">
        <v>1080</v>
      </c>
      <c r="I193" s="124" t="str">
        <f>VLOOKUP(H193,Presupuesto!$B$11:$C$565,2,0)</f>
        <v>BECAS EXCELENCIA ACADEMICA</v>
      </c>
      <c r="J193" s="92" t="str">
        <f t="shared" si="9"/>
        <v>Estudiantes y Graduados</v>
      </c>
      <c r="K193" s="92" t="s">
        <v>414</v>
      </c>
      <c r="L193" s="92"/>
    </row>
    <row r="194" spans="3:12">
      <c r="C194" s="135"/>
      <c r="D194" s="152"/>
      <c r="E194" s="117"/>
      <c r="F194" s="91">
        <f t="shared" si="8"/>
        <v>0</v>
      </c>
      <c r="G194" s="155"/>
      <c r="H194" s="136" t="s">
        <v>1082</v>
      </c>
      <c r="I194" s="124" t="str">
        <f>VLOOKUP(H194,Presupuesto!$B$11:$C$565,2,0)</f>
        <v>BECAS PARA HIJOS DE LOS TRABAJADORES</v>
      </c>
      <c r="J194" s="92" t="str">
        <f t="shared" si="9"/>
        <v>Estudiantes y Graduados</v>
      </c>
      <c r="K194" s="92" t="s">
        <v>403</v>
      </c>
      <c r="L194" s="92"/>
    </row>
    <row r="195" spans="3:12">
      <c r="C195" s="135"/>
      <c r="D195" s="152"/>
      <c r="E195" s="117"/>
      <c r="F195" s="91">
        <f t="shared" si="8"/>
        <v>0</v>
      </c>
      <c r="G195" s="155"/>
      <c r="H195" s="136" t="s">
        <v>1084</v>
      </c>
      <c r="I195" s="124" t="str">
        <f>VLOOKUP(H195,Presupuesto!$B$11:$C$565,2,0)</f>
        <v>BECAS POST GRADO ECONOMIA</v>
      </c>
      <c r="J195" s="92" t="str">
        <f t="shared" si="9"/>
        <v>Estudiantes y Graduados</v>
      </c>
      <c r="K195" s="92" t="s">
        <v>414</v>
      </c>
      <c r="L195" s="92"/>
    </row>
    <row r="196" spans="3:12">
      <c r="C196" s="135"/>
      <c r="D196" s="152"/>
      <c r="E196" s="117"/>
      <c r="F196" s="91">
        <f t="shared" si="8"/>
        <v>0</v>
      </c>
      <c r="G196" s="155"/>
      <c r="H196" s="136" t="s">
        <v>1086</v>
      </c>
      <c r="I196" s="124" t="str">
        <f>VLOOKUP(H196,Presupuesto!$B$11:$C$565,2,0)</f>
        <v>BECAS POST-GRADO DE TRABAJO SOCIAL</v>
      </c>
      <c r="J196" s="92" t="str">
        <f t="shared" si="9"/>
        <v>Estudiantes y Graduados</v>
      </c>
      <c r="K196" s="92" t="s">
        <v>414</v>
      </c>
      <c r="L196" s="92"/>
    </row>
    <row r="197" spans="3:12">
      <c r="C197" s="135"/>
      <c r="D197" s="152"/>
      <c r="E197" s="117"/>
      <c r="F197" s="91">
        <f t="shared" si="8"/>
        <v>0</v>
      </c>
      <c r="G197" s="155"/>
      <c r="H197" s="136" t="s">
        <v>1088</v>
      </c>
      <c r="I197" s="124" t="str">
        <f>VLOOKUP(H197,Presupuesto!$B$11:$C$565,2,0)</f>
        <v>BECAS PROFESIONALIZANTES DOCENTE (PLAN DE REFORMA)</v>
      </c>
      <c r="J197" s="92" t="str">
        <f t="shared" si="9"/>
        <v>Estudiantes y Graduados</v>
      </c>
      <c r="K197" s="92" t="s">
        <v>414</v>
      </c>
      <c r="L197" s="92"/>
    </row>
    <row r="198" spans="3:12">
      <c r="C198" s="135"/>
      <c r="D198" s="152"/>
      <c r="E198" s="117"/>
      <c r="F198" s="91">
        <f t="shared" si="8"/>
        <v>0</v>
      </c>
      <c r="G198" s="155"/>
      <c r="H198" s="136" t="s">
        <v>1090</v>
      </c>
      <c r="I198" s="124" t="str">
        <f>VLOOKUP(H198,Presupuesto!$B$11:$C$565,2,0)</f>
        <v>PRESTAMOS A ESTUDIANTES</v>
      </c>
      <c r="J198" s="92" t="str">
        <f t="shared" si="9"/>
        <v>Estudiantes y Graduados</v>
      </c>
      <c r="K198" s="92" t="s">
        <v>414</v>
      </c>
      <c r="L198" s="92"/>
    </row>
    <row r="199" spans="3:12">
      <c r="C199" s="135"/>
      <c r="D199" s="152"/>
      <c r="E199" s="117"/>
      <c r="F199" s="91">
        <f t="shared" si="8"/>
        <v>0</v>
      </c>
      <c r="G199" s="155"/>
      <c r="H199" s="136" t="s">
        <v>1092</v>
      </c>
      <c r="I199" s="124" t="str">
        <f>VLOOKUP(H199,Presupuesto!$B$11:$C$565,2,0)</f>
        <v>BECAS TALLERES EMPLEADOS A ESTUDIANTES</v>
      </c>
      <c r="J199" s="92" t="str">
        <f t="shared" si="9"/>
        <v>Estudiantes y Graduados</v>
      </c>
      <c r="K199" s="92" t="s">
        <v>414</v>
      </c>
      <c r="L199" s="92"/>
    </row>
    <row r="200" spans="3:12">
      <c r="C200" s="135"/>
      <c r="D200" s="152"/>
      <c r="E200" s="117"/>
      <c r="F200" s="91">
        <f t="shared" si="8"/>
        <v>0</v>
      </c>
      <c r="G200" s="155"/>
      <c r="H200" s="136" t="s">
        <v>1094</v>
      </c>
      <c r="I200" s="124" t="str">
        <f>VLOOKUP(H200,Presupuesto!$B$11:$C$565,2,0)</f>
        <v>BECAS EXTERNAS DE INVESTIGACION</v>
      </c>
      <c r="J200" s="92" t="str">
        <f t="shared" si="9"/>
        <v>Estudiantes y Graduados</v>
      </c>
      <c r="K200" s="92" t="s">
        <v>414</v>
      </c>
      <c r="L200" s="92"/>
    </row>
    <row r="201" spans="3:12">
      <c r="C201" s="135"/>
      <c r="D201" s="152"/>
      <c r="E201" s="117"/>
      <c r="F201" s="91">
        <f t="shared" si="8"/>
        <v>0</v>
      </c>
      <c r="G201" s="155"/>
      <c r="H201" s="136" t="s">
        <v>1096</v>
      </c>
      <c r="I201" s="124" t="str">
        <f>VLOOKUP(H201,Presupuesto!$B$11:$C$565,2,0)</f>
        <v>BECAS SUSTANTIVAS DE INVESTIGACIÓN</v>
      </c>
      <c r="J201" s="92" t="str">
        <f t="shared" si="9"/>
        <v>Estudiantes y Graduados</v>
      </c>
      <c r="K201" s="92" t="s">
        <v>414</v>
      </c>
      <c r="L201" s="92"/>
    </row>
    <row r="202" spans="3:12">
      <c r="C202" s="135"/>
      <c r="D202" s="152"/>
      <c r="E202" s="117"/>
      <c r="F202" s="91">
        <f t="shared" si="8"/>
        <v>0</v>
      </c>
      <c r="G202" s="155"/>
      <c r="H202" s="136" t="s">
        <v>1098</v>
      </c>
      <c r="I202" s="124" t="str">
        <f>VLOOKUP(H202,Presupuesto!$B$11:$C$565,2,0)</f>
        <v>BECAS DE INVEST, PARA ESTUD. DE PREGRADO</v>
      </c>
      <c r="J202" s="92" t="str">
        <f t="shared" si="9"/>
        <v>Estudiantes y Graduados</v>
      </c>
      <c r="K202" s="92" t="s">
        <v>414</v>
      </c>
      <c r="L202" s="92"/>
    </row>
    <row r="203" spans="3:12">
      <c r="C203" s="135"/>
      <c r="D203" s="152"/>
      <c r="E203" s="117"/>
      <c r="F203" s="91">
        <f t="shared" si="8"/>
        <v>0</v>
      </c>
      <c r="G203" s="155"/>
      <c r="H203" s="136" t="s">
        <v>1100</v>
      </c>
      <c r="I203" s="124" t="str">
        <f>VLOOKUP(H203,Presupuesto!$B$11:$C$565,2,0)</f>
        <v>BECAS DE INVEST. PARA DOC.DE POST-GRADO</v>
      </c>
      <c r="J203" s="92" t="str">
        <f t="shared" si="9"/>
        <v>Estudiantes y Graduados</v>
      </c>
      <c r="K203" s="92" t="s">
        <v>414</v>
      </c>
      <c r="L203" s="92"/>
    </row>
    <row r="204" spans="3:12">
      <c r="C204" s="135"/>
      <c r="D204" s="152"/>
      <c r="E204" s="117"/>
      <c r="F204" s="91">
        <f t="shared" si="8"/>
        <v>0</v>
      </c>
      <c r="G204" s="155"/>
      <c r="H204" s="136" t="s">
        <v>1102</v>
      </c>
      <c r="I204" s="124" t="str">
        <f>VLOOKUP(H204,Presupuesto!$B$11:$C$565,2,0)</f>
        <v>BECAS BÁSICAS DE INVESTIGACIÓN</v>
      </c>
      <c r="J204" s="92" t="str">
        <f t="shared" si="9"/>
        <v>Estudiantes y Graduados</v>
      </c>
      <c r="K204" s="92" t="s">
        <v>414</v>
      </c>
      <c r="L204" s="92"/>
    </row>
    <row r="205" spans="3:12">
      <c r="C205" s="135"/>
      <c r="D205" s="152"/>
      <c r="E205" s="117"/>
      <c r="F205" s="91">
        <f t="shared" si="8"/>
        <v>0</v>
      </c>
      <c r="G205" s="155"/>
      <c r="H205" s="136" t="s">
        <v>1104</v>
      </c>
      <c r="I205" s="124" t="str">
        <f>VLOOKUP(H205,Presupuesto!$B$11:$C$565,2,0)</f>
        <v>BECAS RELEVO GENERACIONAL</v>
      </c>
      <c r="J205" s="92" t="str">
        <f t="shared" si="9"/>
        <v>Estudiantes y Graduados</v>
      </c>
      <c r="K205" s="92" t="s">
        <v>414</v>
      </c>
      <c r="L205" s="92"/>
    </row>
    <row r="206" spans="3:12">
      <c r="C206" s="135"/>
      <c r="D206" s="152"/>
      <c r="E206" s="117"/>
      <c r="F206" s="91">
        <f t="shared" si="8"/>
        <v>0</v>
      </c>
      <c r="G206" s="155"/>
      <c r="H206" s="136" t="s">
        <v>1106</v>
      </c>
      <c r="I206" s="124" t="str">
        <f>VLOOKUP(H206,Presupuesto!$B$11:$C$565,2,0)</f>
        <v>BECAS DE EQUIDAD</v>
      </c>
      <c r="J206" s="92" t="str">
        <f t="shared" si="9"/>
        <v>Estudiantes y Graduados</v>
      </c>
      <c r="K206" s="92" t="s">
        <v>414</v>
      </c>
      <c r="L206" s="92"/>
    </row>
    <row r="207" spans="3:12">
      <c r="C207" s="135"/>
      <c r="D207" s="152"/>
      <c r="E207" s="117"/>
      <c r="F207" s="91">
        <f t="shared" si="8"/>
        <v>0</v>
      </c>
      <c r="G207" s="155"/>
      <c r="H207" s="136" t="s">
        <v>1108</v>
      </c>
      <c r="I207" s="124" t="str">
        <f>VLOOKUP(H207,Presupuesto!$B$11:$C$565,2,0)</f>
        <v>PREMIOS AL INVESTIGADOR</v>
      </c>
      <c r="J207" s="92" t="str">
        <f t="shared" si="9"/>
        <v>Estudiantes y Graduados</v>
      </c>
      <c r="K207" s="92" t="s">
        <v>414</v>
      </c>
      <c r="L207" s="92"/>
    </row>
    <row r="208" spans="3:12">
      <c r="C208" s="135"/>
      <c r="D208" s="152"/>
      <c r="E208" s="117"/>
      <c r="F208" s="91">
        <f t="shared" si="8"/>
        <v>0</v>
      </c>
      <c r="G208" s="155"/>
      <c r="H208" s="136" t="s">
        <v>1110</v>
      </c>
      <c r="I208" s="124" t="str">
        <f>VLOOKUP(H208,Presupuesto!$B$11:$C$565,2,0)</f>
        <v>BECAS DE INV. PARA ESTUDIANTES DE POSTGRADO</v>
      </c>
      <c r="J208" s="92" t="str">
        <f t="shared" si="9"/>
        <v>Estudiantes y Graduados</v>
      </c>
      <c r="K208" s="92" t="s">
        <v>414</v>
      </c>
      <c r="L208" s="92"/>
    </row>
    <row r="209" spans="3:12">
      <c r="C209" s="135"/>
      <c r="D209" s="152"/>
      <c r="E209" s="117"/>
      <c r="F209" s="91">
        <f t="shared" si="8"/>
        <v>0</v>
      </c>
      <c r="G209" s="155"/>
      <c r="H209" s="136" t="s">
        <v>1112</v>
      </c>
      <c r="I209" s="124" t="str">
        <f>VLOOKUP(H209,Presupuesto!$B$11:$C$565,2,0)</f>
        <v>Becas Especiales de Investigación</v>
      </c>
      <c r="J209" s="92" t="str">
        <f t="shared" si="9"/>
        <v>Estudiantes y Graduados</v>
      </c>
      <c r="K209" s="92" t="s">
        <v>414</v>
      </c>
      <c r="L209" s="92"/>
    </row>
    <row r="210" spans="3:12">
      <c r="C210" s="135"/>
      <c r="D210" s="152"/>
      <c r="E210" s="117"/>
      <c r="F210" s="91">
        <f t="shared" si="8"/>
        <v>0</v>
      </c>
      <c r="G210" s="155"/>
      <c r="H210" s="136"/>
      <c r="I210" s="124" t="e">
        <f>VLOOKUP(H210,Presupuesto!$B$11:$C$565,2,0)</f>
        <v>#N/A</v>
      </c>
      <c r="J210" s="92" t="str">
        <f t="shared" si="9"/>
        <v>Estudiantes y Graduados</v>
      </c>
      <c r="K210" s="92" t="s">
        <v>414</v>
      </c>
      <c r="L210" s="92"/>
    </row>
    <row r="211" spans="3:12">
      <c r="C211" s="137"/>
      <c r="D211" s="152"/>
      <c r="E211" s="112"/>
      <c r="F211" s="91">
        <f t="shared" si="8"/>
        <v>0</v>
      </c>
      <c r="G211" s="155"/>
      <c r="H211" s="138"/>
      <c r="I211" s="124" t="e">
        <f>VLOOKUP(H211,Presupuesto!$B$11:$C$565,2,0)</f>
        <v>#N/A</v>
      </c>
      <c r="J211" s="92" t="str">
        <f t="shared" si="9"/>
        <v>Estudiantes y Graduados</v>
      </c>
      <c r="K211" s="92" t="s">
        <v>414</v>
      </c>
      <c r="L211" s="92"/>
    </row>
    <row r="212" spans="3:12">
      <c r="C212" s="137"/>
      <c r="D212" s="152"/>
      <c r="E212" s="112"/>
      <c r="F212" s="91">
        <f t="shared" si="8"/>
        <v>0</v>
      </c>
      <c r="G212" s="155"/>
      <c r="H212" s="138"/>
      <c r="I212" s="124" t="e">
        <f>VLOOKUP(H212,Presupuesto!$B$11:$C$565,2,0)</f>
        <v>#N/A</v>
      </c>
      <c r="J212" s="92" t="str">
        <f t="shared" si="9"/>
        <v>Estudiantes y Graduados</v>
      </c>
      <c r="K212" s="92" t="s">
        <v>414</v>
      </c>
      <c r="L212" s="92"/>
    </row>
    <row r="213" spans="3:12">
      <c r="C213" s="137"/>
      <c r="D213" s="152"/>
      <c r="E213" s="112"/>
      <c r="F213" s="91">
        <f t="shared" si="8"/>
        <v>0</v>
      </c>
      <c r="G213" s="155"/>
      <c r="H213" s="138"/>
      <c r="I213" s="124" t="e">
        <f>VLOOKUP(H213,Presupuesto!$B$11:$C$565,2,0)</f>
        <v>#N/A</v>
      </c>
      <c r="J213" s="92" t="str">
        <f t="shared" si="9"/>
        <v>Estudiantes y Graduados</v>
      </c>
      <c r="K213" s="92" t="s">
        <v>414</v>
      </c>
      <c r="L213" s="92"/>
    </row>
    <row r="214" spans="3:12">
      <c r="C214" s="137"/>
      <c r="D214" s="152"/>
      <c r="E214" s="112"/>
      <c r="F214" s="91">
        <f t="shared" si="8"/>
        <v>0</v>
      </c>
      <c r="G214" s="155"/>
      <c r="H214" s="138"/>
      <c r="I214" s="124" t="e">
        <f>VLOOKUP(H214,Presupuesto!$B$11:$C$565,2,0)</f>
        <v>#N/A</v>
      </c>
      <c r="J214" s="92" t="str">
        <f t="shared" si="9"/>
        <v>Estudiantes y Graduados</v>
      </c>
      <c r="K214" s="92" t="s">
        <v>414</v>
      </c>
      <c r="L214" s="92"/>
    </row>
    <row r="215" spans="3:12">
      <c r="C215" s="137"/>
      <c r="D215" s="152"/>
      <c r="E215" s="112"/>
      <c r="F215" s="91">
        <f t="shared" si="8"/>
        <v>0</v>
      </c>
      <c r="G215" s="155"/>
      <c r="H215" s="138"/>
      <c r="I215" s="124" t="e">
        <f>VLOOKUP(H215,Presupuesto!$B$11:$C$565,2,0)</f>
        <v>#N/A</v>
      </c>
      <c r="J215" s="92" t="str">
        <f t="shared" si="9"/>
        <v>Estudiantes y Graduados</v>
      </c>
      <c r="K215" s="92" t="s">
        <v>414</v>
      </c>
      <c r="L215" s="92"/>
    </row>
    <row r="216" spans="3:12">
      <c r="C216" s="137"/>
      <c r="D216" s="152"/>
      <c r="E216" s="112"/>
      <c r="F216" s="91">
        <f t="shared" si="8"/>
        <v>0</v>
      </c>
      <c r="G216" s="155"/>
      <c r="H216" s="138"/>
      <c r="I216" s="124" t="e">
        <f>VLOOKUP(H216,Presupuesto!$B$11:$C$565,2,0)</f>
        <v>#N/A</v>
      </c>
      <c r="J216" s="92" t="str">
        <f t="shared" si="9"/>
        <v>Estudiantes y Graduados</v>
      </c>
      <c r="K216" s="92" t="s">
        <v>414</v>
      </c>
      <c r="L216" s="92"/>
    </row>
    <row r="217" spans="3:12">
      <c r="C217" s="137"/>
      <c r="D217" s="152"/>
      <c r="E217" s="112"/>
      <c r="F217" s="91">
        <f t="shared" si="8"/>
        <v>0</v>
      </c>
      <c r="G217" s="155"/>
      <c r="H217" s="138"/>
      <c r="I217" s="124" t="e">
        <f>VLOOKUP(H217,Presupuesto!$B$11:$C$565,2,0)</f>
        <v>#N/A</v>
      </c>
      <c r="J217" s="92" t="str">
        <f t="shared" si="9"/>
        <v>Estudiantes y Graduados</v>
      </c>
      <c r="K217" s="92" t="s">
        <v>414</v>
      </c>
      <c r="L217" s="92"/>
    </row>
    <row r="218" spans="3:12">
      <c r="C218" s="137"/>
      <c r="D218" s="152"/>
      <c r="E218" s="112"/>
      <c r="F218" s="91">
        <f t="shared" si="8"/>
        <v>0</v>
      </c>
      <c r="G218" s="155"/>
      <c r="H218" s="138"/>
      <c r="I218" s="124" t="e">
        <f>VLOOKUP(H218,Presupuesto!$B$11:$C$565,2,0)</f>
        <v>#N/A</v>
      </c>
      <c r="J218" s="92" t="str">
        <f t="shared" si="9"/>
        <v>Estudiantes y Graduados</v>
      </c>
      <c r="K218" s="92" t="s">
        <v>414</v>
      </c>
      <c r="L218" s="92"/>
    </row>
    <row r="219" spans="3:12">
      <c r="C219" s="139"/>
      <c r="D219" s="152"/>
      <c r="E219" s="112"/>
      <c r="F219" s="91">
        <f t="shared" si="8"/>
        <v>0</v>
      </c>
      <c r="G219" s="155"/>
      <c r="H219" s="140"/>
      <c r="I219" s="124" t="e">
        <f>VLOOKUP(H219,Presupuesto!$B$11:$C$565,2,0)</f>
        <v>#N/A</v>
      </c>
      <c r="J219" s="92" t="str">
        <f t="shared" si="9"/>
        <v>Estudiantes y Graduados</v>
      </c>
      <c r="K219" s="92" t="s">
        <v>405</v>
      </c>
      <c r="L219" s="92"/>
    </row>
    <row r="220" spans="3:12">
      <c r="C220" s="139"/>
      <c r="D220" s="152"/>
      <c r="E220" s="112"/>
      <c r="F220" s="91">
        <f t="shared" si="8"/>
        <v>0</v>
      </c>
      <c r="G220" s="155"/>
      <c r="H220" s="140"/>
      <c r="I220" s="124" t="e">
        <f>VLOOKUP(H220,Presupuesto!$B$11:$C$565,2,0)</f>
        <v>#N/A</v>
      </c>
      <c r="J220" s="92" t="str">
        <f t="shared" si="9"/>
        <v>Estudiantes y Graduados</v>
      </c>
      <c r="K220" s="92" t="s">
        <v>414</v>
      </c>
      <c r="L220" s="92"/>
    </row>
    <row r="221" spans="3:12">
      <c r="C221" s="139"/>
      <c r="D221" s="152"/>
      <c r="E221" s="112"/>
      <c r="F221" s="91">
        <f t="shared" si="8"/>
        <v>0</v>
      </c>
      <c r="G221" s="155"/>
      <c r="H221" s="140"/>
      <c r="I221" s="124" t="e">
        <f>VLOOKUP(H221,Presupuesto!$B$11:$C$565,2,0)</f>
        <v>#N/A</v>
      </c>
      <c r="J221" s="92" t="str">
        <f t="shared" si="9"/>
        <v>Estudiantes y Graduados</v>
      </c>
      <c r="K221" s="92" t="s">
        <v>414</v>
      </c>
      <c r="L221" s="92"/>
    </row>
    <row r="222" spans="3:12">
      <c r="C222" s="139"/>
      <c r="D222" s="152"/>
      <c r="E222" s="112"/>
      <c r="F222" s="91">
        <f t="shared" si="8"/>
        <v>0</v>
      </c>
      <c r="G222" s="155"/>
      <c r="H222" s="140"/>
      <c r="I222" s="124" t="e">
        <f>VLOOKUP(H222,Presupuesto!$B$11:$C$565,2,0)</f>
        <v>#N/A</v>
      </c>
      <c r="J222" s="92" t="str">
        <f t="shared" si="9"/>
        <v>Estudiantes y Graduados</v>
      </c>
      <c r="K222" s="92" t="s">
        <v>414</v>
      </c>
      <c r="L222" s="92"/>
    </row>
    <row r="223" spans="3:12" ht="15.75" thickBot="1">
      <c r="C223" s="141"/>
      <c r="D223" s="217"/>
      <c r="E223" s="97"/>
      <c r="F223" s="99">
        <f t="shared" si="8"/>
        <v>0</v>
      </c>
      <c r="G223" s="156"/>
      <c r="H223" s="142"/>
      <c r="I223" s="126" t="e">
        <f>VLOOKUP(H223,Presupuesto!$B$11:$C$565,2,0)</f>
        <v>#N/A</v>
      </c>
      <c r="J223" s="100" t="str">
        <f t="shared" si="9"/>
        <v>Estudiantes y Graduados</v>
      </c>
      <c r="K223" s="118" t="s">
        <v>396</v>
      </c>
      <c r="L223" s="118"/>
    </row>
    <row r="224" spans="3:12" ht="15.75" thickBot="1">
      <c r="F224" s="84"/>
      <c r="G224" s="83"/>
      <c r="H224" s="84"/>
      <c r="I224" s="84"/>
    </row>
    <row r="225" spans="3:12" ht="15.75" thickBot="1">
      <c r="C225" s="151" t="s">
        <v>53</v>
      </c>
      <c r="D225" s="102">
        <f>SUM(F232:F266)</f>
        <v>0</v>
      </c>
      <c r="F225" s="69"/>
      <c r="G225" s="73"/>
      <c r="H225" s="69"/>
      <c r="I225" s="69"/>
    </row>
    <row r="226" spans="3:12">
      <c r="C226" s="69"/>
      <c r="D226" s="31"/>
      <c r="E226" s="87"/>
      <c r="F226" s="87"/>
      <c r="G226" s="87"/>
      <c r="H226" s="70"/>
      <c r="I226" s="70"/>
      <c r="J226" s="70"/>
      <c r="K226" s="106"/>
    </row>
    <row r="227" spans="3:12">
      <c r="C227" s="69"/>
      <c r="D227" s="31"/>
      <c r="E227" s="87"/>
      <c r="F227" s="87"/>
      <c r="G227" s="87"/>
      <c r="H227" s="70"/>
      <c r="I227" s="70"/>
      <c r="J227" s="70"/>
      <c r="K227" s="106"/>
    </row>
    <row r="228" spans="3:12" ht="15.75">
      <c r="C228" s="199" t="s">
        <v>394</v>
      </c>
      <c r="D228" s="200"/>
      <c r="E228" s="87"/>
      <c r="F228" s="87"/>
      <c r="G228" s="87"/>
      <c r="H228" s="70"/>
      <c r="I228" s="70"/>
      <c r="J228" s="70"/>
      <c r="K228" s="106"/>
    </row>
    <row r="229" spans="3:12" ht="18.75">
      <c r="C229" s="203" t="e">
        <f>IFERROR(VLOOKUP(D228,'Desarrollo e Innov. Curricular'!$G:$H,2,FALSE),IFERROR(VLOOKUP(D228,'Investigación Científica'!$G:$H,2,FALSE),IFERROR(VLOOKUP(D228,'Vinculación Univ. Sociedad'!$G:$H,2,FALSE),IFERROR(VLOOKUP(D228,'Docencia y Profesorado Universi'!$G:$H,2,FALSE),IFERROR(VLOOKUP(D228,'Estudiantes y Graduados'!$G:$H,2,FALSE),IFERROR(VLOOKUP(D228,'10Gestion Administrativa'!$G:$H,2,FALSE),IFERROR(VLOOKUP(D228,'Gestión Académica'!$G:$H,2,FALSE),IFERROR(VLOOKUP(D228,'Aseguramiento de la Calidad'!$G:$H,2,FALSE),IFERROR(VLOOKUP(D228,'Gestión del Conocimiento'!$G:$H,2,FALSE),IFERROR(VLOOKUP(D228,'Gobernabilidad y Procesos...'!$G:$H,2,FALSE),IFERROR(VLOOKUP(D228,'Gestión del Talento Humano'!$G:$H,2,FALSE),IFERROR(VLOOKUP(D228,'Internacionalización de la E.S.'!$G:$H,2,FALSE),IFERROR(VLOOKUP(D228,'Cultura de Innovación Insti...'!$G:$H,2,FALSE),VLOOKUP(D228,'Lo Esencial de la Reforma Univ.'!$G:$H,2,0))))))))))))))</f>
        <v>#N/A</v>
      </c>
      <c r="D229" s="31"/>
      <c r="E229" s="87"/>
      <c r="F229" s="87"/>
      <c r="G229" s="87"/>
      <c r="H229" s="70"/>
      <c r="I229" s="70"/>
      <c r="J229" s="70"/>
      <c r="K229" s="106"/>
    </row>
    <row r="230" spans="3:12" ht="15.75" thickBot="1">
      <c r="F230" s="87"/>
      <c r="G230" s="70"/>
      <c r="H230" s="70"/>
      <c r="I230" s="70"/>
    </row>
    <row r="231" spans="3:12" ht="30.75" thickBot="1">
      <c r="C231" s="123" t="s">
        <v>44</v>
      </c>
      <c r="D231" s="128" t="s">
        <v>55</v>
      </c>
      <c r="E231" s="130" t="s">
        <v>57</v>
      </c>
      <c r="F231" s="129" t="s">
        <v>27</v>
      </c>
      <c r="G231" s="127" t="s">
        <v>133</v>
      </c>
      <c r="H231" s="130" t="s">
        <v>46</v>
      </c>
      <c r="I231" s="127" t="s">
        <v>134</v>
      </c>
      <c r="J231" s="127" t="s">
        <v>412</v>
      </c>
      <c r="K231" s="127" t="s">
        <v>413</v>
      </c>
      <c r="L231" s="127" t="s">
        <v>469</v>
      </c>
    </row>
    <row r="232" spans="3:12">
      <c r="C232" s="135"/>
      <c r="D232" s="152"/>
      <c r="E232" s="109"/>
      <c r="F232" s="91">
        <f t="shared" ref="F232:F266" si="10">D232*E232</f>
        <v>0</v>
      </c>
      <c r="G232" s="155" t="s">
        <v>131</v>
      </c>
      <c r="H232" s="136" t="s">
        <v>1072</v>
      </c>
      <c r="I232" s="124" t="str">
        <f>VLOOKUP(H232,Presupuesto!$B$11:$C$565,2,0)</f>
        <v>BECAS</v>
      </c>
      <c r="J232" s="213" t="s">
        <v>1374</v>
      </c>
      <c r="K232" s="92" t="s">
        <v>396</v>
      </c>
      <c r="L232" s="92"/>
    </row>
    <row r="233" spans="3:12">
      <c r="C233" s="135"/>
      <c r="D233" s="152"/>
      <c r="E233" s="117"/>
      <c r="F233" s="91">
        <f t="shared" si="10"/>
        <v>0</v>
      </c>
      <c r="G233" s="155"/>
      <c r="H233" s="136" t="s">
        <v>1074</v>
      </c>
      <c r="I233" s="124" t="str">
        <f>VLOOKUP(H233,Presupuesto!$B$11:$C$565,2,0)</f>
        <v>BECAS ESTUDIANTES DE PREGRADO (PLAN REFORMA)</v>
      </c>
      <c r="J233" s="92" t="str">
        <f>$J$17</f>
        <v>Estudiantes y Graduados</v>
      </c>
      <c r="K233" s="92" t="s">
        <v>414</v>
      </c>
      <c r="L233" s="92"/>
    </row>
    <row r="234" spans="3:12">
      <c r="C234" s="135"/>
      <c r="D234" s="152"/>
      <c r="E234" s="117"/>
      <c r="F234" s="91">
        <f t="shared" si="10"/>
        <v>0</v>
      </c>
      <c r="G234" s="155"/>
      <c r="H234" s="136" t="s">
        <v>1076</v>
      </c>
      <c r="I234" s="124" t="str">
        <f>VLOOKUP(H234,Presupuesto!$B$11:$C$565,2,0)</f>
        <v>BECAS CONVENIO MINISTERIO SALUD -IHSS-UNAH</v>
      </c>
      <c r="J234" s="92" t="str">
        <f t="shared" ref="J234:J266" si="11">$J$17</f>
        <v>Estudiantes y Graduados</v>
      </c>
      <c r="K234" s="92" t="s">
        <v>414</v>
      </c>
      <c r="L234" s="92"/>
    </row>
    <row r="235" spans="3:12">
      <c r="C235" s="135"/>
      <c r="D235" s="152"/>
      <c r="E235" s="117"/>
      <c r="F235" s="91">
        <f t="shared" si="10"/>
        <v>0</v>
      </c>
      <c r="G235" s="155"/>
      <c r="H235" s="136" t="s">
        <v>1078</v>
      </c>
      <c r="I235" s="124" t="str">
        <f>VLOOKUP(H235,Presupuesto!$B$11:$C$565,2,0)</f>
        <v>BECAS DE ACTUALIZACION Y CAPACITACION DOCENTE</v>
      </c>
      <c r="J235" s="92" t="str">
        <f t="shared" si="11"/>
        <v>Estudiantes y Graduados</v>
      </c>
      <c r="K235" s="92" t="s">
        <v>414</v>
      </c>
      <c r="L235" s="92"/>
    </row>
    <row r="236" spans="3:12">
      <c r="C236" s="135"/>
      <c r="D236" s="152"/>
      <c r="E236" s="117"/>
      <c r="F236" s="91">
        <f t="shared" si="10"/>
        <v>0</v>
      </c>
      <c r="G236" s="155"/>
      <c r="H236" s="136" t="s">
        <v>1080</v>
      </c>
      <c r="I236" s="124" t="str">
        <f>VLOOKUP(H236,Presupuesto!$B$11:$C$565,2,0)</f>
        <v>BECAS EXCELENCIA ACADEMICA</v>
      </c>
      <c r="J236" s="92" t="str">
        <f t="shared" si="11"/>
        <v>Estudiantes y Graduados</v>
      </c>
      <c r="K236" s="92" t="s">
        <v>414</v>
      </c>
      <c r="L236" s="92"/>
    </row>
    <row r="237" spans="3:12">
      <c r="C237" s="135"/>
      <c r="D237" s="152"/>
      <c r="E237" s="117"/>
      <c r="F237" s="91">
        <f t="shared" si="10"/>
        <v>0</v>
      </c>
      <c r="G237" s="155"/>
      <c r="H237" s="136" t="s">
        <v>1082</v>
      </c>
      <c r="I237" s="124" t="str">
        <f>VLOOKUP(H237,Presupuesto!$B$11:$C$565,2,0)</f>
        <v>BECAS PARA HIJOS DE LOS TRABAJADORES</v>
      </c>
      <c r="J237" s="92" t="str">
        <f t="shared" si="11"/>
        <v>Estudiantes y Graduados</v>
      </c>
      <c r="K237" s="92" t="s">
        <v>403</v>
      </c>
      <c r="L237" s="92"/>
    </row>
    <row r="238" spans="3:12">
      <c r="C238" s="135"/>
      <c r="D238" s="152"/>
      <c r="E238" s="117"/>
      <c r="F238" s="91">
        <f t="shared" si="10"/>
        <v>0</v>
      </c>
      <c r="G238" s="155"/>
      <c r="H238" s="136" t="s">
        <v>1084</v>
      </c>
      <c r="I238" s="124" t="str">
        <f>VLOOKUP(H238,Presupuesto!$B$11:$C$565,2,0)</f>
        <v>BECAS POST GRADO ECONOMIA</v>
      </c>
      <c r="J238" s="92" t="str">
        <f t="shared" si="11"/>
        <v>Estudiantes y Graduados</v>
      </c>
      <c r="K238" s="92" t="s">
        <v>414</v>
      </c>
      <c r="L238" s="92"/>
    </row>
    <row r="239" spans="3:12">
      <c r="C239" s="135"/>
      <c r="D239" s="152"/>
      <c r="E239" s="117"/>
      <c r="F239" s="91">
        <f t="shared" si="10"/>
        <v>0</v>
      </c>
      <c r="G239" s="155"/>
      <c r="H239" s="136" t="s">
        <v>1086</v>
      </c>
      <c r="I239" s="124" t="str">
        <f>VLOOKUP(H239,Presupuesto!$B$11:$C$565,2,0)</f>
        <v>BECAS POST-GRADO DE TRABAJO SOCIAL</v>
      </c>
      <c r="J239" s="92" t="str">
        <f t="shared" si="11"/>
        <v>Estudiantes y Graduados</v>
      </c>
      <c r="K239" s="92" t="s">
        <v>414</v>
      </c>
      <c r="L239" s="92"/>
    </row>
    <row r="240" spans="3:12">
      <c r="C240" s="135"/>
      <c r="D240" s="152"/>
      <c r="E240" s="117"/>
      <c r="F240" s="91">
        <f t="shared" si="10"/>
        <v>0</v>
      </c>
      <c r="G240" s="155"/>
      <c r="H240" s="136" t="s">
        <v>1088</v>
      </c>
      <c r="I240" s="124" t="str">
        <f>VLOOKUP(H240,Presupuesto!$B$11:$C$565,2,0)</f>
        <v>BECAS PROFESIONALIZANTES DOCENTE (PLAN DE REFORMA)</v>
      </c>
      <c r="J240" s="92" t="str">
        <f t="shared" si="11"/>
        <v>Estudiantes y Graduados</v>
      </c>
      <c r="K240" s="92" t="s">
        <v>414</v>
      </c>
      <c r="L240" s="92"/>
    </row>
    <row r="241" spans="3:12">
      <c r="C241" s="135"/>
      <c r="D241" s="152"/>
      <c r="E241" s="117"/>
      <c r="F241" s="91">
        <f t="shared" si="10"/>
        <v>0</v>
      </c>
      <c r="G241" s="155"/>
      <c r="H241" s="136" t="s">
        <v>1090</v>
      </c>
      <c r="I241" s="124" t="str">
        <f>VLOOKUP(H241,Presupuesto!$B$11:$C$565,2,0)</f>
        <v>PRESTAMOS A ESTUDIANTES</v>
      </c>
      <c r="J241" s="92" t="str">
        <f t="shared" si="11"/>
        <v>Estudiantes y Graduados</v>
      </c>
      <c r="K241" s="92" t="s">
        <v>414</v>
      </c>
      <c r="L241" s="92"/>
    </row>
    <row r="242" spans="3:12">
      <c r="C242" s="135"/>
      <c r="D242" s="152"/>
      <c r="E242" s="117"/>
      <c r="F242" s="91">
        <f t="shared" si="10"/>
        <v>0</v>
      </c>
      <c r="G242" s="155"/>
      <c r="H242" s="136" t="s">
        <v>1092</v>
      </c>
      <c r="I242" s="124" t="str">
        <f>VLOOKUP(H242,Presupuesto!$B$11:$C$565,2,0)</f>
        <v>BECAS TALLERES EMPLEADOS A ESTUDIANTES</v>
      </c>
      <c r="J242" s="92" t="str">
        <f t="shared" si="11"/>
        <v>Estudiantes y Graduados</v>
      </c>
      <c r="K242" s="92" t="s">
        <v>414</v>
      </c>
      <c r="L242" s="92"/>
    </row>
    <row r="243" spans="3:12">
      <c r="C243" s="135"/>
      <c r="D243" s="152"/>
      <c r="E243" s="117"/>
      <c r="F243" s="91">
        <f t="shared" si="10"/>
        <v>0</v>
      </c>
      <c r="G243" s="155"/>
      <c r="H243" s="136" t="s">
        <v>1094</v>
      </c>
      <c r="I243" s="124" t="str">
        <f>VLOOKUP(H243,Presupuesto!$B$11:$C$565,2,0)</f>
        <v>BECAS EXTERNAS DE INVESTIGACION</v>
      </c>
      <c r="J243" s="92" t="str">
        <f t="shared" si="11"/>
        <v>Estudiantes y Graduados</v>
      </c>
      <c r="K243" s="92" t="s">
        <v>414</v>
      </c>
      <c r="L243" s="92"/>
    </row>
    <row r="244" spans="3:12">
      <c r="C244" s="135"/>
      <c r="D244" s="152"/>
      <c r="E244" s="117"/>
      <c r="F244" s="91">
        <f t="shared" si="10"/>
        <v>0</v>
      </c>
      <c r="G244" s="155"/>
      <c r="H244" s="136" t="s">
        <v>1096</v>
      </c>
      <c r="I244" s="124" t="str">
        <f>VLOOKUP(H244,Presupuesto!$B$11:$C$565,2,0)</f>
        <v>BECAS SUSTANTIVAS DE INVESTIGACIÓN</v>
      </c>
      <c r="J244" s="92" t="str">
        <f t="shared" si="11"/>
        <v>Estudiantes y Graduados</v>
      </c>
      <c r="K244" s="92" t="s">
        <v>414</v>
      </c>
      <c r="L244" s="92"/>
    </row>
    <row r="245" spans="3:12">
      <c r="C245" s="135"/>
      <c r="D245" s="152"/>
      <c r="E245" s="117"/>
      <c r="F245" s="91">
        <f t="shared" si="10"/>
        <v>0</v>
      </c>
      <c r="G245" s="155"/>
      <c r="H245" s="136" t="s">
        <v>1098</v>
      </c>
      <c r="I245" s="124" t="str">
        <f>VLOOKUP(H245,Presupuesto!$B$11:$C$565,2,0)</f>
        <v>BECAS DE INVEST, PARA ESTUD. DE PREGRADO</v>
      </c>
      <c r="J245" s="92" t="str">
        <f t="shared" si="11"/>
        <v>Estudiantes y Graduados</v>
      </c>
      <c r="K245" s="92" t="s">
        <v>414</v>
      </c>
      <c r="L245" s="92"/>
    </row>
    <row r="246" spans="3:12">
      <c r="C246" s="135"/>
      <c r="D246" s="152"/>
      <c r="E246" s="117"/>
      <c r="F246" s="91">
        <f t="shared" si="10"/>
        <v>0</v>
      </c>
      <c r="G246" s="155"/>
      <c r="H246" s="136" t="s">
        <v>1100</v>
      </c>
      <c r="I246" s="124" t="str">
        <f>VLOOKUP(H246,Presupuesto!$B$11:$C$565,2,0)</f>
        <v>BECAS DE INVEST. PARA DOC.DE POST-GRADO</v>
      </c>
      <c r="J246" s="92" t="str">
        <f t="shared" si="11"/>
        <v>Estudiantes y Graduados</v>
      </c>
      <c r="K246" s="92" t="s">
        <v>414</v>
      </c>
      <c r="L246" s="92"/>
    </row>
    <row r="247" spans="3:12">
      <c r="C247" s="135"/>
      <c r="D247" s="152"/>
      <c r="E247" s="117"/>
      <c r="F247" s="91">
        <f t="shared" si="10"/>
        <v>0</v>
      </c>
      <c r="G247" s="155"/>
      <c r="H247" s="136" t="s">
        <v>1102</v>
      </c>
      <c r="I247" s="124" t="str">
        <f>VLOOKUP(H247,Presupuesto!$B$11:$C$565,2,0)</f>
        <v>BECAS BÁSICAS DE INVESTIGACIÓN</v>
      </c>
      <c r="J247" s="92" t="str">
        <f t="shared" si="11"/>
        <v>Estudiantes y Graduados</v>
      </c>
      <c r="K247" s="92" t="s">
        <v>414</v>
      </c>
      <c r="L247" s="92"/>
    </row>
    <row r="248" spans="3:12">
      <c r="C248" s="135"/>
      <c r="D248" s="152"/>
      <c r="E248" s="117"/>
      <c r="F248" s="91">
        <f t="shared" si="10"/>
        <v>0</v>
      </c>
      <c r="G248" s="155"/>
      <c r="H248" s="136" t="s">
        <v>1104</v>
      </c>
      <c r="I248" s="124" t="str">
        <f>VLOOKUP(H248,Presupuesto!$B$11:$C$565,2,0)</f>
        <v>BECAS RELEVO GENERACIONAL</v>
      </c>
      <c r="J248" s="92" t="str">
        <f t="shared" si="11"/>
        <v>Estudiantes y Graduados</v>
      </c>
      <c r="K248" s="92" t="s">
        <v>414</v>
      </c>
      <c r="L248" s="92"/>
    </row>
    <row r="249" spans="3:12">
      <c r="C249" s="135"/>
      <c r="D249" s="152"/>
      <c r="E249" s="117"/>
      <c r="F249" s="91">
        <f t="shared" si="10"/>
        <v>0</v>
      </c>
      <c r="G249" s="155"/>
      <c r="H249" s="136" t="s">
        <v>1106</v>
      </c>
      <c r="I249" s="124" t="str">
        <f>VLOOKUP(H249,Presupuesto!$B$11:$C$565,2,0)</f>
        <v>BECAS DE EQUIDAD</v>
      </c>
      <c r="J249" s="92" t="str">
        <f t="shared" si="11"/>
        <v>Estudiantes y Graduados</v>
      </c>
      <c r="K249" s="92" t="s">
        <v>414</v>
      </c>
      <c r="L249" s="92"/>
    </row>
    <row r="250" spans="3:12">
      <c r="C250" s="135"/>
      <c r="D250" s="152"/>
      <c r="E250" s="117"/>
      <c r="F250" s="91">
        <f t="shared" si="10"/>
        <v>0</v>
      </c>
      <c r="G250" s="155"/>
      <c r="H250" s="136" t="s">
        <v>1108</v>
      </c>
      <c r="I250" s="124" t="str">
        <f>VLOOKUP(H250,Presupuesto!$B$11:$C$565,2,0)</f>
        <v>PREMIOS AL INVESTIGADOR</v>
      </c>
      <c r="J250" s="92" t="str">
        <f t="shared" si="11"/>
        <v>Estudiantes y Graduados</v>
      </c>
      <c r="K250" s="92" t="s">
        <v>414</v>
      </c>
      <c r="L250" s="92"/>
    </row>
    <row r="251" spans="3:12">
      <c r="C251" s="135"/>
      <c r="D251" s="152"/>
      <c r="E251" s="117"/>
      <c r="F251" s="91">
        <f t="shared" si="10"/>
        <v>0</v>
      </c>
      <c r="G251" s="155"/>
      <c r="H251" s="136" t="s">
        <v>1110</v>
      </c>
      <c r="I251" s="124" t="str">
        <f>VLOOKUP(H251,Presupuesto!$B$11:$C$565,2,0)</f>
        <v>BECAS DE INV. PARA ESTUDIANTES DE POSTGRADO</v>
      </c>
      <c r="J251" s="92" t="str">
        <f t="shared" si="11"/>
        <v>Estudiantes y Graduados</v>
      </c>
      <c r="K251" s="92" t="s">
        <v>414</v>
      </c>
      <c r="L251" s="92"/>
    </row>
    <row r="252" spans="3:12">
      <c r="C252" s="135"/>
      <c r="D252" s="152"/>
      <c r="E252" s="117"/>
      <c r="F252" s="91">
        <f t="shared" si="10"/>
        <v>0</v>
      </c>
      <c r="G252" s="155"/>
      <c r="H252" s="136" t="s">
        <v>1112</v>
      </c>
      <c r="I252" s="124" t="str">
        <f>VLOOKUP(H252,Presupuesto!$B$11:$C$565,2,0)</f>
        <v>Becas Especiales de Investigación</v>
      </c>
      <c r="J252" s="92" t="str">
        <f t="shared" si="11"/>
        <v>Estudiantes y Graduados</v>
      </c>
      <c r="K252" s="92" t="s">
        <v>414</v>
      </c>
      <c r="L252" s="92"/>
    </row>
    <row r="253" spans="3:12">
      <c r="C253" s="135"/>
      <c r="D253" s="152"/>
      <c r="E253" s="117"/>
      <c r="F253" s="91">
        <f t="shared" si="10"/>
        <v>0</v>
      </c>
      <c r="G253" s="155"/>
      <c r="H253" s="136"/>
      <c r="I253" s="124" t="e">
        <f>VLOOKUP(H253,Presupuesto!$B$11:$C$565,2,0)</f>
        <v>#N/A</v>
      </c>
      <c r="J253" s="92" t="str">
        <f t="shared" si="11"/>
        <v>Estudiantes y Graduados</v>
      </c>
      <c r="K253" s="92" t="s">
        <v>414</v>
      </c>
      <c r="L253" s="92"/>
    </row>
    <row r="254" spans="3:12">
      <c r="C254" s="137"/>
      <c r="D254" s="152"/>
      <c r="E254" s="112"/>
      <c r="F254" s="91">
        <f t="shared" si="10"/>
        <v>0</v>
      </c>
      <c r="G254" s="155"/>
      <c r="H254" s="138"/>
      <c r="I254" s="124" t="e">
        <f>VLOOKUP(H254,Presupuesto!$B$11:$C$565,2,0)</f>
        <v>#N/A</v>
      </c>
      <c r="J254" s="92" t="str">
        <f t="shared" si="11"/>
        <v>Estudiantes y Graduados</v>
      </c>
      <c r="K254" s="92" t="s">
        <v>414</v>
      </c>
      <c r="L254" s="92"/>
    </row>
    <row r="255" spans="3:12">
      <c r="C255" s="137"/>
      <c r="D255" s="152"/>
      <c r="E255" s="112"/>
      <c r="F255" s="91">
        <f t="shared" si="10"/>
        <v>0</v>
      </c>
      <c r="G255" s="155"/>
      <c r="H255" s="138"/>
      <c r="I255" s="124" t="e">
        <f>VLOOKUP(H255,Presupuesto!$B$11:$C$565,2,0)</f>
        <v>#N/A</v>
      </c>
      <c r="J255" s="92" t="str">
        <f t="shared" si="11"/>
        <v>Estudiantes y Graduados</v>
      </c>
      <c r="K255" s="92" t="s">
        <v>414</v>
      </c>
      <c r="L255" s="92"/>
    </row>
    <row r="256" spans="3:12">
      <c r="C256" s="137"/>
      <c r="D256" s="152"/>
      <c r="E256" s="112"/>
      <c r="F256" s="91">
        <f t="shared" si="10"/>
        <v>0</v>
      </c>
      <c r="G256" s="155"/>
      <c r="H256" s="138"/>
      <c r="I256" s="124" t="e">
        <f>VLOOKUP(H256,Presupuesto!$B$11:$C$565,2,0)</f>
        <v>#N/A</v>
      </c>
      <c r="J256" s="92" t="str">
        <f t="shared" si="11"/>
        <v>Estudiantes y Graduados</v>
      </c>
      <c r="K256" s="92" t="s">
        <v>414</v>
      </c>
      <c r="L256" s="92"/>
    </row>
    <row r="257" spans="3:12">
      <c r="C257" s="137"/>
      <c r="D257" s="152"/>
      <c r="E257" s="112"/>
      <c r="F257" s="91">
        <f t="shared" si="10"/>
        <v>0</v>
      </c>
      <c r="G257" s="155"/>
      <c r="H257" s="138"/>
      <c r="I257" s="124" t="e">
        <f>VLOOKUP(H257,Presupuesto!$B$11:$C$565,2,0)</f>
        <v>#N/A</v>
      </c>
      <c r="J257" s="92" t="str">
        <f t="shared" si="11"/>
        <v>Estudiantes y Graduados</v>
      </c>
      <c r="K257" s="92" t="s">
        <v>414</v>
      </c>
      <c r="L257" s="92"/>
    </row>
    <row r="258" spans="3:12">
      <c r="C258" s="137"/>
      <c r="D258" s="152"/>
      <c r="E258" s="112"/>
      <c r="F258" s="91">
        <f t="shared" si="10"/>
        <v>0</v>
      </c>
      <c r="G258" s="155"/>
      <c r="H258" s="138"/>
      <c r="I258" s="124" t="e">
        <f>VLOOKUP(H258,Presupuesto!$B$11:$C$565,2,0)</f>
        <v>#N/A</v>
      </c>
      <c r="J258" s="92" t="str">
        <f t="shared" si="11"/>
        <v>Estudiantes y Graduados</v>
      </c>
      <c r="K258" s="92" t="s">
        <v>414</v>
      </c>
      <c r="L258" s="92"/>
    </row>
    <row r="259" spans="3:12">
      <c r="C259" s="137"/>
      <c r="D259" s="152"/>
      <c r="E259" s="112"/>
      <c r="F259" s="91">
        <f t="shared" si="10"/>
        <v>0</v>
      </c>
      <c r="G259" s="155"/>
      <c r="H259" s="138"/>
      <c r="I259" s="124" t="e">
        <f>VLOOKUP(H259,Presupuesto!$B$11:$C$565,2,0)</f>
        <v>#N/A</v>
      </c>
      <c r="J259" s="92" t="str">
        <f t="shared" si="11"/>
        <v>Estudiantes y Graduados</v>
      </c>
      <c r="K259" s="92" t="s">
        <v>414</v>
      </c>
      <c r="L259" s="92"/>
    </row>
    <row r="260" spans="3:12">
      <c r="C260" s="137"/>
      <c r="D260" s="152"/>
      <c r="E260" s="112"/>
      <c r="F260" s="91">
        <f t="shared" si="10"/>
        <v>0</v>
      </c>
      <c r="G260" s="155"/>
      <c r="H260" s="138"/>
      <c r="I260" s="124" t="e">
        <f>VLOOKUP(H260,Presupuesto!$B$11:$C$565,2,0)</f>
        <v>#N/A</v>
      </c>
      <c r="J260" s="92" t="str">
        <f t="shared" si="11"/>
        <v>Estudiantes y Graduados</v>
      </c>
      <c r="K260" s="92" t="s">
        <v>414</v>
      </c>
      <c r="L260" s="92"/>
    </row>
    <row r="261" spans="3:12">
      <c r="C261" s="137"/>
      <c r="D261" s="152"/>
      <c r="E261" s="112"/>
      <c r="F261" s="91">
        <f t="shared" si="10"/>
        <v>0</v>
      </c>
      <c r="G261" s="155"/>
      <c r="H261" s="138"/>
      <c r="I261" s="124" t="e">
        <f>VLOOKUP(H261,Presupuesto!$B$11:$C$565,2,0)</f>
        <v>#N/A</v>
      </c>
      <c r="J261" s="92" t="str">
        <f t="shared" si="11"/>
        <v>Estudiantes y Graduados</v>
      </c>
      <c r="K261" s="92" t="s">
        <v>414</v>
      </c>
      <c r="L261" s="92"/>
    </row>
    <row r="262" spans="3:12">
      <c r="C262" s="139"/>
      <c r="D262" s="152"/>
      <c r="E262" s="112"/>
      <c r="F262" s="91">
        <f t="shared" si="10"/>
        <v>0</v>
      </c>
      <c r="G262" s="155"/>
      <c r="H262" s="140"/>
      <c r="I262" s="124" t="e">
        <f>VLOOKUP(H262,Presupuesto!$B$11:$C$565,2,0)</f>
        <v>#N/A</v>
      </c>
      <c r="J262" s="92" t="str">
        <f t="shared" si="11"/>
        <v>Estudiantes y Graduados</v>
      </c>
      <c r="K262" s="92" t="s">
        <v>405</v>
      </c>
      <c r="L262" s="92"/>
    </row>
    <row r="263" spans="3:12">
      <c r="C263" s="139"/>
      <c r="D263" s="152"/>
      <c r="E263" s="112"/>
      <c r="F263" s="91">
        <f t="shared" si="10"/>
        <v>0</v>
      </c>
      <c r="G263" s="155"/>
      <c r="H263" s="140"/>
      <c r="I263" s="124" t="e">
        <f>VLOOKUP(H263,Presupuesto!$B$11:$C$565,2,0)</f>
        <v>#N/A</v>
      </c>
      <c r="J263" s="92" t="str">
        <f t="shared" si="11"/>
        <v>Estudiantes y Graduados</v>
      </c>
      <c r="K263" s="92" t="s">
        <v>414</v>
      </c>
      <c r="L263" s="92"/>
    </row>
    <row r="264" spans="3:12">
      <c r="C264" s="139"/>
      <c r="D264" s="152"/>
      <c r="E264" s="112"/>
      <c r="F264" s="91">
        <f t="shared" si="10"/>
        <v>0</v>
      </c>
      <c r="G264" s="155"/>
      <c r="H264" s="140"/>
      <c r="I264" s="124" t="e">
        <f>VLOOKUP(H264,Presupuesto!$B$11:$C$565,2,0)</f>
        <v>#N/A</v>
      </c>
      <c r="J264" s="92" t="str">
        <f t="shared" si="11"/>
        <v>Estudiantes y Graduados</v>
      </c>
      <c r="K264" s="92" t="s">
        <v>414</v>
      </c>
      <c r="L264" s="92"/>
    </row>
    <row r="265" spans="3:12">
      <c r="C265" s="139"/>
      <c r="D265" s="152"/>
      <c r="E265" s="112"/>
      <c r="F265" s="91">
        <f t="shared" si="10"/>
        <v>0</v>
      </c>
      <c r="G265" s="155"/>
      <c r="H265" s="140"/>
      <c r="I265" s="124" t="e">
        <f>VLOOKUP(H265,Presupuesto!$B$11:$C$565,2,0)</f>
        <v>#N/A</v>
      </c>
      <c r="J265" s="92" t="str">
        <f t="shared" si="11"/>
        <v>Estudiantes y Graduados</v>
      </c>
      <c r="K265" s="92" t="s">
        <v>414</v>
      </c>
      <c r="L265" s="92"/>
    </row>
    <row r="266" spans="3:12" ht="15.75" thickBot="1">
      <c r="C266" s="141"/>
      <c r="D266" s="217"/>
      <c r="E266" s="97"/>
      <c r="F266" s="99">
        <f t="shared" si="10"/>
        <v>0</v>
      </c>
      <c r="G266" s="156"/>
      <c r="H266" s="142"/>
      <c r="I266" s="126" t="e">
        <f>VLOOKUP(H266,Presupuesto!$B$11:$C$565,2,0)</f>
        <v>#N/A</v>
      </c>
      <c r="J266" s="100" t="str">
        <f t="shared" si="11"/>
        <v>Estudiantes y Graduados</v>
      </c>
      <c r="K266" s="118" t="s">
        <v>396</v>
      </c>
      <c r="L266" s="118"/>
    </row>
    <row r="267" spans="3:12" ht="15.75" thickBot="1"/>
    <row r="268" spans="3:12" ht="15.75" thickBot="1">
      <c r="C268" s="151" t="s">
        <v>53</v>
      </c>
      <c r="D268" s="102">
        <f>SUM(F275:F309)</f>
        <v>0</v>
      </c>
      <c r="F268" s="69"/>
      <c r="G268" s="73"/>
      <c r="H268" s="69"/>
      <c r="I268" s="69"/>
    </row>
    <row r="269" spans="3:12">
      <c r="C269" s="69"/>
      <c r="D269" s="31"/>
      <c r="E269" s="87"/>
      <c r="F269" s="87"/>
      <c r="G269" s="87"/>
      <c r="H269" s="70"/>
      <c r="I269" s="70"/>
      <c r="J269" s="70"/>
      <c r="K269" s="106"/>
    </row>
    <row r="270" spans="3:12">
      <c r="C270" s="69"/>
      <c r="D270" s="31"/>
      <c r="E270" s="87"/>
      <c r="F270" s="87"/>
      <c r="G270" s="87"/>
      <c r="H270" s="70"/>
      <c r="I270" s="70"/>
      <c r="J270" s="70"/>
      <c r="K270" s="106"/>
    </row>
    <row r="271" spans="3:12" ht="15.75">
      <c r="C271" s="199" t="s">
        <v>394</v>
      </c>
      <c r="D271" s="200"/>
      <c r="E271" s="87"/>
      <c r="F271" s="87"/>
      <c r="G271" s="87"/>
      <c r="H271" s="70"/>
      <c r="I271" s="70"/>
      <c r="J271" s="70"/>
      <c r="K271" s="106"/>
    </row>
    <row r="272" spans="3:12" ht="18.75">
      <c r="C272" s="203" t="e">
        <f>IFERROR(VLOOKUP(D271,'Desarrollo e Innov. Curricular'!$G:$H,2,FALSE),IFERROR(VLOOKUP(D271,'Investigación Científica'!$G:$H,2,FALSE),IFERROR(VLOOKUP(D271,'Vinculación Univ. Sociedad'!$G:$H,2,FALSE),IFERROR(VLOOKUP(D271,'Docencia y Profesorado Universi'!$G:$H,2,FALSE),IFERROR(VLOOKUP(D271,'Estudiantes y Graduados'!$G:$H,2,FALSE),IFERROR(VLOOKUP(D271,'10Gestion Administrativa'!$G:$H,2,FALSE),IFERROR(VLOOKUP(D271,'Gestión Académica'!$G:$H,2,FALSE),IFERROR(VLOOKUP(D271,'Aseguramiento de la Calidad'!$G:$H,2,FALSE),IFERROR(VLOOKUP(D271,'Gestión del Conocimiento'!$G:$H,2,FALSE),IFERROR(VLOOKUP(D271,'Gobernabilidad y Procesos...'!$G:$H,2,FALSE),IFERROR(VLOOKUP(D271,'Gestión del Talento Humano'!$G:$H,2,FALSE),IFERROR(VLOOKUP(D271,'Internacionalización de la E.S.'!$G:$H,2,FALSE),IFERROR(VLOOKUP(D271,'Cultura de Innovación Insti...'!$G:$H,2,FALSE),VLOOKUP(D271,'Lo Esencial de la Reforma Univ.'!$G:$H,2,0))))))))))))))</f>
        <v>#N/A</v>
      </c>
      <c r="D272" s="31"/>
      <c r="E272" s="87"/>
      <c r="F272" s="87"/>
      <c r="G272" s="87"/>
      <c r="H272" s="70"/>
      <c r="I272" s="70"/>
      <c r="J272" s="70"/>
      <c r="K272" s="106"/>
    </row>
    <row r="273" spans="3:12" ht="15.75" thickBot="1">
      <c r="F273" s="87"/>
      <c r="G273" s="70"/>
      <c r="H273" s="70"/>
      <c r="I273" s="70"/>
    </row>
    <row r="274" spans="3:12" ht="30.75" thickBot="1">
      <c r="C274" s="123" t="s">
        <v>44</v>
      </c>
      <c r="D274" s="128" t="s">
        <v>55</v>
      </c>
      <c r="E274" s="130" t="s">
        <v>57</v>
      </c>
      <c r="F274" s="129" t="s">
        <v>27</v>
      </c>
      <c r="G274" s="127" t="s">
        <v>133</v>
      </c>
      <c r="H274" s="130" t="s">
        <v>46</v>
      </c>
      <c r="I274" s="127" t="s">
        <v>134</v>
      </c>
      <c r="J274" s="127" t="s">
        <v>412</v>
      </c>
      <c r="K274" s="127" t="s">
        <v>413</v>
      </c>
      <c r="L274" s="127" t="s">
        <v>469</v>
      </c>
    </row>
    <row r="275" spans="3:12">
      <c r="C275" s="135"/>
      <c r="D275" s="152"/>
      <c r="E275" s="109"/>
      <c r="F275" s="91">
        <f t="shared" ref="F275:F309" si="12">D275*E275</f>
        <v>0</v>
      </c>
      <c r="G275" s="155" t="s">
        <v>131</v>
      </c>
      <c r="H275" s="136" t="s">
        <v>1072</v>
      </c>
      <c r="I275" s="124" t="str">
        <f>VLOOKUP(H275,Presupuesto!$B$11:$C$565,2,0)</f>
        <v>BECAS</v>
      </c>
      <c r="J275" s="213" t="s">
        <v>1374</v>
      </c>
      <c r="K275" s="92" t="s">
        <v>396</v>
      </c>
      <c r="L275" s="92"/>
    </row>
    <row r="276" spans="3:12">
      <c r="C276" s="135"/>
      <c r="D276" s="152"/>
      <c r="E276" s="117"/>
      <c r="F276" s="91">
        <f t="shared" si="12"/>
        <v>0</v>
      </c>
      <c r="G276" s="155"/>
      <c r="H276" s="136" t="s">
        <v>1074</v>
      </c>
      <c r="I276" s="124" t="str">
        <f>VLOOKUP(H276,Presupuesto!$B$11:$C$565,2,0)</f>
        <v>BECAS ESTUDIANTES DE PREGRADO (PLAN REFORMA)</v>
      </c>
      <c r="J276" s="92" t="str">
        <f>$J$17</f>
        <v>Estudiantes y Graduados</v>
      </c>
      <c r="K276" s="92" t="s">
        <v>414</v>
      </c>
      <c r="L276" s="92"/>
    </row>
    <row r="277" spans="3:12">
      <c r="C277" s="135"/>
      <c r="D277" s="152"/>
      <c r="E277" s="117"/>
      <c r="F277" s="91">
        <f t="shared" si="12"/>
        <v>0</v>
      </c>
      <c r="G277" s="155"/>
      <c r="H277" s="136" t="s">
        <v>1076</v>
      </c>
      <c r="I277" s="124" t="str">
        <f>VLOOKUP(H277,Presupuesto!$B$11:$C$565,2,0)</f>
        <v>BECAS CONVENIO MINISTERIO SALUD -IHSS-UNAH</v>
      </c>
      <c r="J277" s="92" t="str">
        <f t="shared" ref="J277:J309" si="13">$J$17</f>
        <v>Estudiantes y Graduados</v>
      </c>
      <c r="K277" s="92" t="s">
        <v>414</v>
      </c>
      <c r="L277" s="92"/>
    </row>
    <row r="278" spans="3:12">
      <c r="C278" s="135"/>
      <c r="D278" s="152"/>
      <c r="E278" s="117"/>
      <c r="F278" s="91">
        <f t="shared" si="12"/>
        <v>0</v>
      </c>
      <c r="G278" s="155"/>
      <c r="H278" s="136" t="s">
        <v>1078</v>
      </c>
      <c r="I278" s="124" t="str">
        <f>VLOOKUP(H278,Presupuesto!$B$11:$C$565,2,0)</f>
        <v>BECAS DE ACTUALIZACION Y CAPACITACION DOCENTE</v>
      </c>
      <c r="J278" s="92" t="str">
        <f t="shared" si="13"/>
        <v>Estudiantes y Graduados</v>
      </c>
      <c r="K278" s="92" t="s">
        <v>414</v>
      </c>
      <c r="L278" s="92"/>
    </row>
    <row r="279" spans="3:12">
      <c r="C279" s="135"/>
      <c r="D279" s="152"/>
      <c r="E279" s="117"/>
      <c r="F279" s="91">
        <f t="shared" si="12"/>
        <v>0</v>
      </c>
      <c r="G279" s="155"/>
      <c r="H279" s="136" t="s">
        <v>1080</v>
      </c>
      <c r="I279" s="124" t="str">
        <f>VLOOKUP(H279,Presupuesto!$B$11:$C$565,2,0)</f>
        <v>BECAS EXCELENCIA ACADEMICA</v>
      </c>
      <c r="J279" s="92" t="str">
        <f t="shared" si="13"/>
        <v>Estudiantes y Graduados</v>
      </c>
      <c r="K279" s="92" t="s">
        <v>414</v>
      </c>
      <c r="L279" s="92"/>
    </row>
    <row r="280" spans="3:12">
      <c r="C280" s="135"/>
      <c r="D280" s="152"/>
      <c r="E280" s="117"/>
      <c r="F280" s="91">
        <f t="shared" si="12"/>
        <v>0</v>
      </c>
      <c r="G280" s="155"/>
      <c r="H280" s="136" t="s">
        <v>1082</v>
      </c>
      <c r="I280" s="124" t="str">
        <f>VLOOKUP(H280,Presupuesto!$B$11:$C$565,2,0)</f>
        <v>BECAS PARA HIJOS DE LOS TRABAJADORES</v>
      </c>
      <c r="J280" s="92" t="str">
        <f t="shared" si="13"/>
        <v>Estudiantes y Graduados</v>
      </c>
      <c r="K280" s="92" t="s">
        <v>403</v>
      </c>
      <c r="L280" s="92"/>
    </row>
    <row r="281" spans="3:12">
      <c r="C281" s="135"/>
      <c r="D281" s="152"/>
      <c r="E281" s="117"/>
      <c r="F281" s="91">
        <f t="shared" si="12"/>
        <v>0</v>
      </c>
      <c r="G281" s="155"/>
      <c r="H281" s="136" t="s">
        <v>1084</v>
      </c>
      <c r="I281" s="124" t="str">
        <f>VLOOKUP(H281,Presupuesto!$B$11:$C$565,2,0)</f>
        <v>BECAS POST GRADO ECONOMIA</v>
      </c>
      <c r="J281" s="92" t="str">
        <f t="shared" si="13"/>
        <v>Estudiantes y Graduados</v>
      </c>
      <c r="K281" s="92" t="s">
        <v>414</v>
      </c>
      <c r="L281" s="92"/>
    </row>
    <row r="282" spans="3:12">
      <c r="C282" s="135"/>
      <c r="D282" s="152"/>
      <c r="E282" s="117"/>
      <c r="F282" s="91">
        <f t="shared" si="12"/>
        <v>0</v>
      </c>
      <c r="G282" s="155"/>
      <c r="H282" s="136" t="s">
        <v>1086</v>
      </c>
      <c r="I282" s="124" t="str">
        <f>VLOOKUP(H282,Presupuesto!$B$11:$C$565,2,0)</f>
        <v>BECAS POST-GRADO DE TRABAJO SOCIAL</v>
      </c>
      <c r="J282" s="92" t="str">
        <f t="shared" si="13"/>
        <v>Estudiantes y Graduados</v>
      </c>
      <c r="K282" s="92" t="s">
        <v>414</v>
      </c>
      <c r="L282" s="92"/>
    </row>
    <row r="283" spans="3:12">
      <c r="C283" s="135"/>
      <c r="D283" s="152"/>
      <c r="E283" s="117"/>
      <c r="F283" s="91">
        <f t="shared" si="12"/>
        <v>0</v>
      </c>
      <c r="G283" s="155"/>
      <c r="H283" s="136" t="s">
        <v>1088</v>
      </c>
      <c r="I283" s="124" t="str">
        <f>VLOOKUP(H283,Presupuesto!$B$11:$C$565,2,0)</f>
        <v>BECAS PROFESIONALIZANTES DOCENTE (PLAN DE REFORMA)</v>
      </c>
      <c r="J283" s="92" t="str">
        <f t="shared" si="13"/>
        <v>Estudiantes y Graduados</v>
      </c>
      <c r="K283" s="92" t="s">
        <v>414</v>
      </c>
      <c r="L283" s="92"/>
    </row>
    <row r="284" spans="3:12">
      <c r="C284" s="135"/>
      <c r="D284" s="152"/>
      <c r="E284" s="117"/>
      <c r="F284" s="91">
        <f t="shared" si="12"/>
        <v>0</v>
      </c>
      <c r="G284" s="155"/>
      <c r="H284" s="136" t="s">
        <v>1090</v>
      </c>
      <c r="I284" s="124" t="str">
        <f>VLOOKUP(H284,Presupuesto!$B$11:$C$565,2,0)</f>
        <v>PRESTAMOS A ESTUDIANTES</v>
      </c>
      <c r="J284" s="92" t="str">
        <f t="shared" si="13"/>
        <v>Estudiantes y Graduados</v>
      </c>
      <c r="K284" s="92" t="s">
        <v>414</v>
      </c>
      <c r="L284" s="92"/>
    </row>
    <row r="285" spans="3:12">
      <c r="C285" s="135"/>
      <c r="D285" s="152"/>
      <c r="E285" s="117"/>
      <c r="F285" s="91">
        <f t="shared" si="12"/>
        <v>0</v>
      </c>
      <c r="G285" s="155"/>
      <c r="H285" s="136" t="s">
        <v>1092</v>
      </c>
      <c r="I285" s="124" t="str">
        <f>VLOOKUP(H285,Presupuesto!$B$11:$C$565,2,0)</f>
        <v>BECAS TALLERES EMPLEADOS A ESTUDIANTES</v>
      </c>
      <c r="J285" s="92" t="str">
        <f t="shared" si="13"/>
        <v>Estudiantes y Graduados</v>
      </c>
      <c r="K285" s="92" t="s">
        <v>414</v>
      </c>
      <c r="L285" s="92"/>
    </row>
    <row r="286" spans="3:12">
      <c r="C286" s="135"/>
      <c r="D286" s="152"/>
      <c r="E286" s="117"/>
      <c r="F286" s="91">
        <f t="shared" si="12"/>
        <v>0</v>
      </c>
      <c r="G286" s="155"/>
      <c r="H286" s="136" t="s">
        <v>1094</v>
      </c>
      <c r="I286" s="124" t="str">
        <f>VLOOKUP(H286,Presupuesto!$B$11:$C$565,2,0)</f>
        <v>BECAS EXTERNAS DE INVESTIGACION</v>
      </c>
      <c r="J286" s="92" t="str">
        <f t="shared" si="13"/>
        <v>Estudiantes y Graduados</v>
      </c>
      <c r="K286" s="92" t="s">
        <v>414</v>
      </c>
      <c r="L286" s="92"/>
    </row>
    <row r="287" spans="3:12">
      <c r="C287" s="135"/>
      <c r="D287" s="152"/>
      <c r="E287" s="117"/>
      <c r="F287" s="91">
        <f t="shared" si="12"/>
        <v>0</v>
      </c>
      <c r="G287" s="155"/>
      <c r="H287" s="136" t="s">
        <v>1096</v>
      </c>
      <c r="I287" s="124" t="str">
        <f>VLOOKUP(H287,Presupuesto!$B$11:$C$565,2,0)</f>
        <v>BECAS SUSTANTIVAS DE INVESTIGACIÓN</v>
      </c>
      <c r="J287" s="92" t="str">
        <f t="shared" si="13"/>
        <v>Estudiantes y Graduados</v>
      </c>
      <c r="K287" s="92" t="s">
        <v>414</v>
      </c>
      <c r="L287" s="92"/>
    </row>
    <row r="288" spans="3:12">
      <c r="C288" s="135"/>
      <c r="D288" s="152"/>
      <c r="E288" s="117"/>
      <c r="F288" s="91">
        <f t="shared" si="12"/>
        <v>0</v>
      </c>
      <c r="G288" s="155"/>
      <c r="H288" s="136" t="s">
        <v>1098</v>
      </c>
      <c r="I288" s="124" t="str">
        <f>VLOOKUP(H288,Presupuesto!$B$11:$C$565,2,0)</f>
        <v>BECAS DE INVEST, PARA ESTUD. DE PREGRADO</v>
      </c>
      <c r="J288" s="92" t="str">
        <f t="shared" si="13"/>
        <v>Estudiantes y Graduados</v>
      </c>
      <c r="K288" s="92" t="s">
        <v>414</v>
      </c>
      <c r="L288" s="92"/>
    </row>
    <row r="289" spans="3:12">
      <c r="C289" s="135"/>
      <c r="D289" s="152"/>
      <c r="E289" s="117"/>
      <c r="F289" s="91">
        <f t="shared" si="12"/>
        <v>0</v>
      </c>
      <c r="G289" s="155"/>
      <c r="H289" s="136" t="s">
        <v>1100</v>
      </c>
      <c r="I289" s="124" t="str">
        <f>VLOOKUP(H289,Presupuesto!$B$11:$C$565,2,0)</f>
        <v>BECAS DE INVEST. PARA DOC.DE POST-GRADO</v>
      </c>
      <c r="J289" s="92" t="str">
        <f t="shared" si="13"/>
        <v>Estudiantes y Graduados</v>
      </c>
      <c r="K289" s="92" t="s">
        <v>414</v>
      </c>
      <c r="L289" s="92"/>
    </row>
    <row r="290" spans="3:12">
      <c r="C290" s="135"/>
      <c r="D290" s="152"/>
      <c r="E290" s="117"/>
      <c r="F290" s="91">
        <f t="shared" si="12"/>
        <v>0</v>
      </c>
      <c r="G290" s="155"/>
      <c r="H290" s="136" t="s">
        <v>1102</v>
      </c>
      <c r="I290" s="124" t="str">
        <f>VLOOKUP(H290,Presupuesto!$B$11:$C$565,2,0)</f>
        <v>BECAS BÁSICAS DE INVESTIGACIÓN</v>
      </c>
      <c r="J290" s="92" t="str">
        <f t="shared" si="13"/>
        <v>Estudiantes y Graduados</v>
      </c>
      <c r="K290" s="92" t="s">
        <v>414</v>
      </c>
      <c r="L290" s="92"/>
    </row>
    <row r="291" spans="3:12">
      <c r="C291" s="135"/>
      <c r="D291" s="152"/>
      <c r="E291" s="117"/>
      <c r="F291" s="91">
        <f t="shared" si="12"/>
        <v>0</v>
      </c>
      <c r="G291" s="155"/>
      <c r="H291" s="136" t="s">
        <v>1104</v>
      </c>
      <c r="I291" s="124" t="str">
        <f>VLOOKUP(H291,Presupuesto!$B$11:$C$565,2,0)</f>
        <v>BECAS RELEVO GENERACIONAL</v>
      </c>
      <c r="J291" s="92" t="str">
        <f t="shared" si="13"/>
        <v>Estudiantes y Graduados</v>
      </c>
      <c r="K291" s="92" t="s">
        <v>414</v>
      </c>
      <c r="L291" s="92"/>
    </row>
    <row r="292" spans="3:12">
      <c r="C292" s="135"/>
      <c r="D292" s="152"/>
      <c r="E292" s="117"/>
      <c r="F292" s="91">
        <f t="shared" si="12"/>
        <v>0</v>
      </c>
      <c r="G292" s="155"/>
      <c r="H292" s="136" t="s">
        <v>1106</v>
      </c>
      <c r="I292" s="124" t="str">
        <f>VLOOKUP(H292,Presupuesto!$B$11:$C$565,2,0)</f>
        <v>BECAS DE EQUIDAD</v>
      </c>
      <c r="J292" s="92" t="str">
        <f t="shared" si="13"/>
        <v>Estudiantes y Graduados</v>
      </c>
      <c r="K292" s="92" t="s">
        <v>414</v>
      </c>
      <c r="L292" s="92"/>
    </row>
    <row r="293" spans="3:12">
      <c r="C293" s="135"/>
      <c r="D293" s="152"/>
      <c r="E293" s="117"/>
      <c r="F293" s="91">
        <f t="shared" si="12"/>
        <v>0</v>
      </c>
      <c r="G293" s="155"/>
      <c r="H293" s="136" t="s">
        <v>1108</v>
      </c>
      <c r="I293" s="124" t="str">
        <f>VLOOKUP(H293,Presupuesto!$B$11:$C$565,2,0)</f>
        <v>PREMIOS AL INVESTIGADOR</v>
      </c>
      <c r="J293" s="92" t="str">
        <f t="shared" si="13"/>
        <v>Estudiantes y Graduados</v>
      </c>
      <c r="K293" s="92" t="s">
        <v>414</v>
      </c>
      <c r="L293" s="92"/>
    </row>
    <row r="294" spans="3:12">
      <c r="C294" s="135"/>
      <c r="D294" s="152"/>
      <c r="E294" s="117"/>
      <c r="F294" s="91">
        <f t="shared" si="12"/>
        <v>0</v>
      </c>
      <c r="G294" s="155"/>
      <c r="H294" s="136" t="s">
        <v>1110</v>
      </c>
      <c r="I294" s="124" t="str">
        <f>VLOOKUP(H294,Presupuesto!$B$11:$C$565,2,0)</f>
        <v>BECAS DE INV. PARA ESTUDIANTES DE POSTGRADO</v>
      </c>
      <c r="J294" s="92" t="str">
        <f t="shared" si="13"/>
        <v>Estudiantes y Graduados</v>
      </c>
      <c r="K294" s="92" t="s">
        <v>414</v>
      </c>
      <c r="L294" s="92"/>
    </row>
    <row r="295" spans="3:12">
      <c r="C295" s="135"/>
      <c r="D295" s="152"/>
      <c r="E295" s="117"/>
      <c r="F295" s="91">
        <f t="shared" si="12"/>
        <v>0</v>
      </c>
      <c r="G295" s="155"/>
      <c r="H295" s="136" t="s">
        <v>1112</v>
      </c>
      <c r="I295" s="124" t="str">
        <f>VLOOKUP(H295,Presupuesto!$B$11:$C$565,2,0)</f>
        <v>Becas Especiales de Investigación</v>
      </c>
      <c r="J295" s="92" t="str">
        <f t="shared" si="13"/>
        <v>Estudiantes y Graduados</v>
      </c>
      <c r="K295" s="92" t="s">
        <v>414</v>
      </c>
      <c r="L295" s="92"/>
    </row>
    <row r="296" spans="3:12">
      <c r="C296" s="135"/>
      <c r="D296" s="152"/>
      <c r="E296" s="117"/>
      <c r="F296" s="91">
        <f t="shared" si="12"/>
        <v>0</v>
      </c>
      <c r="G296" s="155"/>
      <c r="H296" s="136"/>
      <c r="I296" s="124" t="e">
        <f>VLOOKUP(H296,Presupuesto!$B$11:$C$565,2,0)</f>
        <v>#N/A</v>
      </c>
      <c r="J296" s="92" t="str">
        <f t="shared" si="13"/>
        <v>Estudiantes y Graduados</v>
      </c>
      <c r="K296" s="92" t="s">
        <v>414</v>
      </c>
      <c r="L296" s="92"/>
    </row>
    <row r="297" spans="3:12">
      <c r="C297" s="137"/>
      <c r="D297" s="152"/>
      <c r="E297" s="112"/>
      <c r="F297" s="91">
        <f t="shared" si="12"/>
        <v>0</v>
      </c>
      <c r="G297" s="155"/>
      <c r="H297" s="138"/>
      <c r="I297" s="124" t="e">
        <f>VLOOKUP(H297,Presupuesto!$B$11:$C$565,2,0)</f>
        <v>#N/A</v>
      </c>
      <c r="J297" s="92" t="str">
        <f t="shared" si="13"/>
        <v>Estudiantes y Graduados</v>
      </c>
      <c r="K297" s="92" t="s">
        <v>414</v>
      </c>
      <c r="L297" s="92"/>
    </row>
    <row r="298" spans="3:12">
      <c r="C298" s="137"/>
      <c r="D298" s="152"/>
      <c r="E298" s="112"/>
      <c r="F298" s="91">
        <f t="shared" si="12"/>
        <v>0</v>
      </c>
      <c r="G298" s="155"/>
      <c r="H298" s="138"/>
      <c r="I298" s="124" t="e">
        <f>VLOOKUP(H298,Presupuesto!$B$11:$C$565,2,0)</f>
        <v>#N/A</v>
      </c>
      <c r="J298" s="92" t="str">
        <f t="shared" si="13"/>
        <v>Estudiantes y Graduados</v>
      </c>
      <c r="K298" s="92" t="s">
        <v>414</v>
      </c>
      <c r="L298" s="92"/>
    </row>
    <row r="299" spans="3:12">
      <c r="C299" s="137"/>
      <c r="D299" s="152"/>
      <c r="E299" s="112"/>
      <c r="F299" s="91">
        <f t="shared" si="12"/>
        <v>0</v>
      </c>
      <c r="G299" s="155"/>
      <c r="H299" s="138"/>
      <c r="I299" s="124" t="e">
        <f>VLOOKUP(H299,Presupuesto!$B$11:$C$565,2,0)</f>
        <v>#N/A</v>
      </c>
      <c r="J299" s="92" t="str">
        <f t="shared" si="13"/>
        <v>Estudiantes y Graduados</v>
      </c>
      <c r="K299" s="92" t="s">
        <v>414</v>
      </c>
      <c r="L299" s="92"/>
    </row>
    <row r="300" spans="3:12">
      <c r="C300" s="137"/>
      <c r="D300" s="152"/>
      <c r="E300" s="112"/>
      <c r="F300" s="91">
        <f t="shared" si="12"/>
        <v>0</v>
      </c>
      <c r="G300" s="155"/>
      <c r="H300" s="138"/>
      <c r="I300" s="124" t="e">
        <f>VLOOKUP(H300,Presupuesto!$B$11:$C$565,2,0)</f>
        <v>#N/A</v>
      </c>
      <c r="J300" s="92" t="str">
        <f t="shared" si="13"/>
        <v>Estudiantes y Graduados</v>
      </c>
      <c r="K300" s="92" t="s">
        <v>414</v>
      </c>
      <c r="L300" s="92"/>
    </row>
    <row r="301" spans="3:12">
      <c r="C301" s="137"/>
      <c r="D301" s="152"/>
      <c r="E301" s="112"/>
      <c r="F301" s="91">
        <f t="shared" si="12"/>
        <v>0</v>
      </c>
      <c r="G301" s="155"/>
      <c r="H301" s="138"/>
      <c r="I301" s="124" t="e">
        <f>VLOOKUP(H301,Presupuesto!$B$11:$C$565,2,0)</f>
        <v>#N/A</v>
      </c>
      <c r="J301" s="92" t="str">
        <f t="shared" si="13"/>
        <v>Estudiantes y Graduados</v>
      </c>
      <c r="K301" s="92" t="s">
        <v>414</v>
      </c>
      <c r="L301" s="92"/>
    </row>
    <row r="302" spans="3:12">
      <c r="C302" s="137"/>
      <c r="D302" s="152"/>
      <c r="E302" s="112"/>
      <c r="F302" s="91">
        <f t="shared" si="12"/>
        <v>0</v>
      </c>
      <c r="G302" s="155"/>
      <c r="H302" s="138"/>
      <c r="I302" s="124" t="e">
        <f>VLOOKUP(H302,Presupuesto!$B$11:$C$565,2,0)</f>
        <v>#N/A</v>
      </c>
      <c r="J302" s="92" t="str">
        <f t="shared" si="13"/>
        <v>Estudiantes y Graduados</v>
      </c>
      <c r="K302" s="92" t="s">
        <v>414</v>
      </c>
      <c r="L302" s="92"/>
    </row>
    <row r="303" spans="3:12">
      <c r="C303" s="137"/>
      <c r="D303" s="152"/>
      <c r="E303" s="112"/>
      <c r="F303" s="91">
        <f t="shared" si="12"/>
        <v>0</v>
      </c>
      <c r="G303" s="155"/>
      <c r="H303" s="138"/>
      <c r="I303" s="124" t="e">
        <f>VLOOKUP(H303,Presupuesto!$B$11:$C$565,2,0)</f>
        <v>#N/A</v>
      </c>
      <c r="J303" s="92" t="str">
        <f t="shared" si="13"/>
        <v>Estudiantes y Graduados</v>
      </c>
      <c r="K303" s="92" t="s">
        <v>414</v>
      </c>
      <c r="L303" s="92"/>
    </row>
    <row r="304" spans="3:12">
      <c r="C304" s="137"/>
      <c r="D304" s="152"/>
      <c r="E304" s="112"/>
      <c r="F304" s="91">
        <f t="shared" si="12"/>
        <v>0</v>
      </c>
      <c r="G304" s="155"/>
      <c r="H304" s="138"/>
      <c r="I304" s="124" t="e">
        <f>VLOOKUP(H304,Presupuesto!$B$11:$C$565,2,0)</f>
        <v>#N/A</v>
      </c>
      <c r="J304" s="92" t="str">
        <f t="shared" si="13"/>
        <v>Estudiantes y Graduados</v>
      </c>
      <c r="K304" s="92" t="s">
        <v>414</v>
      </c>
      <c r="L304" s="92"/>
    </row>
    <row r="305" spans="3:12">
      <c r="C305" s="139"/>
      <c r="D305" s="152"/>
      <c r="E305" s="112"/>
      <c r="F305" s="91">
        <f t="shared" si="12"/>
        <v>0</v>
      </c>
      <c r="G305" s="155"/>
      <c r="H305" s="140"/>
      <c r="I305" s="124" t="e">
        <f>VLOOKUP(H305,Presupuesto!$B$11:$C$565,2,0)</f>
        <v>#N/A</v>
      </c>
      <c r="J305" s="92" t="str">
        <f t="shared" si="13"/>
        <v>Estudiantes y Graduados</v>
      </c>
      <c r="K305" s="92" t="s">
        <v>405</v>
      </c>
      <c r="L305" s="92"/>
    </row>
    <row r="306" spans="3:12">
      <c r="C306" s="139"/>
      <c r="D306" s="152"/>
      <c r="E306" s="112"/>
      <c r="F306" s="91">
        <f t="shared" si="12"/>
        <v>0</v>
      </c>
      <c r="G306" s="155"/>
      <c r="H306" s="140"/>
      <c r="I306" s="124" t="e">
        <f>VLOOKUP(H306,Presupuesto!$B$11:$C$565,2,0)</f>
        <v>#N/A</v>
      </c>
      <c r="J306" s="92" t="str">
        <f t="shared" si="13"/>
        <v>Estudiantes y Graduados</v>
      </c>
      <c r="K306" s="92" t="s">
        <v>414</v>
      </c>
      <c r="L306" s="92"/>
    </row>
    <row r="307" spans="3:12">
      <c r="C307" s="139"/>
      <c r="D307" s="152"/>
      <c r="E307" s="112"/>
      <c r="F307" s="91">
        <f t="shared" si="12"/>
        <v>0</v>
      </c>
      <c r="G307" s="155"/>
      <c r="H307" s="140"/>
      <c r="I307" s="124" t="e">
        <f>VLOOKUP(H307,Presupuesto!$B$11:$C$565,2,0)</f>
        <v>#N/A</v>
      </c>
      <c r="J307" s="92" t="str">
        <f t="shared" si="13"/>
        <v>Estudiantes y Graduados</v>
      </c>
      <c r="K307" s="92" t="s">
        <v>414</v>
      </c>
      <c r="L307" s="92"/>
    </row>
    <row r="308" spans="3:12">
      <c r="C308" s="139"/>
      <c r="D308" s="152"/>
      <c r="E308" s="112"/>
      <c r="F308" s="91">
        <f t="shared" si="12"/>
        <v>0</v>
      </c>
      <c r="G308" s="155"/>
      <c r="H308" s="140"/>
      <c r="I308" s="124" t="e">
        <f>VLOOKUP(H308,Presupuesto!$B$11:$C$565,2,0)</f>
        <v>#N/A</v>
      </c>
      <c r="J308" s="92" t="str">
        <f t="shared" si="13"/>
        <v>Estudiantes y Graduados</v>
      </c>
      <c r="K308" s="92" t="s">
        <v>414</v>
      </c>
      <c r="L308" s="92"/>
    </row>
    <row r="309" spans="3:12" ht="15.75" thickBot="1">
      <c r="C309" s="141"/>
      <c r="D309" s="217"/>
      <c r="E309" s="97"/>
      <c r="F309" s="99">
        <f t="shared" si="12"/>
        <v>0</v>
      </c>
      <c r="G309" s="156"/>
      <c r="H309" s="142"/>
      <c r="I309" s="126" t="e">
        <f>VLOOKUP(H309,Presupuesto!$B$11:$C$565,2,0)</f>
        <v>#N/A</v>
      </c>
      <c r="J309" s="100" t="str">
        <f t="shared" si="13"/>
        <v>Estudiantes y Graduados</v>
      </c>
      <c r="K309" s="118" t="s">
        <v>396</v>
      </c>
      <c r="L309" s="118"/>
    </row>
    <row r="310" spans="3:12" ht="15.75" thickBot="1">
      <c r="F310" s="84"/>
      <c r="G310" s="83"/>
      <c r="H310" s="84"/>
      <c r="I310" s="84"/>
    </row>
    <row r="311" spans="3:12" ht="15.75" thickBot="1">
      <c r="C311" s="151" t="s">
        <v>53</v>
      </c>
      <c r="D311" s="102">
        <f>SUM(F318:F352)</f>
        <v>0</v>
      </c>
      <c r="F311" s="69"/>
      <c r="G311" s="73"/>
      <c r="H311" s="69"/>
      <c r="I311" s="69"/>
    </row>
    <row r="312" spans="3:12">
      <c r="C312" s="69"/>
      <c r="D312" s="31"/>
      <c r="E312" s="87"/>
      <c r="F312" s="87"/>
      <c r="G312" s="87"/>
      <c r="H312" s="70"/>
      <c r="I312" s="70"/>
      <c r="J312" s="70"/>
      <c r="K312" s="106"/>
    </row>
    <row r="313" spans="3:12">
      <c r="C313" s="69"/>
      <c r="D313" s="31"/>
      <c r="E313" s="87"/>
      <c r="F313" s="87"/>
      <c r="G313" s="87"/>
      <c r="H313" s="70"/>
      <c r="I313" s="70"/>
      <c r="J313" s="70"/>
      <c r="K313" s="106"/>
    </row>
    <row r="314" spans="3:12" ht="15.75">
      <c r="C314" s="199" t="s">
        <v>394</v>
      </c>
      <c r="D314" s="200"/>
      <c r="E314" s="87"/>
      <c r="F314" s="87"/>
      <c r="G314" s="87"/>
      <c r="H314" s="70"/>
      <c r="I314" s="70"/>
      <c r="J314" s="70"/>
      <c r="K314" s="106"/>
    </row>
    <row r="315" spans="3:12" ht="18.75">
      <c r="C315" s="203" t="e">
        <f>IFERROR(VLOOKUP(D314,'Desarrollo e Innov. Curricular'!$G:$H,2,FALSE),IFERROR(VLOOKUP(D314,'Investigación Científica'!$G:$H,2,FALSE),IFERROR(VLOOKUP(D314,'Vinculación Univ. Sociedad'!$G:$H,2,FALSE),IFERROR(VLOOKUP(D314,'Docencia y Profesorado Universi'!$G:$H,2,FALSE),IFERROR(VLOOKUP(D314,'Estudiantes y Graduados'!$G:$H,2,FALSE),IFERROR(VLOOKUP(D314,'10Gestion Administrativa'!$G:$H,2,FALSE),IFERROR(VLOOKUP(D314,'Gestión Académica'!$G:$H,2,FALSE),IFERROR(VLOOKUP(D314,'Aseguramiento de la Calidad'!$G:$H,2,FALSE),IFERROR(VLOOKUP(D314,'Gestión del Conocimiento'!$G:$H,2,FALSE),IFERROR(VLOOKUP(D314,'Gobernabilidad y Procesos...'!$G:$H,2,FALSE),IFERROR(VLOOKUP(D314,'Gestión del Talento Humano'!$G:$H,2,FALSE),IFERROR(VLOOKUP(D314,'Internacionalización de la E.S.'!$G:$H,2,FALSE),IFERROR(VLOOKUP(D314,'Cultura de Innovación Insti...'!$G:$H,2,FALSE),VLOOKUP(D314,'Lo Esencial de la Reforma Univ.'!$G:$H,2,0))))))))))))))</f>
        <v>#N/A</v>
      </c>
      <c r="D315" s="31"/>
      <c r="E315" s="87"/>
      <c r="F315" s="87"/>
      <c r="G315" s="87"/>
      <c r="H315" s="70"/>
      <c r="I315" s="70"/>
      <c r="J315" s="70"/>
      <c r="K315" s="106"/>
    </row>
    <row r="316" spans="3:12" ht="15.75" thickBot="1">
      <c r="F316" s="87"/>
      <c r="G316" s="70"/>
      <c r="H316" s="70"/>
      <c r="I316" s="70"/>
    </row>
    <row r="317" spans="3:12" ht="30.75" thickBot="1">
      <c r="C317" s="123" t="s">
        <v>44</v>
      </c>
      <c r="D317" s="128" t="s">
        <v>55</v>
      </c>
      <c r="E317" s="130" t="s">
        <v>57</v>
      </c>
      <c r="F317" s="129" t="s">
        <v>27</v>
      </c>
      <c r="G317" s="127" t="s">
        <v>133</v>
      </c>
      <c r="H317" s="130" t="s">
        <v>46</v>
      </c>
      <c r="I317" s="127" t="s">
        <v>134</v>
      </c>
      <c r="J317" s="127" t="s">
        <v>412</v>
      </c>
      <c r="K317" s="127" t="s">
        <v>413</v>
      </c>
      <c r="L317" s="127" t="s">
        <v>469</v>
      </c>
    </row>
    <row r="318" spans="3:12">
      <c r="C318" s="135"/>
      <c r="D318" s="152"/>
      <c r="E318" s="109"/>
      <c r="F318" s="91">
        <f t="shared" ref="F318:F352" si="14">D318*E318</f>
        <v>0</v>
      </c>
      <c r="G318" s="155" t="s">
        <v>131</v>
      </c>
      <c r="H318" s="136" t="s">
        <v>1072</v>
      </c>
      <c r="I318" s="124" t="str">
        <f>VLOOKUP(H318,Presupuesto!$B$11:$C$565,2,0)</f>
        <v>BECAS</v>
      </c>
      <c r="J318" s="213" t="s">
        <v>1374</v>
      </c>
      <c r="K318" s="92" t="s">
        <v>396</v>
      </c>
      <c r="L318" s="92"/>
    </row>
    <row r="319" spans="3:12">
      <c r="C319" s="135"/>
      <c r="D319" s="152"/>
      <c r="E319" s="117"/>
      <c r="F319" s="91">
        <f t="shared" si="14"/>
        <v>0</v>
      </c>
      <c r="G319" s="155"/>
      <c r="H319" s="136" t="s">
        <v>1074</v>
      </c>
      <c r="I319" s="124" t="str">
        <f>VLOOKUP(H319,Presupuesto!$B$11:$C$565,2,0)</f>
        <v>BECAS ESTUDIANTES DE PREGRADO (PLAN REFORMA)</v>
      </c>
      <c r="J319" s="92" t="str">
        <f>$J$17</f>
        <v>Estudiantes y Graduados</v>
      </c>
      <c r="K319" s="92" t="s">
        <v>414</v>
      </c>
      <c r="L319" s="92"/>
    </row>
    <row r="320" spans="3:12">
      <c r="C320" s="135"/>
      <c r="D320" s="152"/>
      <c r="E320" s="117"/>
      <c r="F320" s="91">
        <f t="shared" si="14"/>
        <v>0</v>
      </c>
      <c r="G320" s="155"/>
      <c r="H320" s="136" t="s">
        <v>1076</v>
      </c>
      <c r="I320" s="124" t="str">
        <f>VLOOKUP(H320,Presupuesto!$B$11:$C$565,2,0)</f>
        <v>BECAS CONVENIO MINISTERIO SALUD -IHSS-UNAH</v>
      </c>
      <c r="J320" s="92" t="str">
        <f t="shared" ref="J320:J352" si="15">$J$17</f>
        <v>Estudiantes y Graduados</v>
      </c>
      <c r="K320" s="92" t="s">
        <v>414</v>
      </c>
      <c r="L320" s="92"/>
    </row>
    <row r="321" spans="3:12">
      <c r="C321" s="135"/>
      <c r="D321" s="152"/>
      <c r="E321" s="117"/>
      <c r="F321" s="91">
        <f t="shared" si="14"/>
        <v>0</v>
      </c>
      <c r="G321" s="155"/>
      <c r="H321" s="136" t="s">
        <v>1078</v>
      </c>
      <c r="I321" s="124" t="str">
        <f>VLOOKUP(H321,Presupuesto!$B$11:$C$565,2,0)</f>
        <v>BECAS DE ACTUALIZACION Y CAPACITACION DOCENTE</v>
      </c>
      <c r="J321" s="92" t="str">
        <f t="shared" si="15"/>
        <v>Estudiantes y Graduados</v>
      </c>
      <c r="K321" s="92" t="s">
        <v>414</v>
      </c>
      <c r="L321" s="92"/>
    </row>
    <row r="322" spans="3:12">
      <c r="C322" s="135"/>
      <c r="D322" s="152"/>
      <c r="E322" s="117"/>
      <c r="F322" s="91">
        <f t="shared" si="14"/>
        <v>0</v>
      </c>
      <c r="G322" s="155"/>
      <c r="H322" s="136" t="s">
        <v>1080</v>
      </c>
      <c r="I322" s="124" t="str">
        <f>VLOOKUP(H322,Presupuesto!$B$11:$C$565,2,0)</f>
        <v>BECAS EXCELENCIA ACADEMICA</v>
      </c>
      <c r="J322" s="92" t="str">
        <f t="shared" si="15"/>
        <v>Estudiantes y Graduados</v>
      </c>
      <c r="K322" s="92" t="s">
        <v>414</v>
      </c>
      <c r="L322" s="92"/>
    </row>
    <row r="323" spans="3:12">
      <c r="C323" s="135"/>
      <c r="D323" s="152"/>
      <c r="E323" s="117"/>
      <c r="F323" s="91">
        <f t="shared" si="14"/>
        <v>0</v>
      </c>
      <c r="G323" s="155"/>
      <c r="H323" s="136" t="s">
        <v>1082</v>
      </c>
      <c r="I323" s="124" t="str">
        <f>VLOOKUP(H323,Presupuesto!$B$11:$C$565,2,0)</f>
        <v>BECAS PARA HIJOS DE LOS TRABAJADORES</v>
      </c>
      <c r="J323" s="92" t="str">
        <f t="shared" si="15"/>
        <v>Estudiantes y Graduados</v>
      </c>
      <c r="K323" s="92" t="s">
        <v>403</v>
      </c>
      <c r="L323" s="92"/>
    </row>
    <row r="324" spans="3:12">
      <c r="C324" s="135"/>
      <c r="D324" s="152"/>
      <c r="E324" s="117"/>
      <c r="F324" s="91">
        <f t="shared" si="14"/>
        <v>0</v>
      </c>
      <c r="G324" s="155"/>
      <c r="H324" s="136" t="s">
        <v>1084</v>
      </c>
      <c r="I324" s="124" t="str">
        <f>VLOOKUP(H324,Presupuesto!$B$11:$C$565,2,0)</f>
        <v>BECAS POST GRADO ECONOMIA</v>
      </c>
      <c r="J324" s="92" t="str">
        <f t="shared" si="15"/>
        <v>Estudiantes y Graduados</v>
      </c>
      <c r="K324" s="92" t="s">
        <v>414</v>
      </c>
      <c r="L324" s="92"/>
    </row>
    <row r="325" spans="3:12">
      <c r="C325" s="135"/>
      <c r="D325" s="152"/>
      <c r="E325" s="117"/>
      <c r="F325" s="91">
        <f t="shared" si="14"/>
        <v>0</v>
      </c>
      <c r="G325" s="155"/>
      <c r="H325" s="136" t="s">
        <v>1086</v>
      </c>
      <c r="I325" s="124" t="str">
        <f>VLOOKUP(H325,Presupuesto!$B$11:$C$565,2,0)</f>
        <v>BECAS POST-GRADO DE TRABAJO SOCIAL</v>
      </c>
      <c r="J325" s="92" t="str">
        <f t="shared" si="15"/>
        <v>Estudiantes y Graduados</v>
      </c>
      <c r="K325" s="92" t="s">
        <v>414</v>
      </c>
      <c r="L325" s="92"/>
    </row>
    <row r="326" spans="3:12">
      <c r="C326" s="135"/>
      <c r="D326" s="152"/>
      <c r="E326" s="117"/>
      <c r="F326" s="91">
        <f t="shared" si="14"/>
        <v>0</v>
      </c>
      <c r="G326" s="155"/>
      <c r="H326" s="136" t="s">
        <v>1088</v>
      </c>
      <c r="I326" s="124" t="str">
        <f>VLOOKUP(H326,Presupuesto!$B$11:$C$565,2,0)</f>
        <v>BECAS PROFESIONALIZANTES DOCENTE (PLAN DE REFORMA)</v>
      </c>
      <c r="J326" s="92" t="str">
        <f t="shared" si="15"/>
        <v>Estudiantes y Graduados</v>
      </c>
      <c r="K326" s="92" t="s">
        <v>414</v>
      </c>
      <c r="L326" s="92"/>
    </row>
    <row r="327" spans="3:12">
      <c r="C327" s="135"/>
      <c r="D327" s="152"/>
      <c r="E327" s="117"/>
      <c r="F327" s="91">
        <f t="shared" si="14"/>
        <v>0</v>
      </c>
      <c r="G327" s="155"/>
      <c r="H327" s="136" t="s">
        <v>1090</v>
      </c>
      <c r="I327" s="124" t="str">
        <f>VLOOKUP(H327,Presupuesto!$B$11:$C$565,2,0)</f>
        <v>PRESTAMOS A ESTUDIANTES</v>
      </c>
      <c r="J327" s="92" t="str">
        <f t="shared" si="15"/>
        <v>Estudiantes y Graduados</v>
      </c>
      <c r="K327" s="92" t="s">
        <v>414</v>
      </c>
      <c r="L327" s="92"/>
    </row>
    <row r="328" spans="3:12">
      <c r="C328" s="135"/>
      <c r="D328" s="152"/>
      <c r="E328" s="117"/>
      <c r="F328" s="91">
        <f t="shared" si="14"/>
        <v>0</v>
      </c>
      <c r="G328" s="155"/>
      <c r="H328" s="136" t="s">
        <v>1092</v>
      </c>
      <c r="I328" s="124" t="str">
        <f>VLOOKUP(H328,Presupuesto!$B$11:$C$565,2,0)</f>
        <v>BECAS TALLERES EMPLEADOS A ESTUDIANTES</v>
      </c>
      <c r="J328" s="92" t="str">
        <f t="shared" si="15"/>
        <v>Estudiantes y Graduados</v>
      </c>
      <c r="K328" s="92" t="s">
        <v>414</v>
      </c>
      <c r="L328" s="92"/>
    </row>
    <row r="329" spans="3:12">
      <c r="C329" s="135"/>
      <c r="D329" s="152"/>
      <c r="E329" s="117"/>
      <c r="F329" s="91">
        <f t="shared" si="14"/>
        <v>0</v>
      </c>
      <c r="G329" s="155"/>
      <c r="H329" s="136" t="s">
        <v>1094</v>
      </c>
      <c r="I329" s="124" t="str">
        <f>VLOOKUP(H329,Presupuesto!$B$11:$C$565,2,0)</f>
        <v>BECAS EXTERNAS DE INVESTIGACION</v>
      </c>
      <c r="J329" s="92" t="str">
        <f t="shared" si="15"/>
        <v>Estudiantes y Graduados</v>
      </c>
      <c r="K329" s="92" t="s">
        <v>414</v>
      </c>
      <c r="L329" s="92"/>
    </row>
    <row r="330" spans="3:12">
      <c r="C330" s="135"/>
      <c r="D330" s="152"/>
      <c r="E330" s="117"/>
      <c r="F330" s="91">
        <f t="shared" si="14"/>
        <v>0</v>
      </c>
      <c r="G330" s="155"/>
      <c r="H330" s="136" t="s">
        <v>1096</v>
      </c>
      <c r="I330" s="124" t="str">
        <f>VLOOKUP(H330,Presupuesto!$B$11:$C$565,2,0)</f>
        <v>BECAS SUSTANTIVAS DE INVESTIGACIÓN</v>
      </c>
      <c r="J330" s="92" t="str">
        <f t="shared" si="15"/>
        <v>Estudiantes y Graduados</v>
      </c>
      <c r="K330" s="92" t="s">
        <v>414</v>
      </c>
      <c r="L330" s="92"/>
    </row>
    <row r="331" spans="3:12">
      <c r="C331" s="135"/>
      <c r="D331" s="152"/>
      <c r="E331" s="117"/>
      <c r="F331" s="91">
        <f t="shared" si="14"/>
        <v>0</v>
      </c>
      <c r="G331" s="155"/>
      <c r="H331" s="136" t="s">
        <v>1098</v>
      </c>
      <c r="I331" s="124" t="str">
        <f>VLOOKUP(H331,Presupuesto!$B$11:$C$565,2,0)</f>
        <v>BECAS DE INVEST, PARA ESTUD. DE PREGRADO</v>
      </c>
      <c r="J331" s="92" t="str">
        <f t="shared" si="15"/>
        <v>Estudiantes y Graduados</v>
      </c>
      <c r="K331" s="92" t="s">
        <v>414</v>
      </c>
      <c r="L331" s="92"/>
    </row>
    <row r="332" spans="3:12">
      <c r="C332" s="135"/>
      <c r="D332" s="152"/>
      <c r="E332" s="117"/>
      <c r="F332" s="91">
        <f t="shared" si="14"/>
        <v>0</v>
      </c>
      <c r="G332" s="155"/>
      <c r="H332" s="136" t="s">
        <v>1100</v>
      </c>
      <c r="I332" s="124" t="str">
        <f>VLOOKUP(H332,Presupuesto!$B$11:$C$565,2,0)</f>
        <v>BECAS DE INVEST. PARA DOC.DE POST-GRADO</v>
      </c>
      <c r="J332" s="92" t="str">
        <f t="shared" si="15"/>
        <v>Estudiantes y Graduados</v>
      </c>
      <c r="K332" s="92" t="s">
        <v>414</v>
      </c>
      <c r="L332" s="92"/>
    </row>
    <row r="333" spans="3:12">
      <c r="C333" s="135"/>
      <c r="D333" s="152"/>
      <c r="E333" s="117"/>
      <c r="F333" s="91">
        <f t="shared" si="14"/>
        <v>0</v>
      </c>
      <c r="G333" s="155"/>
      <c r="H333" s="136" t="s">
        <v>1102</v>
      </c>
      <c r="I333" s="124" t="str">
        <f>VLOOKUP(H333,Presupuesto!$B$11:$C$565,2,0)</f>
        <v>BECAS BÁSICAS DE INVESTIGACIÓN</v>
      </c>
      <c r="J333" s="92" t="str">
        <f t="shared" si="15"/>
        <v>Estudiantes y Graduados</v>
      </c>
      <c r="K333" s="92" t="s">
        <v>414</v>
      </c>
      <c r="L333" s="92"/>
    </row>
    <row r="334" spans="3:12">
      <c r="C334" s="135"/>
      <c r="D334" s="152"/>
      <c r="E334" s="117"/>
      <c r="F334" s="91">
        <f t="shared" si="14"/>
        <v>0</v>
      </c>
      <c r="G334" s="155"/>
      <c r="H334" s="136" t="s">
        <v>1104</v>
      </c>
      <c r="I334" s="124" t="str">
        <f>VLOOKUP(H334,Presupuesto!$B$11:$C$565,2,0)</f>
        <v>BECAS RELEVO GENERACIONAL</v>
      </c>
      <c r="J334" s="92" t="str">
        <f t="shared" si="15"/>
        <v>Estudiantes y Graduados</v>
      </c>
      <c r="K334" s="92" t="s">
        <v>414</v>
      </c>
      <c r="L334" s="92"/>
    </row>
    <row r="335" spans="3:12">
      <c r="C335" s="135"/>
      <c r="D335" s="152"/>
      <c r="E335" s="117"/>
      <c r="F335" s="91">
        <f t="shared" si="14"/>
        <v>0</v>
      </c>
      <c r="G335" s="155"/>
      <c r="H335" s="136" t="s">
        <v>1106</v>
      </c>
      <c r="I335" s="124" t="str">
        <f>VLOOKUP(H335,Presupuesto!$B$11:$C$565,2,0)</f>
        <v>BECAS DE EQUIDAD</v>
      </c>
      <c r="J335" s="92" t="str">
        <f t="shared" si="15"/>
        <v>Estudiantes y Graduados</v>
      </c>
      <c r="K335" s="92" t="s">
        <v>414</v>
      </c>
      <c r="L335" s="92"/>
    </row>
    <row r="336" spans="3:12">
      <c r="C336" s="135"/>
      <c r="D336" s="152"/>
      <c r="E336" s="117"/>
      <c r="F336" s="91">
        <f t="shared" si="14"/>
        <v>0</v>
      </c>
      <c r="G336" s="155"/>
      <c r="H336" s="136" t="s">
        <v>1108</v>
      </c>
      <c r="I336" s="124" t="str">
        <f>VLOOKUP(H336,Presupuesto!$B$11:$C$565,2,0)</f>
        <v>PREMIOS AL INVESTIGADOR</v>
      </c>
      <c r="J336" s="92" t="str">
        <f t="shared" si="15"/>
        <v>Estudiantes y Graduados</v>
      </c>
      <c r="K336" s="92" t="s">
        <v>414</v>
      </c>
      <c r="L336" s="92"/>
    </row>
    <row r="337" spans="3:12">
      <c r="C337" s="135"/>
      <c r="D337" s="152"/>
      <c r="E337" s="117"/>
      <c r="F337" s="91">
        <f t="shared" si="14"/>
        <v>0</v>
      </c>
      <c r="G337" s="155"/>
      <c r="H337" s="136" t="s">
        <v>1110</v>
      </c>
      <c r="I337" s="124" t="str">
        <f>VLOOKUP(H337,Presupuesto!$B$11:$C$565,2,0)</f>
        <v>BECAS DE INV. PARA ESTUDIANTES DE POSTGRADO</v>
      </c>
      <c r="J337" s="92" t="str">
        <f t="shared" si="15"/>
        <v>Estudiantes y Graduados</v>
      </c>
      <c r="K337" s="92" t="s">
        <v>414</v>
      </c>
      <c r="L337" s="92"/>
    </row>
    <row r="338" spans="3:12">
      <c r="C338" s="135"/>
      <c r="D338" s="152"/>
      <c r="E338" s="117"/>
      <c r="F338" s="91">
        <f t="shared" si="14"/>
        <v>0</v>
      </c>
      <c r="G338" s="155"/>
      <c r="H338" s="136" t="s">
        <v>1112</v>
      </c>
      <c r="I338" s="124" t="str">
        <f>VLOOKUP(H338,Presupuesto!$B$11:$C$565,2,0)</f>
        <v>Becas Especiales de Investigación</v>
      </c>
      <c r="J338" s="92" t="str">
        <f t="shared" si="15"/>
        <v>Estudiantes y Graduados</v>
      </c>
      <c r="K338" s="92" t="s">
        <v>414</v>
      </c>
      <c r="L338" s="92"/>
    </row>
    <row r="339" spans="3:12">
      <c r="C339" s="135"/>
      <c r="D339" s="152"/>
      <c r="E339" s="117"/>
      <c r="F339" s="91">
        <f t="shared" si="14"/>
        <v>0</v>
      </c>
      <c r="G339" s="155"/>
      <c r="H339" s="136"/>
      <c r="I339" s="124" t="e">
        <f>VLOOKUP(H339,Presupuesto!$B$11:$C$565,2,0)</f>
        <v>#N/A</v>
      </c>
      <c r="J339" s="92" t="str">
        <f t="shared" si="15"/>
        <v>Estudiantes y Graduados</v>
      </c>
      <c r="K339" s="92" t="s">
        <v>414</v>
      </c>
      <c r="L339" s="92"/>
    </row>
    <row r="340" spans="3:12">
      <c r="C340" s="137"/>
      <c r="D340" s="152"/>
      <c r="E340" s="112"/>
      <c r="F340" s="91">
        <f t="shared" si="14"/>
        <v>0</v>
      </c>
      <c r="G340" s="155"/>
      <c r="H340" s="138"/>
      <c r="I340" s="124" t="e">
        <f>VLOOKUP(H340,Presupuesto!$B$11:$C$565,2,0)</f>
        <v>#N/A</v>
      </c>
      <c r="J340" s="92" t="str">
        <f t="shared" si="15"/>
        <v>Estudiantes y Graduados</v>
      </c>
      <c r="K340" s="92" t="s">
        <v>414</v>
      </c>
      <c r="L340" s="92"/>
    </row>
    <row r="341" spans="3:12">
      <c r="C341" s="137"/>
      <c r="D341" s="152"/>
      <c r="E341" s="112"/>
      <c r="F341" s="91">
        <f t="shared" si="14"/>
        <v>0</v>
      </c>
      <c r="G341" s="155"/>
      <c r="H341" s="138"/>
      <c r="I341" s="124" t="e">
        <f>VLOOKUP(H341,Presupuesto!$B$11:$C$565,2,0)</f>
        <v>#N/A</v>
      </c>
      <c r="J341" s="92" t="str">
        <f t="shared" si="15"/>
        <v>Estudiantes y Graduados</v>
      </c>
      <c r="K341" s="92" t="s">
        <v>414</v>
      </c>
      <c r="L341" s="92"/>
    </row>
    <row r="342" spans="3:12">
      <c r="C342" s="137"/>
      <c r="D342" s="152"/>
      <c r="E342" s="112"/>
      <c r="F342" s="91">
        <f t="shared" si="14"/>
        <v>0</v>
      </c>
      <c r="G342" s="155"/>
      <c r="H342" s="138"/>
      <c r="I342" s="124" t="e">
        <f>VLOOKUP(H342,Presupuesto!$B$11:$C$565,2,0)</f>
        <v>#N/A</v>
      </c>
      <c r="J342" s="92" t="str">
        <f t="shared" si="15"/>
        <v>Estudiantes y Graduados</v>
      </c>
      <c r="K342" s="92" t="s">
        <v>414</v>
      </c>
      <c r="L342" s="92"/>
    </row>
    <row r="343" spans="3:12">
      <c r="C343" s="137"/>
      <c r="D343" s="152"/>
      <c r="E343" s="112"/>
      <c r="F343" s="91">
        <f t="shared" si="14"/>
        <v>0</v>
      </c>
      <c r="G343" s="155"/>
      <c r="H343" s="138"/>
      <c r="I343" s="124" t="e">
        <f>VLOOKUP(H343,Presupuesto!$B$11:$C$565,2,0)</f>
        <v>#N/A</v>
      </c>
      <c r="J343" s="92" t="str">
        <f t="shared" si="15"/>
        <v>Estudiantes y Graduados</v>
      </c>
      <c r="K343" s="92" t="s">
        <v>414</v>
      </c>
      <c r="L343" s="92"/>
    </row>
    <row r="344" spans="3:12">
      <c r="C344" s="137"/>
      <c r="D344" s="152"/>
      <c r="E344" s="112"/>
      <c r="F344" s="91">
        <f t="shared" si="14"/>
        <v>0</v>
      </c>
      <c r="G344" s="155"/>
      <c r="H344" s="138"/>
      <c r="I344" s="124" t="e">
        <f>VLOOKUP(H344,Presupuesto!$B$11:$C$565,2,0)</f>
        <v>#N/A</v>
      </c>
      <c r="J344" s="92" t="str">
        <f t="shared" si="15"/>
        <v>Estudiantes y Graduados</v>
      </c>
      <c r="K344" s="92" t="s">
        <v>414</v>
      </c>
      <c r="L344" s="92"/>
    </row>
    <row r="345" spans="3:12">
      <c r="C345" s="137"/>
      <c r="D345" s="152"/>
      <c r="E345" s="112"/>
      <c r="F345" s="91">
        <f t="shared" si="14"/>
        <v>0</v>
      </c>
      <c r="G345" s="155"/>
      <c r="H345" s="138"/>
      <c r="I345" s="124" t="e">
        <f>VLOOKUP(H345,Presupuesto!$B$11:$C$565,2,0)</f>
        <v>#N/A</v>
      </c>
      <c r="J345" s="92" t="str">
        <f t="shared" si="15"/>
        <v>Estudiantes y Graduados</v>
      </c>
      <c r="K345" s="92" t="s">
        <v>414</v>
      </c>
      <c r="L345" s="92"/>
    </row>
    <row r="346" spans="3:12">
      <c r="C346" s="137"/>
      <c r="D346" s="152"/>
      <c r="E346" s="112"/>
      <c r="F346" s="91">
        <f t="shared" si="14"/>
        <v>0</v>
      </c>
      <c r="G346" s="155"/>
      <c r="H346" s="138"/>
      <c r="I346" s="124" t="e">
        <f>VLOOKUP(H346,Presupuesto!$B$11:$C$565,2,0)</f>
        <v>#N/A</v>
      </c>
      <c r="J346" s="92" t="str">
        <f t="shared" si="15"/>
        <v>Estudiantes y Graduados</v>
      </c>
      <c r="K346" s="92" t="s">
        <v>414</v>
      </c>
      <c r="L346" s="92"/>
    </row>
    <row r="347" spans="3:12">
      <c r="C347" s="137"/>
      <c r="D347" s="152"/>
      <c r="E347" s="112"/>
      <c r="F347" s="91">
        <f t="shared" si="14"/>
        <v>0</v>
      </c>
      <c r="G347" s="155"/>
      <c r="H347" s="138"/>
      <c r="I347" s="124" t="e">
        <f>VLOOKUP(H347,Presupuesto!$B$11:$C$565,2,0)</f>
        <v>#N/A</v>
      </c>
      <c r="J347" s="92" t="str">
        <f t="shared" si="15"/>
        <v>Estudiantes y Graduados</v>
      </c>
      <c r="K347" s="92" t="s">
        <v>414</v>
      </c>
      <c r="L347" s="92"/>
    </row>
    <row r="348" spans="3:12">
      <c r="C348" s="139"/>
      <c r="D348" s="152"/>
      <c r="E348" s="112"/>
      <c r="F348" s="91">
        <f t="shared" si="14"/>
        <v>0</v>
      </c>
      <c r="G348" s="155"/>
      <c r="H348" s="140"/>
      <c r="I348" s="124" t="e">
        <f>VLOOKUP(H348,Presupuesto!$B$11:$C$565,2,0)</f>
        <v>#N/A</v>
      </c>
      <c r="J348" s="92" t="str">
        <f t="shared" si="15"/>
        <v>Estudiantes y Graduados</v>
      </c>
      <c r="K348" s="92" t="s">
        <v>405</v>
      </c>
      <c r="L348" s="92"/>
    </row>
    <row r="349" spans="3:12">
      <c r="C349" s="139"/>
      <c r="D349" s="152"/>
      <c r="E349" s="112"/>
      <c r="F349" s="91">
        <f t="shared" si="14"/>
        <v>0</v>
      </c>
      <c r="G349" s="155"/>
      <c r="H349" s="140"/>
      <c r="I349" s="124" t="e">
        <f>VLOOKUP(H349,Presupuesto!$B$11:$C$565,2,0)</f>
        <v>#N/A</v>
      </c>
      <c r="J349" s="92" t="str">
        <f t="shared" si="15"/>
        <v>Estudiantes y Graduados</v>
      </c>
      <c r="K349" s="92" t="s">
        <v>414</v>
      </c>
      <c r="L349" s="92"/>
    </row>
    <row r="350" spans="3:12">
      <c r="C350" s="139"/>
      <c r="D350" s="152"/>
      <c r="E350" s="112"/>
      <c r="F350" s="91">
        <f t="shared" si="14"/>
        <v>0</v>
      </c>
      <c r="G350" s="155"/>
      <c r="H350" s="140"/>
      <c r="I350" s="124" t="e">
        <f>VLOOKUP(H350,Presupuesto!$B$11:$C$565,2,0)</f>
        <v>#N/A</v>
      </c>
      <c r="J350" s="92" t="str">
        <f t="shared" si="15"/>
        <v>Estudiantes y Graduados</v>
      </c>
      <c r="K350" s="92" t="s">
        <v>414</v>
      </c>
      <c r="L350" s="92"/>
    </row>
    <row r="351" spans="3:12">
      <c r="C351" s="139"/>
      <c r="D351" s="152"/>
      <c r="E351" s="112"/>
      <c r="F351" s="91">
        <f t="shared" si="14"/>
        <v>0</v>
      </c>
      <c r="G351" s="155"/>
      <c r="H351" s="140"/>
      <c r="I351" s="124" t="e">
        <f>VLOOKUP(H351,Presupuesto!$B$11:$C$565,2,0)</f>
        <v>#N/A</v>
      </c>
      <c r="J351" s="92" t="str">
        <f t="shared" si="15"/>
        <v>Estudiantes y Graduados</v>
      </c>
      <c r="K351" s="92" t="s">
        <v>414</v>
      </c>
      <c r="L351" s="92"/>
    </row>
    <row r="352" spans="3:12" ht="15.75" thickBot="1">
      <c r="C352" s="141"/>
      <c r="D352" s="217"/>
      <c r="E352" s="97"/>
      <c r="F352" s="99">
        <f t="shared" si="14"/>
        <v>0</v>
      </c>
      <c r="G352" s="156"/>
      <c r="H352" s="142"/>
      <c r="I352" s="126" t="e">
        <f>VLOOKUP(H352,Presupuesto!$B$11:$C$565,2,0)</f>
        <v>#N/A</v>
      </c>
      <c r="J352" s="100" t="str">
        <f t="shared" si="15"/>
        <v>Estudiantes y Graduados</v>
      </c>
      <c r="K352" s="118" t="s">
        <v>396</v>
      </c>
      <c r="L352" s="118"/>
    </row>
    <row r="353" spans="3:12" ht="15.75" thickBot="1"/>
    <row r="354" spans="3:12" ht="15.75" thickBot="1">
      <c r="C354" s="151" t="s">
        <v>53</v>
      </c>
      <c r="D354" s="102">
        <f>SUM(F361:F395)</f>
        <v>0</v>
      </c>
      <c r="F354" s="69"/>
      <c r="G354" s="73"/>
      <c r="H354" s="69"/>
      <c r="I354" s="69"/>
    </row>
    <row r="355" spans="3:12">
      <c r="C355" s="69"/>
      <c r="D355" s="31"/>
      <c r="E355" s="87"/>
      <c r="F355" s="87"/>
      <c r="G355" s="87"/>
      <c r="H355" s="70"/>
      <c r="I355" s="70"/>
      <c r="J355" s="70"/>
      <c r="K355" s="106"/>
    </row>
    <row r="356" spans="3:12">
      <c r="C356" s="69"/>
      <c r="D356" s="31"/>
      <c r="E356" s="87"/>
      <c r="F356" s="87"/>
      <c r="G356" s="87"/>
      <c r="H356" s="70"/>
      <c r="I356" s="70"/>
      <c r="J356" s="70"/>
      <c r="K356" s="106"/>
    </row>
    <row r="357" spans="3:12" ht="15.75">
      <c r="C357" s="199" t="s">
        <v>394</v>
      </c>
      <c r="D357" s="200"/>
      <c r="E357" s="87"/>
      <c r="F357" s="87"/>
      <c r="G357" s="87"/>
      <c r="H357" s="70"/>
      <c r="I357" s="70"/>
      <c r="J357" s="70"/>
      <c r="K357" s="106"/>
    </row>
    <row r="358" spans="3:12" ht="18.75">
      <c r="C358" s="203" t="e">
        <f>IFERROR(VLOOKUP(D357,'Desarrollo e Innov. Curricular'!$G:$H,2,FALSE),IFERROR(VLOOKUP(D357,'Investigación Científica'!$G:$H,2,FALSE),IFERROR(VLOOKUP(D357,'Vinculación Univ. Sociedad'!$G:$H,2,FALSE),IFERROR(VLOOKUP(D357,'Docencia y Profesorado Universi'!$G:$H,2,FALSE),IFERROR(VLOOKUP(D357,'Estudiantes y Graduados'!$G:$H,2,FALSE),IFERROR(VLOOKUP(D357,'10Gestion Administrativa'!$G:$H,2,FALSE),IFERROR(VLOOKUP(D357,'Gestión Académica'!$G:$H,2,FALSE),IFERROR(VLOOKUP(D357,'Aseguramiento de la Calidad'!$G:$H,2,FALSE),IFERROR(VLOOKUP(D357,'Gestión del Conocimiento'!$G:$H,2,FALSE),IFERROR(VLOOKUP(D357,'Gobernabilidad y Procesos...'!$G:$H,2,FALSE),IFERROR(VLOOKUP(D357,'Gestión del Talento Humano'!$G:$H,2,FALSE),IFERROR(VLOOKUP(D357,'Internacionalización de la E.S.'!$G:$H,2,FALSE),IFERROR(VLOOKUP(D357,'Cultura de Innovación Insti...'!$G:$H,2,FALSE),VLOOKUP(D357,'Lo Esencial de la Reforma Univ.'!$G:$H,2,0))))))))))))))</f>
        <v>#N/A</v>
      </c>
      <c r="D358" s="31"/>
      <c r="E358" s="87"/>
      <c r="F358" s="87"/>
      <c r="G358" s="87"/>
      <c r="H358" s="70"/>
      <c r="I358" s="70"/>
      <c r="J358" s="70"/>
      <c r="K358" s="106"/>
    </row>
    <row r="359" spans="3:12" ht="15.75" thickBot="1">
      <c r="F359" s="87"/>
      <c r="G359" s="70"/>
      <c r="H359" s="70"/>
      <c r="I359" s="70"/>
    </row>
    <row r="360" spans="3:12" ht="30.75" thickBot="1">
      <c r="C360" s="123" t="s">
        <v>44</v>
      </c>
      <c r="D360" s="128" t="s">
        <v>55</v>
      </c>
      <c r="E360" s="130" t="s">
        <v>57</v>
      </c>
      <c r="F360" s="129" t="s">
        <v>27</v>
      </c>
      <c r="G360" s="127" t="s">
        <v>133</v>
      </c>
      <c r="H360" s="130" t="s">
        <v>46</v>
      </c>
      <c r="I360" s="127" t="s">
        <v>134</v>
      </c>
      <c r="J360" s="127" t="s">
        <v>412</v>
      </c>
      <c r="K360" s="127" t="s">
        <v>413</v>
      </c>
      <c r="L360" s="127" t="s">
        <v>469</v>
      </c>
    </row>
    <row r="361" spans="3:12">
      <c r="C361" s="135"/>
      <c r="D361" s="152"/>
      <c r="E361" s="109"/>
      <c r="F361" s="91">
        <f t="shared" ref="F361:F395" si="16">D361*E361</f>
        <v>0</v>
      </c>
      <c r="G361" s="155" t="s">
        <v>131</v>
      </c>
      <c r="H361" s="136" t="s">
        <v>1072</v>
      </c>
      <c r="I361" s="124" t="str">
        <f>VLOOKUP(H361,Presupuesto!$B$11:$C$565,2,0)</f>
        <v>BECAS</v>
      </c>
      <c r="J361" s="213" t="s">
        <v>1374</v>
      </c>
      <c r="K361" s="92" t="s">
        <v>396</v>
      </c>
      <c r="L361" s="92"/>
    </row>
    <row r="362" spans="3:12">
      <c r="C362" s="135"/>
      <c r="D362" s="152"/>
      <c r="E362" s="117"/>
      <c r="F362" s="91">
        <f t="shared" si="16"/>
        <v>0</v>
      </c>
      <c r="G362" s="155"/>
      <c r="H362" s="136" t="s">
        <v>1074</v>
      </c>
      <c r="I362" s="124" t="str">
        <f>VLOOKUP(H362,Presupuesto!$B$11:$C$565,2,0)</f>
        <v>BECAS ESTUDIANTES DE PREGRADO (PLAN REFORMA)</v>
      </c>
      <c r="J362" s="92" t="str">
        <f>$J$17</f>
        <v>Estudiantes y Graduados</v>
      </c>
      <c r="K362" s="92" t="s">
        <v>414</v>
      </c>
      <c r="L362" s="92"/>
    </row>
    <row r="363" spans="3:12">
      <c r="C363" s="135"/>
      <c r="D363" s="152"/>
      <c r="E363" s="117"/>
      <c r="F363" s="91">
        <f t="shared" si="16"/>
        <v>0</v>
      </c>
      <c r="G363" s="155"/>
      <c r="H363" s="136" t="s">
        <v>1076</v>
      </c>
      <c r="I363" s="124" t="str">
        <f>VLOOKUP(H363,Presupuesto!$B$11:$C$565,2,0)</f>
        <v>BECAS CONVENIO MINISTERIO SALUD -IHSS-UNAH</v>
      </c>
      <c r="J363" s="92" t="str">
        <f t="shared" ref="J363:J395" si="17">$J$17</f>
        <v>Estudiantes y Graduados</v>
      </c>
      <c r="K363" s="92" t="s">
        <v>414</v>
      </c>
      <c r="L363" s="92"/>
    </row>
    <row r="364" spans="3:12">
      <c r="C364" s="135"/>
      <c r="D364" s="152"/>
      <c r="E364" s="117"/>
      <c r="F364" s="91">
        <f t="shared" si="16"/>
        <v>0</v>
      </c>
      <c r="G364" s="155"/>
      <c r="H364" s="136" t="s">
        <v>1078</v>
      </c>
      <c r="I364" s="124" t="str">
        <f>VLOOKUP(H364,Presupuesto!$B$11:$C$565,2,0)</f>
        <v>BECAS DE ACTUALIZACION Y CAPACITACION DOCENTE</v>
      </c>
      <c r="J364" s="92" t="str">
        <f t="shared" si="17"/>
        <v>Estudiantes y Graduados</v>
      </c>
      <c r="K364" s="92" t="s">
        <v>414</v>
      </c>
      <c r="L364" s="92"/>
    </row>
    <row r="365" spans="3:12">
      <c r="C365" s="135"/>
      <c r="D365" s="152"/>
      <c r="E365" s="117"/>
      <c r="F365" s="91">
        <f t="shared" si="16"/>
        <v>0</v>
      </c>
      <c r="G365" s="155"/>
      <c r="H365" s="136" t="s">
        <v>1080</v>
      </c>
      <c r="I365" s="124" t="str">
        <f>VLOOKUP(H365,Presupuesto!$B$11:$C$565,2,0)</f>
        <v>BECAS EXCELENCIA ACADEMICA</v>
      </c>
      <c r="J365" s="92" t="str">
        <f t="shared" si="17"/>
        <v>Estudiantes y Graduados</v>
      </c>
      <c r="K365" s="92" t="s">
        <v>414</v>
      </c>
      <c r="L365" s="92"/>
    </row>
    <row r="366" spans="3:12">
      <c r="C366" s="135"/>
      <c r="D366" s="152"/>
      <c r="E366" s="117"/>
      <c r="F366" s="91">
        <f t="shared" si="16"/>
        <v>0</v>
      </c>
      <c r="G366" s="155"/>
      <c r="H366" s="136" t="s">
        <v>1082</v>
      </c>
      <c r="I366" s="124" t="str">
        <f>VLOOKUP(H366,Presupuesto!$B$11:$C$565,2,0)</f>
        <v>BECAS PARA HIJOS DE LOS TRABAJADORES</v>
      </c>
      <c r="J366" s="92" t="str">
        <f t="shared" si="17"/>
        <v>Estudiantes y Graduados</v>
      </c>
      <c r="K366" s="92" t="s">
        <v>403</v>
      </c>
      <c r="L366" s="92"/>
    </row>
    <row r="367" spans="3:12">
      <c r="C367" s="135"/>
      <c r="D367" s="152"/>
      <c r="E367" s="117"/>
      <c r="F367" s="91">
        <f t="shared" si="16"/>
        <v>0</v>
      </c>
      <c r="G367" s="155"/>
      <c r="H367" s="136" t="s">
        <v>1084</v>
      </c>
      <c r="I367" s="124" t="str">
        <f>VLOOKUP(H367,Presupuesto!$B$11:$C$565,2,0)</f>
        <v>BECAS POST GRADO ECONOMIA</v>
      </c>
      <c r="J367" s="92" t="str">
        <f t="shared" si="17"/>
        <v>Estudiantes y Graduados</v>
      </c>
      <c r="K367" s="92" t="s">
        <v>414</v>
      </c>
      <c r="L367" s="92"/>
    </row>
    <row r="368" spans="3:12">
      <c r="C368" s="135"/>
      <c r="D368" s="152"/>
      <c r="E368" s="117"/>
      <c r="F368" s="91">
        <f t="shared" si="16"/>
        <v>0</v>
      </c>
      <c r="G368" s="155"/>
      <c r="H368" s="136" t="s">
        <v>1086</v>
      </c>
      <c r="I368" s="124" t="str">
        <f>VLOOKUP(H368,Presupuesto!$B$11:$C$565,2,0)</f>
        <v>BECAS POST-GRADO DE TRABAJO SOCIAL</v>
      </c>
      <c r="J368" s="92" t="str">
        <f t="shared" si="17"/>
        <v>Estudiantes y Graduados</v>
      </c>
      <c r="K368" s="92" t="s">
        <v>414</v>
      </c>
      <c r="L368" s="92"/>
    </row>
    <row r="369" spans="3:12">
      <c r="C369" s="135"/>
      <c r="D369" s="152"/>
      <c r="E369" s="117"/>
      <c r="F369" s="91">
        <f t="shared" si="16"/>
        <v>0</v>
      </c>
      <c r="G369" s="155"/>
      <c r="H369" s="136" t="s">
        <v>1088</v>
      </c>
      <c r="I369" s="124" t="str">
        <f>VLOOKUP(H369,Presupuesto!$B$11:$C$565,2,0)</f>
        <v>BECAS PROFESIONALIZANTES DOCENTE (PLAN DE REFORMA)</v>
      </c>
      <c r="J369" s="92" t="str">
        <f t="shared" si="17"/>
        <v>Estudiantes y Graduados</v>
      </c>
      <c r="K369" s="92" t="s">
        <v>414</v>
      </c>
      <c r="L369" s="92"/>
    </row>
    <row r="370" spans="3:12">
      <c r="C370" s="135"/>
      <c r="D370" s="152"/>
      <c r="E370" s="117"/>
      <c r="F370" s="91">
        <f t="shared" si="16"/>
        <v>0</v>
      </c>
      <c r="G370" s="155"/>
      <c r="H370" s="136" t="s">
        <v>1090</v>
      </c>
      <c r="I370" s="124" t="str">
        <f>VLOOKUP(H370,Presupuesto!$B$11:$C$565,2,0)</f>
        <v>PRESTAMOS A ESTUDIANTES</v>
      </c>
      <c r="J370" s="92" t="str">
        <f t="shared" si="17"/>
        <v>Estudiantes y Graduados</v>
      </c>
      <c r="K370" s="92" t="s">
        <v>414</v>
      </c>
      <c r="L370" s="92"/>
    </row>
    <row r="371" spans="3:12">
      <c r="C371" s="135"/>
      <c r="D371" s="152"/>
      <c r="E371" s="117"/>
      <c r="F371" s="91">
        <f t="shared" si="16"/>
        <v>0</v>
      </c>
      <c r="G371" s="155"/>
      <c r="H371" s="136" t="s">
        <v>1092</v>
      </c>
      <c r="I371" s="124" t="str">
        <f>VLOOKUP(H371,Presupuesto!$B$11:$C$565,2,0)</f>
        <v>BECAS TALLERES EMPLEADOS A ESTUDIANTES</v>
      </c>
      <c r="J371" s="92" t="str">
        <f t="shared" si="17"/>
        <v>Estudiantes y Graduados</v>
      </c>
      <c r="K371" s="92" t="s">
        <v>414</v>
      </c>
      <c r="L371" s="92"/>
    </row>
    <row r="372" spans="3:12">
      <c r="C372" s="135"/>
      <c r="D372" s="152"/>
      <c r="E372" s="117"/>
      <c r="F372" s="91">
        <f t="shared" si="16"/>
        <v>0</v>
      </c>
      <c r="G372" s="155"/>
      <c r="H372" s="136" t="s">
        <v>1094</v>
      </c>
      <c r="I372" s="124" t="str">
        <f>VLOOKUP(H372,Presupuesto!$B$11:$C$565,2,0)</f>
        <v>BECAS EXTERNAS DE INVESTIGACION</v>
      </c>
      <c r="J372" s="92" t="str">
        <f t="shared" si="17"/>
        <v>Estudiantes y Graduados</v>
      </c>
      <c r="K372" s="92" t="s">
        <v>414</v>
      </c>
      <c r="L372" s="92"/>
    </row>
    <row r="373" spans="3:12">
      <c r="C373" s="135"/>
      <c r="D373" s="152"/>
      <c r="E373" s="117"/>
      <c r="F373" s="91">
        <f t="shared" si="16"/>
        <v>0</v>
      </c>
      <c r="G373" s="155"/>
      <c r="H373" s="136" t="s">
        <v>1096</v>
      </c>
      <c r="I373" s="124" t="str">
        <f>VLOOKUP(H373,Presupuesto!$B$11:$C$565,2,0)</f>
        <v>BECAS SUSTANTIVAS DE INVESTIGACIÓN</v>
      </c>
      <c r="J373" s="92" t="str">
        <f t="shared" si="17"/>
        <v>Estudiantes y Graduados</v>
      </c>
      <c r="K373" s="92" t="s">
        <v>414</v>
      </c>
      <c r="L373" s="92"/>
    </row>
    <row r="374" spans="3:12">
      <c r="C374" s="135"/>
      <c r="D374" s="152"/>
      <c r="E374" s="117"/>
      <c r="F374" s="91">
        <f t="shared" si="16"/>
        <v>0</v>
      </c>
      <c r="G374" s="155"/>
      <c r="H374" s="136" t="s">
        <v>1098</v>
      </c>
      <c r="I374" s="124" t="str">
        <f>VLOOKUP(H374,Presupuesto!$B$11:$C$565,2,0)</f>
        <v>BECAS DE INVEST, PARA ESTUD. DE PREGRADO</v>
      </c>
      <c r="J374" s="92" t="str">
        <f t="shared" si="17"/>
        <v>Estudiantes y Graduados</v>
      </c>
      <c r="K374" s="92" t="s">
        <v>414</v>
      </c>
      <c r="L374" s="92"/>
    </row>
    <row r="375" spans="3:12">
      <c r="C375" s="135"/>
      <c r="D375" s="152"/>
      <c r="E375" s="117"/>
      <c r="F375" s="91">
        <f t="shared" si="16"/>
        <v>0</v>
      </c>
      <c r="G375" s="155"/>
      <c r="H375" s="136" t="s">
        <v>1100</v>
      </c>
      <c r="I375" s="124" t="str">
        <f>VLOOKUP(H375,Presupuesto!$B$11:$C$565,2,0)</f>
        <v>BECAS DE INVEST. PARA DOC.DE POST-GRADO</v>
      </c>
      <c r="J375" s="92" t="str">
        <f t="shared" si="17"/>
        <v>Estudiantes y Graduados</v>
      </c>
      <c r="K375" s="92" t="s">
        <v>414</v>
      </c>
      <c r="L375" s="92"/>
    </row>
    <row r="376" spans="3:12">
      <c r="C376" s="135"/>
      <c r="D376" s="152"/>
      <c r="E376" s="117"/>
      <c r="F376" s="91">
        <f t="shared" si="16"/>
        <v>0</v>
      </c>
      <c r="G376" s="155"/>
      <c r="H376" s="136" t="s">
        <v>1102</v>
      </c>
      <c r="I376" s="124" t="str">
        <f>VLOOKUP(H376,Presupuesto!$B$11:$C$565,2,0)</f>
        <v>BECAS BÁSICAS DE INVESTIGACIÓN</v>
      </c>
      <c r="J376" s="92" t="str">
        <f t="shared" si="17"/>
        <v>Estudiantes y Graduados</v>
      </c>
      <c r="K376" s="92" t="s">
        <v>414</v>
      </c>
      <c r="L376" s="92"/>
    </row>
    <row r="377" spans="3:12">
      <c r="C377" s="135"/>
      <c r="D377" s="152"/>
      <c r="E377" s="117"/>
      <c r="F377" s="91">
        <f t="shared" si="16"/>
        <v>0</v>
      </c>
      <c r="G377" s="155"/>
      <c r="H377" s="136" t="s">
        <v>1104</v>
      </c>
      <c r="I377" s="124" t="str">
        <f>VLOOKUP(H377,Presupuesto!$B$11:$C$565,2,0)</f>
        <v>BECAS RELEVO GENERACIONAL</v>
      </c>
      <c r="J377" s="92" t="str">
        <f t="shared" si="17"/>
        <v>Estudiantes y Graduados</v>
      </c>
      <c r="K377" s="92" t="s">
        <v>414</v>
      </c>
      <c r="L377" s="92"/>
    </row>
    <row r="378" spans="3:12">
      <c r="C378" s="135"/>
      <c r="D378" s="152"/>
      <c r="E378" s="117"/>
      <c r="F378" s="91">
        <f t="shared" si="16"/>
        <v>0</v>
      </c>
      <c r="G378" s="155"/>
      <c r="H378" s="136" t="s">
        <v>1106</v>
      </c>
      <c r="I378" s="124" t="str">
        <f>VLOOKUP(H378,Presupuesto!$B$11:$C$565,2,0)</f>
        <v>BECAS DE EQUIDAD</v>
      </c>
      <c r="J378" s="92" t="str">
        <f t="shared" si="17"/>
        <v>Estudiantes y Graduados</v>
      </c>
      <c r="K378" s="92" t="s">
        <v>414</v>
      </c>
      <c r="L378" s="92"/>
    </row>
    <row r="379" spans="3:12">
      <c r="C379" s="135"/>
      <c r="D379" s="152"/>
      <c r="E379" s="117"/>
      <c r="F379" s="91">
        <f t="shared" si="16"/>
        <v>0</v>
      </c>
      <c r="G379" s="155"/>
      <c r="H379" s="136" t="s">
        <v>1108</v>
      </c>
      <c r="I379" s="124" t="str">
        <f>VLOOKUP(H379,Presupuesto!$B$11:$C$565,2,0)</f>
        <v>PREMIOS AL INVESTIGADOR</v>
      </c>
      <c r="J379" s="92" t="str">
        <f t="shared" si="17"/>
        <v>Estudiantes y Graduados</v>
      </c>
      <c r="K379" s="92" t="s">
        <v>414</v>
      </c>
      <c r="L379" s="92"/>
    </row>
    <row r="380" spans="3:12">
      <c r="C380" s="135"/>
      <c r="D380" s="152"/>
      <c r="E380" s="117"/>
      <c r="F380" s="91">
        <f t="shared" si="16"/>
        <v>0</v>
      </c>
      <c r="G380" s="155"/>
      <c r="H380" s="136" t="s">
        <v>1110</v>
      </c>
      <c r="I380" s="124" t="str">
        <f>VLOOKUP(H380,Presupuesto!$B$11:$C$565,2,0)</f>
        <v>BECAS DE INV. PARA ESTUDIANTES DE POSTGRADO</v>
      </c>
      <c r="J380" s="92" t="str">
        <f t="shared" si="17"/>
        <v>Estudiantes y Graduados</v>
      </c>
      <c r="K380" s="92" t="s">
        <v>414</v>
      </c>
      <c r="L380" s="92"/>
    </row>
    <row r="381" spans="3:12">
      <c r="C381" s="135"/>
      <c r="D381" s="152"/>
      <c r="E381" s="117"/>
      <c r="F381" s="91">
        <f t="shared" si="16"/>
        <v>0</v>
      </c>
      <c r="G381" s="155"/>
      <c r="H381" s="136" t="s">
        <v>1112</v>
      </c>
      <c r="I381" s="124" t="str">
        <f>VLOOKUP(H381,Presupuesto!$B$11:$C$565,2,0)</f>
        <v>Becas Especiales de Investigación</v>
      </c>
      <c r="J381" s="92" t="str">
        <f t="shared" si="17"/>
        <v>Estudiantes y Graduados</v>
      </c>
      <c r="K381" s="92" t="s">
        <v>414</v>
      </c>
      <c r="L381" s="92"/>
    </row>
    <row r="382" spans="3:12">
      <c r="C382" s="135"/>
      <c r="D382" s="152"/>
      <c r="E382" s="117"/>
      <c r="F382" s="91">
        <f t="shared" si="16"/>
        <v>0</v>
      </c>
      <c r="G382" s="155"/>
      <c r="H382" s="136"/>
      <c r="I382" s="124" t="e">
        <f>VLOOKUP(H382,Presupuesto!$B$11:$C$565,2,0)</f>
        <v>#N/A</v>
      </c>
      <c r="J382" s="92" t="str">
        <f t="shared" si="17"/>
        <v>Estudiantes y Graduados</v>
      </c>
      <c r="K382" s="92" t="s">
        <v>414</v>
      </c>
      <c r="L382" s="92"/>
    </row>
    <row r="383" spans="3:12">
      <c r="C383" s="137"/>
      <c r="D383" s="152"/>
      <c r="E383" s="112"/>
      <c r="F383" s="91">
        <f t="shared" si="16"/>
        <v>0</v>
      </c>
      <c r="G383" s="155"/>
      <c r="H383" s="138"/>
      <c r="I383" s="124" t="e">
        <f>VLOOKUP(H383,Presupuesto!$B$11:$C$565,2,0)</f>
        <v>#N/A</v>
      </c>
      <c r="J383" s="92" t="str">
        <f t="shared" si="17"/>
        <v>Estudiantes y Graduados</v>
      </c>
      <c r="K383" s="92" t="s">
        <v>414</v>
      </c>
      <c r="L383" s="92"/>
    </row>
    <row r="384" spans="3:12">
      <c r="C384" s="137"/>
      <c r="D384" s="152"/>
      <c r="E384" s="112"/>
      <c r="F384" s="91">
        <f t="shared" si="16"/>
        <v>0</v>
      </c>
      <c r="G384" s="155"/>
      <c r="H384" s="138"/>
      <c r="I384" s="124" t="e">
        <f>VLOOKUP(H384,Presupuesto!$B$11:$C$565,2,0)</f>
        <v>#N/A</v>
      </c>
      <c r="J384" s="92" t="str">
        <f t="shared" si="17"/>
        <v>Estudiantes y Graduados</v>
      </c>
      <c r="K384" s="92" t="s">
        <v>414</v>
      </c>
      <c r="L384" s="92"/>
    </row>
    <row r="385" spans="3:12">
      <c r="C385" s="137"/>
      <c r="D385" s="152"/>
      <c r="E385" s="112"/>
      <c r="F385" s="91">
        <f t="shared" si="16"/>
        <v>0</v>
      </c>
      <c r="G385" s="155"/>
      <c r="H385" s="138"/>
      <c r="I385" s="124" t="e">
        <f>VLOOKUP(H385,Presupuesto!$B$11:$C$565,2,0)</f>
        <v>#N/A</v>
      </c>
      <c r="J385" s="92" t="str">
        <f t="shared" si="17"/>
        <v>Estudiantes y Graduados</v>
      </c>
      <c r="K385" s="92" t="s">
        <v>414</v>
      </c>
      <c r="L385" s="92"/>
    </row>
    <row r="386" spans="3:12">
      <c r="C386" s="137"/>
      <c r="D386" s="152"/>
      <c r="E386" s="112"/>
      <c r="F386" s="91">
        <f t="shared" si="16"/>
        <v>0</v>
      </c>
      <c r="G386" s="155"/>
      <c r="H386" s="138"/>
      <c r="I386" s="124" t="e">
        <f>VLOOKUP(H386,Presupuesto!$B$11:$C$565,2,0)</f>
        <v>#N/A</v>
      </c>
      <c r="J386" s="92" t="str">
        <f t="shared" si="17"/>
        <v>Estudiantes y Graduados</v>
      </c>
      <c r="K386" s="92" t="s">
        <v>414</v>
      </c>
      <c r="L386" s="92"/>
    </row>
    <row r="387" spans="3:12">
      <c r="C387" s="137"/>
      <c r="D387" s="152"/>
      <c r="E387" s="112"/>
      <c r="F387" s="91">
        <f t="shared" si="16"/>
        <v>0</v>
      </c>
      <c r="G387" s="155"/>
      <c r="H387" s="138"/>
      <c r="I387" s="124" t="e">
        <f>VLOOKUP(H387,Presupuesto!$B$11:$C$565,2,0)</f>
        <v>#N/A</v>
      </c>
      <c r="J387" s="92" t="str">
        <f t="shared" si="17"/>
        <v>Estudiantes y Graduados</v>
      </c>
      <c r="K387" s="92" t="s">
        <v>414</v>
      </c>
      <c r="L387" s="92"/>
    </row>
    <row r="388" spans="3:12">
      <c r="C388" s="137"/>
      <c r="D388" s="152"/>
      <c r="E388" s="112"/>
      <c r="F388" s="91">
        <f t="shared" si="16"/>
        <v>0</v>
      </c>
      <c r="G388" s="155"/>
      <c r="H388" s="138"/>
      <c r="I388" s="124" t="e">
        <f>VLOOKUP(H388,Presupuesto!$B$11:$C$565,2,0)</f>
        <v>#N/A</v>
      </c>
      <c r="J388" s="92" t="str">
        <f t="shared" si="17"/>
        <v>Estudiantes y Graduados</v>
      </c>
      <c r="K388" s="92" t="s">
        <v>414</v>
      </c>
      <c r="L388" s="92"/>
    </row>
    <row r="389" spans="3:12">
      <c r="C389" s="137"/>
      <c r="D389" s="152"/>
      <c r="E389" s="112"/>
      <c r="F389" s="91">
        <f t="shared" si="16"/>
        <v>0</v>
      </c>
      <c r="G389" s="155"/>
      <c r="H389" s="138"/>
      <c r="I389" s="124" t="e">
        <f>VLOOKUP(H389,Presupuesto!$B$11:$C$565,2,0)</f>
        <v>#N/A</v>
      </c>
      <c r="J389" s="92" t="str">
        <f t="shared" si="17"/>
        <v>Estudiantes y Graduados</v>
      </c>
      <c r="K389" s="92" t="s">
        <v>414</v>
      </c>
      <c r="L389" s="92"/>
    </row>
    <row r="390" spans="3:12">
      <c r="C390" s="137"/>
      <c r="D390" s="152"/>
      <c r="E390" s="112"/>
      <c r="F390" s="91">
        <f t="shared" si="16"/>
        <v>0</v>
      </c>
      <c r="G390" s="155"/>
      <c r="H390" s="138"/>
      <c r="I390" s="124" t="e">
        <f>VLOOKUP(H390,Presupuesto!$B$11:$C$565,2,0)</f>
        <v>#N/A</v>
      </c>
      <c r="J390" s="92" t="str">
        <f t="shared" si="17"/>
        <v>Estudiantes y Graduados</v>
      </c>
      <c r="K390" s="92" t="s">
        <v>414</v>
      </c>
      <c r="L390" s="92"/>
    </row>
    <row r="391" spans="3:12">
      <c r="C391" s="139"/>
      <c r="D391" s="152"/>
      <c r="E391" s="112"/>
      <c r="F391" s="91">
        <f t="shared" si="16"/>
        <v>0</v>
      </c>
      <c r="G391" s="155"/>
      <c r="H391" s="140"/>
      <c r="I391" s="124" t="e">
        <f>VLOOKUP(H391,Presupuesto!$B$11:$C$565,2,0)</f>
        <v>#N/A</v>
      </c>
      <c r="J391" s="92" t="str">
        <f t="shared" si="17"/>
        <v>Estudiantes y Graduados</v>
      </c>
      <c r="K391" s="92" t="s">
        <v>405</v>
      </c>
      <c r="L391" s="92"/>
    </row>
    <row r="392" spans="3:12">
      <c r="C392" s="139"/>
      <c r="D392" s="152"/>
      <c r="E392" s="112"/>
      <c r="F392" s="91">
        <f t="shared" si="16"/>
        <v>0</v>
      </c>
      <c r="G392" s="155"/>
      <c r="H392" s="140"/>
      <c r="I392" s="124" t="e">
        <f>VLOOKUP(H392,Presupuesto!$B$11:$C$565,2,0)</f>
        <v>#N/A</v>
      </c>
      <c r="J392" s="92" t="str">
        <f t="shared" si="17"/>
        <v>Estudiantes y Graduados</v>
      </c>
      <c r="K392" s="92" t="s">
        <v>414</v>
      </c>
      <c r="L392" s="92"/>
    </row>
    <row r="393" spans="3:12">
      <c r="C393" s="139"/>
      <c r="D393" s="152"/>
      <c r="E393" s="112"/>
      <c r="F393" s="91">
        <f t="shared" si="16"/>
        <v>0</v>
      </c>
      <c r="G393" s="155"/>
      <c r="H393" s="140"/>
      <c r="I393" s="124" t="e">
        <f>VLOOKUP(H393,Presupuesto!$B$11:$C$565,2,0)</f>
        <v>#N/A</v>
      </c>
      <c r="J393" s="92" t="str">
        <f t="shared" si="17"/>
        <v>Estudiantes y Graduados</v>
      </c>
      <c r="K393" s="92" t="s">
        <v>414</v>
      </c>
      <c r="L393" s="92"/>
    </row>
    <row r="394" spans="3:12">
      <c r="C394" s="139"/>
      <c r="D394" s="152"/>
      <c r="E394" s="112"/>
      <c r="F394" s="91">
        <f t="shared" si="16"/>
        <v>0</v>
      </c>
      <c r="G394" s="155"/>
      <c r="H394" s="140"/>
      <c r="I394" s="124" t="e">
        <f>VLOOKUP(H394,Presupuesto!$B$11:$C$565,2,0)</f>
        <v>#N/A</v>
      </c>
      <c r="J394" s="92" t="str">
        <f t="shared" si="17"/>
        <v>Estudiantes y Graduados</v>
      </c>
      <c r="K394" s="92" t="s">
        <v>414</v>
      </c>
      <c r="L394" s="92"/>
    </row>
    <row r="395" spans="3:12" ht="15.75" thickBot="1">
      <c r="C395" s="141"/>
      <c r="D395" s="217"/>
      <c r="E395" s="97"/>
      <c r="F395" s="99">
        <f t="shared" si="16"/>
        <v>0</v>
      </c>
      <c r="G395" s="156"/>
      <c r="H395" s="142"/>
      <c r="I395" s="126" t="e">
        <f>VLOOKUP(H395,Presupuesto!$B$11:$C$565,2,0)</f>
        <v>#N/A</v>
      </c>
      <c r="J395" s="100" t="str">
        <f t="shared" si="17"/>
        <v>Estudiantes y Graduados</v>
      </c>
      <c r="K395" s="118" t="s">
        <v>396</v>
      </c>
      <c r="L395" s="118"/>
    </row>
    <row r="396" spans="3:12" ht="15.75" thickBot="1">
      <c r="F396" s="84"/>
      <c r="G396" s="83"/>
      <c r="H396" s="84"/>
      <c r="I396" s="84"/>
    </row>
    <row r="397" spans="3:12" ht="15.75" thickBot="1">
      <c r="C397" s="151" t="s">
        <v>53</v>
      </c>
      <c r="D397" s="102">
        <f>SUM(F404:F438)</f>
        <v>0</v>
      </c>
      <c r="F397" s="69"/>
      <c r="G397" s="73"/>
      <c r="H397" s="69"/>
      <c r="I397" s="69"/>
    </row>
    <row r="398" spans="3:12">
      <c r="C398" s="69"/>
      <c r="D398" s="31"/>
      <c r="E398" s="87"/>
      <c r="F398" s="87"/>
      <c r="G398" s="87"/>
      <c r="H398" s="70"/>
      <c r="I398" s="70"/>
      <c r="J398" s="70"/>
      <c r="K398" s="106"/>
    </row>
    <row r="399" spans="3:12">
      <c r="C399" s="69"/>
      <c r="D399" s="31"/>
      <c r="E399" s="87"/>
      <c r="F399" s="87"/>
      <c r="G399" s="87"/>
      <c r="H399" s="70"/>
      <c r="I399" s="70"/>
      <c r="J399" s="70"/>
      <c r="K399" s="106"/>
    </row>
    <row r="400" spans="3:12" ht="15.75">
      <c r="C400" s="199" t="s">
        <v>394</v>
      </c>
      <c r="D400" s="200"/>
      <c r="E400" s="87"/>
      <c r="F400" s="87"/>
      <c r="G400" s="87"/>
      <c r="H400" s="70"/>
      <c r="I400" s="70"/>
      <c r="J400" s="70"/>
      <c r="K400" s="106"/>
    </row>
    <row r="401" spans="3:12" ht="18.75">
      <c r="C401" s="203" t="e">
        <f>IFERROR(VLOOKUP(D400,'Desarrollo e Innov. Curricular'!$G:$H,2,FALSE),IFERROR(VLOOKUP(D400,'Investigación Científica'!$G:$H,2,FALSE),IFERROR(VLOOKUP(D400,'Vinculación Univ. Sociedad'!$G:$H,2,FALSE),IFERROR(VLOOKUP(D400,'Docencia y Profesorado Universi'!$G:$H,2,FALSE),IFERROR(VLOOKUP(D400,'Estudiantes y Graduados'!$G:$H,2,FALSE),IFERROR(VLOOKUP(D400,'10Gestion Administrativa'!$G:$H,2,FALSE),IFERROR(VLOOKUP(D400,'Gestión Académica'!$G:$H,2,FALSE),IFERROR(VLOOKUP(D400,'Aseguramiento de la Calidad'!$G:$H,2,FALSE),IFERROR(VLOOKUP(D400,'Gestión del Conocimiento'!$G:$H,2,FALSE),IFERROR(VLOOKUP(D400,'Gobernabilidad y Procesos...'!$G:$H,2,FALSE),IFERROR(VLOOKUP(D400,'Gestión del Talento Humano'!$G:$H,2,FALSE),IFERROR(VLOOKUP(D400,'Internacionalización de la E.S.'!$G:$H,2,FALSE),IFERROR(VLOOKUP(D400,'Cultura de Innovación Insti...'!$G:$H,2,FALSE),VLOOKUP(D400,'Lo Esencial de la Reforma Univ.'!$G:$H,2,0))))))))))))))</f>
        <v>#N/A</v>
      </c>
      <c r="D401" s="31"/>
      <c r="E401" s="87"/>
      <c r="F401" s="87"/>
      <c r="G401" s="87"/>
      <c r="H401" s="70"/>
      <c r="I401" s="70"/>
      <c r="J401" s="70"/>
      <c r="K401" s="106"/>
    </row>
    <row r="402" spans="3:12" ht="15.75" thickBot="1">
      <c r="F402" s="87"/>
      <c r="G402" s="70"/>
      <c r="H402" s="70"/>
      <c r="I402" s="70"/>
    </row>
    <row r="403" spans="3:12" ht="30.75" thickBot="1">
      <c r="C403" s="123" t="s">
        <v>44</v>
      </c>
      <c r="D403" s="128" t="s">
        <v>55</v>
      </c>
      <c r="E403" s="130" t="s">
        <v>57</v>
      </c>
      <c r="F403" s="129" t="s">
        <v>27</v>
      </c>
      <c r="G403" s="127" t="s">
        <v>133</v>
      </c>
      <c r="H403" s="130" t="s">
        <v>46</v>
      </c>
      <c r="I403" s="127" t="s">
        <v>134</v>
      </c>
      <c r="J403" s="127" t="s">
        <v>412</v>
      </c>
      <c r="K403" s="127" t="s">
        <v>413</v>
      </c>
      <c r="L403" s="127" t="s">
        <v>469</v>
      </c>
    </row>
    <row r="404" spans="3:12">
      <c r="C404" s="135"/>
      <c r="D404" s="152"/>
      <c r="E404" s="109"/>
      <c r="F404" s="91">
        <f t="shared" ref="F404:F438" si="18">D404*E404</f>
        <v>0</v>
      </c>
      <c r="G404" s="155" t="s">
        <v>131</v>
      </c>
      <c r="H404" s="136" t="s">
        <v>1072</v>
      </c>
      <c r="I404" s="124" t="str">
        <f>VLOOKUP(H404,Presupuesto!$B$11:$C$565,2,0)</f>
        <v>BECAS</v>
      </c>
      <c r="J404" s="213" t="s">
        <v>1374</v>
      </c>
      <c r="K404" s="92" t="s">
        <v>396</v>
      </c>
      <c r="L404" s="92"/>
    </row>
    <row r="405" spans="3:12">
      <c r="C405" s="135"/>
      <c r="D405" s="152"/>
      <c r="E405" s="117"/>
      <c r="F405" s="91">
        <f t="shared" si="18"/>
        <v>0</v>
      </c>
      <c r="G405" s="155"/>
      <c r="H405" s="136" t="s">
        <v>1074</v>
      </c>
      <c r="I405" s="124" t="str">
        <f>VLOOKUP(H405,Presupuesto!$B$11:$C$565,2,0)</f>
        <v>BECAS ESTUDIANTES DE PREGRADO (PLAN REFORMA)</v>
      </c>
      <c r="J405" s="92" t="str">
        <f>$J$17</f>
        <v>Estudiantes y Graduados</v>
      </c>
      <c r="K405" s="92" t="s">
        <v>414</v>
      </c>
      <c r="L405" s="92"/>
    </row>
    <row r="406" spans="3:12">
      <c r="C406" s="135"/>
      <c r="D406" s="152"/>
      <c r="E406" s="117"/>
      <c r="F406" s="91">
        <f t="shared" si="18"/>
        <v>0</v>
      </c>
      <c r="G406" s="155"/>
      <c r="H406" s="136" t="s">
        <v>1076</v>
      </c>
      <c r="I406" s="124" t="str">
        <f>VLOOKUP(H406,Presupuesto!$B$11:$C$565,2,0)</f>
        <v>BECAS CONVENIO MINISTERIO SALUD -IHSS-UNAH</v>
      </c>
      <c r="J406" s="92" t="str">
        <f t="shared" ref="J406:J438" si="19">$J$17</f>
        <v>Estudiantes y Graduados</v>
      </c>
      <c r="K406" s="92" t="s">
        <v>414</v>
      </c>
      <c r="L406" s="92"/>
    </row>
    <row r="407" spans="3:12">
      <c r="C407" s="135"/>
      <c r="D407" s="152"/>
      <c r="E407" s="117"/>
      <c r="F407" s="91">
        <f t="shared" si="18"/>
        <v>0</v>
      </c>
      <c r="G407" s="155"/>
      <c r="H407" s="136" t="s">
        <v>1078</v>
      </c>
      <c r="I407" s="124" t="str">
        <f>VLOOKUP(H407,Presupuesto!$B$11:$C$565,2,0)</f>
        <v>BECAS DE ACTUALIZACION Y CAPACITACION DOCENTE</v>
      </c>
      <c r="J407" s="92" t="str">
        <f t="shared" si="19"/>
        <v>Estudiantes y Graduados</v>
      </c>
      <c r="K407" s="92" t="s">
        <v>414</v>
      </c>
      <c r="L407" s="92"/>
    </row>
    <row r="408" spans="3:12">
      <c r="C408" s="135"/>
      <c r="D408" s="152"/>
      <c r="E408" s="117"/>
      <c r="F408" s="91">
        <f t="shared" si="18"/>
        <v>0</v>
      </c>
      <c r="G408" s="155"/>
      <c r="H408" s="136" t="s">
        <v>1080</v>
      </c>
      <c r="I408" s="124" t="str">
        <f>VLOOKUP(H408,Presupuesto!$B$11:$C$565,2,0)</f>
        <v>BECAS EXCELENCIA ACADEMICA</v>
      </c>
      <c r="J408" s="92" t="str">
        <f t="shared" si="19"/>
        <v>Estudiantes y Graduados</v>
      </c>
      <c r="K408" s="92" t="s">
        <v>414</v>
      </c>
      <c r="L408" s="92"/>
    </row>
    <row r="409" spans="3:12">
      <c r="C409" s="135"/>
      <c r="D409" s="152"/>
      <c r="E409" s="117"/>
      <c r="F409" s="91">
        <f t="shared" si="18"/>
        <v>0</v>
      </c>
      <c r="G409" s="155"/>
      <c r="H409" s="136" t="s">
        <v>1082</v>
      </c>
      <c r="I409" s="124" t="str">
        <f>VLOOKUP(H409,Presupuesto!$B$11:$C$565,2,0)</f>
        <v>BECAS PARA HIJOS DE LOS TRABAJADORES</v>
      </c>
      <c r="J409" s="92" t="str">
        <f t="shared" si="19"/>
        <v>Estudiantes y Graduados</v>
      </c>
      <c r="K409" s="92" t="s">
        <v>403</v>
      </c>
      <c r="L409" s="92"/>
    </row>
    <row r="410" spans="3:12">
      <c r="C410" s="135"/>
      <c r="D410" s="152"/>
      <c r="E410" s="117"/>
      <c r="F410" s="91">
        <f t="shared" si="18"/>
        <v>0</v>
      </c>
      <c r="G410" s="155"/>
      <c r="H410" s="136" t="s">
        <v>1084</v>
      </c>
      <c r="I410" s="124" t="str">
        <f>VLOOKUP(H410,Presupuesto!$B$11:$C$565,2,0)</f>
        <v>BECAS POST GRADO ECONOMIA</v>
      </c>
      <c r="J410" s="92" t="str">
        <f t="shared" si="19"/>
        <v>Estudiantes y Graduados</v>
      </c>
      <c r="K410" s="92" t="s">
        <v>414</v>
      </c>
      <c r="L410" s="92"/>
    </row>
    <row r="411" spans="3:12">
      <c r="C411" s="135"/>
      <c r="D411" s="152"/>
      <c r="E411" s="117"/>
      <c r="F411" s="91">
        <f t="shared" si="18"/>
        <v>0</v>
      </c>
      <c r="G411" s="155"/>
      <c r="H411" s="136" t="s">
        <v>1086</v>
      </c>
      <c r="I411" s="124" t="str">
        <f>VLOOKUP(H411,Presupuesto!$B$11:$C$565,2,0)</f>
        <v>BECAS POST-GRADO DE TRABAJO SOCIAL</v>
      </c>
      <c r="J411" s="92" t="str">
        <f t="shared" si="19"/>
        <v>Estudiantes y Graduados</v>
      </c>
      <c r="K411" s="92" t="s">
        <v>414</v>
      </c>
      <c r="L411" s="92"/>
    </row>
    <row r="412" spans="3:12">
      <c r="C412" s="135"/>
      <c r="D412" s="152"/>
      <c r="E412" s="117"/>
      <c r="F412" s="91">
        <f t="shared" si="18"/>
        <v>0</v>
      </c>
      <c r="G412" s="155"/>
      <c r="H412" s="136" t="s">
        <v>1088</v>
      </c>
      <c r="I412" s="124" t="str">
        <f>VLOOKUP(H412,Presupuesto!$B$11:$C$565,2,0)</f>
        <v>BECAS PROFESIONALIZANTES DOCENTE (PLAN DE REFORMA)</v>
      </c>
      <c r="J412" s="92" t="str">
        <f t="shared" si="19"/>
        <v>Estudiantes y Graduados</v>
      </c>
      <c r="K412" s="92" t="s">
        <v>414</v>
      </c>
      <c r="L412" s="92"/>
    </row>
    <row r="413" spans="3:12">
      <c r="C413" s="135"/>
      <c r="D413" s="152"/>
      <c r="E413" s="117"/>
      <c r="F413" s="91">
        <f t="shared" si="18"/>
        <v>0</v>
      </c>
      <c r="G413" s="155"/>
      <c r="H413" s="136" t="s">
        <v>1090</v>
      </c>
      <c r="I413" s="124" t="str">
        <f>VLOOKUP(H413,Presupuesto!$B$11:$C$565,2,0)</f>
        <v>PRESTAMOS A ESTUDIANTES</v>
      </c>
      <c r="J413" s="92" t="str">
        <f t="shared" si="19"/>
        <v>Estudiantes y Graduados</v>
      </c>
      <c r="K413" s="92" t="s">
        <v>414</v>
      </c>
      <c r="L413" s="92"/>
    </row>
    <row r="414" spans="3:12">
      <c r="C414" s="135"/>
      <c r="D414" s="152"/>
      <c r="E414" s="117"/>
      <c r="F414" s="91">
        <f t="shared" si="18"/>
        <v>0</v>
      </c>
      <c r="G414" s="155"/>
      <c r="H414" s="136" t="s">
        <v>1092</v>
      </c>
      <c r="I414" s="124" t="str">
        <f>VLOOKUP(H414,Presupuesto!$B$11:$C$565,2,0)</f>
        <v>BECAS TALLERES EMPLEADOS A ESTUDIANTES</v>
      </c>
      <c r="J414" s="92" t="str">
        <f t="shared" si="19"/>
        <v>Estudiantes y Graduados</v>
      </c>
      <c r="K414" s="92" t="s">
        <v>414</v>
      </c>
      <c r="L414" s="92"/>
    </row>
    <row r="415" spans="3:12">
      <c r="C415" s="135"/>
      <c r="D415" s="152"/>
      <c r="E415" s="117"/>
      <c r="F415" s="91">
        <f t="shared" si="18"/>
        <v>0</v>
      </c>
      <c r="G415" s="155"/>
      <c r="H415" s="136" t="s">
        <v>1094</v>
      </c>
      <c r="I415" s="124" t="str">
        <f>VLOOKUP(H415,Presupuesto!$B$11:$C$565,2,0)</f>
        <v>BECAS EXTERNAS DE INVESTIGACION</v>
      </c>
      <c r="J415" s="92" t="str">
        <f t="shared" si="19"/>
        <v>Estudiantes y Graduados</v>
      </c>
      <c r="K415" s="92" t="s">
        <v>414</v>
      </c>
      <c r="L415" s="92"/>
    </row>
    <row r="416" spans="3:12">
      <c r="C416" s="135"/>
      <c r="D416" s="152"/>
      <c r="E416" s="117"/>
      <c r="F416" s="91">
        <f t="shared" si="18"/>
        <v>0</v>
      </c>
      <c r="G416" s="155"/>
      <c r="H416" s="136" t="s">
        <v>1096</v>
      </c>
      <c r="I416" s="124" t="str">
        <f>VLOOKUP(H416,Presupuesto!$B$11:$C$565,2,0)</f>
        <v>BECAS SUSTANTIVAS DE INVESTIGACIÓN</v>
      </c>
      <c r="J416" s="92" t="str">
        <f t="shared" si="19"/>
        <v>Estudiantes y Graduados</v>
      </c>
      <c r="K416" s="92" t="s">
        <v>414</v>
      </c>
      <c r="L416" s="92"/>
    </row>
    <row r="417" spans="3:12">
      <c r="C417" s="135"/>
      <c r="D417" s="152"/>
      <c r="E417" s="117"/>
      <c r="F417" s="91">
        <f t="shared" si="18"/>
        <v>0</v>
      </c>
      <c r="G417" s="155"/>
      <c r="H417" s="136" t="s">
        <v>1098</v>
      </c>
      <c r="I417" s="124" t="str">
        <f>VLOOKUP(H417,Presupuesto!$B$11:$C$565,2,0)</f>
        <v>BECAS DE INVEST, PARA ESTUD. DE PREGRADO</v>
      </c>
      <c r="J417" s="92" t="str">
        <f t="shared" si="19"/>
        <v>Estudiantes y Graduados</v>
      </c>
      <c r="K417" s="92" t="s">
        <v>414</v>
      </c>
      <c r="L417" s="92"/>
    </row>
    <row r="418" spans="3:12">
      <c r="C418" s="135"/>
      <c r="D418" s="152"/>
      <c r="E418" s="117"/>
      <c r="F418" s="91">
        <f t="shared" si="18"/>
        <v>0</v>
      </c>
      <c r="G418" s="155"/>
      <c r="H418" s="136" t="s">
        <v>1100</v>
      </c>
      <c r="I418" s="124" t="str">
        <f>VLOOKUP(H418,Presupuesto!$B$11:$C$565,2,0)</f>
        <v>BECAS DE INVEST. PARA DOC.DE POST-GRADO</v>
      </c>
      <c r="J418" s="92" t="str">
        <f t="shared" si="19"/>
        <v>Estudiantes y Graduados</v>
      </c>
      <c r="K418" s="92" t="s">
        <v>414</v>
      </c>
      <c r="L418" s="92"/>
    </row>
    <row r="419" spans="3:12">
      <c r="C419" s="135"/>
      <c r="D419" s="152"/>
      <c r="E419" s="117"/>
      <c r="F419" s="91">
        <f t="shared" si="18"/>
        <v>0</v>
      </c>
      <c r="G419" s="155"/>
      <c r="H419" s="136" t="s">
        <v>1102</v>
      </c>
      <c r="I419" s="124" t="str">
        <f>VLOOKUP(H419,Presupuesto!$B$11:$C$565,2,0)</f>
        <v>BECAS BÁSICAS DE INVESTIGACIÓN</v>
      </c>
      <c r="J419" s="92" t="str">
        <f t="shared" si="19"/>
        <v>Estudiantes y Graduados</v>
      </c>
      <c r="K419" s="92" t="s">
        <v>414</v>
      </c>
      <c r="L419" s="92"/>
    </row>
    <row r="420" spans="3:12">
      <c r="C420" s="135"/>
      <c r="D420" s="152"/>
      <c r="E420" s="117"/>
      <c r="F420" s="91">
        <f t="shared" si="18"/>
        <v>0</v>
      </c>
      <c r="G420" s="155"/>
      <c r="H420" s="136" t="s">
        <v>1104</v>
      </c>
      <c r="I420" s="124" t="str">
        <f>VLOOKUP(H420,Presupuesto!$B$11:$C$565,2,0)</f>
        <v>BECAS RELEVO GENERACIONAL</v>
      </c>
      <c r="J420" s="92" t="str">
        <f t="shared" si="19"/>
        <v>Estudiantes y Graduados</v>
      </c>
      <c r="K420" s="92" t="s">
        <v>414</v>
      </c>
      <c r="L420" s="92"/>
    </row>
    <row r="421" spans="3:12">
      <c r="C421" s="135"/>
      <c r="D421" s="152"/>
      <c r="E421" s="117"/>
      <c r="F421" s="91">
        <f t="shared" si="18"/>
        <v>0</v>
      </c>
      <c r="G421" s="155"/>
      <c r="H421" s="136" t="s">
        <v>1106</v>
      </c>
      <c r="I421" s="124" t="str">
        <f>VLOOKUP(H421,Presupuesto!$B$11:$C$565,2,0)</f>
        <v>BECAS DE EQUIDAD</v>
      </c>
      <c r="J421" s="92" t="str">
        <f t="shared" si="19"/>
        <v>Estudiantes y Graduados</v>
      </c>
      <c r="K421" s="92" t="s">
        <v>414</v>
      </c>
      <c r="L421" s="92"/>
    </row>
    <row r="422" spans="3:12">
      <c r="C422" s="135"/>
      <c r="D422" s="152"/>
      <c r="E422" s="117"/>
      <c r="F422" s="91">
        <f t="shared" si="18"/>
        <v>0</v>
      </c>
      <c r="G422" s="155"/>
      <c r="H422" s="136" t="s">
        <v>1108</v>
      </c>
      <c r="I422" s="124" t="str">
        <f>VLOOKUP(H422,Presupuesto!$B$11:$C$565,2,0)</f>
        <v>PREMIOS AL INVESTIGADOR</v>
      </c>
      <c r="J422" s="92" t="str">
        <f t="shared" si="19"/>
        <v>Estudiantes y Graduados</v>
      </c>
      <c r="K422" s="92" t="s">
        <v>414</v>
      </c>
      <c r="L422" s="92"/>
    </row>
    <row r="423" spans="3:12">
      <c r="C423" s="135"/>
      <c r="D423" s="152"/>
      <c r="E423" s="117"/>
      <c r="F423" s="91">
        <f t="shared" si="18"/>
        <v>0</v>
      </c>
      <c r="G423" s="155"/>
      <c r="H423" s="136" t="s">
        <v>1110</v>
      </c>
      <c r="I423" s="124" t="str">
        <f>VLOOKUP(H423,Presupuesto!$B$11:$C$565,2,0)</f>
        <v>BECAS DE INV. PARA ESTUDIANTES DE POSTGRADO</v>
      </c>
      <c r="J423" s="92" t="str">
        <f t="shared" si="19"/>
        <v>Estudiantes y Graduados</v>
      </c>
      <c r="K423" s="92" t="s">
        <v>414</v>
      </c>
      <c r="L423" s="92"/>
    </row>
    <row r="424" spans="3:12">
      <c r="C424" s="135"/>
      <c r="D424" s="152"/>
      <c r="E424" s="117"/>
      <c r="F424" s="91">
        <f t="shared" si="18"/>
        <v>0</v>
      </c>
      <c r="G424" s="155"/>
      <c r="H424" s="136" t="s">
        <v>1112</v>
      </c>
      <c r="I424" s="124" t="str">
        <f>VLOOKUP(H424,Presupuesto!$B$11:$C$565,2,0)</f>
        <v>Becas Especiales de Investigación</v>
      </c>
      <c r="J424" s="92" t="str">
        <f t="shared" si="19"/>
        <v>Estudiantes y Graduados</v>
      </c>
      <c r="K424" s="92" t="s">
        <v>414</v>
      </c>
      <c r="L424" s="92"/>
    </row>
    <row r="425" spans="3:12">
      <c r="C425" s="135"/>
      <c r="D425" s="152"/>
      <c r="E425" s="117"/>
      <c r="F425" s="91">
        <f t="shared" si="18"/>
        <v>0</v>
      </c>
      <c r="G425" s="155"/>
      <c r="H425" s="136"/>
      <c r="I425" s="124" t="e">
        <f>VLOOKUP(H425,Presupuesto!$B$11:$C$565,2,0)</f>
        <v>#N/A</v>
      </c>
      <c r="J425" s="92" t="str">
        <f t="shared" si="19"/>
        <v>Estudiantes y Graduados</v>
      </c>
      <c r="K425" s="92" t="s">
        <v>414</v>
      </c>
      <c r="L425" s="92"/>
    </row>
    <row r="426" spans="3:12">
      <c r="C426" s="137"/>
      <c r="D426" s="152"/>
      <c r="E426" s="112"/>
      <c r="F426" s="91">
        <f t="shared" si="18"/>
        <v>0</v>
      </c>
      <c r="G426" s="155"/>
      <c r="H426" s="138"/>
      <c r="I426" s="124" t="e">
        <f>VLOOKUP(H426,Presupuesto!$B$11:$C$565,2,0)</f>
        <v>#N/A</v>
      </c>
      <c r="J426" s="92" t="str">
        <f t="shared" si="19"/>
        <v>Estudiantes y Graduados</v>
      </c>
      <c r="K426" s="92" t="s">
        <v>414</v>
      </c>
      <c r="L426" s="92"/>
    </row>
    <row r="427" spans="3:12">
      <c r="C427" s="137"/>
      <c r="D427" s="152"/>
      <c r="E427" s="112"/>
      <c r="F427" s="91">
        <f t="shared" si="18"/>
        <v>0</v>
      </c>
      <c r="G427" s="155"/>
      <c r="H427" s="138"/>
      <c r="I427" s="124" t="e">
        <f>VLOOKUP(H427,Presupuesto!$B$11:$C$565,2,0)</f>
        <v>#N/A</v>
      </c>
      <c r="J427" s="92" t="str">
        <f t="shared" si="19"/>
        <v>Estudiantes y Graduados</v>
      </c>
      <c r="K427" s="92" t="s">
        <v>414</v>
      </c>
      <c r="L427" s="92"/>
    </row>
    <row r="428" spans="3:12">
      <c r="C428" s="137"/>
      <c r="D428" s="152"/>
      <c r="E428" s="112"/>
      <c r="F428" s="91">
        <f t="shared" si="18"/>
        <v>0</v>
      </c>
      <c r="G428" s="155"/>
      <c r="H428" s="138"/>
      <c r="I428" s="124" t="e">
        <f>VLOOKUP(H428,Presupuesto!$B$11:$C$565,2,0)</f>
        <v>#N/A</v>
      </c>
      <c r="J428" s="92" t="str">
        <f t="shared" si="19"/>
        <v>Estudiantes y Graduados</v>
      </c>
      <c r="K428" s="92" t="s">
        <v>414</v>
      </c>
      <c r="L428" s="92"/>
    </row>
    <row r="429" spans="3:12">
      <c r="C429" s="137"/>
      <c r="D429" s="152"/>
      <c r="E429" s="112"/>
      <c r="F429" s="91">
        <f t="shared" si="18"/>
        <v>0</v>
      </c>
      <c r="G429" s="155"/>
      <c r="H429" s="138"/>
      <c r="I429" s="124" t="e">
        <f>VLOOKUP(H429,Presupuesto!$B$11:$C$565,2,0)</f>
        <v>#N/A</v>
      </c>
      <c r="J429" s="92" t="str">
        <f t="shared" si="19"/>
        <v>Estudiantes y Graduados</v>
      </c>
      <c r="K429" s="92" t="s">
        <v>414</v>
      </c>
      <c r="L429" s="92"/>
    </row>
    <row r="430" spans="3:12">
      <c r="C430" s="137"/>
      <c r="D430" s="152"/>
      <c r="E430" s="112"/>
      <c r="F430" s="91">
        <f t="shared" si="18"/>
        <v>0</v>
      </c>
      <c r="G430" s="155"/>
      <c r="H430" s="138"/>
      <c r="I430" s="124" t="e">
        <f>VLOOKUP(H430,Presupuesto!$B$11:$C$565,2,0)</f>
        <v>#N/A</v>
      </c>
      <c r="J430" s="92" t="str">
        <f t="shared" si="19"/>
        <v>Estudiantes y Graduados</v>
      </c>
      <c r="K430" s="92" t="s">
        <v>414</v>
      </c>
      <c r="L430" s="92"/>
    </row>
    <row r="431" spans="3:12">
      <c r="C431" s="137"/>
      <c r="D431" s="152"/>
      <c r="E431" s="112"/>
      <c r="F431" s="91">
        <f t="shared" si="18"/>
        <v>0</v>
      </c>
      <c r="G431" s="155"/>
      <c r="H431" s="138"/>
      <c r="I431" s="124" t="e">
        <f>VLOOKUP(H431,Presupuesto!$B$11:$C$565,2,0)</f>
        <v>#N/A</v>
      </c>
      <c r="J431" s="92" t="str">
        <f t="shared" si="19"/>
        <v>Estudiantes y Graduados</v>
      </c>
      <c r="K431" s="92" t="s">
        <v>414</v>
      </c>
      <c r="L431" s="92"/>
    </row>
    <row r="432" spans="3:12">
      <c r="C432" s="137"/>
      <c r="D432" s="152"/>
      <c r="E432" s="112"/>
      <c r="F432" s="91">
        <f t="shared" si="18"/>
        <v>0</v>
      </c>
      <c r="G432" s="155"/>
      <c r="H432" s="138"/>
      <c r="I432" s="124" t="e">
        <f>VLOOKUP(H432,Presupuesto!$B$11:$C$565,2,0)</f>
        <v>#N/A</v>
      </c>
      <c r="J432" s="92" t="str">
        <f t="shared" si="19"/>
        <v>Estudiantes y Graduados</v>
      </c>
      <c r="K432" s="92" t="s">
        <v>414</v>
      </c>
      <c r="L432" s="92"/>
    </row>
    <row r="433" spans="3:12">
      <c r="C433" s="137"/>
      <c r="D433" s="152"/>
      <c r="E433" s="112"/>
      <c r="F433" s="91">
        <f t="shared" si="18"/>
        <v>0</v>
      </c>
      <c r="G433" s="155"/>
      <c r="H433" s="138"/>
      <c r="I433" s="124" t="e">
        <f>VLOOKUP(H433,Presupuesto!$B$11:$C$565,2,0)</f>
        <v>#N/A</v>
      </c>
      <c r="J433" s="92" t="str">
        <f t="shared" si="19"/>
        <v>Estudiantes y Graduados</v>
      </c>
      <c r="K433" s="92" t="s">
        <v>414</v>
      </c>
      <c r="L433" s="92"/>
    </row>
    <row r="434" spans="3:12">
      <c r="C434" s="139"/>
      <c r="D434" s="152"/>
      <c r="E434" s="112"/>
      <c r="F434" s="91">
        <f t="shared" si="18"/>
        <v>0</v>
      </c>
      <c r="G434" s="155"/>
      <c r="H434" s="140"/>
      <c r="I434" s="124" t="e">
        <f>VLOOKUP(H434,Presupuesto!$B$11:$C$565,2,0)</f>
        <v>#N/A</v>
      </c>
      <c r="J434" s="92" t="str">
        <f t="shared" si="19"/>
        <v>Estudiantes y Graduados</v>
      </c>
      <c r="K434" s="92" t="s">
        <v>405</v>
      </c>
      <c r="L434" s="92"/>
    </row>
    <row r="435" spans="3:12">
      <c r="C435" s="139"/>
      <c r="D435" s="152"/>
      <c r="E435" s="112"/>
      <c r="F435" s="91">
        <f t="shared" si="18"/>
        <v>0</v>
      </c>
      <c r="G435" s="155"/>
      <c r="H435" s="140"/>
      <c r="I435" s="124" t="e">
        <f>VLOOKUP(H435,Presupuesto!$B$11:$C$565,2,0)</f>
        <v>#N/A</v>
      </c>
      <c r="J435" s="92" t="str">
        <f t="shared" si="19"/>
        <v>Estudiantes y Graduados</v>
      </c>
      <c r="K435" s="92" t="s">
        <v>414</v>
      </c>
      <c r="L435" s="92"/>
    </row>
    <row r="436" spans="3:12">
      <c r="C436" s="139"/>
      <c r="D436" s="152"/>
      <c r="E436" s="112"/>
      <c r="F436" s="91">
        <f t="shared" si="18"/>
        <v>0</v>
      </c>
      <c r="G436" s="155"/>
      <c r="H436" s="140"/>
      <c r="I436" s="124" t="e">
        <f>VLOOKUP(H436,Presupuesto!$B$11:$C$565,2,0)</f>
        <v>#N/A</v>
      </c>
      <c r="J436" s="92" t="str">
        <f t="shared" si="19"/>
        <v>Estudiantes y Graduados</v>
      </c>
      <c r="K436" s="92" t="s">
        <v>414</v>
      </c>
      <c r="L436" s="92"/>
    </row>
    <row r="437" spans="3:12">
      <c r="C437" s="139"/>
      <c r="D437" s="152"/>
      <c r="E437" s="112"/>
      <c r="F437" s="91">
        <f t="shared" si="18"/>
        <v>0</v>
      </c>
      <c r="G437" s="155"/>
      <c r="H437" s="140"/>
      <c r="I437" s="124" t="e">
        <f>VLOOKUP(H437,Presupuesto!$B$11:$C$565,2,0)</f>
        <v>#N/A</v>
      </c>
      <c r="J437" s="92" t="str">
        <f t="shared" si="19"/>
        <v>Estudiantes y Graduados</v>
      </c>
      <c r="K437" s="92" t="s">
        <v>414</v>
      </c>
      <c r="L437" s="92"/>
    </row>
    <row r="438" spans="3:12" ht="15.75" thickBot="1">
      <c r="C438" s="141"/>
      <c r="D438" s="217"/>
      <c r="E438" s="97"/>
      <c r="F438" s="99">
        <f t="shared" si="18"/>
        <v>0</v>
      </c>
      <c r="G438" s="156"/>
      <c r="H438" s="142"/>
      <c r="I438" s="126" t="e">
        <f>VLOOKUP(H438,Presupuesto!$B$11:$C$565,2,0)</f>
        <v>#N/A</v>
      </c>
      <c r="J438" s="100" t="str">
        <f t="shared" si="19"/>
        <v>Estudiantes y Graduados</v>
      </c>
      <c r="K438" s="118" t="s">
        <v>396</v>
      </c>
      <c r="L438" s="118"/>
    </row>
    <row r="439" spans="3:12" ht="15.75" thickBot="1"/>
    <row r="440" spans="3:12" ht="15.75" thickBot="1">
      <c r="C440" s="151" t="s">
        <v>53</v>
      </c>
      <c r="D440" s="102">
        <f>SUM(F447:F481)</f>
        <v>0</v>
      </c>
      <c r="F440" s="69"/>
      <c r="G440" s="73"/>
      <c r="H440" s="69"/>
      <c r="I440" s="69"/>
    </row>
    <row r="441" spans="3:12">
      <c r="C441" s="69"/>
      <c r="D441" s="31"/>
      <c r="E441" s="87"/>
      <c r="F441" s="87"/>
      <c r="G441" s="87"/>
      <c r="H441" s="70"/>
      <c r="I441" s="70"/>
      <c r="J441" s="70"/>
      <c r="K441" s="106"/>
    </row>
    <row r="442" spans="3:12">
      <c r="C442" s="69"/>
      <c r="D442" s="31"/>
      <c r="E442" s="87"/>
      <c r="F442" s="87"/>
      <c r="G442" s="87"/>
      <c r="H442" s="70"/>
      <c r="I442" s="70"/>
      <c r="J442" s="70"/>
      <c r="K442" s="106"/>
    </row>
    <row r="443" spans="3:12" ht="15.75">
      <c r="C443" s="199" t="s">
        <v>394</v>
      </c>
      <c r="D443" s="200"/>
      <c r="E443" s="87"/>
      <c r="F443" s="87"/>
      <c r="G443" s="87"/>
      <c r="H443" s="70"/>
      <c r="I443" s="70"/>
      <c r="J443" s="70"/>
      <c r="K443" s="106"/>
    </row>
    <row r="444" spans="3:12" ht="18.75">
      <c r="C444" s="203" t="e">
        <f>IFERROR(VLOOKUP(D443,'Desarrollo e Innov. Curricular'!$G:$H,2,FALSE),IFERROR(VLOOKUP(D443,'Investigación Científica'!$G:$H,2,FALSE),IFERROR(VLOOKUP(D443,'Vinculación Univ. Sociedad'!$G:$H,2,FALSE),IFERROR(VLOOKUP(D443,'Docencia y Profesorado Universi'!$G:$H,2,FALSE),IFERROR(VLOOKUP(D443,'Estudiantes y Graduados'!$G:$H,2,FALSE),IFERROR(VLOOKUP(D443,'10Gestion Administrativa'!$G:$H,2,FALSE),IFERROR(VLOOKUP(D443,'Gestión Académica'!$G:$H,2,FALSE),IFERROR(VLOOKUP(D443,'Aseguramiento de la Calidad'!$G:$H,2,FALSE),IFERROR(VLOOKUP(D443,'Gestión del Conocimiento'!$G:$H,2,FALSE),IFERROR(VLOOKUP(D443,'Gobernabilidad y Procesos...'!$G:$H,2,FALSE),IFERROR(VLOOKUP(D443,'Gestión del Talento Humano'!$G:$H,2,FALSE),IFERROR(VLOOKUP(D443,'Internacionalización de la E.S.'!$G:$H,2,FALSE),IFERROR(VLOOKUP(D443,'Cultura de Innovación Insti...'!$G:$H,2,FALSE),VLOOKUP(D443,'Lo Esencial de la Reforma Univ.'!$G:$H,2,0))))))))))))))</f>
        <v>#N/A</v>
      </c>
      <c r="D444" s="31"/>
      <c r="E444" s="87"/>
      <c r="F444" s="87"/>
      <c r="G444" s="87"/>
      <c r="H444" s="70"/>
      <c r="I444" s="70"/>
      <c r="J444" s="70"/>
      <c r="K444" s="106"/>
    </row>
    <row r="445" spans="3:12" ht="15.75" thickBot="1">
      <c r="F445" s="87"/>
      <c r="G445" s="70"/>
      <c r="H445" s="70"/>
      <c r="I445" s="70"/>
    </row>
    <row r="446" spans="3:12" ht="30.75" thickBot="1">
      <c r="C446" s="123" t="s">
        <v>44</v>
      </c>
      <c r="D446" s="128" t="s">
        <v>55</v>
      </c>
      <c r="E446" s="130" t="s">
        <v>57</v>
      </c>
      <c r="F446" s="129" t="s">
        <v>27</v>
      </c>
      <c r="G446" s="127" t="s">
        <v>133</v>
      </c>
      <c r="H446" s="130" t="s">
        <v>46</v>
      </c>
      <c r="I446" s="127" t="s">
        <v>134</v>
      </c>
      <c r="J446" s="127" t="s">
        <v>412</v>
      </c>
      <c r="K446" s="127" t="s">
        <v>413</v>
      </c>
      <c r="L446" s="127" t="s">
        <v>469</v>
      </c>
    </row>
    <row r="447" spans="3:12">
      <c r="C447" s="135"/>
      <c r="D447" s="152"/>
      <c r="E447" s="109"/>
      <c r="F447" s="91">
        <f t="shared" ref="F447:F481" si="20">D447*E447</f>
        <v>0</v>
      </c>
      <c r="G447" s="155" t="s">
        <v>131</v>
      </c>
      <c r="H447" s="136" t="s">
        <v>1072</v>
      </c>
      <c r="I447" s="124" t="str">
        <f>VLOOKUP(H447,Presupuesto!$B$11:$C$565,2,0)</f>
        <v>BECAS</v>
      </c>
      <c r="J447" s="213" t="s">
        <v>1374</v>
      </c>
      <c r="K447" s="92" t="s">
        <v>396</v>
      </c>
      <c r="L447" s="92"/>
    </row>
    <row r="448" spans="3:12">
      <c r="C448" s="135"/>
      <c r="D448" s="152"/>
      <c r="E448" s="117"/>
      <c r="F448" s="91">
        <f t="shared" si="20"/>
        <v>0</v>
      </c>
      <c r="G448" s="155"/>
      <c r="H448" s="136" t="s">
        <v>1074</v>
      </c>
      <c r="I448" s="124" t="str">
        <f>VLOOKUP(H448,Presupuesto!$B$11:$C$565,2,0)</f>
        <v>BECAS ESTUDIANTES DE PREGRADO (PLAN REFORMA)</v>
      </c>
      <c r="J448" s="92" t="str">
        <f>$J$17</f>
        <v>Estudiantes y Graduados</v>
      </c>
      <c r="K448" s="92" t="s">
        <v>414</v>
      </c>
      <c r="L448" s="92"/>
    </row>
    <row r="449" spans="3:12">
      <c r="C449" s="135"/>
      <c r="D449" s="152"/>
      <c r="E449" s="117"/>
      <c r="F449" s="91">
        <f t="shared" si="20"/>
        <v>0</v>
      </c>
      <c r="G449" s="155"/>
      <c r="H449" s="136" t="s">
        <v>1076</v>
      </c>
      <c r="I449" s="124" t="str">
        <f>VLOOKUP(H449,Presupuesto!$B$11:$C$565,2,0)</f>
        <v>BECAS CONVENIO MINISTERIO SALUD -IHSS-UNAH</v>
      </c>
      <c r="J449" s="92" t="str">
        <f t="shared" ref="J449:J481" si="21">$J$17</f>
        <v>Estudiantes y Graduados</v>
      </c>
      <c r="K449" s="92" t="s">
        <v>414</v>
      </c>
      <c r="L449" s="92"/>
    </row>
    <row r="450" spans="3:12">
      <c r="C450" s="135"/>
      <c r="D450" s="152"/>
      <c r="E450" s="117"/>
      <c r="F450" s="91">
        <f t="shared" si="20"/>
        <v>0</v>
      </c>
      <c r="G450" s="155"/>
      <c r="H450" s="136" t="s">
        <v>1078</v>
      </c>
      <c r="I450" s="124" t="str">
        <f>VLOOKUP(H450,Presupuesto!$B$11:$C$565,2,0)</f>
        <v>BECAS DE ACTUALIZACION Y CAPACITACION DOCENTE</v>
      </c>
      <c r="J450" s="92" t="str">
        <f t="shared" si="21"/>
        <v>Estudiantes y Graduados</v>
      </c>
      <c r="K450" s="92" t="s">
        <v>414</v>
      </c>
      <c r="L450" s="92"/>
    </row>
    <row r="451" spans="3:12">
      <c r="C451" s="135"/>
      <c r="D451" s="152"/>
      <c r="E451" s="117"/>
      <c r="F451" s="91">
        <f t="shared" si="20"/>
        <v>0</v>
      </c>
      <c r="G451" s="155"/>
      <c r="H451" s="136" t="s">
        <v>1080</v>
      </c>
      <c r="I451" s="124" t="str">
        <f>VLOOKUP(H451,Presupuesto!$B$11:$C$565,2,0)</f>
        <v>BECAS EXCELENCIA ACADEMICA</v>
      </c>
      <c r="J451" s="92" t="str">
        <f t="shared" si="21"/>
        <v>Estudiantes y Graduados</v>
      </c>
      <c r="K451" s="92" t="s">
        <v>414</v>
      </c>
      <c r="L451" s="92"/>
    </row>
    <row r="452" spans="3:12">
      <c r="C452" s="135"/>
      <c r="D452" s="152"/>
      <c r="E452" s="117"/>
      <c r="F452" s="91">
        <f t="shared" si="20"/>
        <v>0</v>
      </c>
      <c r="G452" s="155"/>
      <c r="H452" s="136" t="s">
        <v>1082</v>
      </c>
      <c r="I452" s="124" t="str">
        <f>VLOOKUP(H452,Presupuesto!$B$11:$C$565,2,0)</f>
        <v>BECAS PARA HIJOS DE LOS TRABAJADORES</v>
      </c>
      <c r="J452" s="92" t="str">
        <f t="shared" si="21"/>
        <v>Estudiantes y Graduados</v>
      </c>
      <c r="K452" s="92" t="s">
        <v>403</v>
      </c>
      <c r="L452" s="92"/>
    </row>
    <row r="453" spans="3:12">
      <c r="C453" s="135"/>
      <c r="D453" s="152"/>
      <c r="E453" s="117"/>
      <c r="F453" s="91">
        <f t="shared" si="20"/>
        <v>0</v>
      </c>
      <c r="G453" s="155"/>
      <c r="H453" s="136" t="s">
        <v>1084</v>
      </c>
      <c r="I453" s="124" t="str">
        <f>VLOOKUP(H453,Presupuesto!$B$11:$C$565,2,0)</f>
        <v>BECAS POST GRADO ECONOMIA</v>
      </c>
      <c r="J453" s="92" t="str">
        <f t="shared" si="21"/>
        <v>Estudiantes y Graduados</v>
      </c>
      <c r="K453" s="92" t="s">
        <v>414</v>
      </c>
      <c r="L453" s="92"/>
    </row>
    <row r="454" spans="3:12">
      <c r="C454" s="135"/>
      <c r="D454" s="152"/>
      <c r="E454" s="117"/>
      <c r="F454" s="91">
        <f t="shared" si="20"/>
        <v>0</v>
      </c>
      <c r="G454" s="155"/>
      <c r="H454" s="136" t="s">
        <v>1086</v>
      </c>
      <c r="I454" s="124" t="str">
        <f>VLOOKUP(H454,Presupuesto!$B$11:$C$565,2,0)</f>
        <v>BECAS POST-GRADO DE TRABAJO SOCIAL</v>
      </c>
      <c r="J454" s="92" t="str">
        <f t="shared" si="21"/>
        <v>Estudiantes y Graduados</v>
      </c>
      <c r="K454" s="92" t="s">
        <v>414</v>
      </c>
      <c r="L454" s="92"/>
    </row>
    <row r="455" spans="3:12">
      <c r="C455" s="135"/>
      <c r="D455" s="152"/>
      <c r="E455" s="117"/>
      <c r="F455" s="91">
        <f t="shared" si="20"/>
        <v>0</v>
      </c>
      <c r="G455" s="155"/>
      <c r="H455" s="136" t="s">
        <v>1088</v>
      </c>
      <c r="I455" s="124" t="str">
        <f>VLOOKUP(H455,Presupuesto!$B$11:$C$565,2,0)</f>
        <v>BECAS PROFESIONALIZANTES DOCENTE (PLAN DE REFORMA)</v>
      </c>
      <c r="J455" s="92" t="str">
        <f t="shared" si="21"/>
        <v>Estudiantes y Graduados</v>
      </c>
      <c r="K455" s="92" t="s">
        <v>414</v>
      </c>
      <c r="L455" s="92"/>
    </row>
    <row r="456" spans="3:12">
      <c r="C456" s="135"/>
      <c r="D456" s="152"/>
      <c r="E456" s="117"/>
      <c r="F456" s="91">
        <f t="shared" si="20"/>
        <v>0</v>
      </c>
      <c r="G456" s="155"/>
      <c r="H456" s="136" t="s">
        <v>1090</v>
      </c>
      <c r="I456" s="124" t="str">
        <f>VLOOKUP(H456,Presupuesto!$B$11:$C$565,2,0)</f>
        <v>PRESTAMOS A ESTUDIANTES</v>
      </c>
      <c r="J456" s="92" t="str">
        <f t="shared" si="21"/>
        <v>Estudiantes y Graduados</v>
      </c>
      <c r="K456" s="92" t="s">
        <v>414</v>
      </c>
      <c r="L456" s="92"/>
    </row>
    <row r="457" spans="3:12">
      <c r="C457" s="135"/>
      <c r="D457" s="152"/>
      <c r="E457" s="117"/>
      <c r="F457" s="91">
        <f t="shared" si="20"/>
        <v>0</v>
      </c>
      <c r="G457" s="155"/>
      <c r="H457" s="136" t="s">
        <v>1092</v>
      </c>
      <c r="I457" s="124" t="str">
        <f>VLOOKUP(H457,Presupuesto!$B$11:$C$565,2,0)</f>
        <v>BECAS TALLERES EMPLEADOS A ESTUDIANTES</v>
      </c>
      <c r="J457" s="92" t="str">
        <f t="shared" si="21"/>
        <v>Estudiantes y Graduados</v>
      </c>
      <c r="K457" s="92" t="s">
        <v>414</v>
      </c>
      <c r="L457" s="92"/>
    </row>
    <row r="458" spans="3:12">
      <c r="C458" s="135"/>
      <c r="D458" s="152"/>
      <c r="E458" s="117"/>
      <c r="F458" s="91">
        <f t="shared" si="20"/>
        <v>0</v>
      </c>
      <c r="G458" s="155"/>
      <c r="H458" s="136" t="s">
        <v>1094</v>
      </c>
      <c r="I458" s="124" t="str">
        <f>VLOOKUP(H458,Presupuesto!$B$11:$C$565,2,0)</f>
        <v>BECAS EXTERNAS DE INVESTIGACION</v>
      </c>
      <c r="J458" s="92" t="str">
        <f t="shared" si="21"/>
        <v>Estudiantes y Graduados</v>
      </c>
      <c r="K458" s="92" t="s">
        <v>414</v>
      </c>
      <c r="L458" s="92"/>
    </row>
    <row r="459" spans="3:12">
      <c r="C459" s="135"/>
      <c r="D459" s="152"/>
      <c r="E459" s="117"/>
      <c r="F459" s="91">
        <f t="shared" si="20"/>
        <v>0</v>
      </c>
      <c r="G459" s="155"/>
      <c r="H459" s="136" t="s">
        <v>1096</v>
      </c>
      <c r="I459" s="124" t="str">
        <f>VLOOKUP(H459,Presupuesto!$B$11:$C$565,2,0)</f>
        <v>BECAS SUSTANTIVAS DE INVESTIGACIÓN</v>
      </c>
      <c r="J459" s="92" t="str">
        <f t="shared" si="21"/>
        <v>Estudiantes y Graduados</v>
      </c>
      <c r="K459" s="92" t="s">
        <v>414</v>
      </c>
      <c r="L459" s="92"/>
    </row>
    <row r="460" spans="3:12">
      <c r="C460" s="135"/>
      <c r="D460" s="152"/>
      <c r="E460" s="117"/>
      <c r="F460" s="91">
        <f t="shared" si="20"/>
        <v>0</v>
      </c>
      <c r="G460" s="155"/>
      <c r="H460" s="136" t="s">
        <v>1098</v>
      </c>
      <c r="I460" s="124" t="str">
        <f>VLOOKUP(H460,Presupuesto!$B$11:$C$565,2,0)</f>
        <v>BECAS DE INVEST, PARA ESTUD. DE PREGRADO</v>
      </c>
      <c r="J460" s="92" t="str">
        <f t="shared" si="21"/>
        <v>Estudiantes y Graduados</v>
      </c>
      <c r="K460" s="92" t="s">
        <v>414</v>
      </c>
      <c r="L460" s="92"/>
    </row>
    <row r="461" spans="3:12">
      <c r="C461" s="135"/>
      <c r="D461" s="152"/>
      <c r="E461" s="117"/>
      <c r="F461" s="91">
        <f t="shared" si="20"/>
        <v>0</v>
      </c>
      <c r="G461" s="155"/>
      <c r="H461" s="136" t="s">
        <v>1100</v>
      </c>
      <c r="I461" s="124" t="str">
        <f>VLOOKUP(H461,Presupuesto!$B$11:$C$565,2,0)</f>
        <v>BECAS DE INVEST. PARA DOC.DE POST-GRADO</v>
      </c>
      <c r="J461" s="92" t="str">
        <f t="shared" si="21"/>
        <v>Estudiantes y Graduados</v>
      </c>
      <c r="K461" s="92" t="s">
        <v>414</v>
      </c>
      <c r="L461" s="92"/>
    </row>
    <row r="462" spans="3:12">
      <c r="C462" s="135"/>
      <c r="D462" s="152"/>
      <c r="E462" s="117"/>
      <c r="F462" s="91">
        <f t="shared" si="20"/>
        <v>0</v>
      </c>
      <c r="G462" s="155"/>
      <c r="H462" s="136" t="s">
        <v>1102</v>
      </c>
      <c r="I462" s="124" t="str">
        <f>VLOOKUP(H462,Presupuesto!$B$11:$C$565,2,0)</f>
        <v>BECAS BÁSICAS DE INVESTIGACIÓN</v>
      </c>
      <c r="J462" s="92" t="str">
        <f t="shared" si="21"/>
        <v>Estudiantes y Graduados</v>
      </c>
      <c r="K462" s="92" t="s">
        <v>414</v>
      </c>
      <c r="L462" s="92"/>
    </row>
    <row r="463" spans="3:12">
      <c r="C463" s="135"/>
      <c r="D463" s="152"/>
      <c r="E463" s="117"/>
      <c r="F463" s="91">
        <f t="shared" si="20"/>
        <v>0</v>
      </c>
      <c r="G463" s="155"/>
      <c r="H463" s="136" t="s">
        <v>1104</v>
      </c>
      <c r="I463" s="124" t="str">
        <f>VLOOKUP(H463,Presupuesto!$B$11:$C$565,2,0)</f>
        <v>BECAS RELEVO GENERACIONAL</v>
      </c>
      <c r="J463" s="92" t="str">
        <f t="shared" si="21"/>
        <v>Estudiantes y Graduados</v>
      </c>
      <c r="K463" s="92" t="s">
        <v>414</v>
      </c>
      <c r="L463" s="92"/>
    </row>
    <row r="464" spans="3:12">
      <c r="C464" s="135"/>
      <c r="D464" s="152"/>
      <c r="E464" s="117"/>
      <c r="F464" s="91">
        <f t="shared" si="20"/>
        <v>0</v>
      </c>
      <c r="G464" s="155"/>
      <c r="H464" s="136" t="s">
        <v>1106</v>
      </c>
      <c r="I464" s="124" t="str">
        <f>VLOOKUP(H464,Presupuesto!$B$11:$C$565,2,0)</f>
        <v>BECAS DE EQUIDAD</v>
      </c>
      <c r="J464" s="92" t="str">
        <f t="shared" si="21"/>
        <v>Estudiantes y Graduados</v>
      </c>
      <c r="K464" s="92" t="s">
        <v>414</v>
      </c>
      <c r="L464" s="92"/>
    </row>
    <row r="465" spans="3:12">
      <c r="C465" s="135"/>
      <c r="D465" s="152"/>
      <c r="E465" s="117"/>
      <c r="F465" s="91">
        <f t="shared" si="20"/>
        <v>0</v>
      </c>
      <c r="G465" s="155"/>
      <c r="H465" s="136" t="s">
        <v>1108</v>
      </c>
      <c r="I465" s="124" t="str">
        <f>VLOOKUP(H465,Presupuesto!$B$11:$C$565,2,0)</f>
        <v>PREMIOS AL INVESTIGADOR</v>
      </c>
      <c r="J465" s="92" t="str">
        <f t="shared" si="21"/>
        <v>Estudiantes y Graduados</v>
      </c>
      <c r="K465" s="92" t="s">
        <v>414</v>
      </c>
      <c r="L465" s="92"/>
    </row>
    <row r="466" spans="3:12">
      <c r="C466" s="135"/>
      <c r="D466" s="152"/>
      <c r="E466" s="117"/>
      <c r="F466" s="91">
        <f t="shared" si="20"/>
        <v>0</v>
      </c>
      <c r="G466" s="155"/>
      <c r="H466" s="136" t="s">
        <v>1110</v>
      </c>
      <c r="I466" s="124" t="str">
        <f>VLOOKUP(H466,Presupuesto!$B$11:$C$565,2,0)</f>
        <v>BECAS DE INV. PARA ESTUDIANTES DE POSTGRADO</v>
      </c>
      <c r="J466" s="92" t="str">
        <f t="shared" si="21"/>
        <v>Estudiantes y Graduados</v>
      </c>
      <c r="K466" s="92" t="s">
        <v>414</v>
      </c>
      <c r="L466" s="92"/>
    </row>
    <row r="467" spans="3:12">
      <c r="C467" s="135"/>
      <c r="D467" s="152"/>
      <c r="E467" s="117"/>
      <c r="F467" s="91">
        <f t="shared" si="20"/>
        <v>0</v>
      </c>
      <c r="G467" s="155"/>
      <c r="H467" s="136" t="s">
        <v>1112</v>
      </c>
      <c r="I467" s="124" t="str">
        <f>VLOOKUP(H467,Presupuesto!$B$11:$C$565,2,0)</f>
        <v>Becas Especiales de Investigación</v>
      </c>
      <c r="J467" s="92" t="str">
        <f t="shared" si="21"/>
        <v>Estudiantes y Graduados</v>
      </c>
      <c r="K467" s="92" t="s">
        <v>414</v>
      </c>
      <c r="L467" s="92"/>
    </row>
    <row r="468" spans="3:12">
      <c r="C468" s="135"/>
      <c r="D468" s="152"/>
      <c r="E468" s="117"/>
      <c r="F468" s="91">
        <f t="shared" si="20"/>
        <v>0</v>
      </c>
      <c r="G468" s="155"/>
      <c r="H468" s="136"/>
      <c r="I468" s="124" t="e">
        <f>VLOOKUP(H468,Presupuesto!$B$11:$C$565,2,0)</f>
        <v>#N/A</v>
      </c>
      <c r="J468" s="92" t="str">
        <f t="shared" si="21"/>
        <v>Estudiantes y Graduados</v>
      </c>
      <c r="K468" s="92" t="s">
        <v>414</v>
      </c>
      <c r="L468" s="92"/>
    </row>
    <row r="469" spans="3:12">
      <c r="C469" s="137"/>
      <c r="D469" s="152"/>
      <c r="E469" s="112"/>
      <c r="F469" s="91">
        <f t="shared" si="20"/>
        <v>0</v>
      </c>
      <c r="G469" s="155"/>
      <c r="H469" s="138"/>
      <c r="I469" s="124" t="e">
        <f>VLOOKUP(H469,Presupuesto!$B$11:$C$565,2,0)</f>
        <v>#N/A</v>
      </c>
      <c r="J469" s="92" t="str">
        <f t="shared" si="21"/>
        <v>Estudiantes y Graduados</v>
      </c>
      <c r="K469" s="92" t="s">
        <v>414</v>
      </c>
      <c r="L469" s="92"/>
    </row>
    <row r="470" spans="3:12">
      <c r="C470" s="137"/>
      <c r="D470" s="152"/>
      <c r="E470" s="112"/>
      <c r="F470" s="91">
        <f t="shared" si="20"/>
        <v>0</v>
      </c>
      <c r="G470" s="155"/>
      <c r="H470" s="138"/>
      <c r="I470" s="124" t="e">
        <f>VLOOKUP(H470,Presupuesto!$B$11:$C$565,2,0)</f>
        <v>#N/A</v>
      </c>
      <c r="J470" s="92" t="str">
        <f t="shared" si="21"/>
        <v>Estudiantes y Graduados</v>
      </c>
      <c r="K470" s="92" t="s">
        <v>414</v>
      </c>
      <c r="L470" s="92"/>
    </row>
    <row r="471" spans="3:12">
      <c r="C471" s="137"/>
      <c r="D471" s="152"/>
      <c r="E471" s="112"/>
      <c r="F471" s="91">
        <f t="shared" si="20"/>
        <v>0</v>
      </c>
      <c r="G471" s="155"/>
      <c r="H471" s="138"/>
      <c r="I471" s="124" t="e">
        <f>VLOOKUP(H471,Presupuesto!$B$11:$C$565,2,0)</f>
        <v>#N/A</v>
      </c>
      <c r="J471" s="92" t="str">
        <f t="shared" si="21"/>
        <v>Estudiantes y Graduados</v>
      </c>
      <c r="K471" s="92" t="s">
        <v>414</v>
      </c>
      <c r="L471" s="92"/>
    </row>
    <row r="472" spans="3:12">
      <c r="C472" s="137"/>
      <c r="D472" s="152"/>
      <c r="E472" s="112"/>
      <c r="F472" s="91">
        <f t="shared" si="20"/>
        <v>0</v>
      </c>
      <c r="G472" s="155"/>
      <c r="H472" s="138"/>
      <c r="I472" s="124" t="e">
        <f>VLOOKUP(H472,Presupuesto!$B$11:$C$565,2,0)</f>
        <v>#N/A</v>
      </c>
      <c r="J472" s="92" t="str">
        <f t="shared" si="21"/>
        <v>Estudiantes y Graduados</v>
      </c>
      <c r="K472" s="92" t="s">
        <v>414</v>
      </c>
      <c r="L472" s="92"/>
    </row>
    <row r="473" spans="3:12">
      <c r="C473" s="137"/>
      <c r="D473" s="152"/>
      <c r="E473" s="112"/>
      <c r="F473" s="91">
        <f t="shared" si="20"/>
        <v>0</v>
      </c>
      <c r="G473" s="155"/>
      <c r="H473" s="138"/>
      <c r="I473" s="124" t="e">
        <f>VLOOKUP(H473,Presupuesto!$B$11:$C$565,2,0)</f>
        <v>#N/A</v>
      </c>
      <c r="J473" s="92" t="str">
        <f t="shared" si="21"/>
        <v>Estudiantes y Graduados</v>
      </c>
      <c r="K473" s="92" t="s">
        <v>414</v>
      </c>
      <c r="L473" s="92"/>
    </row>
    <row r="474" spans="3:12">
      <c r="C474" s="137"/>
      <c r="D474" s="152"/>
      <c r="E474" s="112"/>
      <c r="F474" s="91">
        <f t="shared" si="20"/>
        <v>0</v>
      </c>
      <c r="G474" s="155"/>
      <c r="H474" s="138"/>
      <c r="I474" s="124" t="e">
        <f>VLOOKUP(H474,Presupuesto!$B$11:$C$565,2,0)</f>
        <v>#N/A</v>
      </c>
      <c r="J474" s="92" t="str">
        <f t="shared" si="21"/>
        <v>Estudiantes y Graduados</v>
      </c>
      <c r="K474" s="92" t="s">
        <v>414</v>
      </c>
      <c r="L474" s="92"/>
    </row>
    <row r="475" spans="3:12">
      <c r="C475" s="137"/>
      <c r="D475" s="152"/>
      <c r="E475" s="112"/>
      <c r="F475" s="91">
        <f t="shared" si="20"/>
        <v>0</v>
      </c>
      <c r="G475" s="155"/>
      <c r="H475" s="138"/>
      <c r="I475" s="124" t="e">
        <f>VLOOKUP(H475,Presupuesto!$B$11:$C$565,2,0)</f>
        <v>#N/A</v>
      </c>
      <c r="J475" s="92" t="str">
        <f t="shared" si="21"/>
        <v>Estudiantes y Graduados</v>
      </c>
      <c r="K475" s="92" t="s">
        <v>414</v>
      </c>
      <c r="L475" s="92"/>
    </row>
    <row r="476" spans="3:12">
      <c r="C476" s="137"/>
      <c r="D476" s="152"/>
      <c r="E476" s="112"/>
      <c r="F476" s="91">
        <f t="shared" si="20"/>
        <v>0</v>
      </c>
      <c r="G476" s="155"/>
      <c r="H476" s="138"/>
      <c r="I476" s="124" t="e">
        <f>VLOOKUP(H476,Presupuesto!$B$11:$C$565,2,0)</f>
        <v>#N/A</v>
      </c>
      <c r="J476" s="92" t="str">
        <f t="shared" si="21"/>
        <v>Estudiantes y Graduados</v>
      </c>
      <c r="K476" s="92" t="s">
        <v>414</v>
      </c>
      <c r="L476" s="92"/>
    </row>
    <row r="477" spans="3:12">
      <c r="C477" s="139"/>
      <c r="D477" s="152"/>
      <c r="E477" s="112"/>
      <c r="F477" s="91">
        <f t="shared" si="20"/>
        <v>0</v>
      </c>
      <c r="G477" s="155"/>
      <c r="H477" s="140"/>
      <c r="I477" s="124" t="e">
        <f>VLOOKUP(H477,Presupuesto!$B$11:$C$565,2,0)</f>
        <v>#N/A</v>
      </c>
      <c r="J477" s="92" t="str">
        <f t="shared" si="21"/>
        <v>Estudiantes y Graduados</v>
      </c>
      <c r="K477" s="92" t="s">
        <v>405</v>
      </c>
      <c r="L477" s="92"/>
    </row>
    <row r="478" spans="3:12">
      <c r="C478" s="139"/>
      <c r="D478" s="152"/>
      <c r="E478" s="112"/>
      <c r="F478" s="91">
        <f t="shared" si="20"/>
        <v>0</v>
      </c>
      <c r="G478" s="155"/>
      <c r="H478" s="140"/>
      <c r="I478" s="124" t="e">
        <f>VLOOKUP(H478,Presupuesto!$B$11:$C$565,2,0)</f>
        <v>#N/A</v>
      </c>
      <c r="J478" s="92" t="str">
        <f t="shared" si="21"/>
        <v>Estudiantes y Graduados</v>
      </c>
      <c r="K478" s="92" t="s">
        <v>414</v>
      </c>
      <c r="L478" s="92"/>
    </row>
    <row r="479" spans="3:12">
      <c r="C479" s="139"/>
      <c r="D479" s="152"/>
      <c r="E479" s="112"/>
      <c r="F479" s="91">
        <f t="shared" si="20"/>
        <v>0</v>
      </c>
      <c r="G479" s="155"/>
      <c r="H479" s="140"/>
      <c r="I479" s="124" t="e">
        <f>VLOOKUP(H479,Presupuesto!$B$11:$C$565,2,0)</f>
        <v>#N/A</v>
      </c>
      <c r="J479" s="92" t="str">
        <f t="shared" si="21"/>
        <v>Estudiantes y Graduados</v>
      </c>
      <c r="K479" s="92" t="s">
        <v>414</v>
      </c>
      <c r="L479" s="92"/>
    </row>
    <row r="480" spans="3:12">
      <c r="C480" s="139"/>
      <c r="D480" s="152"/>
      <c r="E480" s="112"/>
      <c r="F480" s="91">
        <f t="shared" si="20"/>
        <v>0</v>
      </c>
      <c r="G480" s="155"/>
      <c r="H480" s="140"/>
      <c r="I480" s="124" t="e">
        <f>VLOOKUP(H480,Presupuesto!$B$11:$C$565,2,0)</f>
        <v>#N/A</v>
      </c>
      <c r="J480" s="92" t="str">
        <f t="shared" si="21"/>
        <v>Estudiantes y Graduados</v>
      </c>
      <c r="K480" s="92" t="s">
        <v>414</v>
      </c>
      <c r="L480" s="92"/>
    </row>
    <row r="481" spans="3:12" ht="15.75" thickBot="1">
      <c r="C481" s="141"/>
      <c r="D481" s="217"/>
      <c r="E481" s="97"/>
      <c r="F481" s="99">
        <f t="shared" si="20"/>
        <v>0</v>
      </c>
      <c r="G481" s="156"/>
      <c r="H481" s="142"/>
      <c r="I481" s="126" t="e">
        <f>VLOOKUP(H481,Presupuesto!$B$11:$C$565,2,0)</f>
        <v>#N/A</v>
      </c>
      <c r="J481" s="100" t="str">
        <f t="shared" si="21"/>
        <v>Estudiantes y Graduados</v>
      </c>
      <c r="K481" s="118" t="s">
        <v>396</v>
      </c>
      <c r="L481" s="118"/>
    </row>
    <row r="482" spans="3:12" ht="15.75" thickBot="1">
      <c r="F482" s="84"/>
      <c r="G482" s="83"/>
      <c r="H482" s="84"/>
      <c r="I482" s="84"/>
    </row>
    <row r="483" spans="3:12" ht="15.75" thickBot="1">
      <c r="C483" s="151" t="s">
        <v>53</v>
      </c>
      <c r="D483" s="102">
        <f>SUM(F490:F524)</f>
        <v>0</v>
      </c>
      <c r="F483" s="69"/>
      <c r="G483" s="73"/>
      <c r="H483" s="69"/>
      <c r="I483" s="69"/>
    </row>
    <row r="484" spans="3:12">
      <c r="C484" s="69"/>
      <c r="D484" s="31"/>
      <c r="E484" s="87"/>
      <c r="F484" s="87"/>
      <c r="G484" s="87"/>
      <c r="H484" s="70"/>
      <c r="I484" s="70"/>
      <c r="J484" s="70"/>
      <c r="K484" s="106"/>
    </row>
    <row r="485" spans="3:12">
      <c r="C485" s="69"/>
      <c r="D485" s="31"/>
      <c r="E485" s="87"/>
      <c r="F485" s="87"/>
      <c r="G485" s="87"/>
      <c r="H485" s="70"/>
      <c r="I485" s="70"/>
      <c r="J485" s="70"/>
      <c r="K485" s="106"/>
    </row>
    <row r="486" spans="3:12" ht="15.75">
      <c r="C486" s="199" t="s">
        <v>394</v>
      </c>
      <c r="D486" s="200"/>
      <c r="E486" s="87"/>
      <c r="F486" s="87"/>
      <c r="G486" s="87"/>
      <c r="H486" s="70"/>
      <c r="I486" s="70"/>
      <c r="J486" s="70"/>
      <c r="K486" s="106"/>
    </row>
    <row r="487" spans="3:12" ht="18.75">
      <c r="C487" s="203" t="e">
        <f>IFERROR(VLOOKUP(D486,'Desarrollo e Innov. Curricular'!$G:$H,2,FALSE),IFERROR(VLOOKUP(D486,'Investigación Científica'!$G:$H,2,FALSE),IFERROR(VLOOKUP(D486,'Vinculación Univ. Sociedad'!$G:$H,2,FALSE),IFERROR(VLOOKUP(D486,'Docencia y Profesorado Universi'!$G:$H,2,FALSE),IFERROR(VLOOKUP(D486,'Estudiantes y Graduados'!$G:$H,2,FALSE),IFERROR(VLOOKUP(D486,'10Gestion Administrativa'!$G:$H,2,FALSE),IFERROR(VLOOKUP(D486,'Gestión Académica'!$G:$H,2,FALSE),IFERROR(VLOOKUP(D486,'Aseguramiento de la Calidad'!$G:$H,2,FALSE),IFERROR(VLOOKUP(D486,'Gestión del Conocimiento'!$G:$H,2,FALSE),IFERROR(VLOOKUP(D486,'Gobernabilidad y Procesos...'!$G:$H,2,FALSE),IFERROR(VLOOKUP(D486,'Gestión del Talento Humano'!$G:$H,2,FALSE),IFERROR(VLOOKUP(D486,'Internacionalización de la E.S.'!$G:$H,2,FALSE),IFERROR(VLOOKUP(D486,'Cultura de Innovación Insti...'!$G:$H,2,FALSE),VLOOKUP(D486,'Lo Esencial de la Reforma Univ.'!$G:$H,2,0))))))))))))))</f>
        <v>#N/A</v>
      </c>
      <c r="D487" s="31"/>
      <c r="E487" s="87"/>
      <c r="F487" s="87"/>
      <c r="G487" s="87"/>
      <c r="H487" s="70"/>
      <c r="I487" s="70"/>
      <c r="J487" s="70"/>
      <c r="K487" s="106"/>
    </row>
    <row r="488" spans="3:12" ht="15.75" thickBot="1">
      <c r="F488" s="87"/>
      <c r="G488" s="70"/>
      <c r="H488" s="70"/>
      <c r="I488" s="70"/>
    </row>
    <row r="489" spans="3:12" ht="30.75" thickBot="1">
      <c r="C489" s="123" t="s">
        <v>44</v>
      </c>
      <c r="D489" s="128" t="s">
        <v>55</v>
      </c>
      <c r="E489" s="130" t="s">
        <v>57</v>
      </c>
      <c r="F489" s="129" t="s">
        <v>27</v>
      </c>
      <c r="G489" s="127" t="s">
        <v>133</v>
      </c>
      <c r="H489" s="130" t="s">
        <v>46</v>
      </c>
      <c r="I489" s="127" t="s">
        <v>134</v>
      </c>
      <c r="J489" s="127" t="s">
        <v>412</v>
      </c>
      <c r="K489" s="127" t="s">
        <v>413</v>
      </c>
      <c r="L489" s="127" t="s">
        <v>469</v>
      </c>
    </row>
    <row r="490" spans="3:12">
      <c r="C490" s="135"/>
      <c r="D490" s="152"/>
      <c r="E490" s="109"/>
      <c r="F490" s="91">
        <f t="shared" ref="F490:F524" si="22">D490*E490</f>
        <v>0</v>
      </c>
      <c r="G490" s="155" t="s">
        <v>131</v>
      </c>
      <c r="H490" s="136" t="s">
        <v>1072</v>
      </c>
      <c r="I490" s="124" t="str">
        <f>VLOOKUP(H490,Presupuesto!$B$11:$C$565,2,0)</f>
        <v>BECAS</v>
      </c>
      <c r="J490" s="213" t="s">
        <v>1374</v>
      </c>
      <c r="K490" s="92" t="s">
        <v>396</v>
      </c>
      <c r="L490" s="92"/>
    </row>
    <row r="491" spans="3:12">
      <c r="C491" s="135"/>
      <c r="D491" s="152"/>
      <c r="E491" s="117"/>
      <c r="F491" s="91">
        <f t="shared" si="22"/>
        <v>0</v>
      </c>
      <c r="G491" s="155"/>
      <c r="H491" s="136" t="s">
        <v>1074</v>
      </c>
      <c r="I491" s="124" t="str">
        <f>VLOOKUP(H491,Presupuesto!$B$11:$C$565,2,0)</f>
        <v>BECAS ESTUDIANTES DE PREGRADO (PLAN REFORMA)</v>
      </c>
      <c r="J491" s="92" t="str">
        <f>$J$17</f>
        <v>Estudiantes y Graduados</v>
      </c>
      <c r="K491" s="92" t="s">
        <v>414</v>
      </c>
      <c r="L491" s="92"/>
    </row>
    <row r="492" spans="3:12">
      <c r="C492" s="135"/>
      <c r="D492" s="152"/>
      <c r="E492" s="117"/>
      <c r="F492" s="91">
        <f t="shared" si="22"/>
        <v>0</v>
      </c>
      <c r="G492" s="155"/>
      <c r="H492" s="136" t="s">
        <v>1076</v>
      </c>
      <c r="I492" s="124" t="str">
        <f>VLOOKUP(H492,Presupuesto!$B$11:$C$565,2,0)</f>
        <v>BECAS CONVENIO MINISTERIO SALUD -IHSS-UNAH</v>
      </c>
      <c r="J492" s="92" t="str">
        <f t="shared" ref="J492:J524" si="23">$J$17</f>
        <v>Estudiantes y Graduados</v>
      </c>
      <c r="K492" s="92" t="s">
        <v>414</v>
      </c>
      <c r="L492" s="92"/>
    </row>
    <row r="493" spans="3:12">
      <c r="C493" s="135"/>
      <c r="D493" s="152"/>
      <c r="E493" s="117"/>
      <c r="F493" s="91">
        <f t="shared" si="22"/>
        <v>0</v>
      </c>
      <c r="G493" s="155"/>
      <c r="H493" s="136" t="s">
        <v>1078</v>
      </c>
      <c r="I493" s="124" t="str">
        <f>VLOOKUP(H493,Presupuesto!$B$11:$C$565,2,0)</f>
        <v>BECAS DE ACTUALIZACION Y CAPACITACION DOCENTE</v>
      </c>
      <c r="J493" s="92" t="str">
        <f t="shared" si="23"/>
        <v>Estudiantes y Graduados</v>
      </c>
      <c r="K493" s="92" t="s">
        <v>414</v>
      </c>
      <c r="L493" s="92"/>
    </row>
    <row r="494" spans="3:12">
      <c r="C494" s="135"/>
      <c r="D494" s="152"/>
      <c r="E494" s="117"/>
      <c r="F494" s="91">
        <f t="shared" si="22"/>
        <v>0</v>
      </c>
      <c r="G494" s="155"/>
      <c r="H494" s="136" t="s">
        <v>1080</v>
      </c>
      <c r="I494" s="124" t="str">
        <f>VLOOKUP(H494,Presupuesto!$B$11:$C$565,2,0)</f>
        <v>BECAS EXCELENCIA ACADEMICA</v>
      </c>
      <c r="J494" s="92" t="str">
        <f t="shared" si="23"/>
        <v>Estudiantes y Graduados</v>
      </c>
      <c r="K494" s="92" t="s">
        <v>414</v>
      </c>
      <c r="L494" s="92"/>
    </row>
    <row r="495" spans="3:12">
      <c r="C495" s="135"/>
      <c r="D495" s="152"/>
      <c r="E495" s="117"/>
      <c r="F495" s="91">
        <f t="shared" si="22"/>
        <v>0</v>
      </c>
      <c r="G495" s="155"/>
      <c r="H495" s="136" t="s">
        <v>1082</v>
      </c>
      <c r="I495" s="124" t="str">
        <f>VLOOKUP(H495,Presupuesto!$B$11:$C$565,2,0)</f>
        <v>BECAS PARA HIJOS DE LOS TRABAJADORES</v>
      </c>
      <c r="J495" s="92" t="str">
        <f t="shared" si="23"/>
        <v>Estudiantes y Graduados</v>
      </c>
      <c r="K495" s="92" t="s">
        <v>403</v>
      </c>
      <c r="L495" s="92"/>
    </row>
    <row r="496" spans="3:12">
      <c r="C496" s="135"/>
      <c r="D496" s="152"/>
      <c r="E496" s="117"/>
      <c r="F496" s="91">
        <f t="shared" si="22"/>
        <v>0</v>
      </c>
      <c r="G496" s="155"/>
      <c r="H496" s="136" t="s">
        <v>1084</v>
      </c>
      <c r="I496" s="124" t="str">
        <f>VLOOKUP(H496,Presupuesto!$B$11:$C$565,2,0)</f>
        <v>BECAS POST GRADO ECONOMIA</v>
      </c>
      <c r="J496" s="92" t="str">
        <f t="shared" si="23"/>
        <v>Estudiantes y Graduados</v>
      </c>
      <c r="K496" s="92" t="s">
        <v>414</v>
      </c>
      <c r="L496" s="92"/>
    </row>
    <row r="497" spans="3:12">
      <c r="C497" s="135"/>
      <c r="D497" s="152"/>
      <c r="E497" s="117"/>
      <c r="F497" s="91">
        <f t="shared" si="22"/>
        <v>0</v>
      </c>
      <c r="G497" s="155"/>
      <c r="H497" s="136" t="s">
        <v>1086</v>
      </c>
      <c r="I497" s="124" t="str">
        <f>VLOOKUP(H497,Presupuesto!$B$11:$C$565,2,0)</f>
        <v>BECAS POST-GRADO DE TRABAJO SOCIAL</v>
      </c>
      <c r="J497" s="92" t="str">
        <f t="shared" si="23"/>
        <v>Estudiantes y Graduados</v>
      </c>
      <c r="K497" s="92" t="s">
        <v>414</v>
      </c>
      <c r="L497" s="92"/>
    </row>
    <row r="498" spans="3:12">
      <c r="C498" s="135"/>
      <c r="D498" s="152"/>
      <c r="E498" s="117"/>
      <c r="F498" s="91">
        <f t="shared" si="22"/>
        <v>0</v>
      </c>
      <c r="G498" s="155"/>
      <c r="H498" s="136" t="s">
        <v>1088</v>
      </c>
      <c r="I498" s="124" t="str">
        <f>VLOOKUP(H498,Presupuesto!$B$11:$C$565,2,0)</f>
        <v>BECAS PROFESIONALIZANTES DOCENTE (PLAN DE REFORMA)</v>
      </c>
      <c r="J498" s="92" t="str">
        <f t="shared" si="23"/>
        <v>Estudiantes y Graduados</v>
      </c>
      <c r="K498" s="92" t="s">
        <v>414</v>
      </c>
      <c r="L498" s="92"/>
    </row>
    <row r="499" spans="3:12">
      <c r="C499" s="135"/>
      <c r="D499" s="152"/>
      <c r="E499" s="117"/>
      <c r="F499" s="91">
        <f t="shared" si="22"/>
        <v>0</v>
      </c>
      <c r="G499" s="155"/>
      <c r="H499" s="136" t="s">
        <v>1090</v>
      </c>
      <c r="I499" s="124" t="str">
        <f>VLOOKUP(H499,Presupuesto!$B$11:$C$565,2,0)</f>
        <v>PRESTAMOS A ESTUDIANTES</v>
      </c>
      <c r="J499" s="92" t="str">
        <f t="shared" si="23"/>
        <v>Estudiantes y Graduados</v>
      </c>
      <c r="K499" s="92" t="s">
        <v>414</v>
      </c>
      <c r="L499" s="92"/>
    </row>
    <row r="500" spans="3:12">
      <c r="C500" s="135"/>
      <c r="D500" s="152"/>
      <c r="E500" s="117"/>
      <c r="F500" s="91">
        <f t="shared" si="22"/>
        <v>0</v>
      </c>
      <c r="G500" s="155"/>
      <c r="H500" s="136" t="s">
        <v>1092</v>
      </c>
      <c r="I500" s="124" t="str">
        <f>VLOOKUP(H500,Presupuesto!$B$11:$C$565,2,0)</f>
        <v>BECAS TALLERES EMPLEADOS A ESTUDIANTES</v>
      </c>
      <c r="J500" s="92" t="str">
        <f t="shared" si="23"/>
        <v>Estudiantes y Graduados</v>
      </c>
      <c r="K500" s="92" t="s">
        <v>414</v>
      </c>
      <c r="L500" s="92"/>
    </row>
    <row r="501" spans="3:12">
      <c r="C501" s="135"/>
      <c r="D501" s="152"/>
      <c r="E501" s="117"/>
      <c r="F501" s="91">
        <f t="shared" si="22"/>
        <v>0</v>
      </c>
      <c r="G501" s="155"/>
      <c r="H501" s="136" t="s">
        <v>1094</v>
      </c>
      <c r="I501" s="124" t="str">
        <f>VLOOKUP(H501,Presupuesto!$B$11:$C$565,2,0)</f>
        <v>BECAS EXTERNAS DE INVESTIGACION</v>
      </c>
      <c r="J501" s="92" t="str">
        <f t="shared" si="23"/>
        <v>Estudiantes y Graduados</v>
      </c>
      <c r="K501" s="92" t="s">
        <v>414</v>
      </c>
      <c r="L501" s="92"/>
    </row>
    <row r="502" spans="3:12">
      <c r="C502" s="135"/>
      <c r="D502" s="152"/>
      <c r="E502" s="117"/>
      <c r="F502" s="91">
        <f t="shared" si="22"/>
        <v>0</v>
      </c>
      <c r="G502" s="155"/>
      <c r="H502" s="136" t="s">
        <v>1096</v>
      </c>
      <c r="I502" s="124" t="str">
        <f>VLOOKUP(H502,Presupuesto!$B$11:$C$565,2,0)</f>
        <v>BECAS SUSTANTIVAS DE INVESTIGACIÓN</v>
      </c>
      <c r="J502" s="92" t="str">
        <f t="shared" si="23"/>
        <v>Estudiantes y Graduados</v>
      </c>
      <c r="K502" s="92" t="s">
        <v>414</v>
      </c>
      <c r="L502" s="92"/>
    </row>
    <row r="503" spans="3:12">
      <c r="C503" s="135"/>
      <c r="D503" s="152"/>
      <c r="E503" s="117"/>
      <c r="F503" s="91">
        <f t="shared" si="22"/>
        <v>0</v>
      </c>
      <c r="G503" s="155"/>
      <c r="H503" s="136" t="s">
        <v>1098</v>
      </c>
      <c r="I503" s="124" t="str">
        <f>VLOOKUP(H503,Presupuesto!$B$11:$C$565,2,0)</f>
        <v>BECAS DE INVEST, PARA ESTUD. DE PREGRADO</v>
      </c>
      <c r="J503" s="92" t="str">
        <f t="shared" si="23"/>
        <v>Estudiantes y Graduados</v>
      </c>
      <c r="K503" s="92" t="s">
        <v>414</v>
      </c>
      <c r="L503" s="92"/>
    </row>
    <row r="504" spans="3:12">
      <c r="C504" s="135"/>
      <c r="D504" s="152"/>
      <c r="E504" s="117"/>
      <c r="F504" s="91">
        <f t="shared" si="22"/>
        <v>0</v>
      </c>
      <c r="G504" s="155"/>
      <c r="H504" s="136" t="s">
        <v>1100</v>
      </c>
      <c r="I504" s="124" t="str">
        <f>VLOOKUP(H504,Presupuesto!$B$11:$C$565,2,0)</f>
        <v>BECAS DE INVEST. PARA DOC.DE POST-GRADO</v>
      </c>
      <c r="J504" s="92" t="str">
        <f t="shared" si="23"/>
        <v>Estudiantes y Graduados</v>
      </c>
      <c r="K504" s="92" t="s">
        <v>414</v>
      </c>
      <c r="L504" s="92"/>
    </row>
    <row r="505" spans="3:12">
      <c r="C505" s="135"/>
      <c r="D505" s="152"/>
      <c r="E505" s="117"/>
      <c r="F505" s="91">
        <f t="shared" si="22"/>
        <v>0</v>
      </c>
      <c r="G505" s="155"/>
      <c r="H505" s="136" t="s">
        <v>1102</v>
      </c>
      <c r="I505" s="124" t="str">
        <f>VLOOKUP(H505,Presupuesto!$B$11:$C$565,2,0)</f>
        <v>BECAS BÁSICAS DE INVESTIGACIÓN</v>
      </c>
      <c r="J505" s="92" t="str">
        <f t="shared" si="23"/>
        <v>Estudiantes y Graduados</v>
      </c>
      <c r="K505" s="92" t="s">
        <v>414</v>
      </c>
      <c r="L505" s="92"/>
    </row>
    <row r="506" spans="3:12">
      <c r="C506" s="135"/>
      <c r="D506" s="152"/>
      <c r="E506" s="117"/>
      <c r="F506" s="91">
        <f t="shared" si="22"/>
        <v>0</v>
      </c>
      <c r="G506" s="155"/>
      <c r="H506" s="136" t="s">
        <v>1104</v>
      </c>
      <c r="I506" s="124" t="str">
        <f>VLOOKUP(H506,Presupuesto!$B$11:$C$565,2,0)</f>
        <v>BECAS RELEVO GENERACIONAL</v>
      </c>
      <c r="J506" s="92" t="str">
        <f t="shared" si="23"/>
        <v>Estudiantes y Graduados</v>
      </c>
      <c r="K506" s="92" t="s">
        <v>414</v>
      </c>
      <c r="L506" s="92"/>
    </row>
    <row r="507" spans="3:12">
      <c r="C507" s="135"/>
      <c r="D507" s="152"/>
      <c r="E507" s="117"/>
      <c r="F507" s="91">
        <f t="shared" si="22"/>
        <v>0</v>
      </c>
      <c r="G507" s="155"/>
      <c r="H507" s="136" t="s">
        <v>1106</v>
      </c>
      <c r="I507" s="124" t="str">
        <f>VLOOKUP(H507,Presupuesto!$B$11:$C$565,2,0)</f>
        <v>BECAS DE EQUIDAD</v>
      </c>
      <c r="J507" s="92" t="str">
        <f t="shared" si="23"/>
        <v>Estudiantes y Graduados</v>
      </c>
      <c r="K507" s="92" t="s">
        <v>414</v>
      </c>
      <c r="L507" s="92"/>
    </row>
    <row r="508" spans="3:12">
      <c r="C508" s="135"/>
      <c r="D508" s="152"/>
      <c r="E508" s="117"/>
      <c r="F508" s="91">
        <f t="shared" si="22"/>
        <v>0</v>
      </c>
      <c r="G508" s="155"/>
      <c r="H508" s="136" t="s">
        <v>1108</v>
      </c>
      <c r="I508" s="124" t="str">
        <f>VLOOKUP(H508,Presupuesto!$B$11:$C$565,2,0)</f>
        <v>PREMIOS AL INVESTIGADOR</v>
      </c>
      <c r="J508" s="92" t="str">
        <f t="shared" si="23"/>
        <v>Estudiantes y Graduados</v>
      </c>
      <c r="K508" s="92" t="s">
        <v>414</v>
      </c>
      <c r="L508" s="92"/>
    </row>
    <row r="509" spans="3:12">
      <c r="C509" s="135"/>
      <c r="D509" s="152"/>
      <c r="E509" s="117"/>
      <c r="F509" s="91">
        <f t="shared" si="22"/>
        <v>0</v>
      </c>
      <c r="G509" s="155"/>
      <c r="H509" s="136" t="s">
        <v>1110</v>
      </c>
      <c r="I509" s="124" t="str">
        <f>VLOOKUP(H509,Presupuesto!$B$11:$C$565,2,0)</f>
        <v>BECAS DE INV. PARA ESTUDIANTES DE POSTGRADO</v>
      </c>
      <c r="J509" s="92" t="str">
        <f t="shared" si="23"/>
        <v>Estudiantes y Graduados</v>
      </c>
      <c r="K509" s="92" t="s">
        <v>414</v>
      </c>
      <c r="L509" s="92"/>
    </row>
    <row r="510" spans="3:12">
      <c r="C510" s="135"/>
      <c r="D510" s="152"/>
      <c r="E510" s="117"/>
      <c r="F510" s="91">
        <f t="shared" si="22"/>
        <v>0</v>
      </c>
      <c r="G510" s="155"/>
      <c r="H510" s="136" t="s">
        <v>1112</v>
      </c>
      <c r="I510" s="124" t="str">
        <f>VLOOKUP(H510,Presupuesto!$B$11:$C$565,2,0)</f>
        <v>Becas Especiales de Investigación</v>
      </c>
      <c r="J510" s="92" t="str">
        <f t="shared" si="23"/>
        <v>Estudiantes y Graduados</v>
      </c>
      <c r="K510" s="92" t="s">
        <v>414</v>
      </c>
      <c r="L510" s="92"/>
    </row>
    <row r="511" spans="3:12">
      <c r="C511" s="135"/>
      <c r="D511" s="152"/>
      <c r="E511" s="117"/>
      <c r="F511" s="91">
        <f t="shared" si="22"/>
        <v>0</v>
      </c>
      <c r="G511" s="155"/>
      <c r="H511" s="136"/>
      <c r="I511" s="124" t="e">
        <f>VLOOKUP(H511,Presupuesto!$B$11:$C$565,2,0)</f>
        <v>#N/A</v>
      </c>
      <c r="J511" s="92" t="str">
        <f t="shared" si="23"/>
        <v>Estudiantes y Graduados</v>
      </c>
      <c r="K511" s="92" t="s">
        <v>414</v>
      </c>
      <c r="L511" s="92"/>
    </row>
    <row r="512" spans="3:12">
      <c r="C512" s="137"/>
      <c r="D512" s="152"/>
      <c r="E512" s="112"/>
      <c r="F512" s="91">
        <f t="shared" si="22"/>
        <v>0</v>
      </c>
      <c r="G512" s="155"/>
      <c r="H512" s="138"/>
      <c r="I512" s="124" t="e">
        <f>VLOOKUP(H512,Presupuesto!$B$11:$C$565,2,0)</f>
        <v>#N/A</v>
      </c>
      <c r="J512" s="92" t="str">
        <f t="shared" si="23"/>
        <v>Estudiantes y Graduados</v>
      </c>
      <c r="K512" s="92" t="s">
        <v>414</v>
      </c>
      <c r="L512" s="92"/>
    </row>
    <row r="513" spans="3:12">
      <c r="C513" s="137"/>
      <c r="D513" s="152"/>
      <c r="E513" s="112"/>
      <c r="F513" s="91">
        <f t="shared" si="22"/>
        <v>0</v>
      </c>
      <c r="G513" s="155"/>
      <c r="H513" s="138"/>
      <c r="I513" s="124" t="e">
        <f>VLOOKUP(H513,Presupuesto!$B$11:$C$565,2,0)</f>
        <v>#N/A</v>
      </c>
      <c r="J513" s="92" t="str">
        <f t="shared" si="23"/>
        <v>Estudiantes y Graduados</v>
      </c>
      <c r="K513" s="92" t="s">
        <v>414</v>
      </c>
      <c r="L513" s="92"/>
    </row>
    <row r="514" spans="3:12">
      <c r="C514" s="137"/>
      <c r="D514" s="152"/>
      <c r="E514" s="112"/>
      <c r="F514" s="91">
        <f t="shared" si="22"/>
        <v>0</v>
      </c>
      <c r="G514" s="155"/>
      <c r="H514" s="138"/>
      <c r="I514" s="124" t="e">
        <f>VLOOKUP(H514,Presupuesto!$B$11:$C$565,2,0)</f>
        <v>#N/A</v>
      </c>
      <c r="J514" s="92" t="str">
        <f t="shared" si="23"/>
        <v>Estudiantes y Graduados</v>
      </c>
      <c r="K514" s="92" t="s">
        <v>414</v>
      </c>
      <c r="L514" s="92"/>
    </row>
    <row r="515" spans="3:12">
      <c r="C515" s="137"/>
      <c r="D515" s="152"/>
      <c r="E515" s="112"/>
      <c r="F515" s="91">
        <f t="shared" si="22"/>
        <v>0</v>
      </c>
      <c r="G515" s="155"/>
      <c r="H515" s="138"/>
      <c r="I515" s="124" t="e">
        <f>VLOOKUP(H515,Presupuesto!$B$11:$C$565,2,0)</f>
        <v>#N/A</v>
      </c>
      <c r="J515" s="92" t="str">
        <f t="shared" si="23"/>
        <v>Estudiantes y Graduados</v>
      </c>
      <c r="K515" s="92" t="s">
        <v>414</v>
      </c>
      <c r="L515" s="92"/>
    </row>
    <row r="516" spans="3:12">
      <c r="C516" s="137"/>
      <c r="D516" s="152"/>
      <c r="E516" s="112"/>
      <c r="F516" s="91">
        <f t="shared" si="22"/>
        <v>0</v>
      </c>
      <c r="G516" s="155"/>
      <c r="H516" s="138"/>
      <c r="I516" s="124" t="e">
        <f>VLOOKUP(H516,Presupuesto!$B$11:$C$565,2,0)</f>
        <v>#N/A</v>
      </c>
      <c r="J516" s="92" t="str">
        <f t="shared" si="23"/>
        <v>Estudiantes y Graduados</v>
      </c>
      <c r="K516" s="92" t="s">
        <v>414</v>
      </c>
      <c r="L516" s="92"/>
    </row>
    <row r="517" spans="3:12">
      <c r="C517" s="137"/>
      <c r="D517" s="152"/>
      <c r="E517" s="112"/>
      <c r="F517" s="91">
        <f t="shared" si="22"/>
        <v>0</v>
      </c>
      <c r="G517" s="155"/>
      <c r="H517" s="138"/>
      <c r="I517" s="124" t="e">
        <f>VLOOKUP(H517,Presupuesto!$B$11:$C$565,2,0)</f>
        <v>#N/A</v>
      </c>
      <c r="J517" s="92" t="str">
        <f t="shared" si="23"/>
        <v>Estudiantes y Graduados</v>
      </c>
      <c r="K517" s="92" t="s">
        <v>414</v>
      </c>
      <c r="L517" s="92"/>
    </row>
    <row r="518" spans="3:12">
      <c r="C518" s="137"/>
      <c r="D518" s="152"/>
      <c r="E518" s="112"/>
      <c r="F518" s="91">
        <f t="shared" si="22"/>
        <v>0</v>
      </c>
      <c r="G518" s="155"/>
      <c r="H518" s="138"/>
      <c r="I518" s="124" t="e">
        <f>VLOOKUP(H518,Presupuesto!$B$11:$C$565,2,0)</f>
        <v>#N/A</v>
      </c>
      <c r="J518" s="92" t="str">
        <f t="shared" si="23"/>
        <v>Estudiantes y Graduados</v>
      </c>
      <c r="K518" s="92" t="s">
        <v>414</v>
      </c>
      <c r="L518" s="92"/>
    </row>
    <row r="519" spans="3:12">
      <c r="C519" s="137"/>
      <c r="D519" s="152"/>
      <c r="E519" s="112"/>
      <c r="F519" s="91">
        <f t="shared" si="22"/>
        <v>0</v>
      </c>
      <c r="G519" s="155"/>
      <c r="H519" s="138"/>
      <c r="I519" s="124" t="e">
        <f>VLOOKUP(H519,Presupuesto!$B$11:$C$565,2,0)</f>
        <v>#N/A</v>
      </c>
      <c r="J519" s="92" t="str">
        <f t="shared" si="23"/>
        <v>Estudiantes y Graduados</v>
      </c>
      <c r="K519" s="92" t="s">
        <v>414</v>
      </c>
      <c r="L519" s="92"/>
    </row>
    <row r="520" spans="3:12">
      <c r="C520" s="139"/>
      <c r="D520" s="152"/>
      <c r="E520" s="112"/>
      <c r="F520" s="91">
        <f t="shared" si="22"/>
        <v>0</v>
      </c>
      <c r="G520" s="155"/>
      <c r="H520" s="140"/>
      <c r="I520" s="124" t="e">
        <f>VLOOKUP(H520,Presupuesto!$B$11:$C$565,2,0)</f>
        <v>#N/A</v>
      </c>
      <c r="J520" s="92" t="str">
        <f t="shared" si="23"/>
        <v>Estudiantes y Graduados</v>
      </c>
      <c r="K520" s="92" t="s">
        <v>405</v>
      </c>
      <c r="L520" s="92"/>
    </row>
    <row r="521" spans="3:12">
      <c r="C521" s="139"/>
      <c r="D521" s="152"/>
      <c r="E521" s="112"/>
      <c r="F521" s="91">
        <f t="shared" si="22"/>
        <v>0</v>
      </c>
      <c r="G521" s="155"/>
      <c r="H521" s="140"/>
      <c r="I521" s="124" t="e">
        <f>VLOOKUP(H521,Presupuesto!$B$11:$C$565,2,0)</f>
        <v>#N/A</v>
      </c>
      <c r="J521" s="92" t="str">
        <f t="shared" si="23"/>
        <v>Estudiantes y Graduados</v>
      </c>
      <c r="K521" s="92" t="s">
        <v>414</v>
      </c>
      <c r="L521" s="92"/>
    </row>
    <row r="522" spans="3:12">
      <c r="C522" s="139"/>
      <c r="D522" s="152"/>
      <c r="E522" s="112"/>
      <c r="F522" s="91">
        <f t="shared" si="22"/>
        <v>0</v>
      </c>
      <c r="G522" s="155"/>
      <c r="H522" s="140"/>
      <c r="I522" s="124" t="e">
        <f>VLOOKUP(H522,Presupuesto!$B$11:$C$565,2,0)</f>
        <v>#N/A</v>
      </c>
      <c r="J522" s="92" t="str">
        <f t="shared" si="23"/>
        <v>Estudiantes y Graduados</v>
      </c>
      <c r="K522" s="92" t="s">
        <v>414</v>
      </c>
      <c r="L522" s="92"/>
    </row>
    <row r="523" spans="3:12">
      <c r="C523" s="139"/>
      <c r="D523" s="152"/>
      <c r="E523" s="112"/>
      <c r="F523" s="91">
        <f t="shared" si="22"/>
        <v>0</v>
      </c>
      <c r="G523" s="155"/>
      <c r="H523" s="140"/>
      <c r="I523" s="124" t="e">
        <f>VLOOKUP(H523,Presupuesto!$B$11:$C$565,2,0)</f>
        <v>#N/A</v>
      </c>
      <c r="J523" s="92" t="str">
        <f t="shared" si="23"/>
        <v>Estudiantes y Graduados</v>
      </c>
      <c r="K523" s="92" t="s">
        <v>414</v>
      </c>
      <c r="L523" s="92"/>
    </row>
    <row r="524" spans="3:12" ht="15.75" thickBot="1">
      <c r="C524" s="141"/>
      <c r="D524" s="217"/>
      <c r="E524" s="97"/>
      <c r="F524" s="99">
        <f t="shared" si="22"/>
        <v>0</v>
      </c>
      <c r="G524" s="156"/>
      <c r="H524" s="142"/>
      <c r="I524" s="126" t="e">
        <f>VLOOKUP(H524,Presupuesto!$B$11:$C$565,2,0)</f>
        <v>#N/A</v>
      </c>
      <c r="J524" s="100" t="str">
        <f t="shared" si="23"/>
        <v>Estudiantes y Graduados</v>
      </c>
      <c r="K524" s="118" t="s">
        <v>396</v>
      </c>
      <c r="L524" s="118"/>
    </row>
  </sheetData>
  <dataValidations count="4">
    <dataValidation type="list" allowBlank="1" showInputMessage="1" showErrorMessage="1" errorTitle="¡Ingreso Inválido!" error="Seleccione una opción de la lista." promptTitle="Dimensión Estratégica" prompt="Seleccione una opción de la lista." sqref="J17:J51 J60:J94 J103:J137 J146:J180 J189:J223 J232:J266 J275:J309 J318:J352 J361:J395 J404:J438 J447:J481 J490:J524">
      <formula1>$A$2:$N$2</formula1>
    </dataValidation>
    <dataValidation type="list" allowBlank="1" showInputMessage="1" showErrorMessage="1" errorTitle="¡Ingreso Inválido!" error="Seleccione una opción de la lista" promptTitle="Mes Requerido" prompt="Seleccione el mes en el que requiere el recurso." sqref="K17:K51 K60:K94 K103:K137 K146:K180 K189:K223 K232:K266 K275:K309 K318:K352 K361:K395 K404:K438 K447:K481 K490:K524">
      <formula1>$U$2:$AF$2</formula1>
    </dataValidation>
    <dataValidation type="list" allowBlank="1" showInputMessage="1" showErrorMessage="1" errorTitle="¡Ingreso Inválido!" error="Seleccione una opción de la lista." promptTitle="Tipo de Presupuesto" prompt="Seleccione una opción de la lista." sqref="G17:G51 G60:G94 G103:G137 G146:G180 G189:G223 G232:G266 G275:G309 G318:G352 G361:G395 G404:G438 G447:G481 G490:G524">
      <formula1>$R$2:$S$2</formula1>
    </dataValidation>
    <dataValidation type="list" allowBlank="1" showInputMessage="1" showErrorMessage="1" errorTitle="¡Ingreso Inválido!" error="Verifique el valor ingresado." promptTitle="Ingrese el Objeto de Gasto" prompt="Ingrese el Objeto de Gasto" sqref="H17:H51 H60:H94 H103:H137 H146:H180 H189:H223 H232:H266 H275:H309 H318:H352 H361:H395 H404:H438 H447:H481 H490:H524">
      <formula1>$A$1:$UI$1</formula1>
    </dataValidation>
  </dataValidations>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92D050"/>
  </sheetPr>
  <dimension ref="A1:UI524"/>
  <sheetViews>
    <sheetView showGridLines="0" topLeftCell="A4" zoomScale="50" zoomScaleNormal="50" zoomScaleSheetLayoutView="80" workbookViewId="0">
      <selection activeCell="O43" sqref="O43"/>
    </sheetView>
  </sheetViews>
  <sheetFormatPr baseColWidth="10" defaultColWidth="11.5703125" defaultRowHeight="15"/>
  <cols>
    <col min="1" max="1" width="3" style="79" customWidth="1"/>
    <col min="2" max="2" width="7.85546875" style="79" customWidth="1"/>
    <col min="3" max="3" width="51.7109375" style="79" customWidth="1"/>
    <col min="4" max="4" width="26.85546875" style="79" bestFit="1" customWidth="1"/>
    <col min="5" max="5" width="36.7109375" style="79" bestFit="1" customWidth="1"/>
    <col min="6" max="6" width="21.85546875" style="79" customWidth="1"/>
    <col min="7" max="7" width="16.5703125" style="71" customWidth="1"/>
    <col min="8" max="8" width="24.140625" style="79" bestFit="1" customWidth="1"/>
    <col min="9" max="9" width="36" style="79" bestFit="1" customWidth="1"/>
    <col min="10" max="10" width="28.140625" style="79" bestFit="1" customWidth="1"/>
    <col min="11" max="11" width="19.85546875" style="79" bestFit="1" customWidth="1"/>
    <col min="12" max="12" width="12.7109375" style="79" bestFit="1" customWidth="1"/>
    <col min="13" max="16384" width="11.5703125" style="79"/>
  </cols>
  <sheetData>
    <row r="1" spans="1:555" ht="26.25" hidden="1">
      <c r="A1" s="182" t="s">
        <v>253</v>
      </c>
      <c r="B1" s="185" t="s">
        <v>254</v>
      </c>
      <c r="C1" s="176" t="s">
        <v>255</v>
      </c>
      <c r="D1" s="176" t="s">
        <v>502</v>
      </c>
      <c r="E1" s="176" t="s">
        <v>504</v>
      </c>
      <c r="F1" s="176" t="s">
        <v>506</v>
      </c>
      <c r="G1" s="176" t="s">
        <v>508</v>
      </c>
      <c r="H1" s="176" t="s">
        <v>510</v>
      </c>
      <c r="I1" s="176" t="s">
        <v>512</v>
      </c>
      <c r="J1" s="176" t="s">
        <v>256</v>
      </c>
      <c r="K1" s="176" t="s">
        <v>515</v>
      </c>
      <c r="L1" s="176" t="s">
        <v>257</v>
      </c>
      <c r="M1" s="176" t="s">
        <v>517</v>
      </c>
      <c r="N1" s="176" t="s">
        <v>519</v>
      </c>
      <c r="O1" s="176" t="s">
        <v>521</v>
      </c>
      <c r="P1" s="176" t="s">
        <v>258</v>
      </c>
      <c r="Q1" s="176" t="s">
        <v>522</v>
      </c>
      <c r="R1" s="176" t="s">
        <v>525</v>
      </c>
      <c r="S1" s="176" t="s">
        <v>259</v>
      </c>
      <c r="T1" s="176" t="s">
        <v>527</v>
      </c>
      <c r="U1" s="176" t="s">
        <v>260</v>
      </c>
      <c r="V1" s="176" t="s">
        <v>528</v>
      </c>
      <c r="W1" s="176" t="s">
        <v>529</v>
      </c>
      <c r="X1" s="176" t="s">
        <v>533</v>
      </c>
      <c r="Y1" s="176" t="s">
        <v>276</v>
      </c>
      <c r="Z1" s="176" t="s">
        <v>534</v>
      </c>
      <c r="AA1" s="176" t="s">
        <v>536</v>
      </c>
      <c r="AB1" s="176" t="s">
        <v>538</v>
      </c>
      <c r="AC1" s="176" t="s">
        <v>277</v>
      </c>
      <c r="AD1" s="176" t="s">
        <v>540</v>
      </c>
      <c r="AE1" s="176" t="s">
        <v>542</v>
      </c>
      <c r="AF1" s="176" t="s">
        <v>544</v>
      </c>
      <c r="AG1" s="176" t="s">
        <v>546</v>
      </c>
      <c r="AH1" s="176" t="s">
        <v>252</v>
      </c>
      <c r="AI1" s="176" t="s">
        <v>548</v>
      </c>
      <c r="AJ1" s="185" t="s">
        <v>261</v>
      </c>
      <c r="AK1" s="176" t="s">
        <v>550</v>
      </c>
      <c r="AL1" s="176" t="s">
        <v>262</v>
      </c>
      <c r="AM1" s="176" t="s">
        <v>552</v>
      </c>
      <c r="AN1" s="176" t="s">
        <v>554</v>
      </c>
      <c r="AO1" s="176" t="s">
        <v>263</v>
      </c>
      <c r="AP1" s="176" t="s">
        <v>556</v>
      </c>
      <c r="AQ1" s="176" t="s">
        <v>558</v>
      </c>
      <c r="AR1" s="176" t="s">
        <v>264</v>
      </c>
      <c r="AS1" s="176" t="s">
        <v>559</v>
      </c>
      <c r="AT1" s="176" t="s">
        <v>561</v>
      </c>
      <c r="AU1" s="176" t="s">
        <v>562</v>
      </c>
      <c r="AV1" s="176" t="s">
        <v>563</v>
      </c>
      <c r="AW1" s="176" t="s">
        <v>565</v>
      </c>
      <c r="AX1" s="176" t="s">
        <v>567</v>
      </c>
      <c r="AY1" s="176" t="s">
        <v>568</v>
      </c>
      <c r="AZ1" s="176" t="s">
        <v>265</v>
      </c>
      <c r="BA1" s="176" t="s">
        <v>570</v>
      </c>
      <c r="BB1" s="176" t="s">
        <v>572</v>
      </c>
      <c r="BC1" s="176" t="s">
        <v>574</v>
      </c>
      <c r="BD1" s="176" t="s">
        <v>576</v>
      </c>
      <c r="BE1" s="176" t="s">
        <v>578</v>
      </c>
      <c r="BF1" s="176" t="s">
        <v>580</v>
      </c>
      <c r="BG1" s="176" t="s">
        <v>582</v>
      </c>
      <c r="BH1" s="176" t="s">
        <v>584</v>
      </c>
      <c r="BI1" s="176" t="s">
        <v>278</v>
      </c>
      <c r="BJ1" s="176" t="s">
        <v>586</v>
      </c>
      <c r="BK1" s="176" t="s">
        <v>588</v>
      </c>
      <c r="BL1" s="176" t="s">
        <v>590</v>
      </c>
      <c r="BM1" s="176" t="s">
        <v>592</v>
      </c>
      <c r="BN1" s="176" t="s">
        <v>594</v>
      </c>
      <c r="BO1" s="176" t="s">
        <v>596</v>
      </c>
      <c r="BP1" s="176" t="s">
        <v>598</v>
      </c>
      <c r="BQ1" s="176" t="s">
        <v>600</v>
      </c>
      <c r="BR1" s="176" t="s">
        <v>602</v>
      </c>
      <c r="BS1" s="176" t="s">
        <v>604</v>
      </c>
      <c r="BT1" s="185" t="s">
        <v>266</v>
      </c>
      <c r="BU1" s="176" t="s">
        <v>267</v>
      </c>
      <c r="BV1" s="176" t="s">
        <v>606</v>
      </c>
      <c r="BW1" s="176" t="s">
        <v>268</v>
      </c>
      <c r="BX1" s="176" t="s">
        <v>608</v>
      </c>
      <c r="BY1" s="176" t="s">
        <v>610</v>
      </c>
      <c r="BZ1" s="185" t="s">
        <v>269</v>
      </c>
      <c r="CA1" s="176" t="s">
        <v>270</v>
      </c>
      <c r="CB1" s="176" t="s">
        <v>612</v>
      </c>
      <c r="CC1" s="176" t="s">
        <v>271</v>
      </c>
      <c r="CD1" s="176" t="s">
        <v>614</v>
      </c>
      <c r="CE1" s="176" t="s">
        <v>616</v>
      </c>
      <c r="CF1" s="176" t="s">
        <v>618</v>
      </c>
      <c r="CG1" s="185" t="s">
        <v>272</v>
      </c>
      <c r="CH1" s="176" t="s">
        <v>624</v>
      </c>
      <c r="CI1" s="176" t="s">
        <v>626</v>
      </c>
      <c r="CJ1" s="176" t="s">
        <v>273</v>
      </c>
      <c r="CK1" s="176" t="s">
        <v>620</v>
      </c>
      <c r="CL1" s="176" t="s">
        <v>622</v>
      </c>
      <c r="CM1" s="176" t="s">
        <v>274</v>
      </c>
      <c r="CN1" s="176" t="s">
        <v>628</v>
      </c>
      <c r="CO1" s="176" t="s">
        <v>275</v>
      </c>
      <c r="CP1" s="176" t="s">
        <v>629</v>
      </c>
      <c r="CQ1" s="173" t="s">
        <v>279</v>
      </c>
      <c r="CR1" s="185" t="s">
        <v>280</v>
      </c>
      <c r="CS1" s="176" t="s">
        <v>630</v>
      </c>
      <c r="CT1" s="176" t="s">
        <v>631</v>
      </c>
      <c r="CU1" s="176" t="s">
        <v>633</v>
      </c>
      <c r="CV1" s="176" t="s">
        <v>281</v>
      </c>
      <c r="CW1" s="176" t="s">
        <v>635</v>
      </c>
      <c r="CX1" s="176" t="s">
        <v>637</v>
      </c>
      <c r="CY1" s="176" t="s">
        <v>639</v>
      </c>
      <c r="CZ1" s="176" t="s">
        <v>641</v>
      </c>
      <c r="DA1" s="176" t="s">
        <v>643</v>
      </c>
      <c r="DB1" s="176" t="s">
        <v>645</v>
      </c>
      <c r="DC1" s="185" t="s">
        <v>282</v>
      </c>
      <c r="DD1" s="176" t="s">
        <v>283</v>
      </c>
      <c r="DE1" s="176" t="s">
        <v>647</v>
      </c>
      <c r="DF1" s="176" t="s">
        <v>284</v>
      </c>
      <c r="DG1" s="176" t="s">
        <v>649</v>
      </c>
      <c r="DH1" s="176" t="s">
        <v>651</v>
      </c>
      <c r="DI1" s="176" t="s">
        <v>653</v>
      </c>
      <c r="DJ1" s="176" t="s">
        <v>655</v>
      </c>
      <c r="DK1" s="176" t="s">
        <v>657</v>
      </c>
      <c r="DL1" s="176" t="s">
        <v>659</v>
      </c>
      <c r="DM1" s="176" t="s">
        <v>661</v>
      </c>
      <c r="DN1" s="176" t="s">
        <v>285</v>
      </c>
      <c r="DO1" s="176" t="s">
        <v>663</v>
      </c>
      <c r="DP1" s="176" t="s">
        <v>665</v>
      </c>
      <c r="DQ1" s="176" t="s">
        <v>667</v>
      </c>
      <c r="DR1" s="185" t="s">
        <v>286</v>
      </c>
      <c r="DS1" s="176" t="s">
        <v>669</v>
      </c>
      <c r="DT1" s="176" t="s">
        <v>287</v>
      </c>
      <c r="DU1" s="176" t="s">
        <v>671</v>
      </c>
      <c r="DV1" s="176" t="s">
        <v>288</v>
      </c>
      <c r="DW1" s="176" t="s">
        <v>673</v>
      </c>
      <c r="DX1" s="176" t="s">
        <v>675</v>
      </c>
      <c r="DY1" s="176" t="s">
        <v>677</v>
      </c>
      <c r="DZ1" s="176" t="s">
        <v>679</v>
      </c>
      <c r="EA1" s="176" t="s">
        <v>681</v>
      </c>
      <c r="EB1" s="176" t="s">
        <v>683</v>
      </c>
      <c r="EC1" s="176" t="s">
        <v>685</v>
      </c>
      <c r="ED1" s="176" t="s">
        <v>687</v>
      </c>
      <c r="EE1" s="176" t="s">
        <v>689</v>
      </c>
      <c r="EF1" s="176" t="s">
        <v>691</v>
      </c>
      <c r="EG1" s="176" t="s">
        <v>693</v>
      </c>
      <c r="EH1" s="185" t="s">
        <v>289</v>
      </c>
      <c r="EI1" s="176" t="s">
        <v>695</v>
      </c>
      <c r="EJ1" s="176" t="s">
        <v>290</v>
      </c>
      <c r="EK1" s="176" t="s">
        <v>697</v>
      </c>
      <c r="EL1" s="176" t="s">
        <v>699</v>
      </c>
      <c r="EM1" s="176" t="s">
        <v>291</v>
      </c>
      <c r="EN1" s="176" t="s">
        <v>701</v>
      </c>
      <c r="EO1" s="176" t="s">
        <v>703</v>
      </c>
      <c r="EP1" s="176" t="s">
        <v>292</v>
      </c>
      <c r="EQ1" s="176" t="s">
        <v>705</v>
      </c>
      <c r="ER1" s="176" t="s">
        <v>707</v>
      </c>
      <c r="ES1" s="176" t="s">
        <v>709</v>
      </c>
      <c r="ET1" s="176" t="s">
        <v>293</v>
      </c>
      <c r="EU1" s="176" t="s">
        <v>711</v>
      </c>
      <c r="EV1" s="176" t="s">
        <v>713</v>
      </c>
      <c r="EW1" s="185" t="s">
        <v>294</v>
      </c>
      <c r="EX1" s="176" t="s">
        <v>295</v>
      </c>
      <c r="EY1" s="176" t="s">
        <v>715</v>
      </c>
      <c r="EZ1" s="176" t="s">
        <v>717</v>
      </c>
      <c r="FA1" s="176" t="s">
        <v>719</v>
      </c>
      <c r="FB1" s="176" t="s">
        <v>721</v>
      </c>
      <c r="FC1" s="176" t="s">
        <v>296</v>
      </c>
      <c r="FD1" s="176" t="s">
        <v>723</v>
      </c>
      <c r="FE1" s="176" t="s">
        <v>725</v>
      </c>
      <c r="FF1" s="176" t="s">
        <v>727</v>
      </c>
      <c r="FG1" s="176" t="s">
        <v>729</v>
      </c>
      <c r="FH1" s="176" t="s">
        <v>731</v>
      </c>
      <c r="FI1" s="176" t="s">
        <v>297</v>
      </c>
      <c r="FJ1" s="176" t="s">
        <v>734</v>
      </c>
      <c r="FK1" s="176" t="s">
        <v>298</v>
      </c>
      <c r="FL1" s="176" t="s">
        <v>737</v>
      </c>
      <c r="FM1" s="176" t="s">
        <v>738</v>
      </c>
      <c r="FN1" s="176" t="s">
        <v>740</v>
      </c>
      <c r="FO1" s="176" t="s">
        <v>299</v>
      </c>
      <c r="FP1" s="176" t="s">
        <v>743</v>
      </c>
      <c r="FQ1" s="176" t="s">
        <v>744</v>
      </c>
      <c r="FR1" s="176" t="s">
        <v>746</v>
      </c>
      <c r="FS1" s="176" t="s">
        <v>300</v>
      </c>
      <c r="FT1" s="176" t="s">
        <v>749</v>
      </c>
      <c r="FU1" s="176" t="s">
        <v>751</v>
      </c>
      <c r="FV1" s="176" t="s">
        <v>753</v>
      </c>
      <c r="FW1" s="185" t="s">
        <v>301</v>
      </c>
      <c r="FX1" s="185" t="s">
        <v>302</v>
      </c>
      <c r="FY1" s="176" t="s">
        <v>308</v>
      </c>
      <c r="FZ1" s="176" t="s">
        <v>755</v>
      </c>
      <c r="GA1" s="176" t="s">
        <v>757</v>
      </c>
      <c r="GB1" s="176" t="s">
        <v>759</v>
      </c>
      <c r="GC1" s="176" t="s">
        <v>761</v>
      </c>
      <c r="GD1" s="176" t="s">
        <v>763</v>
      </c>
      <c r="GE1" s="176" t="s">
        <v>765</v>
      </c>
      <c r="GF1" s="185" t="s">
        <v>303</v>
      </c>
      <c r="GG1" s="176" t="s">
        <v>309</v>
      </c>
      <c r="GH1" s="176" t="s">
        <v>767</v>
      </c>
      <c r="GI1" s="176" t="s">
        <v>769</v>
      </c>
      <c r="GJ1" s="176" t="s">
        <v>770</v>
      </c>
      <c r="GK1" s="176" t="s">
        <v>310</v>
      </c>
      <c r="GL1" s="176" t="s">
        <v>773</v>
      </c>
      <c r="GM1" s="176" t="s">
        <v>774</v>
      </c>
      <c r="GN1" s="185" t="s">
        <v>304</v>
      </c>
      <c r="GO1" s="176" t="s">
        <v>305</v>
      </c>
      <c r="GP1" s="176" t="s">
        <v>776</v>
      </c>
      <c r="GQ1" s="176" t="s">
        <v>778</v>
      </c>
      <c r="GR1" s="176" t="s">
        <v>780</v>
      </c>
      <c r="GS1" s="176" t="s">
        <v>782</v>
      </c>
      <c r="GT1" s="176" t="s">
        <v>784</v>
      </c>
      <c r="GU1" s="185" t="s">
        <v>306</v>
      </c>
      <c r="GV1" s="176" t="s">
        <v>307</v>
      </c>
      <c r="GW1" s="176" t="s">
        <v>786</v>
      </c>
      <c r="GX1" s="176" t="s">
        <v>788</v>
      </c>
      <c r="GY1" s="176" t="s">
        <v>790</v>
      </c>
      <c r="GZ1" s="176" t="s">
        <v>792</v>
      </c>
      <c r="HA1" s="176" t="s">
        <v>794</v>
      </c>
      <c r="HB1" s="176" t="s">
        <v>796</v>
      </c>
      <c r="HC1" s="173" t="s">
        <v>311</v>
      </c>
      <c r="HD1" s="185" t="s">
        <v>312</v>
      </c>
      <c r="HE1" s="176" t="s">
        <v>313</v>
      </c>
      <c r="HF1" s="176" t="s">
        <v>798</v>
      </c>
      <c r="HG1" s="176" t="s">
        <v>800</v>
      </c>
      <c r="HH1" s="176" t="s">
        <v>802</v>
      </c>
      <c r="HI1" s="176" t="s">
        <v>804</v>
      </c>
      <c r="HJ1" s="176" t="s">
        <v>314</v>
      </c>
      <c r="HK1" s="176" t="s">
        <v>807</v>
      </c>
      <c r="HL1" s="176" t="s">
        <v>331</v>
      </c>
      <c r="HM1" s="176" t="s">
        <v>845</v>
      </c>
      <c r="HN1" s="176" t="s">
        <v>847</v>
      </c>
      <c r="HO1" s="176" t="s">
        <v>849</v>
      </c>
      <c r="HP1" s="185" t="s">
        <v>315</v>
      </c>
      <c r="HQ1" s="176" t="s">
        <v>809</v>
      </c>
      <c r="HR1" s="176" t="s">
        <v>811</v>
      </c>
      <c r="HS1" s="176" t="s">
        <v>316</v>
      </c>
      <c r="HT1" s="176" t="s">
        <v>814</v>
      </c>
      <c r="HU1" s="176" t="s">
        <v>816</v>
      </c>
      <c r="HV1" s="176" t="s">
        <v>817</v>
      </c>
      <c r="HW1" s="176" t="s">
        <v>819</v>
      </c>
      <c r="HX1" s="185" t="s">
        <v>317</v>
      </c>
      <c r="HY1" s="176" t="s">
        <v>821</v>
      </c>
      <c r="HZ1" s="176" t="s">
        <v>823</v>
      </c>
      <c r="IA1" s="176" t="s">
        <v>825</v>
      </c>
      <c r="IB1" s="176" t="s">
        <v>318</v>
      </c>
      <c r="IC1" s="176" t="s">
        <v>827</v>
      </c>
      <c r="ID1" s="176" t="s">
        <v>829</v>
      </c>
      <c r="IE1" s="176" t="s">
        <v>319</v>
      </c>
      <c r="IF1" s="176" t="s">
        <v>831</v>
      </c>
      <c r="IG1" s="176" t="s">
        <v>833</v>
      </c>
      <c r="IH1" s="176" t="s">
        <v>320</v>
      </c>
      <c r="II1" s="176" t="s">
        <v>835</v>
      </c>
      <c r="IJ1" s="176" t="s">
        <v>837</v>
      </c>
      <c r="IK1" s="176" t="s">
        <v>839</v>
      </c>
      <c r="IL1" s="176" t="s">
        <v>841</v>
      </c>
      <c r="IM1" s="176" t="s">
        <v>321</v>
      </c>
      <c r="IN1" s="176" t="s">
        <v>843</v>
      </c>
      <c r="IO1" s="185" t="s">
        <v>322</v>
      </c>
      <c r="IP1" s="176" t="s">
        <v>851</v>
      </c>
      <c r="IQ1" s="176" t="s">
        <v>853</v>
      </c>
      <c r="IR1" s="176" t="s">
        <v>323</v>
      </c>
      <c r="IS1" s="176" t="s">
        <v>855</v>
      </c>
      <c r="IT1" s="176" t="s">
        <v>857</v>
      </c>
      <c r="IU1" s="176" t="s">
        <v>859</v>
      </c>
      <c r="IV1" s="185" t="s">
        <v>324</v>
      </c>
      <c r="IW1" s="176" t="s">
        <v>861</v>
      </c>
      <c r="IX1" s="176" t="s">
        <v>325</v>
      </c>
      <c r="IY1" s="176" t="s">
        <v>864</v>
      </c>
      <c r="IZ1" s="176" t="s">
        <v>866</v>
      </c>
      <c r="JA1" s="176" t="s">
        <v>868</v>
      </c>
      <c r="JB1" s="176" t="s">
        <v>870</v>
      </c>
      <c r="JC1" s="176" t="s">
        <v>872</v>
      </c>
      <c r="JD1" s="176" t="s">
        <v>874</v>
      </c>
      <c r="JE1" s="176" t="s">
        <v>326</v>
      </c>
      <c r="JF1" s="176" t="s">
        <v>877</v>
      </c>
      <c r="JG1" s="176" t="s">
        <v>879</v>
      </c>
      <c r="JH1" s="176" t="s">
        <v>881</v>
      </c>
      <c r="JI1" s="176" t="s">
        <v>883</v>
      </c>
      <c r="JJ1" s="176" t="s">
        <v>885</v>
      </c>
      <c r="JK1" s="176" t="s">
        <v>887</v>
      </c>
      <c r="JL1" s="176" t="s">
        <v>889</v>
      </c>
      <c r="JM1" s="176" t="s">
        <v>891</v>
      </c>
      <c r="JN1" s="176" t="s">
        <v>327</v>
      </c>
      <c r="JO1" s="176" t="s">
        <v>894</v>
      </c>
      <c r="JP1" s="176" t="s">
        <v>896</v>
      </c>
      <c r="JQ1" s="176" t="s">
        <v>898</v>
      </c>
      <c r="JR1" s="176" t="s">
        <v>900</v>
      </c>
      <c r="JS1" s="176" t="s">
        <v>901</v>
      </c>
      <c r="JT1" s="176" t="s">
        <v>903</v>
      </c>
      <c r="JU1" s="176" t="s">
        <v>905</v>
      </c>
      <c r="JV1" s="176" t="s">
        <v>907</v>
      </c>
      <c r="JW1" s="176" t="s">
        <v>909</v>
      </c>
      <c r="JX1" s="176" t="s">
        <v>911</v>
      </c>
      <c r="JY1" s="176" t="s">
        <v>913</v>
      </c>
      <c r="JZ1" s="176" t="s">
        <v>915</v>
      </c>
      <c r="KA1" s="176" t="s">
        <v>917</v>
      </c>
      <c r="KB1" s="176" t="s">
        <v>919</v>
      </c>
      <c r="KC1" s="176" t="s">
        <v>921</v>
      </c>
      <c r="KD1" s="176" t="s">
        <v>923</v>
      </c>
      <c r="KE1" s="176" t="s">
        <v>925</v>
      </c>
      <c r="KF1" s="176" t="s">
        <v>927</v>
      </c>
      <c r="KG1" s="176" t="s">
        <v>929</v>
      </c>
      <c r="KH1" s="176" t="s">
        <v>931</v>
      </c>
      <c r="KI1" s="176" t="s">
        <v>933</v>
      </c>
      <c r="KJ1" s="176" t="s">
        <v>935</v>
      </c>
      <c r="KK1" s="176" t="s">
        <v>937</v>
      </c>
      <c r="KL1" s="176" t="s">
        <v>939</v>
      </c>
      <c r="KM1" s="176" t="s">
        <v>941</v>
      </c>
      <c r="KN1" s="176" t="s">
        <v>943</v>
      </c>
      <c r="KO1" s="185" t="s">
        <v>328</v>
      </c>
      <c r="KP1" s="176" t="s">
        <v>945</v>
      </c>
      <c r="KQ1" s="176" t="s">
        <v>329</v>
      </c>
      <c r="KR1" s="176" t="s">
        <v>948</v>
      </c>
      <c r="KS1" s="176" t="s">
        <v>950</v>
      </c>
      <c r="KT1" s="176" t="s">
        <v>952</v>
      </c>
      <c r="KU1" s="176" t="s">
        <v>954</v>
      </c>
      <c r="KV1" s="176" t="s">
        <v>330</v>
      </c>
      <c r="KW1" s="176" t="s">
        <v>957</v>
      </c>
      <c r="KX1" s="176" t="s">
        <v>959</v>
      </c>
      <c r="KY1" s="176" t="s">
        <v>961</v>
      </c>
      <c r="KZ1" s="176" t="s">
        <v>963</v>
      </c>
      <c r="LA1" s="176" t="s">
        <v>965</v>
      </c>
      <c r="LB1" s="176" t="s">
        <v>967</v>
      </c>
      <c r="LC1" s="176" t="s">
        <v>969</v>
      </c>
      <c r="LD1" s="173" t="s">
        <v>332</v>
      </c>
      <c r="LE1" s="185" t="s">
        <v>333</v>
      </c>
      <c r="LF1" s="176" t="s">
        <v>334</v>
      </c>
      <c r="LG1" s="176" t="s">
        <v>348</v>
      </c>
      <c r="LH1" s="176" t="s">
        <v>971</v>
      </c>
      <c r="LI1" s="176" t="s">
        <v>973</v>
      </c>
      <c r="LJ1" s="176" t="s">
        <v>975</v>
      </c>
      <c r="LK1" s="176" t="s">
        <v>977</v>
      </c>
      <c r="LL1" s="176" t="s">
        <v>349</v>
      </c>
      <c r="LM1" s="176" t="s">
        <v>979</v>
      </c>
      <c r="LN1" s="176" t="s">
        <v>350</v>
      </c>
      <c r="LO1" s="176" t="s">
        <v>981</v>
      </c>
      <c r="LP1" s="176" t="s">
        <v>335</v>
      </c>
      <c r="LQ1" s="176" t="s">
        <v>983</v>
      </c>
      <c r="LR1" s="176" t="s">
        <v>351</v>
      </c>
      <c r="LS1" s="176" t="s">
        <v>985</v>
      </c>
      <c r="LT1" s="176" t="s">
        <v>987</v>
      </c>
      <c r="LU1" s="176" t="s">
        <v>352</v>
      </c>
      <c r="LV1" s="185" t="s">
        <v>336</v>
      </c>
      <c r="LW1" s="176" t="s">
        <v>337</v>
      </c>
      <c r="LX1" s="176" t="s">
        <v>989</v>
      </c>
      <c r="LY1" s="176" t="s">
        <v>991</v>
      </c>
      <c r="LZ1" s="176" t="s">
        <v>992</v>
      </c>
      <c r="MA1" s="176" t="s">
        <v>994</v>
      </c>
      <c r="MB1" s="176" t="s">
        <v>995</v>
      </c>
      <c r="MC1" s="176" t="s">
        <v>997</v>
      </c>
      <c r="MD1" s="176" t="s">
        <v>999</v>
      </c>
      <c r="ME1" s="176" t="s">
        <v>1001</v>
      </c>
      <c r="MF1" s="176" t="s">
        <v>1003</v>
      </c>
      <c r="MG1" s="176" t="s">
        <v>338</v>
      </c>
      <c r="MH1" s="176" t="s">
        <v>1006</v>
      </c>
      <c r="MI1" s="176" t="s">
        <v>1007</v>
      </c>
      <c r="MJ1" s="176" t="s">
        <v>1009</v>
      </c>
      <c r="MK1" s="176" t="s">
        <v>339</v>
      </c>
      <c r="ML1" s="176" t="s">
        <v>1012</v>
      </c>
      <c r="MM1" s="176" t="s">
        <v>1013</v>
      </c>
      <c r="MN1" s="176" t="s">
        <v>1015</v>
      </c>
      <c r="MO1" s="176" t="s">
        <v>1017</v>
      </c>
      <c r="MP1" s="176" t="s">
        <v>340</v>
      </c>
      <c r="MQ1" s="176" t="s">
        <v>1020</v>
      </c>
      <c r="MR1" s="176" t="s">
        <v>1022</v>
      </c>
      <c r="MS1" s="176" t="s">
        <v>1024</v>
      </c>
      <c r="MT1" s="176" t="s">
        <v>1026</v>
      </c>
      <c r="MU1" s="176" t="s">
        <v>341</v>
      </c>
      <c r="MV1" s="176" t="s">
        <v>1029</v>
      </c>
      <c r="MW1" s="176" t="s">
        <v>1031</v>
      </c>
      <c r="MX1" s="176" t="s">
        <v>1033</v>
      </c>
      <c r="MY1" s="176" t="s">
        <v>1035</v>
      </c>
      <c r="MZ1" s="176" t="s">
        <v>1037</v>
      </c>
      <c r="NA1" s="176" t="s">
        <v>1039</v>
      </c>
      <c r="NB1" s="176" t="s">
        <v>1041</v>
      </c>
      <c r="NC1" s="176" t="s">
        <v>1043</v>
      </c>
      <c r="ND1" s="176" t="s">
        <v>1045</v>
      </c>
      <c r="NE1" s="176" t="s">
        <v>1047</v>
      </c>
      <c r="NF1" s="176" t="s">
        <v>1049</v>
      </c>
      <c r="NG1" s="176" t="s">
        <v>1050</v>
      </c>
      <c r="NH1" s="185" t="s">
        <v>342</v>
      </c>
      <c r="NI1" s="176" t="s">
        <v>343</v>
      </c>
      <c r="NJ1" s="176" t="s">
        <v>1052</v>
      </c>
      <c r="NK1" s="176" t="s">
        <v>1054</v>
      </c>
      <c r="NL1" s="176" t="s">
        <v>1056</v>
      </c>
      <c r="NM1" s="176" t="s">
        <v>1058</v>
      </c>
      <c r="NN1" s="185" t="s">
        <v>344</v>
      </c>
      <c r="NO1" s="176" t="s">
        <v>345</v>
      </c>
      <c r="NP1" s="176" t="s">
        <v>1059</v>
      </c>
      <c r="NQ1" s="176" t="s">
        <v>346</v>
      </c>
      <c r="NR1" s="176" t="s">
        <v>1061</v>
      </c>
      <c r="NS1" s="176" t="s">
        <v>1063</v>
      </c>
      <c r="NT1" s="176" t="s">
        <v>347</v>
      </c>
      <c r="NU1" s="176" t="s">
        <v>1065</v>
      </c>
      <c r="NV1" s="173" t="s">
        <v>353</v>
      </c>
      <c r="NW1" s="185" t="s">
        <v>354</v>
      </c>
      <c r="NX1" s="176" t="s">
        <v>355</v>
      </c>
      <c r="NY1" s="176" t="s">
        <v>1068</v>
      </c>
      <c r="NZ1" s="176" t="s">
        <v>1070</v>
      </c>
      <c r="OA1" s="176" t="s">
        <v>356</v>
      </c>
      <c r="OB1" s="176" t="s">
        <v>366</v>
      </c>
      <c r="OC1" s="176" t="s">
        <v>1072</v>
      </c>
      <c r="OD1" s="176" t="s">
        <v>1074</v>
      </c>
      <c r="OE1" s="176" t="s">
        <v>1076</v>
      </c>
      <c r="OF1" s="176" t="s">
        <v>1078</v>
      </c>
      <c r="OG1" s="176" t="s">
        <v>1080</v>
      </c>
      <c r="OH1" s="176" t="s">
        <v>1082</v>
      </c>
      <c r="OI1" s="176" t="s">
        <v>1084</v>
      </c>
      <c r="OJ1" s="176" t="s">
        <v>1086</v>
      </c>
      <c r="OK1" s="176" t="s">
        <v>1088</v>
      </c>
      <c r="OL1" s="176" t="s">
        <v>1090</v>
      </c>
      <c r="OM1" s="176" t="s">
        <v>1092</v>
      </c>
      <c r="ON1" s="176" t="s">
        <v>1094</v>
      </c>
      <c r="OO1" s="176" t="s">
        <v>1096</v>
      </c>
      <c r="OP1" s="176" t="s">
        <v>1098</v>
      </c>
      <c r="OQ1" s="176" t="s">
        <v>1100</v>
      </c>
      <c r="OR1" s="176" t="s">
        <v>1102</v>
      </c>
      <c r="OS1" s="176" t="s">
        <v>1104</v>
      </c>
      <c r="OT1" s="176" t="s">
        <v>1106</v>
      </c>
      <c r="OU1" s="176" t="s">
        <v>1108</v>
      </c>
      <c r="OV1" s="176" t="s">
        <v>1110</v>
      </c>
      <c r="OW1" s="176" t="s">
        <v>1112</v>
      </c>
      <c r="OX1" s="176" t="s">
        <v>1114</v>
      </c>
      <c r="OY1" s="176" t="s">
        <v>367</v>
      </c>
      <c r="OZ1" s="176" t="s">
        <v>1117</v>
      </c>
      <c r="PA1" s="176" t="s">
        <v>1119</v>
      </c>
      <c r="PB1" s="176" t="s">
        <v>1120</v>
      </c>
      <c r="PC1" s="176" t="s">
        <v>1122</v>
      </c>
      <c r="PD1" s="176" t="s">
        <v>1124</v>
      </c>
      <c r="PE1" s="176" t="s">
        <v>1126</v>
      </c>
      <c r="PF1" s="176" t="s">
        <v>1128</v>
      </c>
      <c r="PG1" s="176" t="s">
        <v>1130</v>
      </c>
      <c r="PH1" s="176" t="s">
        <v>1132</v>
      </c>
      <c r="PI1" s="176" t="s">
        <v>1134</v>
      </c>
      <c r="PJ1" s="176" t="s">
        <v>1136</v>
      </c>
      <c r="PK1" s="176" t="s">
        <v>1138</v>
      </c>
      <c r="PL1" s="176" t="s">
        <v>1140</v>
      </c>
      <c r="PM1" s="176" t="s">
        <v>1142</v>
      </c>
      <c r="PN1" s="176" t="s">
        <v>1144</v>
      </c>
      <c r="PO1" s="176" t="s">
        <v>1146</v>
      </c>
      <c r="PP1" s="176" t="s">
        <v>1148</v>
      </c>
      <c r="PQ1" s="176" t="s">
        <v>1150</v>
      </c>
      <c r="PR1" s="176" t="s">
        <v>1152</v>
      </c>
      <c r="PS1" s="176" t="s">
        <v>1154</v>
      </c>
      <c r="PT1" s="176" t="s">
        <v>1156</v>
      </c>
      <c r="PU1" s="176" t="s">
        <v>1158</v>
      </c>
      <c r="PV1" s="176" t="s">
        <v>1160</v>
      </c>
      <c r="PW1" s="176" t="s">
        <v>1162</v>
      </c>
      <c r="PX1" s="176" t="s">
        <v>1164</v>
      </c>
      <c r="PY1" s="176" t="s">
        <v>1166</v>
      </c>
      <c r="PZ1" s="176" t="s">
        <v>357</v>
      </c>
      <c r="QA1" s="176" t="s">
        <v>1168</v>
      </c>
      <c r="QB1" s="176" t="s">
        <v>1170</v>
      </c>
      <c r="QC1" s="176" t="s">
        <v>1172</v>
      </c>
      <c r="QD1" s="176" t="s">
        <v>1174</v>
      </c>
      <c r="QE1" s="176" t="s">
        <v>1176</v>
      </c>
      <c r="QF1" s="185" t="s">
        <v>358</v>
      </c>
      <c r="QG1" s="176" t="s">
        <v>359</v>
      </c>
      <c r="QH1" s="176" t="s">
        <v>1178</v>
      </c>
      <c r="QI1" s="176" t="s">
        <v>1180</v>
      </c>
      <c r="QJ1" s="176" t="s">
        <v>1182</v>
      </c>
      <c r="QK1" s="176" t="s">
        <v>1184</v>
      </c>
      <c r="QL1" s="176" t="s">
        <v>1186</v>
      </c>
      <c r="QM1" s="176" t="s">
        <v>1188</v>
      </c>
      <c r="QN1" s="185" t="s">
        <v>360</v>
      </c>
      <c r="QO1" s="176" t="s">
        <v>1190</v>
      </c>
      <c r="QP1" s="176" t="s">
        <v>361</v>
      </c>
      <c r="QQ1" s="176" t="s">
        <v>368</v>
      </c>
      <c r="QR1" s="176" t="s">
        <v>1192</v>
      </c>
      <c r="QS1" s="176" t="s">
        <v>1194</v>
      </c>
      <c r="QT1" s="176" t="s">
        <v>1196</v>
      </c>
      <c r="QU1" s="176" t="s">
        <v>1198</v>
      </c>
      <c r="QV1" s="176" t="s">
        <v>1200</v>
      </c>
      <c r="QW1" s="176" t="s">
        <v>1202</v>
      </c>
      <c r="QX1" s="176" t="s">
        <v>1204</v>
      </c>
      <c r="QY1" s="176" t="s">
        <v>1206</v>
      </c>
      <c r="QZ1" s="176" t="s">
        <v>1208</v>
      </c>
      <c r="RA1" s="176" t="s">
        <v>1210</v>
      </c>
      <c r="RB1" s="176" t="s">
        <v>1212</v>
      </c>
      <c r="RC1" s="176" t="s">
        <v>1214</v>
      </c>
      <c r="RD1" s="176" t="s">
        <v>1216</v>
      </c>
      <c r="RE1" s="176" t="s">
        <v>1218</v>
      </c>
      <c r="RF1" s="185" t="s">
        <v>362</v>
      </c>
      <c r="RG1" s="176" t="s">
        <v>363</v>
      </c>
      <c r="RH1" s="176" t="s">
        <v>1220</v>
      </c>
      <c r="RI1" s="176" t="s">
        <v>1222</v>
      </c>
      <c r="RJ1" s="185" t="s">
        <v>364</v>
      </c>
      <c r="RK1" s="176" t="s">
        <v>365</v>
      </c>
      <c r="RL1" s="176" t="s">
        <v>1224</v>
      </c>
      <c r="RM1" s="176" t="s">
        <v>1225</v>
      </c>
      <c r="RN1" s="176" t="s">
        <v>1226</v>
      </c>
      <c r="RO1" s="176" t="s">
        <v>1227</v>
      </c>
      <c r="RP1" s="176" t="s">
        <v>1229</v>
      </c>
      <c r="RQ1" s="176" t="s">
        <v>1230</v>
      </c>
      <c r="RR1" s="176" t="s">
        <v>1232</v>
      </c>
      <c r="RS1" s="176" t="s">
        <v>1233</v>
      </c>
      <c r="RT1" s="173" t="s">
        <v>369</v>
      </c>
      <c r="RU1" s="185" t="s">
        <v>370</v>
      </c>
      <c r="RV1" s="176" t="s">
        <v>371</v>
      </c>
      <c r="RW1" s="176" t="s">
        <v>1235</v>
      </c>
      <c r="RX1" s="176" t="s">
        <v>1237</v>
      </c>
      <c r="RY1" s="176" t="s">
        <v>372</v>
      </c>
      <c r="RZ1" s="176" t="s">
        <v>1239</v>
      </c>
      <c r="SA1" s="176" t="s">
        <v>1241</v>
      </c>
      <c r="SB1" s="176" t="s">
        <v>1243</v>
      </c>
      <c r="SC1" s="176" t="s">
        <v>1245</v>
      </c>
      <c r="SD1" s="185" t="s">
        <v>373</v>
      </c>
      <c r="SE1" s="176" t="s">
        <v>374</v>
      </c>
      <c r="SF1" s="176" t="s">
        <v>1247</v>
      </c>
      <c r="SG1" s="176" t="s">
        <v>1249</v>
      </c>
      <c r="SH1" s="176" t="s">
        <v>1251</v>
      </c>
      <c r="SI1" s="176" t="s">
        <v>1253</v>
      </c>
      <c r="SJ1" s="176" t="s">
        <v>1255</v>
      </c>
      <c r="SK1" s="176" t="s">
        <v>1257</v>
      </c>
      <c r="SL1" s="176" t="s">
        <v>1259</v>
      </c>
      <c r="SM1" s="176" t="s">
        <v>1261</v>
      </c>
      <c r="SN1" s="176" t="s">
        <v>1263</v>
      </c>
      <c r="SO1" s="176" t="s">
        <v>1265</v>
      </c>
      <c r="SP1" s="176" t="s">
        <v>1267</v>
      </c>
      <c r="SQ1" s="176" t="s">
        <v>1269</v>
      </c>
      <c r="SR1" s="176" t="s">
        <v>1271</v>
      </c>
      <c r="SS1" s="176" t="s">
        <v>1273</v>
      </c>
      <c r="ST1" s="176" t="s">
        <v>1275</v>
      </c>
      <c r="SU1" s="173" t="s">
        <v>375</v>
      </c>
      <c r="SV1" s="185" t="s">
        <v>376</v>
      </c>
      <c r="SW1" s="176" t="s">
        <v>377</v>
      </c>
      <c r="SX1" s="176" t="s">
        <v>1277</v>
      </c>
      <c r="SY1" s="176" t="s">
        <v>1279</v>
      </c>
      <c r="SZ1" s="176" t="s">
        <v>1281</v>
      </c>
      <c r="TA1" s="176" t="s">
        <v>1283</v>
      </c>
      <c r="TB1" s="176" t="s">
        <v>1285</v>
      </c>
      <c r="TC1" s="176" t="s">
        <v>378</v>
      </c>
      <c r="TD1" s="176" t="s">
        <v>1287</v>
      </c>
      <c r="TE1" s="176" t="s">
        <v>1289</v>
      </c>
      <c r="TF1" s="176" t="s">
        <v>1291</v>
      </c>
      <c r="TG1" s="176" t="s">
        <v>1293</v>
      </c>
      <c r="TH1" s="176" t="s">
        <v>1295</v>
      </c>
      <c r="TI1" s="176" t="s">
        <v>1297</v>
      </c>
      <c r="TJ1" s="185" t="s">
        <v>379</v>
      </c>
      <c r="TK1" s="176" t="s">
        <v>380</v>
      </c>
      <c r="TL1" s="176" t="s">
        <v>381</v>
      </c>
      <c r="TM1" s="176" t="s">
        <v>1299</v>
      </c>
      <c r="TN1" s="176" t="s">
        <v>1301</v>
      </c>
      <c r="TO1" s="176" t="s">
        <v>1302</v>
      </c>
      <c r="TP1" s="176" t="s">
        <v>1304</v>
      </c>
      <c r="TQ1" s="176" t="s">
        <v>1306</v>
      </c>
      <c r="TR1" s="176" t="s">
        <v>1308</v>
      </c>
      <c r="TS1" s="176" t="s">
        <v>1310</v>
      </c>
      <c r="TT1" s="176" t="s">
        <v>1312</v>
      </c>
      <c r="TU1" s="176" t="s">
        <v>1314</v>
      </c>
      <c r="TV1" s="176" t="s">
        <v>1316</v>
      </c>
      <c r="TW1" s="176" t="s">
        <v>1318</v>
      </c>
      <c r="TX1" s="176" t="s">
        <v>1320</v>
      </c>
      <c r="TY1" s="176" t="s">
        <v>1322</v>
      </c>
      <c r="TZ1" s="176" t="s">
        <v>1324</v>
      </c>
      <c r="UA1" s="176" t="s">
        <v>1326</v>
      </c>
      <c r="UB1" s="176" t="s">
        <v>1328</v>
      </c>
      <c r="UC1" s="173" t="s">
        <v>1330</v>
      </c>
      <c r="UD1" s="176" t="s">
        <v>1332</v>
      </c>
      <c r="UE1" s="176" t="s">
        <v>1334</v>
      </c>
      <c r="UF1" s="176" t="s">
        <v>1336</v>
      </c>
      <c r="UG1" s="176" t="s">
        <v>1338</v>
      </c>
      <c r="UH1" s="176" t="s">
        <v>1340</v>
      </c>
      <c r="UI1" s="179"/>
    </row>
    <row r="2" spans="1:555" s="116" customFormat="1" hidden="1">
      <c r="A2" s="116" t="s">
        <v>1371</v>
      </c>
      <c r="B2" s="116" t="s">
        <v>1373</v>
      </c>
      <c r="C2" s="116" t="s">
        <v>475</v>
      </c>
      <c r="D2" s="116" t="s">
        <v>1372</v>
      </c>
      <c r="E2" s="116" t="s">
        <v>1374</v>
      </c>
      <c r="F2" s="116" t="s">
        <v>476</v>
      </c>
      <c r="G2" s="154" t="s">
        <v>1375</v>
      </c>
      <c r="H2" s="116" t="s">
        <v>1376</v>
      </c>
      <c r="I2" s="116" t="s">
        <v>1377</v>
      </c>
      <c r="J2" s="116" t="s">
        <v>1378</v>
      </c>
      <c r="K2" s="116" t="s">
        <v>1379</v>
      </c>
      <c r="L2" s="116" t="s">
        <v>1380</v>
      </c>
      <c r="M2" s="116" t="s">
        <v>1381</v>
      </c>
      <c r="N2" s="116" t="s">
        <v>1382</v>
      </c>
      <c r="O2" s="116" t="s">
        <v>486</v>
      </c>
      <c r="R2" s="116" t="s">
        <v>131</v>
      </c>
      <c r="S2" s="116" t="s">
        <v>1430</v>
      </c>
      <c r="U2" s="116" t="s">
        <v>396</v>
      </c>
      <c r="V2" s="116" t="s">
        <v>414</v>
      </c>
      <c r="W2" s="116" t="s">
        <v>397</v>
      </c>
      <c r="X2" s="116" t="s">
        <v>398</v>
      </c>
      <c r="Y2" s="116" t="s">
        <v>399</v>
      </c>
      <c r="Z2" s="116" t="s">
        <v>400</v>
      </c>
      <c r="AA2" s="116" t="s">
        <v>401</v>
      </c>
      <c r="AB2" s="116" t="s">
        <v>402</v>
      </c>
      <c r="AC2" s="116" t="s">
        <v>403</v>
      </c>
      <c r="AD2" s="116" t="s">
        <v>404</v>
      </c>
      <c r="AE2" s="116" t="s">
        <v>405</v>
      </c>
      <c r="AF2" s="116" t="s">
        <v>406</v>
      </c>
      <c r="AH2" s="116" t="s">
        <v>424</v>
      </c>
      <c r="AI2" s="116" t="s">
        <v>425</v>
      </c>
      <c r="AJ2" s="116" t="s">
        <v>426</v>
      </c>
      <c r="AK2" s="116" t="s">
        <v>427</v>
      </c>
      <c r="AL2" s="116" t="s">
        <v>428</v>
      </c>
      <c r="AM2" s="116" t="s">
        <v>431</v>
      </c>
      <c r="AN2" s="116" t="s">
        <v>429</v>
      </c>
      <c r="AO2" s="116" t="s">
        <v>430</v>
      </c>
      <c r="AP2" s="116" t="s">
        <v>432</v>
      </c>
      <c r="AQ2" s="116" t="s">
        <v>433</v>
      </c>
      <c r="AR2" s="116" t="s">
        <v>434</v>
      </c>
      <c r="AS2" s="116" t="s">
        <v>435</v>
      </c>
      <c r="AT2" s="116" t="s">
        <v>436</v>
      </c>
      <c r="AU2" s="116" t="s">
        <v>437</v>
      </c>
      <c r="AV2" s="116" t="s">
        <v>438</v>
      </c>
      <c r="AW2" s="116" t="s">
        <v>439</v>
      </c>
      <c r="AX2" s="116" t="s">
        <v>440</v>
      </c>
      <c r="AY2" s="116" t="s">
        <v>441</v>
      </c>
      <c r="AZ2" s="116" t="s">
        <v>442</v>
      </c>
      <c r="BA2" s="116" t="s">
        <v>443</v>
      </c>
      <c r="BB2" s="116" t="s">
        <v>444</v>
      </c>
      <c r="BC2" s="116" t="s">
        <v>445</v>
      </c>
      <c r="BD2" s="116" t="s">
        <v>446</v>
      </c>
      <c r="BE2" s="116" t="s">
        <v>447</v>
      </c>
      <c r="BF2" s="116" t="s">
        <v>448</v>
      </c>
      <c r="BG2" s="116" t="s">
        <v>449</v>
      </c>
      <c r="BH2" s="116" t="s">
        <v>450</v>
      </c>
      <c r="BI2" s="116" t="s">
        <v>451</v>
      </c>
      <c r="BJ2" s="116" t="s">
        <v>452</v>
      </c>
      <c r="BK2" s="116" t="s">
        <v>453</v>
      </c>
      <c r="BL2" s="116" t="s">
        <v>454</v>
      </c>
      <c r="BM2" s="116" t="s">
        <v>455</v>
      </c>
      <c r="BN2" s="116" t="s">
        <v>456</v>
      </c>
      <c r="BO2" s="116" t="s">
        <v>457</v>
      </c>
      <c r="BP2" s="116" t="s">
        <v>458</v>
      </c>
      <c r="BQ2" s="116" t="s">
        <v>459</v>
      </c>
      <c r="BR2" s="116" t="s">
        <v>460</v>
      </c>
      <c r="BS2" s="116" t="s">
        <v>461</v>
      </c>
      <c r="BT2" s="116" t="s">
        <v>462</v>
      </c>
      <c r="BU2" s="116" t="s">
        <v>463</v>
      </c>
    </row>
    <row r="3" spans="1:555" hidden="1">
      <c r="AH3" s="79">
        <v>2500</v>
      </c>
      <c r="AI3" s="79">
        <v>1900</v>
      </c>
      <c r="AJ3" s="79">
        <v>1650</v>
      </c>
      <c r="AK3" s="79">
        <v>1580</v>
      </c>
      <c r="AL3" s="79">
        <v>2250</v>
      </c>
      <c r="AM3" s="79">
        <v>1650</v>
      </c>
      <c r="AN3" s="79">
        <v>1400</v>
      </c>
      <c r="AO3" s="79">
        <v>1340</v>
      </c>
      <c r="AP3" s="79">
        <v>2000</v>
      </c>
      <c r="AQ3" s="79">
        <v>1400</v>
      </c>
      <c r="AR3" s="79">
        <v>1150</v>
      </c>
      <c r="AS3" s="79">
        <v>1100</v>
      </c>
      <c r="AT3" s="79">
        <v>1750</v>
      </c>
      <c r="AU3" s="79">
        <v>1150</v>
      </c>
      <c r="AV3" s="79">
        <v>900</v>
      </c>
      <c r="AW3" s="79">
        <v>860</v>
      </c>
      <c r="AX3" s="79">
        <v>1200</v>
      </c>
      <c r="AY3" s="79">
        <v>900</v>
      </c>
      <c r="AZ3" s="79">
        <v>650</v>
      </c>
      <c r="BA3" s="79">
        <v>620</v>
      </c>
      <c r="BB3" s="79">
        <v>5355</v>
      </c>
      <c r="BC3" s="79">
        <v>4935</v>
      </c>
      <c r="BD3" s="79">
        <v>6300</v>
      </c>
      <c r="BE3" s="79">
        <v>5880</v>
      </c>
      <c r="BF3" s="79">
        <v>4725</v>
      </c>
      <c r="BG3" s="79">
        <v>4305</v>
      </c>
      <c r="BH3" s="79">
        <v>5670</v>
      </c>
      <c r="BI3" s="79">
        <v>5250</v>
      </c>
      <c r="BJ3" s="79">
        <v>4095</v>
      </c>
      <c r="BK3" s="79">
        <v>3780</v>
      </c>
      <c r="BL3" s="79">
        <v>5040</v>
      </c>
      <c r="BM3" s="79">
        <v>4620</v>
      </c>
      <c r="BN3" s="79">
        <v>3465</v>
      </c>
      <c r="BO3" s="79">
        <v>3150</v>
      </c>
      <c r="BP3" s="79">
        <v>4410</v>
      </c>
      <c r="BQ3" s="79">
        <v>4095</v>
      </c>
      <c r="BR3" s="79">
        <v>3045</v>
      </c>
      <c r="BS3" s="79">
        <v>2835</v>
      </c>
      <c r="BT3" s="79">
        <v>3885</v>
      </c>
      <c r="BU3" s="79">
        <v>3570</v>
      </c>
    </row>
    <row r="4" spans="1:555" ht="15.75" thickBot="1"/>
    <row r="5" spans="1:555" ht="27" thickBot="1">
      <c r="C5" s="80" t="s">
        <v>391</v>
      </c>
      <c r="D5" s="193">
        <f>SUMIF(C:C,$C$10,D:D)</f>
        <v>0</v>
      </c>
    </row>
    <row r="6" spans="1:555">
      <c r="C6" s="101"/>
      <c r="D6" s="101"/>
      <c r="E6" s="101"/>
      <c r="F6" s="101"/>
      <c r="G6" s="72"/>
      <c r="H6" s="101"/>
      <c r="I6" s="101"/>
    </row>
    <row r="7" spans="1:555">
      <c r="C7" s="101"/>
      <c r="D7" s="101"/>
      <c r="E7" s="101"/>
      <c r="F7" s="101"/>
      <c r="G7" s="72"/>
      <c r="H7" s="101"/>
      <c r="I7" s="101"/>
    </row>
    <row r="8" spans="1:555">
      <c r="C8" s="101"/>
      <c r="D8" s="101"/>
      <c r="E8" s="101"/>
      <c r="F8" s="101"/>
      <c r="G8" s="72"/>
      <c r="H8" s="101"/>
      <c r="I8" s="101"/>
    </row>
    <row r="9" spans="1:555" ht="15.75" thickBot="1">
      <c r="C9" s="101"/>
      <c r="D9" s="101"/>
      <c r="E9" s="101"/>
      <c r="F9" s="101"/>
      <c r="G9" s="72"/>
      <c r="H9" s="101"/>
      <c r="I9" s="101"/>
    </row>
    <row r="10" spans="1:555" ht="15.75" thickBot="1">
      <c r="C10" s="151" t="s">
        <v>53</v>
      </c>
      <c r="D10" s="102">
        <f>SUM(F17:F51)</f>
        <v>0</v>
      </c>
      <c r="F10" s="69"/>
      <c r="G10" s="73"/>
      <c r="H10" s="69"/>
      <c r="I10" s="69"/>
    </row>
    <row r="11" spans="1:555">
      <c r="C11" s="69"/>
      <c r="D11" s="31"/>
      <c r="E11" s="87"/>
      <c r="F11" s="87"/>
      <c r="G11" s="87"/>
      <c r="H11" s="70"/>
      <c r="I11" s="70"/>
      <c r="J11" s="70"/>
      <c r="K11" s="106"/>
    </row>
    <row r="12" spans="1:555" ht="15.75">
      <c r="B12" s="87"/>
      <c r="C12" s="251" t="s">
        <v>394</v>
      </c>
      <c r="D12" s="200"/>
      <c r="E12" s="87"/>
      <c r="F12" s="87"/>
      <c r="G12" s="87"/>
      <c r="H12" s="70"/>
      <c r="I12" s="70"/>
      <c r="J12" s="70"/>
      <c r="K12" s="106"/>
    </row>
    <row r="13" spans="1:555" ht="18.75">
      <c r="B13" s="87"/>
      <c r="C13" s="203" t="e">
        <f>IFERROR(VLOOKUP(D12,'Desarrollo e Innov. Curricular'!$G:$H,2,FALSE),IFERROR(VLOOKUP(D12,'Investigación Científica'!$G:$H,2,FALSE),IFERROR(VLOOKUP(D12,'Vinculación Univ. Sociedad'!$G:$H,2,FALSE),IFERROR(VLOOKUP(D12,'Docencia y Profesorado Universi'!$G:$H,2,FALSE),IFERROR(VLOOKUP(D12,'Estudiantes y Graduados'!$G:$H,2,FALSE),IFERROR(VLOOKUP(D12,'10Gestion Administrativa'!$G:$H,2,FALSE),IFERROR(VLOOKUP(D12,'Gestión Académica'!$G:$H,2,FALSE),IFERROR(VLOOKUP(D12,'Aseguramiento de la Calidad'!$G:$H,2,FALSE),IFERROR(VLOOKUP(D12,'Gestión del Conocimiento'!$G:$H,2,FALSE),IFERROR(VLOOKUP(D12,'Gobernabilidad y Procesos...'!$G:$H,2,FALSE),IFERROR(VLOOKUP(D12,'Gestión del Talento Humano'!$G:$H,2,FALSE),IFERROR(VLOOKUP(D12,'Internacionalización de la E.S.'!$G:$H,2,FALSE),IFERROR(VLOOKUP(D12,'Cultura de Innovación Insti...'!$G:$H,2,FALSE),VLOOKUP(D12,'Lo Esencial de la Reforma Univ.'!$G:$H,2,0))))))))))))))</f>
        <v>#N/A</v>
      </c>
      <c r="D13" s="31"/>
      <c r="E13" s="87"/>
      <c r="F13" s="87"/>
      <c r="G13" s="87"/>
      <c r="H13" s="70"/>
      <c r="I13" s="70"/>
      <c r="J13" s="70"/>
      <c r="K13" s="106"/>
    </row>
    <row r="14" spans="1:555">
      <c r="B14" s="87"/>
      <c r="E14" s="87"/>
      <c r="F14" s="87"/>
      <c r="G14" s="87"/>
      <c r="H14" s="70"/>
      <c r="I14" s="70"/>
      <c r="J14" s="70"/>
      <c r="K14" s="106"/>
    </row>
    <row r="15" spans="1:555" ht="15.75" thickBot="1">
      <c r="F15" s="87"/>
      <c r="G15" s="70"/>
      <c r="H15" s="70"/>
      <c r="I15" s="70"/>
    </row>
    <row r="16" spans="1:555" ht="30.75" thickBot="1">
      <c r="C16" s="123" t="s">
        <v>44</v>
      </c>
      <c r="D16" s="128" t="s">
        <v>55</v>
      </c>
      <c r="E16" s="130" t="s">
        <v>57</v>
      </c>
      <c r="F16" s="129" t="s">
        <v>27</v>
      </c>
      <c r="G16" s="127" t="s">
        <v>133</v>
      </c>
      <c r="H16" s="130" t="s">
        <v>46</v>
      </c>
      <c r="I16" s="127" t="s">
        <v>134</v>
      </c>
      <c r="J16" s="127" t="s">
        <v>412</v>
      </c>
      <c r="K16" s="127" t="s">
        <v>413</v>
      </c>
      <c r="L16" s="127" t="s">
        <v>123</v>
      </c>
    </row>
    <row r="17" spans="3:12">
      <c r="C17" s="135"/>
      <c r="D17" s="152"/>
      <c r="E17" s="109"/>
      <c r="F17" s="91">
        <f t="shared" ref="F17:F51" si="0">D17*E17</f>
        <v>0</v>
      </c>
      <c r="G17" s="155" t="s">
        <v>131</v>
      </c>
      <c r="H17" s="136"/>
      <c r="I17" s="124" t="e">
        <f>VLOOKUP(H17,Presupuesto!$B$11:$C$565,2,0)</f>
        <v>#N/A</v>
      </c>
      <c r="J17" s="213" t="s">
        <v>1376</v>
      </c>
      <c r="K17" s="92" t="s">
        <v>396</v>
      </c>
      <c r="L17" s="92"/>
    </row>
    <row r="18" spans="3:12">
      <c r="C18" s="135"/>
      <c r="D18" s="152"/>
      <c r="E18" s="117"/>
      <c r="F18" s="91">
        <f t="shared" si="0"/>
        <v>0</v>
      </c>
      <c r="G18" s="155"/>
      <c r="H18" s="136"/>
      <c r="I18" s="124" t="e">
        <f>VLOOKUP(H18,Presupuesto!$B$11:$C$565,2,0)</f>
        <v>#N/A</v>
      </c>
      <c r="J18" s="92" t="str">
        <f>$J$17</f>
        <v>Aseguramiento de la Calidad</v>
      </c>
      <c r="K18" s="92" t="s">
        <v>414</v>
      </c>
      <c r="L18" s="92"/>
    </row>
    <row r="19" spans="3:12">
      <c r="C19" s="135"/>
      <c r="D19" s="152"/>
      <c r="E19" s="117"/>
      <c r="F19" s="91">
        <f t="shared" si="0"/>
        <v>0</v>
      </c>
      <c r="G19" s="155"/>
      <c r="H19" s="136"/>
      <c r="I19" s="124" t="e">
        <f>VLOOKUP(H19,Presupuesto!$B$11:$C$565,2,0)</f>
        <v>#N/A</v>
      </c>
      <c r="J19" s="92" t="str">
        <f t="shared" ref="J19:J50" si="1">$J$17</f>
        <v>Aseguramiento de la Calidad</v>
      </c>
      <c r="K19" s="92" t="s">
        <v>414</v>
      </c>
      <c r="L19" s="92"/>
    </row>
    <row r="20" spans="3:12">
      <c r="C20" s="135"/>
      <c r="D20" s="152"/>
      <c r="E20" s="117"/>
      <c r="F20" s="91">
        <f t="shared" si="0"/>
        <v>0</v>
      </c>
      <c r="G20" s="155"/>
      <c r="H20" s="136"/>
      <c r="I20" s="124" t="e">
        <f>VLOOKUP(H20,Presupuesto!$B$11:$C$565,2,0)</f>
        <v>#N/A</v>
      </c>
      <c r="J20" s="92" t="str">
        <f t="shared" si="1"/>
        <v>Aseguramiento de la Calidad</v>
      </c>
      <c r="K20" s="92" t="s">
        <v>414</v>
      </c>
      <c r="L20" s="92"/>
    </row>
    <row r="21" spans="3:12">
      <c r="C21" s="135"/>
      <c r="D21" s="152"/>
      <c r="E21" s="117"/>
      <c r="F21" s="91">
        <f t="shared" si="0"/>
        <v>0</v>
      </c>
      <c r="G21" s="155"/>
      <c r="H21" s="136"/>
      <c r="I21" s="124" t="e">
        <f>VLOOKUP(H21,Presupuesto!$B$11:$C$565,2,0)</f>
        <v>#N/A</v>
      </c>
      <c r="J21" s="92" t="str">
        <f t="shared" si="1"/>
        <v>Aseguramiento de la Calidad</v>
      </c>
      <c r="K21" s="92" t="s">
        <v>414</v>
      </c>
      <c r="L21" s="92"/>
    </row>
    <row r="22" spans="3:12">
      <c r="C22" s="135"/>
      <c r="D22" s="152"/>
      <c r="E22" s="117"/>
      <c r="F22" s="91">
        <f t="shared" si="0"/>
        <v>0</v>
      </c>
      <c r="G22" s="155"/>
      <c r="H22" s="136"/>
      <c r="I22" s="124" t="e">
        <f>VLOOKUP(H22,Presupuesto!$B$11:$C$565,2,0)</f>
        <v>#N/A</v>
      </c>
      <c r="J22" s="92" t="str">
        <f t="shared" si="1"/>
        <v>Aseguramiento de la Calidad</v>
      </c>
      <c r="K22" s="92" t="s">
        <v>403</v>
      </c>
      <c r="L22" s="92"/>
    </row>
    <row r="23" spans="3:12">
      <c r="C23" s="135"/>
      <c r="D23" s="152"/>
      <c r="E23" s="117"/>
      <c r="F23" s="91">
        <f t="shared" si="0"/>
        <v>0</v>
      </c>
      <c r="G23" s="155"/>
      <c r="H23" s="136"/>
      <c r="I23" s="124" t="e">
        <f>VLOOKUP(H23,Presupuesto!$B$11:$C$565,2,0)</f>
        <v>#N/A</v>
      </c>
      <c r="J23" s="92" t="str">
        <f t="shared" si="1"/>
        <v>Aseguramiento de la Calidad</v>
      </c>
      <c r="K23" s="92" t="s">
        <v>414</v>
      </c>
      <c r="L23" s="92"/>
    </row>
    <row r="24" spans="3:12">
      <c r="C24" s="135"/>
      <c r="D24" s="152"/>
      <c r="E24" s="117"/>
      <c r="F24" s="91">
        <f t="shared" si="0"/>
        <v>0</v>
      </c>
      <c r="G24" s="155"/>
      <c r="H24" s="136"/>
      <c r="I24" s="124" t="e">
        <f>VLOOKUP(H24,Presupuesto!$B$11:$C$565,2,0)</f>
        <v>#N/A</v>
      </c>
      <c r="J24" s="92" t="str">
        <f t="shared" si="1"/>
        <v>Aseguramiento de la Calidad</v>
      </c>
      <c r="K24" s="92" t="s">
        <v>414</v>
      </c>
      <c r="L24" s="92"/>
    </row>
    <row r="25" spans="3:12">
      <c r="C25" s="135"/>
      <c r="D25" s="152"/>
      <c r="E25" s="117"/>
      <c r="F25" s="91">
        <f t="shared" si="0"/>
        <v>0</v>
      </c>
      <c r="G25" s="155"/>
      <c r="H25" s="136"/>
      <c r="I25" s="124" t="e">
        <f>VLOOKUP(H25,Presupuesto!$B$11:$C$565,2,0)</f>
        <v>#N/A</v>
      </c>
      <c r="J25" s="92" t="str">
        <f t="shared" si="1"/>
        <v>Aseguramiento de la Calidad</v>
      </c>
      <c r="K25" s="92" t="s">
        <v>414</v>
      </c>
      <c r="L25" s="92"/>
    </row>
    <row r="26" spans="3:12">
      <c r="C26" s="135"/>
      <c r="D26" s="152"/>
      <c r="E26" s="117"/>
      <c r="F26" s="91">
        <f t="shared" si="0"/>
        <v>0</v>
      </c>
      <c r="G26" s="155"/>
      <c r="H26" s="136"/>
      <c r="I26" s="124" t="e">
        <f>VLOOKUP(H26,Presupuesto!$B$11:$C$565,2,0)</f>
        <v>#N/A</v>
      </c>
      <c r="J26" s="92" t="str">
        <f t="shared" si="1"/>
        <v>Aseguramiento de la Calidad</v>
      </c>
      <c r="K26" s="92" t="s">
        <v>414</v>
      </c>
      <c r="L26" s="92"/>
    </row>
    <row r="27" spans="3:12">
      <c r="C27" s="135"/>
      <c r="D27" s="152"/>
      <c r="E27" s="117"/>
      <c r="F27" s="91">
        <f t="shared" si="0"/>
        <v>0</v>
      </c>
      <c r="G27" s="155"/>
      <c r="H27" s="136"/>
      <c r="I27" s="124" t="e">
        <f>VLOOKUP(H27,Presupuesto!$B$11:$C$565,2,0)</f>
        <v>#N/A</v>
      </c>
      <c r="J27" s="92" t="str">
        <f t="shared" si="1"/>
        <v>Aseguramiento de la Calidad</v>
      </c>
      <c r="K27" s="92" t="s">
        <v>414</v>
      </c>
      <c r="L27" s="92"/>
    </row>
    <row r="28" spans="3:12">
      <c r="C28" s="135"/>
      <c r="D28" s="152"/>
      <c r="E28" s="117"/>
      <c r="F28" s="91">
        <f t="shared" si="0"/>
        <v>0</v>
      </c>
      <c r="G28" s="155"/>
      <c r="H28" s="136"/>
      <c r="I28" s="124" t="e">
        <f>VLOOKUP(H28,Presupuesto!$B$11:$C$565,2,0)</f>
        <v>#N/A</v>
      </c>
      <c r="J28" s="92" t="str">
        <f t="shared" si="1"/>
        <v>Aseguramiento de la Calidad</v>
      </c>
      <c r="K28" s="92" t="s">
        <v>414</v>
      </c>
      <c r="L28" s="92"/>
    </row>
    <row r="29" spans="3:12">
      <c r="C29" s="135"/>
      <c r="D29" s="152"/>
      <c r="E29" s="117"/>
      <c r="F29" s="91">
        <f t="shared" si="0"/>
        <v>0</v>
      </c>
      <c r="G29" s="155"/>
      <c r="H29" s="136"/>
      <c r="I29" s="124" t="e">
        <f>VLOOKUP(H29,Presupuesto!$B$11:$C$565,2,0)</f>
        <v>#N/A</v>
      </c>
      <c r="J29" s="92" t="str">
        <f t="shared" si="1"/>
        <v>Aseguramiento de la Calidad</v>
      </c>
      <c r="K29" s="92" t="s">
        <v>414</v>
      </c>
      <c r="L29" s="92"/>
    </row>
    <row r="30" spans="3:12">
      <c r="C30" s="135"/>
      <c r="D30" s="152"/>
      <c r="E30" s="117"/>
      <c r="F30" s="91">
        <f t="shared" si="0"/>
        <v>0</v>
      </c>
      <c r="G30" s="155"/>
      <c r="H30" s="136"/>
      <c r="I30" s="124" t="e">
        <f>VLOOKUP(H30,Presupuesto!$B$11:$C$565,2,0)</f>
        <v>#N/A</v>
      </c>
      <c r="J30" s="92" t="str">
        <f t="shared" si="1"/>
        <v>Aseguramiento de la Calidad</v>
      </c>
      <c r="K30" s="92" t="s">
        <v>414</v>
      </c>
      <c r="L30" s="92"/>
    </row>
    <row r="31" spans="3:12">
      <c r="C31" s="135"/>
      <c r="D31" s="152"/>
      <c r="E31" s="117"/>
      <c r="F31" s="91">
        <f t="shared" si="0"/>
        <v>0</v>
      </c>
      <c r="G31" s="155"/>
      <c r="H31" s="136"/>
      <c r="I31" s="124" t="e">
        <f>VLOOKUP(H31,Presupuesto!$B$11:$C$565,2,0)</f>
        <v>#N/A</v>
      </c>
      <c r="J31" s="92" t="str">
        <f t="shared" si="1"/>
        <v>Aseguramiento de la Calidad</v>
      </c>
      <c r="K31" s="92" t="s">
        <v>414</v>
      </c>
      <c r="L31" s="92"/>
    </row>
    <row r="32" spans="3:12">
      <c r="C32" s="135"/>
      <c r="D32" s="152"/>
      <c r="E32" s="117"/>
      <c r="F32" s="91">
        <f t="shared" si="0"/>
        <v>0</v>
      </c>
      <c r="G32" s="155"/>
      <c r="H32" s="136"/>
      <c r="I32" s="124" t="e">
        <f>VLOOKUP(H32,Presupuesto!$B$11:$C$565,2,0)</f>
        <v>#N/A</v>
      </c>
      <c r="J32" s="92" t="str">
        <f t="shared" si="1"/>
        <v>Aseguramiento de la Calidad</v>
      </c>
      <c r="K32" s="92" t="s">
        <v>414</v>
      </c>
      <c r="L32" s="92"/>
    </row>
    <row r="33" spans="3:12">
      <c r="C33" s="135"/>
      <c r="D33" s="152"/>
      <c r="E33" s="117"/>
      <c r="F33" s="91">
        <f t="shared" si="0"/>
        <v>0</v>
      </c>
      <c r="G33" s="155"/>
      <c r="H33" s="136"/>
      <c r="I33" s="124" t="e">
        <f>VLOOKUP(H33,Presupuesto!$B$11:$C$565,2,0)</f>
        <v>#N/A</v>
      </c>
      <c r="J33" s="92" t="str">
        <f t="shared" si="1"/>
        <v>Aseguramiento de la Calidad</v>
      </c>
      <c r="K33" s="92" t="s">
        <v>414</v>
      </c>
      <c r="L33" s="92"/>
    </row>
    <row r="34" spans="3:12">
      <c r="C34" s="135"/>
      <c r="D34" s="152"/>
      <c r="E34" s="117"/>
      <c r="F34" s="91">
        <f t="shared" si="0"/>
        <v>0</v>
      </c>
      <c r="G34" s="155"/>
      <c r="H34" s="136"/>
      <c r="I34" s="124" t="e">
        <f>VLOOKUP(H34,Presupuesto!$B$11:$C$565,2,0)</f>
        <v>#N/A</v>
      </c>
      <c r="J34" s="92" t="str">
        <f t="shared" si="1"/>
        <v>Aseguramiento de la Calidad</v>
      </c>
      <c r="K34" s="92" t="s">
        <v>414</v>
      </c>
      <c r="L34" s="92"/>
    </row>
    <row r="35" spans="3:12">
      <c r="C35" s="135"/>
      <c r="D35" s="152"/>
      <c r="E35" s="117"/>
      <c r="F35" s="91">
        <f t="shared" si="0"/>
        <v>0</v>
      </c>
      <c r="G35" s="155"/>
      <c r="H35" s="136"/>
      <c r="I35" s="124" t="e">
        <f>VLOOKUP(H35,Presupuesto!$B$11:$C$565,2,0)</f>
        <v>#N/A</v>
      </c>
      <c r="J35" s="92" t="str">
        <f t="shared" si="1"/>
        <v>Aseguramiento de la Calidad</v>
      </c>
      <c r="K35" s="92" t="s">
        <v>414</v>
      </c>
      <c r="L35" s="92"/>
    </row>
    <row r="36" spans="3:12">
      <c r="C36" s="135"/>
      <c r="D36" s="152"/>
      <c r="E36" s="117"/>
      <c r="F36" s="91">
        <f t="shared" si="0"/>
        <v>0</v>
      </c>
      <c r="G36" s="155"/>
      <c r="H36" s="136"/>
      <c r="I36" s="124" t="e">
        <f>VLOOKUP(H36,Presupuesto!$B$11:$C$565,2,0)</f>
        <v>#N/A</v>
      </c>
      <c r="J36" s="92" t="str">
        <f t="shared" si="1"/>
        <v>Aseguramiento de la Calidad</v>
      </c>
      <c r="K36" s="92" t="s">
        <v>414</v>
      </c>
      <c r="L36" s="92"/>
    </row>
    <row r="37" spans="3:12">
      <c r="C37" s="135"/>
      <c r="D37" s="152"/>
      <c r="E37" s="117"/>
      <c r="F37" s="91">
        <f t="shared" si="0"/>
        <v>0</v>
      </c>
      <c r="G37" s="155"/>
      <c r="H37" s="136"/>
      <c r="I37" s="124" t="e">
        <f>VLOOKUP(H37,Presupuesto!$B$11:$C$565,2,0)</f>
        <v>#N/A</v>
      </c>
      <c r="J37" s="92" t="str">
        <f t="shared" si="1"/>
        <v>Aseguramiento de la Calidad</v>
      </c>
      <c r="K37" s="92" t="s">
        <v>414</v>
      </c>
      <c r="L37" s="92"/>
    </row>
    <row r="38" spans="3:12">
      <c r="C38" s="135"/>
      <c r="D38" s="152"/>
      <c r="E38" s="117"/>
      <c r="F38" s="91">
        <f t="shared" si="0"/>
        <v>0</v>
      </c>
      <c r="G38" s="155"/>
      <c r="H38" s="136"/>
      <c r="I38" s="124" t="e">
        <f>VLOOKUP(H38,Presupuesto!$B$11:$C$565,2,0)</f>
        <v>#N/A</v>
      </c>
      <c r="J38" s="92" t="str">
        <f t="shared" si="1"/>
        <v>Aseguramiento de la Calidad</v>
      </c>
      <c r="K38" s="92" t="s">
        <v>414</v>
      </c>
      <c r="L38" s="92"/>
    </row>
    <row r="39" spans="3:12">
      <c r="C39" s="137"/>
      <c r="D39" s="152"/>
      <c r="E39" s="112"/>
      <c r="F39" s="91">
        <f t="shared" si="0"/>
        <v>0</v>
      </c>
      <c r="G39" s="155"/>
      <c r="H39" s="138"/>
      <c r="I39" s="124" t="e">
        <f>VLOOKUP(H39,Presupuesto!$B$11:$C$565,2,0)</f>
        <v>#N/A</v>
      </c>
      <c r="J39" s="92" t="str">
        <f t="shared" si="1"/>
        <v>Aseguramiento de la Calidad</v>
      </c>
      <c r="K39" s="92" t="s">
        <v>414</v>
      </c>
      <c r="L39" s="92"/>
    </row>
    <row r="40" spans="3:12">
      <c r="C40" s="137"/>
      <c r="D40" s="152"/>
      <c r="E40" s="112"/>
      <c r="F40" s="91">
        <f t="shared" si="0"/>
        <v>0</v>
      </c>
      <c r="G40" s="155"/>
      <c r="H40" s="138"/>
      <c r="I40" s="124" t="e">
        <f>VLOOKUP(H40,Presupuesto!$B$11:$C$565,2,0)</f>
        <v>#N/A</v>
      </c>
      <c r="J40" s="92" t="str">
        <f t="shared" si="1"/>
        <v>Aseguramiento de la Calidad</v>
      </c>
      <c r="K40" s="92" t="s">
        <v>414</v>
      </c>
      <c r="L40" s="92"/>
    </row>
    <row r="41" spans="3:12">
      <c r="C41" s="137"/>
      <c r="D41" s="152"/>
      <c r="E41" s="112"/>
      <c r="F41" s="91">
        <f t="shared" si="0"/>
        <v>0</v>
      </c>
      <c r="G41" s="155"/>
      <c r="H41" s="138"/>
      <c r="I41" s="124" t="e">
        <f>VLOOKUP(H41,Presupuesto!$B$11:$C$565,2,0)</f>
        <v>#N/A</v>
      </c>
      <c r="J41" s="92" t="str">
        <f t="shared" si="1"/>
        <v>Aseguramiento de la Calidad</v>
      </c>
      <c r="K41" s="92" t="s">
        <v>414</v>
      </c>
      <c r="L41" s="92"/>
    </row>
    <row r="42" spans="3:12">
      <c r="C42" s="137"/>
      <c r="D42" s="152"/>
      <c r="E42" s="112"/>
      <c r="F42" s="91">
        <f t="shared" si="0"/>
        <v>0</v>
      </c>
      <c r="G42" s="155"/>
      <c r="H42" s="138"/>
      <c r="I42" s="124" t="e">
        <f>VLOOKUP(H42,Presupuesto!$B$11:$C$565,2,0)</f>
        <v>#N/A</v>
      </c>
      <c r="J42" s="92" t="str">
        <f t="shared" si="1"/>
        <v>Aseguramiento de la Calidad</v>
      </c>
      <c r="K42" s="92" t="s">
        <v>414</v>
      </c>
      <c r="L42" s="92"/>
    </row>
    <row r="43" spans="3:12">
      <c r="C43" s="137"/>
      <c r="D43" s="152"/>
      <c r="E43" s="112"/>
      <c r="F43" s="91">
        <f t="shared" si="0"/>
        <v>0</v>
      </c>
      <c r="G43" s="155"/>
      <c r="H43" s="138"/>
      <c r="I43" s="124" t="e">
        <f>VLOOKUP(H43,Presupuesto!$B$11:$C$565,2,0)</f>
        <v>#N/A</v>
      </c>
      <c r="J43" s="92" t="str">
        <f t="shared" si="1"/>
        <v>Aseguramiento de la Calidad</v>
      </c>
      <c r="K43" s="92" t="s">
        <v>414</v>
      </c>
      <c r="L43" s="92"/>
    </row>
    <row r="44" spans="3:12">
      <c r="C44" s="137"/>
      <c r="D44" s="152"/>
      <c r="E44" s="112"/>
      <c r="F44" s="91">
        <f t="shared" si="0"/>
        <v>0</v>
      </c>
      <c r="G44" s="155"/>
      <c r="H44" s="138"/>
      <c r="I44" s="124" t="e">
        <f>VLOOKUP(H44,Presupuesto!$B$11:$C$565,2,0)</f>
        <v>#N/A</v>
      </c>
      <c r="J44" s="92" t="str">
        <f t="shared" si="1"/>
        <v>Aseguramiento de la Calidad</v>
      </c>
      <c r="K44" s="92" t="s">
        <v>414</v>
      </c>
      <c r="L44" s="92"/>
    </row>
    <row r="45" spans="3:12">
      <c r="C45" s="137"/>
      <c r="D45" s="152"/>
      <c r="E45" s="112"/>
      <c r="F45" s="91">
        <f t="shared" si="0"/>
        <v>0</v>
      </c>
      <c r="G45" s="155"/>
      <c r="H45" s="138"/>
      <c r="I45" s="124" t="e">
        <f>VLOOKUP(H45,Presupuesto!$B$11:$C$565,2,0)</f>
        <v>#N/A</v>
      </c>
      <c r="J45" s="92" t="str">
        <f t="shared" si="1"/>
        <v>Aseguramiento de la Calidad</v>
      </c>
      <c r="K45" s="92" t="s">
        <v>414</v>
      </c>
      <c r="L45" s="92"/>
    </row>
    <row r="46" spans="3:12">
      <c r="C46" s="137"/>
      <c r="D46" s="152"/>
      <c r="E46" s="112"/>
      <c r="F46" s="91">
        <f t="shared" si="0"/>
        <v>0</v>
      </c>
      <c r="G46" s="155"/>
      <c r="H46" s="138"/>
      <c r="I46" s="124" t="e">
        <f>VLOOKUP(H46,Presupuesto!$B$11:$C$565,2,0)</f>
        <v>#N/A</v>
      </c>
      <c r="J46" s="92" t="str">
        <f t="shared" si="1"/>
        <v>Aseguramiento de la Calidad</v>
      </c>
      <c r="K46" s="92" t="s">
        <v>414</v>
      </c>
      <c r="L46" s="92"/>
    </row>
    <row r="47" spans="3:12">
      <c r="C47" s="139"/>
      <c r="D47" s="152"/>
      <c r="E47" s="112"/>
      <c r="F47" s="91">
        <f t="shared" si="0"/>
        <v>0</v>
      </c>
      <c r="G47" s="155"/>
      <c r="H47" s="140"/>
      <c r="I47" s="124" t="e">
        <f>VLOOKUP(H47,Presupuesto!$B$11:$C$565,2,0)</f>
        <v>#N/A</v>
      </c>
      <c r="J47" s="92" t="str">
        <f t="shared" si="1"/>
        <v>Aseguramiento de la Calidad</v>
      </c>
      <c r="K47" s="92" t="s">
        <v>405</v>
      </c>
      <c r="L47" s="92"/>
    </row>
    <row r="48" spans="3:12">
      <c r="C48" s="139"/>
      <c r="D48" s="152"/>
      <c r="E48" s="112"/>
      <c r="F48" s="91">
        <f t="shared" si="0"/>
        <v>0</v>
      </c>
      <c r="G48" s="155"/>
      <c r="H48" s="140"/>
      <c r="I48" s="124" t="e">
        <f>VLOOKUP(H48,Presupuesto!$B$11:$C$565,2,0)</f>
        <v>#N/A</v>
      </c>
      <c r="J48" s="92" t="str">
        <f t="shared" si="1"/>
        <v>Aseguramiento de la Calidad</v>
      </c>
      <c r="K48" s="92" t="s">
        <v>414</v>
      </c>
      <c r="L48" s="92"/>
    </row>
    <row r="49" spans="3:12">
      <c r="C49" s="139"/>
      <c r="D49" s="152"/>
      <c r="E49" s="112"/>
      <c r="F49" s="91">
        <f t="shared" si="0"/>
        <v>0</v>
      </c>
      <c r="G49" s="155"/>
      <c r="H49" s="140"/>
      <c r="I49" s="124" t="e">
        <f>VLOOKUP(H49,Presupuesto!$B$11:$C$565,2,0)</f>
        <v>#N/A</v>
      </c>
      <c r="J49" s="92" t="str">
        <f t="shared" si="1"/>
        <v>Aseguramiento de la Calidad</v>
      </c>
      <c r="K49" s="92" t="s">
        <v>414</v>
      </c>
      <c r="L49" s="92"/>
    </row>
    <row r="50" spans="3:12">
      <c r="C50" s="139"/>
      <c r="D50" s="152"/>
      <c r="E50" s="112"/>
      <c r="F50" s="91">
        <f t="shared" si="0"/>
        <v>0</v>
      </c>
      <c r="G50" s="155"/>
      <c r="H50" s="140"/>
      <c r="I50" s="124" t="e">
        <f>VLOOKUP(H50,Presupuesto!$B$11:$C$565,2,0)</f>
        <v>#N/A</v>
      </c>
      <c r="J50" s="92" t="str">
        <f t="shared" si="1"/>
        <v>Aseguramiento de la Calidad</v>
      </c>
      <c r="K50" s="92" t="s">
        <v>414</v>
      </c>
      <c r="L50" s="92"/>
    </row>
    <row r="51" spans="3:12" ht="15.75" thickBot="1">
      <c r="C51" s="141"/>
      <c r="D51" s="217"/>
      <c r="E51" s="97"/>
      <c r="F51" s="99">
        <f t="shared" si="0"/>
        <v>0</v>
      </c>
      <c r="G51" s="156"/>
      <c r="H51" s="142"/>
      <c r="I51" s="126" t="e">
        <f>VLOOKUP(H51,Presupuesto!$B$11:$C$565,2,0)</f>
        <v>#N/A</v>
      </c>
      <c r="J51" s="100" t="str">
        <f t="shared" ref="J51" si="2">$J$20</f>
        <v>Aseguramiento de la Calidad</v>
      </c>
      <c r="K51" s="118" t="s">
        <v>396</v>
      </c>
      <c r="L51" s="100"/>
    </row>
    <row r="52" spans="3:12" ht="15.75" thickBot="1">
      <c r="F52" s="84"/>
      <c r="G52" s="83"/>
      <c r="H52" s="84"/>
      <c r="I52" s="84"/>
    </row>
    <row r="53" spans="3:12" ht="15.75" thickBot="1">
      <c r="C53" s="151" t="s">
        <v>53</v>
      </c>
      <c r="D53" s="102">
        <f>SUM(F60:F94)</f>
        <v>0</v>
      </c>
      <c r="F53" s="69"/>
      <c r="G53" s="73"/>
      <c r="H53" s="69"/>
      <c r="I53" s="69"/>
    </row>
    <row r="54" spans="3:12">
      <c r="C54" s="69"/>
      <c r="D54" s="31"/>
      <c r="E54" s="87"/>
      <c r="F54" s="87"/>
      <c r="G54" s="87"/>
      <c r="H54" s="70"/>
      <c r="I54" s="70"/>
      <c r="J54" s="70"/>
      <c r="K54" s="106"/>
    </row>
    <row r="55" spans="3:12" ht="15.75">
      <c r="C55" s="251" t="s">
        <v>394</v>
      </c>
      <c r="D55" s="200"/>
      <c r="E55" s="87"/>
      <c r="F55" s="87"/>
      <c r="G55" s="87"/>
      <c r="H55" s="70"/>
      <c r="I55" s="70"/>
      <c r="J55" s="70"/>
      <c r="K55" s="106"/>
    </row>
    <row r="56" spans="3:12" ht="18.75">
      <c r="C56" s="203" t="e">
        <f>IFERROR(VLOOKUP(D55,'Desarrollo e Innov. Curricular'!$G:$H,2,FALSE),IFERROR(VLOOKUP(D55,'Investigación Científica'!$G:$H,2,FALSE),IFERROR(VLOOKUP(D55,'Vinculación Univ. Sociedad'!$G:$H,2,FALSE),IFERROR(VLOOKUP(D55,'Docencia y Profesorado Universi'!$G:$H,2,FALSE),IFERROR(VLOOKUP(D55,'Estudiantes y Graduados'!$G:$H,2,FALSE),IFERROR(VLOOKUP(D55,'10Gestion Administrativa'!$G:$H,2,FALSE),IFERROR(VLOOKUP(D55,'Gestión Académica'!$G:$H,2,FALSE),IFERROR(VLOOKUP(D55,'Aseguramiento de la Calidad'!$G:$H,2,FALSE),IFERROR(VLOOKUP(D55,'Gestión del Conocimiento'!$G:$H,2,FALSE),IFERROR(VLOOKUP(D55,'Gobernabilidad y Procesos...'!$G:$H,2,FALSE),IFERROR(VLOOKUP(D55,'Gestión del Talento Humano'!$G:$H,2,FALSE),IFERROR(VLOOKUP(D55,'Internacionalización de la E.S.'!$G:$H,2,FALSE),IFERROR(VLOOKUP(D55,'Cultura de Innovación Insti...'!$G:$H,2,FALSE),VLOOKUP(D55,'Lo Esencial de la Reforma Univ.'!$G:$H,2,0))))))))))))))</f>
        <v>#N/A</v>
      </c>
      <c r="D56" s="31"/>
      <c r="E56" s="87"/>
      <c r="F56" s="87"/>
      <c r="G56" s="87"/>
      <c r="H56" s="70"/>
      <c r="I56" s="70"/>
      <c r="J56" s="70"/>
      <c r="K56" s="106"/>
    </row>
    <row r="57" spans="3:12">
      <c r="E57" s="87"/>
      <c r="F57" s="87"/>
      <c r="G57" s="87"/>
      <c r="H57" s="70"/>
      <c r="I57" s="70"/>
      <c r="J57" s="70"/>
      <c r="K57" s="106"/>
    </row>
    <row r="58" spans="3:12" ht="15.75" thickBot="1">
      <c r="F58" s="87"/>
      <c r="G58" s="70"/>
      <c r="H58" s="70"/>
      <c r="I58" s="70"/>
    </row>
    <row r="59" spans="3:12" ht="30.75" thickBot="1">
      <c r="C59" s="123" t="s">
        <v>44</v>
      </c>
      <c r="D59" s="128" t="s">
        <v>55</v>
      </c>
      <c r="E59" s="130" t="s">
        <v>57</v>
      </c>
      <c r="F59" s="129" t="s">
        <v>27</v>
      </c>
      <c r="G59" s="127" t="s">
        <v>133</v>
      </c>
      <c r="H59" s="130" t="s">
        <v>46</v>
      </c>
      <c r="I59" s="127" t="s">
        <v>134</v>
      </c>
      <c r="J59" s="127" t="s">
        <v>412</v>
      </c>
      <c r="K59" s="127" t="s">
        <v>413</v>
      </c>
      <c r="L59" s="127" t="s">
        <v>123</v>
      </c>
    </row>
    <row r="60" spans="3:12">
      <c r="C60" s="135"/>
      <c r="D60" s="152"/>
      <c r="E60" s="109"/>
      <c r="F60" s="91">
        <f t="shared" ref="F60:F94" si="3">D60*E60</f>
        <v>0</v>
      </c>
      <c r="G60" s="155" t="s">
        <v>131</v>
      </c>
      <c r="H60" s="136"/>
      <c r="I60" s="124" t="e">
        <f>VLOOKUP(H60,Presupuesto!$B$11:$C$565,2,0)</f>
        <v>#N/A</v>
      </c>
      <c r="J60" s="213" t="s">
        <v>1376</v>
      </c>
      <c r="K60" s="92" t="s">
        <v>396</v>
      </c>
      <c r="L60" s="92"/>
    </row>
    <row r="61" spans="3:12">
      <c r="C61" s="135"/>
      <c r="D61" s="152"/>
      <c r="E61" s="117"/>
      <c r="F61" s="91">
        <f t="shared" si="3"/>
        <v>0</v>
      </c>
      <c r="G61" s="155"/>
      <c r="H61" s="136"/>
      <c r="I61" s="124" t="e">
        <f>VLOOKUP(H61,Presupuesto!$B$11:$C$565,2,0)</f>
        <v>#N/A</v>
      </c>
      <c r="J61" s="92" t="str">
        <f>$J$17</f>
        <v>Aseguramiento de la Calidad</v>
      </c>
      <c r="K61" s="92" t="s">
        <v>414</v>
      </c>
      <c r="L61" s="92"/>
    </row>
    <row r="62" spans="3:12">
      <c r="C62" s="135"/>
      <c r="D62" s="152"/>
      <c r="E62" s="117"/>
      <c r="F62" s="91">
        <f t="shared" si="3"/>
        <v>0</v>
      </c>
      <c r="G62" s="155"/>
      <c r="H62" s="136"/>
      <c r="I62" s="124" t="e">
        <f>VLOOKUP(H62,Presupuesto!$B$11:$C$565,2,0)</f>
        <v>#N/A</v>
      </c>
      <c r="J62" s="92" t="str">
        <f t="shared" ref="J62:J93" si="4">$J$17</f>
        <v>Aseguramiento de la Calidad</v>
      </c>
      <c r="K62" s="92" t="s">
        <v>414</v>
      </c>
      <c r="L62" s="92"/>
    </row>
    <row r="63" spans="3:12">
      <c r="C63" s="135"/>
      <c r="D63" s="152"/>
      <c r="E63" s="117"/>
      <c r="F63" s="91">
        <f t="shared" si="3"/>
        <v>0</v>
      </c>
      <c r="G63" s="155"/>
      <c r="H63" s="136"/>
      <c r="I63" s="124" t="e">
        <f>VLOOKUP(H63,Presupuesto!$B$11:$C$565,2,0)</f>
        <v>#N/A</v>
      </c>
      <c r="J63" s="92" t="str">
        <f t="shared" si="4"/>
        <v>Aseguramiento de la Calidad</v>
      </c>
      <c r="K63" s="92" t="s">
        <v>414</v>
      </c>
      <c r="L63" s="92"/>
    </row>
    <row r="64" spans="3:12">
      <c r="C64" s="135"/>
      <c r="D64" s="152"/>
      <c r="E64" s="117"/>
      <c r="F64" s="91">
        <f t="shared" si="3"/>
        <v>0</v>
      </c>
      <c r="G64" s="155"/>
      <c r="H64" s="136"/>
      <c r="I64" s="124" t="e">
        <f>VLOOKUP(H64,Presupuesto!$B$11:$C$565,2,0)</f>
        <v>#N/A</v>
      </c>
      <c r="J64" s="92" t="str">
        <f t="shared" si="4"/>
        <v>Aseguramiento de la Calidad</v>
      </c>
      <c r="K64" s="92" t="s">
        <v>414</v>
      </c>
      <c r="L64" s="92"/>
    </row>
    <row r="65" spans="3:12">
      <c r="C65" s="135"/>
      <c r="D65" s="152"/>
      <c r="E65" s="117"/>
      <c r="F65" s="91">
        <f t="shared" si="3"/>
        <v>0</v>
      </c>
      <c r="G65" s="155"/>
      <c r="H65" s="136"/>
      <c r="I65" s="124" t="e">
        <f>VLOOKUP(H65,Presupuesto!$B$11:$C$565,2,0)</f>
        <v>#N/A</v>
      </c>
      <c r="J65" s="92" t="str">
        <f t="shared" si="4"/>
        <v>Aseguramiento de la Calidad</v>
      </c>
      <c r="K65" s="92" t="s">
        <v>403</v>
      </c>
      <c r="L65" s="92"/>
    </row>
    <row r="66" spans="3:12">
      <c r="C66" s="135"/>
      <c r="D66" s="152"/>
      <c r="E66" s="117"/>
      <c r="F66" s="91">
        <f t="shared" si="3"/>
        <v>0</v>
      </c>
      <c r="G66" s="155"/>
      <c r="H66" s="136"/>
      <c r="I66" s="124" t="e">
        <f>VLOOKUP(H66,Presupuesto!$B$11:$C$565,2,0)</f>
        <v>#N/A</v>
      </c>
      <c r="J66" s="92" t="str">
        <f t="shared" si="4"/>
        <v>Aseguramiento de la Calidad</v>
      </c>
      <c r="K66" s="92" t="s">
        <v>414</v>
      </c>
      <c r="L66" s="92"/>
    </row>
    <row r="67" spans="3:12">
      <c r="C67" s="135"/>
      <c r="D67" s="152"/>
      <c r="E67" s="117"/>
      <c r="F67" s="91">
        <f t="shared" si="3"/>
        <v>0</v>
      </c>
      <c r="G67" s="155"/>
      <c r="H67" s="136"/>
      <c r="I67" s="124" t="e">
        <f>VLOOKUP(H67,Presupuesto!$B$11:$C$565,2,0)</f>
        <v>#N/A</v>
      </c>
      <c r="J67" s="92" t="str">
        <f t="shared" si="4"/>
        <v>Aseguramiento de la Calidad</v>
      </c>
      <c r="K67" s="92" t="s">
        <v>414</v>
      </c>
      <c r="L67" s="92"/>
    </row>
    <row r="68" spans="3:12">
      <c r="C68" s="135"/>
      <c r="D68" s="152"/>
      <c r="E68" s="117"/>
      <c r="F68" s="91">
        <f t="shared" si="3"/>
        <v>0</v>
      </c>
      <c r="G68" s="155"/>
      <c r="H68" s="136"/>
      <c r="I68" s="124" t="e">
        <f>VLOOKUP(H68,Presupuesto!$B$11:$C$565,2,0)</f>
        <v>#N/A</v>
      </c>
      <c r="J68" s="92" t="str">
        <f t="shared" si="4"/>
        <v>Aseguramiento de la Calidad</v>
      </c>
      <c r="K68" s="92" t="s">
        <v>414</v>
      </c>
      <c r="L68" s="92"/>
    </row>
    <row r="69" spans="3:12">
      <c r="C69" s="135"/>
      <c r="D69" s="152"/>
      <c r="E69" s="117"/>
      <c r="F69" s="91">
        <f t="shared" si="3"/>
        <v>0</v>
      </c>
      <c r="G69" s="155"/>
      <c r="H69" s="136"/>
      <c r="I69" s="124" t="e">
        <f>VLOOKUP(H69,Presupuesto!$B$11:$C$565,2,0)</f>
        <v>#N/A</v>
      </c>
      <c r="J69" s="92" t="str">
        <f t="shared" si="4"/>
        <v>Aseguramiento de la Calidad</v>
      </c>
      <c r="K69" s="92" t="s">
        <v>414</v>
      </c>
      <c r="L69" s="92"/>
    </row>
    <row r="70" spans="3:12">
      <c r="C70" s="135"/>
      <c r="D70" s="152"/>
      <c r="E70" s="117"/>
      <c r="F70" s="91">
        <f t="shared" si="3"/>
        <v>0</v>
      </c>
      <c r="G70" s="155"/>
      <c r="H70" s="136"/>
      <c r="I70" s="124" t="e">
        <f>VLOOKUP(H70,Presupuesto!$B$11:$C$565,2,0)</f>
        <v>#N/A</v>
      </c>
      <c r="J70" s="92" t="str">
        <f t="shared" si="4"/>
        <v>Aseguramiento de la Calidad</v>
      </c>
      <c r="K70" s="92" t="s">
        <v>414</v>
      </c>
      <c r="L70" s="92"/>
    </row>
    <row r="71" spans="3:12">
      <c r="C71" s="135"/>
      <c r="D71" s="152"/>
      <c r="E71" s="117"/>
      <c r="F71" s="91">
        <f t="shared" si="3"/>
        <v>0</v>
      </c>
      <c r="G71" s="155"/>
      <c r="H71" s="136"/>
      <c r="I71" s="124" t="e">
        <f>VLOOKUP(H71,Presupuesto!$B$11:$C$565,2,0)</f>
        <v>#N/A</v>
      </c>
      <c r="J71" s="92" t="str">
        <f t="shared" si="4"/>
        <v>Aseguramiento de la Calidad</v>
      </c>
      <c r="K71" s="92" t="s">
        <v>414</v>
      </c>
      <c r="L71" s="92"/>
    </row>
    <row r="72" spans="3:12">
      <c r="C72" s="135"/>
      <c r="D72" s="152"/>
      <c r="E72" s="117"/>
      <c r="F72" s="91">
        <f t="shared" si="3"/>
        <v>0</v>
      </c>
      <c r="G72" s="155"/>
      <c r="H72" s="136"/>
      <c r="I72" s="124" t="e">
        <f>VLOOKUP(H72,Presupuesto!$B$11:$C$565,2,0)</f>
        <v>#N/A</v>
      </c>
      <c r="J72" s="92" t="str">
        <f t="shared" si="4"/>
        <v>Aseguramiento de la Calidad</v>
      </c>
      <c r="K72" s="92" t="s">
        <v>414</v>
      </c>
      <c r="L72" s="92"/>
    </row>
    <row r="73" spans="3:12">
      <c r="C73" s="135"/>
      <c r="D73" s="152"/>
      <c r="E73" s="117"/>
      <c r="F73" s="91">
        <f t="shared" si="3"/>
        <v>0</v>
      </c>
      <c r="G73" s="155"/>
      <c r="H73" s="136"/>
      <c r="I73" s="124" t="e">
        <f>VLOOKUP(H73,Presupuesto!$B$11:$C$565,2,0)</f>
        <v>#N/A</v>
      </c>
      <c r="J73" s="92" t="str">
        <f t="shared" si="4"/>
        <v>Aseguramiento de la Calidad</v>
      </c>
      <c r="K73" s="92" t="s">
        <v>414</v>
      </c>
      <c r="L73" s="92"/>
    </row>
    <row r="74" spans="3:12">
      <c r="C74" s="135"/>
      <c r="D74" s="152"/>
      <c r="E74" s="117"/>
      <c r="F74" s="91">
        <f t="shared" si="3"/>
        <v>0</v>
      </c>
      <c r="G74" s="155"/>
      <c r="H74" s="136"/>
      <c r="I74" s="124" t="e">
        <f>VLOOKUP(H74,Presupuesto!$B$11:$C$565,2,0)</f>
        <v>#N/A</v>
      </c>
      <c r="J74" s="92" t="str">
        <f t="shared" si="4"/>
        <v>Aseguramiento de la Calidad</v>
      </c>
      <c r="K74" s="92" t="s">
        <v>414</v>
      </c>
      <c r="L74" s="92"/>
    </row>
    <row r="75" spans="3:12">
      <c r="C75" s="135"/>
      <c r="D75" s="152"/>
      <c r="E75" s="117"/>
      <c r="F75" s="91">
        <f t="shared" si="3"/>
        <v>0</v>
      </c>
      <c r="G75" s="155"/>
      <c r="H75" s="136"/>
      <c r="I75" s="124" t="e">
        <f>VLOOKUP(H75,Presupuesto!$B$11:$C$565,2,0)</f>
        <v>#N/A</v>
      </c>
      <c r="J75" s="92" t="str">
        <f t="shared" si="4"/>
        <v>Aseguramiento de la Calidad</v>
      </c>
      <c r="K75" s="92" t="s">
        <v>414</v>
      </c>
      <c r="L75" s="92"/>
    </row>
    <row r="76" spans="3:12">
      <c r="C76" s="135"/>
      <c r="D76" s="152"/>
      <c r="E76" s="117"/>
      <c r="F76" s="91">
        <f t="shared" si="3"/>
        <v>0</v>
      </c>
      <c r="G76" s="155"/>
      <c r="H76" s="136"/>
      <c r="I76" s="124" t="e">
        <f>VLOOKUP(H76,Presupuesto!$B$11:$C$565,2,0)</f>
        <v>#N/A</v>
      </c>
      <c r="J76" s="92" t="str">
        <f t="shared" si="4"/>
        <v>Aseguramiento de la Calidad</v>
      </c>
      <c r="K76" s="92" t="s">
        <v>414</v>
      </c>
      <c r="L76" s="92"/>
    </row>
    <row r="77" spans="3:12">
      <c r="C77" s="135"/>
      <c r="D77" s="152"/>
      <c r="E77" s="117"/>
      <c r="F77" s="91">
        <f t="shared" si="3"/>
        <v>0</v>
      </c>
      <c r="G77" s="155"/>
      <c r="H77" s="136"/>
      <c r="I77" s="124" t="e">
        <f>VLOOKUP(H77,Presupuesto!$B$11:$C$565,2,0)</f>
        <v>#N/A</v>
      </c>
      <c r="J77" s="92" t="str">
        <f t="shared" si="4"/>
        <v>Aseguramiento de la Calidad</v>
      </c>
      <c r="K77" s="92" t="s">
        <v>414</v>
      </c>
      <c r="L77" s="92"/>
    </row>
    <row r="78" spans="3:12">
      <c r="C78" s="135"/>
      <c r="D78" s="152"/>
      <c r="E78" s="117"/>
      <c r="F78" s="91">
        <f t="shared" si="3"/>
        <v>0</v>
      </c>
      <c r="G78" s="155"/>
      <c r="H78" s="136"/>
      <c r="I78" s="124" t="e">
        <f>VLOOKUP(H78,Presupuesto!$B$11:$C$565,2,0)</f>
        <v>#N/A</v>
      </c>
      <c r="J78" s="92" t="str">
        <f t="shared" si="4"/>
        <v>Aseguramiento de la Calidad</v>
      </c>
      <c r="K78" s="92" t="s">
        <v>414</v>
      </c>
      <c r="L78" s="92"/>
    </row>
    <row r="79" spans="3:12">
      <c r="C79" s="135"/>
      <c r="D79" s="152"/>
      <c r="E79" s="117"/>
      <c r="F79" s="91">
        <f t="shared" si="3"/>
        <v>0</v>
      </c>
      <c r="G79" s="155"/>
      <c r="H79" s="136"/>
      <c r="I79" s="124" t="e">
        <f>VLOOKUP(H79,Presupuesto!$B$11:$C$565,2,0)</f>
        <v>#N/A</v>
      </c>
      <c r="J79" s="92" t="str">
        <f t="shared" si="4"/>
        <v>Aseguramiento de la Calidad</v>
      </c>
      <c r="K79" s="92" t="s">
        <v>414</v>
      </c>
      <c r="L79" s="92"/>
    </row>
    <row r="80" spans="3:12">
      <c r="C80" s="135"/>
      <c r="D80" s="152"/>
      <c r="E80" s="117"/>
      <c r="F80" s="91">
        <f t="shared" si="3"/>
        <v>0</v>
      </c>
      <c r="G80" s="155"/>
      <c r="H80" s="136"/>
      <c r="I80" s="124" t="e">
        <f>VLOOKUP(H80,Presupuesto!$B$11:$C$565,2,0)</f>
        <v>#N/A</v>
      </c>
      <c r="J80" s="92" t="str">
        <f t="shared" si="4"/>
        <v>Aseguramiento de la Calidad</v>
      </c>
      <c r="K80" s="92" t="s">
        <v>414</v>
      </c>
      <c r="L80" s="92"/>
    </row>
    <row r="81" spans="3:12">
      <c r="C81" s="135"/>
      <c r="D81" s="152"/>
      <c r="E81" s="117"/>
      <c r="F81" s="91">
        <f t="shared" si="3"/>
        <v>0</v>
      </c>
      <c r="G81" s="155"/>
      <c r="H81" s="136"/>
      <c r="I81" s="124" t="e">
        <f>VLOOKUP(H81,Presupuesto!$B$11:$C$565,2,0)</f>
        <v>#N/A</v>
      </c>
      <c r="J81" s="92" t="str">
        <f t="shared" si="4"/>
        <v>Aseguramiento de la Calidad</v>
      </c>
      <c r="K81" s="92" t="s">
        <v>414</v>
      </c>
      <c r="L81" s="92"/>
    </row>
    <row r="82" spans="3:12">
      <c r="C82" s="137"/>
      <c r="D82" s="152"/>
      <c r="E82" s="112"/>
      <c r="F82" s="91">
        <f t="shared" si="3"/>
        <v>0</v>
      </c>
      <c r="G82" s="155"/>
      <c r="H82" s="138"/>
      <c r="I82" s="124" t="e">
        <f>VLOOKUP(H82,Presupuesto!$B$11:$C$565,2,0)</f>
        <v>#N/A</v>
      </c>
      <c r="J82" s="92" t="str">
        <f t="shared" si="4"/>
        <v>Aseguramiento de la Calidad</v>
      </c>
      <c r="K82" s="92" t="s">
        <v>414</v>
      </c>
      <c r="L82" s="92"/>
    </row>
    <row r="83" spans="3:12">
      <c r="C83" s="137"/>
      <c r="D83" s="152"/>
      <c r="E83" s="112"/>
      <c r="F83" s="91">
        <f t="shared" si="3"/>
        <v>0</v>
      </c>
      <c r="G83" s="155"/>
      <c r="H83" s="138"/>
      <c r="I83" s="124" t="e">
        <f>VLOOKUP(H83,Presupuesto!$B$11:$C$565,2,0)</f>
        <v>#N/A</v>
      </c>
      <c r="J83" s="92" t="str">
        <f t="shared" si="4"/>
        <v>Aseguramiento de la Calidad</v>
      </c>
      <c r="K83" s="92" t="s">
        <v>414</v>
      </c>
      <c r="L83" s="92"/>
    </row>
    <row r="84" spans="3:12">
      <c r="C84" s="137"/>
      <c r="D84" s="152"/>
      <c r="E84" s="112"/>
      <c r="F84" s="91">
        <f t="shared" si="3"/>
        <v>0</v>
      </c>
      <c r="G84" s="155"/>
      <c r="H84" s="138"/>
      <c r="I84" s="124" t="e">
        <f>VLOOKUP(H84,Presupuesto!$B$11:$C$565,2,0)</f>
        <v>#N/A</v>
      </c>
      <c r="J84" s="92" t="str">
        <f t="shared" si="4"/>
        <v>Aseguramiento de la Calidad</v>
      </c>
      <c r="K84" s="92" t="s">
        <v>414</v>
      </c>
      <c r="L84" s="92"/>
    </row>
    <row r="85" spans="3:12">
      <c r="C85" s="137"/>
      <c r="D85" s="152"/>
      <c r="E85" s="112"/>
      <c r="F85" s="91">
        <f t="shared" si="3"/>
        <v>0</v>
      </c>
      <c r="G85" s="155"/>
      <c r="H85" s="138"/>
      <c r="I85" s="124" t="e">
        <f>VLOOKUP(H85,Presupuesto!$B$11:$C$565,2,0)</f>
        <v>#N/A</v>
      </c>
      <c r="J85" s="92" t="str">
        <f t="shared" si="4"/>
        <v>Aseguramiento de la Calidad</v>
      </c>
      <c r="K85" s="92" t="s">
        <v>414</v>
      </c>
      <c r="L85" s="92"/>
    </row>
    <row r="86" spans="3:12">
      <c r="C86" s="137"/>
      <c r="D86" s="152"/>
      <c r="E86" s="112"/>
      <c r="F86" s="91">
        <f t="shared" si="3"/>
        <v>0</v>
      </c>
      <c r="G86" s="155"/>
      <c r="H86" s="138"/>
      <c r="I86" s="124" t="e">
        <f>VLOOKUP(H86,Presupuesto!$B$11:$C$565,2,0)</f>
        <v>#N/A</v>
      </c>
      <c r="J86" s="92" t="str">
        <f t="shared" si="4"/>
        <v>Aseguramiento de la Calidad</v>
      </c>
      <c r="K86" s="92" t="s">
        <v>414</v>
      </c>
      <c r="L86" s="92"/>
    </row>
    <row r="87" spans="3:12">
      <c r="C87" s="137"/>
      <c r="D87" s="152"/>
      <c r="E87" s="112"/>
      <c r="F87" s="91">
        <f t="shared" si="3"/>
        <v>0</v>
      </c>
      <c r="G87" s="155"/>
      <c r="H87" s="138"/>
      <c r="I87" s="124" t="e">
        <f>VLOOKUP(H87,Presupuesto!$B$11:$C$565,2,0)</f>
        <v>#N/A</v>
      </c>
      <c r="J87" s="92" t="str">
        <f t="shared" si="4"/>
        <v>Aseguramiento de la Calidad</v>
      </c>
      <c r="K87" s="92" t="s">
        <v>414</v>
      </c>
      <c r="L87" s="92"/>
    </row>
    <row r="88" spans="3:12">
      <c r="C88" s="137"/>
      <c r="D88" s="152"/>
      <c r="E88" s="112"/>
      <c r="F88" s="91">
        <f t="shared" si="3"/>
        <v>0</v>
      </c>
      <c r="G88" s="155"/>
      <c r="H88" s="138"/>
      <c r="I88" s="124" t="e">
        <f>VLOOKUP(H88,Presupuesto!$B$11:$C$565,2,0)</f>
        <v>#N/A</v>
      </c>
      <c r="J88" s="92" t="str">
        <f t="shared" si="4"/>
        <v>Aseguramiento de la Calidad</v>
      </c>
      <c r="K88" s="92" t="s">
        <v>414</v>
      </c>
      <c r="L88" s="92"/>
    </row>
    <row r="89" spans="3:12">
      <c r="C89" s="137"/>
      <c r="D89" s="152"/>
      <c r="E89" s="112"/>
      <c r="F89" s="91">
        <f t="shared" si="3"/>
        <v>0</v>
      </c>
      <c r="G89" s="155"/>
      <c r="H89" s="138"/>
      <c r="I89" s="124" t="e">
        <f>VLOOKUP(H89,Presupuesto!$B$11:$C$565,2,0)</f>
        <v>#N/A</v>
      </c>
      <c r="J89" s="92" t="str">
        <f t="shared" si="4"/>
        <v>Aseguramiento de la Calidad</v>
      </c>
      <c r="K89" s="92" t="s">
        <v>414</v>
      </c>
      <c r="L89" s="92"/>
    </row>
    <row r="90" spans="3:12">
      <c r="C90" s="139"/>
      <c r="D90" s="152"/>
      <c r="E90" s="112"/>
      <c r="F90" s="91">
        <f t="shared" si="3"/>
        <v>0</v>
      </c>
      <c r="G90" s="155"/>
      <c r="H90" s="140"/>
      <c r="I90" s="124" t="e">
        <f>VLOOKUP(H90,Presupuesto!$B$11:$C$565,2,0)</f>
        <v>#N/A</v>
      </c>
      <c r="J90" s="92" t="str">
        <f t="shared" si="4"/>
        <v>Aseguramiento de la Calidad</v>
      </c>
      <c r="K90" s="92" t="s">
        <v>405</v>
      </c>
      <c r="L90" s="92"/>
    </row>
    <row r="91" spans="3:12">
      <c r="C91" s="139"/>
      <c r="D91" s="152"/>
      <c r="E91" s="112"/>
      <c r="F91" s="91">
        <f t="shared" si="3"/>
        <v>0</v>
      </c>
      <c r="G91" s="155"/>
      <c r="H91" s="140"/>
      <c r="I91" s="124" t="e">
        <f>VLOOKUP(H91,Presupuesto!$B$11:$C$565,2,0)</f>
        <v>#N/A</v>
      </c>
      <c r="J91" s="92" t="str">
        <f t="shared" si="4"/>
        <v>Aseguramiento de la Calidad</v>
      </c>
      <c r="K91" s="92" t="s">
        <v>414</v>
      </c>
      <c r="L91" s="92"/>
    </row>
    <row r="92" spans="3:12">
      <c r="C92" s="139"/>
      <c r="D92" s="152"/>
      <c r="E92" s="112"/>
      <c r="F92" s="91">
        <f t="shared" si="3"/>
        <v>0</v>
      </c>
      <c r="G92" s="155"/>
      <c r="H92" s="140"/>
      <c r="I92" s="124" t="e">
        <f>VLOOKUP(H92,Presupuesto!$B$11:$C$565,2,0)</f>
        <v>#N/A</v>
      </c>
      <c r="J92" s="92" t="str">
        <f t="shared" si="4"/>
        <v>Aseguramiento de la Calidad</v>
      </c>
      <c r="K92" s="92" t="s">
        <v>414</v>
      </c>
      <c r="L92" s="92"/>
    </row>
    <row r="93" spans="3:12">
      <c r="C93" s="139"/>
      <c r="D93" s="152"/>
      <c r="E93" s="112"/>
      <c r="F93" s="91">
        <f t="shared" si="3"/>
        <v>0</v>
      </c>
      <c r="G93" s="155"/>
      <c r="H93" s="140"/>
      <c r="I93" s="124" t="e">
        <f>VLOOKUP(H93,Presupuesto!$B$11:$C$565,2,0)</f>
        <v>#N/A</v>
      </c>
      <c r="J93" s="92" t="str">
        <f t="shared" si="4"/>
        <v>Aseguramiento de la Calidad</v>
      </c>
      <c r="K93" s="92" t="s">
        <v>414</v>
      </c>
      <c r="L93" s="92"/>
    </row>
    <row r="94" spans="3:12" ht="15.75" thickBot="1">
      <c r="C94" s="141"/>
      <c r="D94" s="217"/>
      <c r="E94" s="97"/>
      <c r="F94" s="99">
        <f t="shared" si="3"/>
        <v>0</v>
      </c>
      <c r="G94" s="156"/>
      <c r="H94" s="142"/>
      <c r="I94" s="126" t="e">
        <f>VLOOKUP(H94,Presupuesto!$B$11:$C$565,2,0)</f>
        <v>#N/A</v>
      </c>
      <c r="J94" s="100" t="str">
        <f t="shared" ref="J94" si="5">$J$20</f>
        <v>Aseguramiento de la Calidad</v>
      </c>
      <c r="K94" s="118" t="s">
        <v>396</v>
      </c>
      <c r="L94" s="100"/>
    </row>
    <row r="95" spans="3:12" ht="15.75" thickBot="1"/>
    <row r="96" spans="3:12" ht="15.75" thickBot="1">
      <c r="C96" s="151" t="s">
        <v>53</v>
      </c>
      <c r="D96" s="102">
        <f>SUM(F103:F137)</f>
        <v>0</v>
      </c>
      <c r="F96" s="69"/>
      <c r="G96" s="73"/>
      <c r="H96" s="69"/>
      <c r="I96" s="69"/>
    </row>
    <row r="97" spans="3:12">
      <c r="C97" s="69"/>
      <c r="D97" s="31"/>
      <c r="E97" s="87"/>
      <c r="F97" s="87"/>
      <c r="G97" s="87"/>
      <c r="H97" s="70"/>
      <c r="I97" s="70"/>
      <c r="J97" s="70"/>
      <c r="K97" s="106"/>
    </row>
    <row r="98" spans="3:12" ht="15.75">
      <c r="C98" s="251" t="s">
        <v>394</v>
      </c>
      <c r="D98" s="200"/>
      <c r="E98" s="87"/>
      <c r="F98" s="87"/>
      <c r="G98" s="87"/>
      <c r="H98" s="70"/>
      <c r="I98" s="70"/>
      <c r="J98" s="70"/>
      <c r="K98" s="106"/>
    </row>
    <row r="99" spans="3:12" ht="18.75">
      <c r="C99" s="203" t="e">
        <f>IFERROR(VLOOKUP(D98,'Desarrollo e Innov. Curricular'!$G:$H,2,FALSE),IFERROR(VLOOKUP(D98,'Investigación Científica'!$G:$H,2,FALSE),IFERROR(VLOOKUP(D98,'Vinculación Univ. Sociedad'!$G:$H,2,FALSE),IFERROR(VLOOKUP(D98,'Docencia y Profesorado Universi'!$G:$H,2,FALSE),IFERROR(VLOOKUP(D98,'Estudiantes y Graduados'!$G:$H,2,FALSE),IFERROR(VLOOKUP(D98,'10Gestion Administrativa'!$G:$H,2,FALSE),IFERROR(VLOOKUP(D98,'Gestión Académica'!$G:$H,2,FALSE),IFERROR(VLOOKUP(D98,'Aseguramiento de la Calidad'!$G:$H,2,FALSE),IFERROR(VLOOKUP(D98,'Gestión del Conocimiento'!$G:$H,2,FALSE),IFERROR(VLOOKUP(D98,'Gobernabilidad y Procesos...'!$G:$H,2,FALSE),IFERROR(VLOOKUP(D98,'Gestión del Talento Humano'!$G:$H,2,FALSE),IFERROR(VLOOKUP(D98,'Internacionalización de la E.S.'!$G:$H,2,FALSE),IFERROR(VLOOKUP(D98,'Cultura de Innovación Insti...'!$G:$H,2,FALSE),VLOOKUP(D98,'Lo Esencial de la Reforma Univ.'!$G:$H,2,0))))))))))))))</f>
        <v>#N/A</v>
      </c>
      <c r="D99" s="31"/>
      <c r="E99" s="87"/>
      <c r="F99" s="87"/>
      <c r="G99" s="87"/>
      <c r="H99" s="70"/>
      <c r="I99" s="70"/>
      <c r="J99" s="70"/>
      <c r="K99" s="106"/>
    </row>
    <row r="100" spans="3:12">
      <c r="E100" s="87"/>
      <c r="F100" s="87"/>
      <c r="G100" s="87"/>
      <c r="H100" s="70"/>
      <c r="I100" s="70"/>
      <c r="J100" s="70"/>
      <c r="K100" s="106"/>
    </row>
    <row r="101" spans="3:12" ht="15.75" thickBot="1">
      <c r="F101" s="87"/>
      <c r="G101" s="70"/>
      <c r="H101" s="70"/>
      <c r="I101" s="70"/>
    </row>
    <row r="102" spans="3:12" ht="30.75" thickBot="1">
      <c r="C102" s="123" t="s">
        <v>44</v>
      </c>
      <c r="D102" s="128" t="s">
        <v>55</v>
      </c>
      <c r="E102" s="130" t="s">
        <v>57</v>
      </c>
      <c r="F102" s="129" t="s">
        <v>27</v>
      </c>
      <c r="G102" s="127" t="s">
        <v>133</v>
      </c>
      <c r="H102" s="130" t="s">
        <v>46</v>
      </c>
      <c r="I102" s="127" t="s">
        <v>134</v>
      </c>
      <c r="J102" s="127" t="s">
        <v>412</v>
      </c>
      <c r="K102" s="127" t="s">
        <v>413</v>
      </c>
      <c r="L102" s="127" t="s">
        <v>123</v>
      </c>
    </row>
    <row r="103" spans="3:12">
      <c r="C103" s="135"/>
      <c r="D103" s="152"/>
      <c r="E103" s="109"/>
      <c r="F103" s="91">
        <f t="shared" ref="F103:F137" si="6">D103*E103</f>
        <v>0</v>
      </c>
      <c r="G103" s="155" t="s">
        <v>131</v>
      </c>
      <c r="H103" s="136"/>
      <c r="I103" s="124" t="e">
        <f>VLOOKUP(H103,Presupuesto!$B$11:$C$565,2,0)</f>
        <v>#N/A</v>
      </c>
      <c r="J103" s="213" t="s">
        <v>1376</v>
      </c>
      <c r="K103" s="92" t="s">
        <v>396</v>
      </c>
      <c r="L103" s="92"/>
    </row>
    <row r="104" spans="3:12">
      <c r="C104" s="135"/>
      <c r="D104" s="152"/>
      <c r="E104" s="117"/>
      <c r="F104" s="91">
        <f t="shared" si="6"/>
        <v>0</v>
      </c>
      <c r="G104" s="155"/>
      <c r="H104" s="136"/>
      <c r="I104" s="124" t="e">
        <f>VLOOKUP(H104,Presupuesto!$B$11:$C$565,2,0)</f>
        <v>#N/A</v>
      </c>
      <c r="J104" s="92" t="str">
        <f>$J$17</f>
        <v>Aseguramiento de la Calidad</v>
      </c>
      <c r="K104" s="92" t="s">
        <v>414</v>
      </c>
      <c r="L104" s="92"/>
    </row>
    <row r="105" spans="3:12">
      <c r="C105" s="135"/>
      <c r="D105" s="152"/>
      <c r="E105" s="117"/>
      <c r="F105" s="91">
        <f t="shared" si="6"/>
        <v>0</v>
      </c>
      <c r="G105" s="155"/>
      <c r="H105" s="136"/>
      <c r="I105" s="124" t="e">
        <f>VLOOKUP(H105,Presupuesto!$B$11:$C$565,2,0)</f>
        <v>#N/A</v>
      </c>
      <c r="J105" s="92" t="str">
        <f t="shared" ref="J105:J136" si="7">$J$17</f>
        <v>Aseguramiento de la Calidad</v>
      </c>
      <c r="K105" s="92" t="s">
        <v>414</v>
      </c>
      <c r="L105" s="92"/>
    </row>
    <row r="106" spans="3:12">
      <c r="C106" s="135"/>
      <c r="D106" s="152"/>
      <c r="E106" s="117"/>
      <c r="F106" s="91">
        <f t="shared" si="6"/>
        <v>0</v>
      </c>
      <c r="G106" s="155"/>
      <c r="H106" s="136"/>
      <c r="I106" s="124" t="e">
        <f>VLOOKUP(H106,Presupuesto!$B$11:$C$565,2,0)</f>
        <v>#N/A</v>
      </c>
      <c r="J106" s="92" t="str">
        <f t="shared" si="7"/>
        <v>Aseguramiento de la Calidad</v>
      </c>
      <c r="K106" s="92" t="s">
        <v>414</v>
      </c>
      <c r="L106" s="92"/>
    </row>
    <row r="107" spans="3:12">
      <c r="C107" s="135"/>
      <c r="D107" s="152"/>
      <c r="E107" s="117"/>
      <c r="F107" s="91">
        <f t="shared" si="6"/>
        <v>0</v>
      </c>
      <c r="G107" s="155"/>
      <c r="H107" s="136"/>
      <c r="I107" s="124" t="e">
        <f>VLOOKUP(H107,Presupuesto!$B$11:$C$565,2,0)</f>
        <v>#N/A</v>
      </c>
      <c r="J107" s="92" t="str">
        <f t="shared" si="7"/>
        <v>Aseguramiento de la Calidad</v>
      </c>
      <c r="K107" s="92" t="s">
        <v>414</v>
      </c>
      <c r="L107" s="92"/>
    </row>
    <row r="108" spans="3:12">
      <c r="C108" s="135"/>
      <c r="D108" s="152"/>
      <c r="E108" s="117"/>
      <c r="F108" s="91">
        <f t="shared" si="6"/>
        <v>0</v>
      </c>
      <c r="G108" s="155"/>
      <c r="H108" s="136"/>
      <c r="I108" s="124" t="e">
        <f>VLOOKUP(H108,Presupuesto!$B$11:$C$565,2,0)</f>
        <v>#N/A</v>
      </c>
      <c r="J108" s="92" t="str">
        <f t="shared" si="7"/>
        <v>Aseguramiento de la Calidad</v>
      </c>
      <c r="K108" s="92" t="s">
        <v>403</v>
      </c>
      <c r="L108" s="92"/>
    </row>
    <row r="109" spans="3:12">
      <c r="C109" s="135"/>
      <c r="D109" s="152"/>
      <c r="E109" s="117"/>
      <c r="F109" s="91">
        <f t="shared" si="6"/>
        <v>0</v>
      </c>
      <c r="G109" s="155"/>
      <c r="H109" s="136"/>
      <c r="I109" s="124" t="e">
        <f>VLOOKUP(H109,Presupuesto!$B$11:$C$565,2,0)</f>
        <v>#N/A</v>
      </c>
      <c r="J109" s="92" t="str">
        <f t="shared" si="7"/>
        <v>Aseguramiento de la Calidad</v>
      </c>
      <c r="K109" s="92" t="s">
        <v>414</v>
      </c>
      <c r="L109" s="92"/>
    </row>
    <row r="110" spans="3:12">
      <c r="C110" s="135"/>
      <c r="D110" s="152"/>
      <c r="E110" s="117"/>
      <c r="F110" s="91">
        <f t="shared" si="6"/>
        <v>0</v>
      </c>
      <c r="G110" s="155"/>
      <c r="H110" s="136"/>
      <c r="I110" s="124" t="e">
        <f>VLOOKUP(H110,Presupuesto!$B$11:$C$565,2,0)</f>
        <v>#N/A</v>
      </c>
      <c r="J110" s="92" t="str">
        <f t="shared" si="7"/>
        <v>Aseguramiento de la Calidad</v>
      </c>
      <c r="K110" s="92" t="s">
        <v>414</v>
      </c>
      <c r="L110" s="92"/>
    </row>
    <row r="111" spans="3:12">
      <c r="C111" s="135"/>
      <c r="D111" s="152"/>
      <c r="E111" s="117"/>
      <c r="F111" s="91">
        <f t="shared" si="6"/>
        <v>0</v>
      </c>
      <c r="G111" s="155"/>
      <c r="H111" s="136"/>
      <c r="I111" s="124" t="e">
        <f>VLOOKUP(H111,Presupuesto!$B$11:$C$565,2,0)</f>
        <v>#N/A</v>
      </c>
      <c r="J111" s="92" t="str">
        <f t="shared" si="7"/>
        <v>Aseguramiento de la Calidad</v>
      </c>
      <c r="K111" s="92" t="s">
        <v>414</v>
      </c>
      <c r="L111" s="92"/>
    </row>
    <row r="112" spans="3:12">
      <c r="C112" s="135"/>
      <c r="D112" s="152"/>
      <c r="E112" s="117"/>
      <c r="F112" s="91">
        <f t="shared" si="6"/>
        <v>0</v>
      </c>
      <c r="G112" s="155"/>
      <c r="H112" s="136"/>
      <c r="I112" s="124" t="e">
        <f>VLOOKUP(H112,Presupuesto!$B$11:$C$565,2,0)</f>
        <v>#N/A</v>
      </c>
      <c r="J112" s="92" t="str">
        <f t="shared" si="7"/>
        <v>Aseguramiento de la Calidad</v>
      </c>
      <c r="K112" s="92" t="s">
        <v>414</v>
      </c>
      <c r="L112" s="92"/>
    </row>
    <row r="113" spans="3:12">
      <c r="C113" s="135"/>
      <c r="D113" s="152"/>
      <c r="E113" s="117"/>
      <c r="F113" s="91">
        <f t="shared" si="6"/>
        <v>0</v>
      </c>
      <c r="G113" s="155"/>
      <c r="H113" s="136"/>
      <c r="I113" s="124" t="e">
        <f>VLOOKUP(H113,Presupuesto!$B$11:$C$565,2,0)</f>
        <v>#N/A</v>
      </c>
      <c r="J113" s="92" t="str">
        <f t="shared" si="7"/>
        <v>Aseguramiento de la Calidad</v>
      </c>
      <c r="K113" s="92" t="s">
        <v>414</v>
      </c>
      <c r="L113" s="92"/>
    </row>
    <row r="114" spans="3:12">
      <c r="C114" s="135"/>
      <c r="D114" s="152"/>
      <c r="E114" s="117"/>
      <c r="F114" s="91">
        <f t="shared" si="6"/>
        <v>0</v>
      </c>
      <c r="G114" s="155"/>
      <c r="H114" s="136"/>
      <c r="I114" s="124" t="e">
        <f>VLOOKUP(H114,Presupuesto!$B$11:$C$565,2,0)</f>
        <v>#N/A</v>
      </c>
      <c r="J114" s="92" t="str">
        <f t="shared" si="7"/>
        <v>Aseguramiento de la Calidad</v>
      </c>
      <c r="K114" s="92" t="s">
        <v>414</v>
      </c>
      <c r="L114" s="92"/>
    </row>
    <row r="115" spans="3:12">
      <c r="C115" s="135"/>
      <c r="D115" s="152"/>
      <c r="E115" s="117"/>
      <c r="F115" s="91">
        <f t="shared" si="6"/>
        <v>0</v>
      </c>
      <c r="G115" s="155"/>
      <c r="H115" s="136"/>
      <c r="I115" s="124" t="e">
        <f>VLOOKUP(H115,Presupuesto!$B$11:$C$565,2,0)</f>
        <v>#N/A</v>
      </c>
      <c r="J115" s="92" t="str">
        <f t="shared" si="7"/>
        <v>Aseguramiento de la Calidad</v>
      </c>
      <c r="K115" s="92" t="s">
        <v>414</v>
      </c>
      <c r="L115" s="92"/>
    </row>
    <row r="116" spans="3:12">
      <c r="C116" s="135"/>
      <c r="D116" s="152"/>
      <c r="E116" s="117"/>
      <c r="F116" s="91">
        <f t="shared" si="6"/>
        <v>0</v>
      </c>
      <c r="G116" s="155"/>
      <c r="H116" s="136"/>
      <c r="I116" s="124" t="e">
        <f>VLOOKUP(H116,Presupuesto!$B$11:$C$565,2,0)</f>
        <v>#N/A</v>
      </c>
      <c r="J116" s="92" t="str">
        <f t="shared" si="7"/>
        <v>Aseguramiento de la Calidad</v>
      </c>
      <c r="K116" s="92" t="s">
        <v>414</v>
      </c>
      <c r="L116" s="92"/>
    </row>
    <row r="117" spans="3:12">
      <c r="C117" s="135"/>
      <c r="D117" s="152"/>
      <c r="E117" s="117"/>
      <c r="F117" s="91">
        <f t="shared" si="6"/>
        <v>0</v>
      </c>
      <c r="G117" s="155"/>
      <c r="H117" s="136"/>
      <c r="I117" s="124" t="e">
        <f>VLOOKUP(H117,Presupuesto!$B$11:$C$565,2,0)</f>
        <v>#N/A</v>
      </c>
      <c r="J117" s="92" t="str">
        <f t="shared" si="7"/>
        <v>Aseguramiento de la Calidad</v>
      </c>
      <c r="K117" s="92" t="s">
        <v>414</v>
      </c>
      <c r="L117" s="92"/>
    </row>
    <row r="118" spans="3:12">
      <c r="C118" s="135"/>
      <c r="D118" s="152"/>
      <c r="E118" s="117"/>
      <c r="F118" s="91">
        <f t="shared" si="6"/>
        <v>0</v>
      </c>
      <c r="G118" s="155"/>
      <c r="H118" s="136"/>
      <c r="I118" s="124" t="e">
        <f>VLOOKUP(H118,Presupuesto!$B$11:$C$565,2,0)</f>
        <v>#N/A</v>
      </c>
      <c r="J118" s="92" t="str">
        <f t="shared" si="7"/>
        <v>Aseguramiento de la Calidad</v>
      </c>
      <c r="K118" s="92" t="s">
        <v>414</v>
      </c>
      <c r="L118" s="92"/>
    </row>
    <row r="119" spans="3:12">
      <c r="C119" s="135"/>
      <c r="D119" s="152"/>
      <c r="E119" s="117"/>
      <c r="F119" s="91">
        <f t="shared" si="6"/>
        <v>0</v>
      </c>
      <c r="G119" s="155"/>
      <c r="H119" s="136"/>
      <c r="I119" s="124" t="e">
        <f>VLOOKUP(H119,Presupuesto!$B$11:$C$565,2,0)</f>
        <v>#N/A</v>
      </c>
      <c r="J119" s="92" t="str">
        <f t="shared" si="7"/>
        <v>Aseguramiento de la Calidad</v>
      </c>
      <c r="K119" s="92" t="s">
        <v>414</v>
      </c>
      <c r="L119" s="92"/>
    </row>
    <row r="120" spans="3:12">
      <c r="C120" s="135"/>
      <c r="D120" s="152"/>
      <c r="E120" s="117"/>
      <c r="F120" s="91">
        <f t="shared" si="6"/>
        <v>0</v>
      </c>
      <c r="G120" s="155"/>
      <c r="H120" s="136"/>
      <c r="I120" s="124" t="e">
        <f>VLOOKUP(H120,Presupuesto!$B$11:$C$565,2,0)</f>
        <v>#N/A</v>
      </c>
      <c r="J120" s="92" t="str">
        <f t="shared" si="7"/>
        <v>Aseguramiento de la Calidad</v>
      </c>
      <c r="K120" s="92" t="s">
        <v>414</v>
      </c>
      <c r="L120" s="92"/>
    </row>
    <row r="121" spans="3:12">
      <c r="C121" s="135"/>
      <c r="D121" s="152"/>
      <c r="E121" s="117"/>
      <c r="F121" s="91">
        <f t="shared" si="6"/>
        <v>0</v>
      </c>
      <c r="G121" s="155"/>
      <c r="H121" s="136"/>
      <c r="I121" s="124" t="e">
        <f>VLOOKUP(H121,Presupuesto!$B$11:$C$565,2,0)</f>
        <v>#N/A</v>
      </c>
      <c r="J121" s="92" t="str">
        <f t="shared" si="7"/>
        <v>Aseguramiento de la Calidad</v>
      </c>
      <c r="K121" s="92" t="s">
        <v>414</v>
      </c>
      <c r="L121" s="92"/>
    </row>
    <row r="122" spans="3:12">
      <c r="C122" s="135"/>
      <c r="D122" s="152"/>
      <c r="E122" s="117"/>
      <c r="F122" s="91">
        <f t="shared" si="6"/>
        <v>0</v>
      </c>
      <c r="G122" s="155"/>
      <c r="H122" s="136"/>
      <c r="I122" s="124" t="e">
        <f>VLOOKUP(H122,Presupuesto!$B$11:$C$565,2,0)</f>
        <v>#N/A</v>
      </c>
      <c r="J122" s="92" t="str">
        <f t="shared" si="7"/>
        <v>Aseguramiento de la Calidad</v>
      </c>
      <c r="K122" s="92" t="s">
        <v>414</v>
      </c>
      <c r="L122" s="92"/>
    </row>
    <row r="123" spans="3:12">
      <c r="C123" s="135"/>
      <c r="D123" s="152"/>
      <c r="E123" s="117"/>
      <c r="F123" s="91">
        <f t="shared" si="6"/>
        <v>0</v>
      </c>
      <c r="G123" s="155"/>
      <c r="H123" s="136"/>
      <c r="I123" s="124" t="e">
        <f>VLOOKUP(H123,Presupuesto!$B$11:$C$565,2,0)</f>
        <v>#N/A</v>
      </c>
      <c r="J123" s="92" t="str">
        <f t="shared" si="7"/>
        <v>Aseguramiento de la Calidad</v>
      </c>
      <c r="K123" s="92" t="s">
        <v>414</v>
      </c>
      <c r="L123" s="92"/>
    </row>
    <row r="124" spans="3:12">
      <c r="C124" s="135"/>
      <c r="D124" s="152"/>
      <c r="E124" s="117"/>
      <c r="F124" s="91">
        <f t="shared" si="6"/>
        <v>0</v>
      </c>
      <c r="G124" s="155"/>
      <c r="H124" s="136"/>
      <c r="I124" s="124" t="e">
        <f>VLOOKUP(H124,Presupuesto!$B$11:$C$565,2,0)</f>
        <v>#N/A</v>
      </c>
      <c r="J124" s="92" t="str">
        <f t="shared" si="7"/>
        <v>Aseguramiento de la Calidad</v>
      </c>
      <c r="K124" s="92" t="s">
        <v>414</v>
      </c>
      <c r="L124" s="92"/>
    </row>
    <row r="125" spans="3:12">
      <c r="C125" s="137"/>
      <c r="D125" s="152"/>
      <c r="E125" s="112"/>
      <c r="F125" s="91">
        <f t="shared" si="6"/>
        <v>0</v>
      </c>
      <c r="G125" s="155"/>
      <c r="H125" s="138"/>
      <c r="I125" s="124" t="e">
        <f>VLOOKUP(H125,Presupuesto!$B$11:$C$565,2,0)</f>
        <v>#N/A</v>
      </c>
      <c r="J125" s="92" t="str">
        <f t="shared" si="7"/>
        <v>Aseguramiento de la Calidad</v>
      </c>
      <c r="K125" s="92" t="s">
        <v>414</v>
      </c>
      <c r="L125" s="92"/>
    </row>
    <row r="126" spans="3:12">
      <c r="C126" s="137"/>
      <c r="D126" s="152"/>
      <c r="E126" s="112"/>
      <c r="F126" s="91">
        <f t="shared" si="6"/>
        <v>0</v>
      </c>
      <c r="G126" s="155"/>
      <c r="H126" s="138"/>
      <c r="I126" s="124" t="e">
        <f>VLOOKUP(H126,Presupuesto!$B$11:$C$565,2,0)</f>
        <v>#N/A</v>
      </c>
      <c r="J126" s="92" t="str">
        <f t="shared" si="7"/>
        <v>Aseguramiento de la Calidad</v>
      </c>
      <c r="K126" s="92" t="s">
        <v>414</v>
      </c>
      <c r="L126" s="92"/>
    </row>
    <row r="127" spans="3:12">
      <c r="C127" s="137"/>
      <c r="D127" s="152"/>
      <c r="E127" s="112"/>
      <c r="F127" s="91">
        <f t="shared" si="6"/>
        <v>0</v>
      </c>
      <c r="G127" s="155"/>
      <c r="H127" s="138"/>
      <c r="I127" s="124" t="e">
        <f>VLOOKUP(H127,Presupuesto!$B$11:$C$565,2,0)</f>
        <v>#N/A</v>
      </c>
      <c r="J127" s="92" t="str">
        <f t="shared" si="7"/>
        <v>Aseguramiento de la Calidad</v>
      </c>
      <c r="K127" s="92" t="s">
        <v>414</v>
      </c>
      <c r="L127" s="92"/>
    </row>
    <row r="128" spans="3:12">
      <c r="C128" s="137"/>
      <c r="D128" s="152"/>
      <c r="E128" s="112"/>
      <c r="F128" s="91">
        <f t="shared" si="6"/>
        <v>0</v>
      </c>
      <c r="G128" s="155"/>
      <c r="H128" s="138"/>
      <c r="I128" s="124" t="e">
        <f>VLOOKUP(H128,Presupuesto!$B$11:$C$565,2,0)</f>
        <v>#N/A</v>
      </c>
      <c r="J128" s="92" t="str">
        <f t="shared" si="7"/>
        <v>Aseguramiento de la Calidad</v>
      </c>
      <c r="K128" s="92" t="s">
        <v>414</v>
      </c>
      <c r="L128" s="92"/>
    </row>
    <row r="129" spans="3:12">
      <c r="C129" s="137"/>
      <c r="D129" s="152"/>
      <c r="E129" s="112"/>
      <c r="F129" s="91">
        <f t="shared" si="6"/>
        <v>0</v>
      </c>
      <c r="G129" s="155"/>
      <c r="H129" s="138"/>
      <c r="I129" s="124" t="e">
        <f>VLOOKUP(H129,Presupuesto!$B$11:$C$565,2,0)</f>
        <v>#N/A</v>
      </c>
      <c r="J129" s="92" t="str">
        <f t="shared" si="7"/>
        <v>Aseguramiento de la Calidad</v>
      </c>
      <c r="K129" s="92" t="s">
        <v>414</v>
      </c>
      <c r="L129" s="92"/>
    </row>
    <row r="130" spans="3:12">
      <c r="C130" s="137"/>
      <c r="D130" s="152"/>
      <c r="E130" s="112"/>
      <c r="F130" s="91">
        <f t="shared" si="6"/>
        <v>0</v>
      </c>
      <c r="G130" s="155"/>
      <c r="H130" s="138"/>
      <c r="I130" s="124" t="e">
        <f>VLOOKUP(H130,Presupuesto!$B$11:$C$565,2,0)</f>
        <v>#N/A</v>
      </c>
      <c r="J130" s="92" t="str">
        <f t="shared" si="7"/>
        <v>Aseguramiento de la Calidad</v>
      </c>
      <c r="K130" s="92" t="s">
        <v>414</v>
      </c>
      <c r="L130" s="92"/>
    </row>
    <row r="131" spans="3:12">
      <c r="C131" s="137"/>
      <c r="D131" s="152"/>
      <c r="E131" s="112"/>
      <c r="F131" s="91">
        <f t="shared" si="6"/>
        <v>0</v>
      </c>
      <c r="G131" s="155"/>
      <c r="H131" s="138"/>
      <c r="I131" s="124" t="e">
        <f>VLOOKUP(H131,Presupuesto!$B$11:$C$565,2,0)</f>
        <v>#N/A</v>
      </c>
      <c r="J131" s="92" t="str">
        <f t="shared" si="7"/>
        <v>Aseguramiento de la Calidad</v>
      </c>
      <c r="K131" s="92" t="s">
        <v>414</v>
      </c>
      <c r="L131" s="92"/>
    </row>
    <row r="132" spans="3:12">
      <c r="C132" s="137"/>
      <c r="D132" s="152"/>
      <c r="E132" s="112"/>
      <c r="F132" s="91">
        <f t="shared" si="6"/>
        <v>0</v>
      </c>
      <c r="G132" s="155"/>
      <c r="H132" s="138"/>
      <c r="I132" s="124" t="e">
        <f>VLOOKUP(H132,Presupuesto!$B$11:$C$565,2,0)</f>
        <v>#N/A</v>
      </c>
      <c r="J132" s="92" t="str">
        <f t="shared" si="7"/>
        <v>Aseguramiento de la Calidad</v>
      </c>
      <c r="K132" s="92" t="s">
        <v>414</v>
      </c>
      <c r="L132" s="92"/>
    </row>
    <row r="133" spans="3:12">
      <c r="C133" s="139"/>
      <c r="D133" s="152"/>
      <c r="E133" s="112"/>
      <c r="F133" s="91">
        <f t="shared" si="6"/>
        <v>0</v>
      </c>
      <c r="G133" s="155"/>
      <c r="H133" s="140"/>
      <c r="I133" s="124" t="e">
        <f>VLOOKUP(H133,Presupuesto!$B$11:$C$565,2,0)</f>
        <v>#N/A</v>
      </c>
      <c r="J133" s="92" t="str">
        <f t="shared" si="7"/>
        <v>Aseguramiento de la Calidad</v>
      </c>
      <c r="K133" s="92" t="s">
        <v>405</v>
      </c>
      <c r="L133" s="92"/>
    </row>
    <row r="134" spans="3:12">
      <c r="C134" s="139"/>
      <c r="D134" s="152"/>
      <c r="E134" s="112"/>
      <c r="F134" s="91">
        <f t="shared" si="6"/>
        <v>0</v>
      </c>
      <c r="G134" s="155"/>
      <c r="H134" s="140"/>
      <c r="I134" s="124" t="e">
        <f>VLOOKUP(H134,Presupuesto!$B$11:$C$565,2,0)</f>
        <v>#N/A</v>
      </c>
      <c r="J134" s="92" t="str">
        <f t="shared" si="7"/>
        <v>Aseguramiento de la Calidad</v>
      </c>
      <c r="K134" s="92" t="s">
        <v>414</v>
      </c>
      <c r="L134" s="92"/>
    </row>
    <row r="135" spans="3:12">
      <c r="C135" s="139"/>
      <c r="D135" s="152"/>
      <c r="E135" s="112"/>
      <c r="F135" s="91">
        <f t="shared" si="6"/>
        <v>0</v>
      </c>
      <c r="G135" s="155"/>
      <c r="H135" s="140"/>
      <c r="I135" s="124" t="e">
        <f>VLOOKUP(H135,Presupuesto!$B$11:$C$565,2,0)</f>
        <v>#N/A</v>
      </c>
      <c r="J135" s="92" t="str">
        <f t="shared" si="7"/>
        <v>Aseguramiento de la Calidad</v>
      </c>
      <c r="K135" s="92" t="s">
        <v>414</v>
      </c>
      <c r="L135" s="92"/>
    </row>
    <row r="136" spans="3:12">
      <c r="C136" s="139"/>
      <c r="D136" s="152"/>
      <c r="E136" s="112"/>
      <c r="F136" s="91">
        <f t="shared" si="6"/>
        <v>0</v>
      </c>
      <c r="G136" s="155"/>
      <c r="H136" s="140"/>
      <c r="I136" s="124" t="e">
        <f>VLOOKUP(H136,Presupuesto!$B$11:$C$565,2,0)</f>
        <v>#N/A</v>
      </c>
      <c r="J136" s="92" t="str">
        <f t="shared" si="7"/>
        <v>Aseguramiento de la Calidad</v>
      </c>
      <c r="K136" s="92" t="s">
        <v>414</v>
      </c>
      <c r="L136" s="92"/>
    </row>
    <row r="137" spans="3:12" ht="15.75" thickBot="1">
      <c r="C137" s="141"/>
      <c r="D137" s="217"/>
      <c r="E137" s="97"/>
      <c r="F137" s="99">
        <f t="shared" si="6"/>
        <v>0</v>
      </c>
      <c r="G137" s="156"/>
      <c r="H137" s="142"/>
      <c r="I137" s="126" t="e">
        <f>VLOOKUP(H137,Presupuesto!$B$11:$C$565,2,0)</f>
        <v>#N/A</v>
      </c>
      <c r="J137" s="100" t="str">
        <f t="shared" ref="J137" si="8">$J$20</f>
        <v>Aseguramiento de la Calidad</v>
      </c>
      <c r="K137" s="118" t="s">
        <v>396</v>
      </c>
      <c r="L137" s="100"/>
    </row>
    <row r="138" spans="3:12" ht="15.75" thickBot="1">
      <c r="F138" s="84"/>
      <c r="G138" s="83"/>
      <c r="H138" s="84"/>
      <c r="I138" s="84"/>
    </row>
    <row r="139" spans="3:12" ht="15.75" thickBot="1">
      <c r="C139" s="151" t="s">
        <v>53</v>
      </c>
      <c r="D139" s="102">
        <f>SUM(F146:F180)</f>
        <v>0</v>
      </c>
      <c r="F139" s="69"/>
      <c r="G139" s="73"/>
      <c r="H139" s="69"/>
      <c r="I139" s="69"/>
    </row>
    <row r="140" spans="3:12">
      <c r="C140" s="69"/>
      <c r="D140" s="31"/>
      <c r="E140" s="87"/>
      <c r="F140" s="87"/>
      <c r="G140" s="87"/>
      <c r="H140" s="70"/>
      <c r="I140" s="70"/>
      <c r="J140" s="70"/>
      <c r="K140" s="106"/>
    </row>
    <row r="141" spans="3:12" ht="15.75">
      <c r="C141" s="251" t="s">
        <v>394</v>
      </c>
      <c r="D141" s="200"/>
      <c r="E141" s="87"/>
      <c r="F141" s="87"/>
      <c r="G141" s="87"/>
      <c r="H141" s="70"/>
      <c r="I141" s="70"/>
      <c r="J141" s="70"/>
      <c r="K141" s="106"/>
    </row>
    <row r="142" spans="3:12" ht="18.75">
      <c r="C142" s="203" t="e">
        <f>IFERROR(VLOOKUP(D141,'Desarrollo e Innov. Curricular'!$G:$H,2,FALSE),IFERROR(VLOOKUP(D141,'Investigación Científica'!$G:$H,2,FALSE),IFERROR(VLOOKUP(D141,'Vinculación Univ. Sociedad'!$G:$H,2,FALSE),IFERROR(VLOOKUP(D141,'Docencia y Profesorado Universi'!$G:$H,2,FALSE),IFERROR(VLOOKUP(D141,'Estudiantes y Graduados'!$G:$H,2,FALSE),IFERROR(VLOOKUP(D141,'10Gestion Administrativa'!$G:$H,2,FALSE),IFERROR(VLOOKUP(D141,'Gestión Académica'!$G:$H,2,FALSE),IFERROR(VLOOKUP(D141,'Aseguramiento de la Calidad'!$G:$H,2,FALSE),IFERROR(VLOOKUP(D141,'Gestión del Conocimiento'!$G:$H,2,FALSE),IFERROR(VLOOKUP(D141,'Gobernabilidad y Procesos...'!$G:$H,2,FALSE),IFERROR(VLOOKUP(D141,'Gestión del Talento Humano'!$G:$H,2,FALSE),IFERROR(VLOOKUP(D141,'Internacionalización de la E.S.'!$G:$H,2,FALSE),IFERROR(VLOOKUP(D141,'Cultura de Innovación Insti...'!$G:$H,2,FALSE),VLOOKUP(D141,'Lo Esencial de la Reforma Univ.'!$G:$H,2,0))))))))))))))</f>
        <v>#N/A</v>
      </c>
      <c r="D142" s="31"/>
      <c r="E142" s="87"/>
      <c r="F142" s="87"/>
      <c r="G142" s="87"/>
      <c r="H142" s="70"/>
      <c r="I142" s="70"/>
      <c r="J142" s="70"/>
      <c r="K142" s="106"/>
    </row>
    <row r="143" spans="3:12">
      <c r="E143" s="87"/>
      <c r="F143" s="87"/>
      <c r="G143" s="87"/>
      <c r="H143" s="70"/>
      <c r="I143" s="70"/>
      <c r="J143" s="70"/>
      <c r="K143" s="106"/>
    </row>
    <row r="144" spans="3:12" ht="15.75" thickBot="1">
      <c r="F144" s="87"/>
      <c r="G144" s="70"/>
      <c r="H144" s="70"/>
      <c r="I144" s="70"/>
    </row>
    <row r="145" spans="3:12" ht="30.75" thickBot="1">
      <c r="C145" s="123" t="s">
        <v>44</v>
      </c>
      <c r="D145" s="128" t="s">
        <v>55</v>
      </c>
      <c r="E145" s="130" t="s">
        <v>57</v>
      </c>
      <c r="F145" s="129" t="s">
        <v>27</v>
      </c>
      <c r="G145" s="127" t="s">
        <v>133</v>
      </c>
      <c r="H145" s="130" t="s">
        <v>46</v>
      </c>
      <c r="I145" s="127" t="s">
        <v>134</v>
      </c>
      <c r="J145" s="127" t="s">
        <v>412</v>
      </c>
      <c r="K145" s="127" t="s">
        <v>413</v>
      </c>
      <c r="L145" s="127" t="s">
        <v>123</v>
      </c>
    </row>
    <row r="146" spans="3:12">
      <c r="C146" s="135"/>
      <c r="D146" s="152"/>
      <c r="E146" s="109"/>
      <c r="F146" s="91">
        <f t="shared" ref="F146:F180" si="9">D146*E146</f>
        <v>0</v>
      </c>
      <c r="G146" s="155" t="s">
        <v>131</v>
      </c>
      <c r="H146" s="136"/>
      <c r="I146" s="124" t="e">
        <f>VLOOKUP(H146,Presupuesto!$B$11:$C$565,2,0)</f>
        <v>#N/A</v>
      </c>
      <c r="J146" s="213" t="s">
        <v>1376</v>
      </c>
      <c r="K146" s="92" t="s">
        <v>396</v>
      </c>
      <c r="L146" s="92"/>
    </row>
    <row r="147" spans="3:12">
      <c r="C147" s="135"/>
      <c r="D147" s="152"/>
      <c r="E147" s="117"/>
      <c r="F147" s="91">
        <f t="shared" si="9"/>
        <v>0</v>
      </c>
      <c r="G147" s="155"/>
      <c r="H147" s="136"/>
      <c r="I147" s="124" t="e">
        <f>VLOOKUP(H147,Presupuesto!$B$11:$C$565,2,0)</f>
        <v>#N/A</v>
      </c>
      <c r="J147" s="92" t="str">
        <f>$J$17</f>
        <v>Aseguramiento de la Calidad</v>
      </c>
      <c r="K147" s="92" t="s">
        <v>414</v>
      </c>
      <c r="L147" s="92"/>
    </row>
    <row r="148" spans="3:12">
      <c r="C148" s="135"/>
      <c r="D148" s="152"/>
      <c r="E148" s="117"/>
      <c r="F148" s="91">
        <f t="shared" si="9"/>
        <v>0</v>
      </c>
      <c r="G148" s="155"/>
      <c r="H148" s="136"/>
      <c r="I148" s="124" t="e">
        <f>VLOOKUP(H148,Presupuesto!$B$11:$C$565,2,0)</f>
        <v>#N/A</v>
      </c>
      <c r="J148" s="92" t="str">
        <f t="shared" ref="J148:J179" si="10">$J$17</f>
        <v>Aseguramiento de la Calidad</v>
      </c>
      <c r="K148" s="92" t="s">
        <v>414</v>
      </c>
      <c r="L148" s="92"/>
    </row>
    <row r="149" spans="3:12">
      <c r="C149" s="135"/>
      <c r="D149" s="152"/>
      <c r="E149" s="117"/>
      <c r="F149" s="91">
        <f t="shared" si="9"/>
        <v>0</v>
      </c>
      <c r="G149" s="155"/>
      <c r="H149" s="136"/>
      <c r="I149" s="124" t="e">
        <f>VLOOKUP(H149,Presupuesto!$B$11:$C$565,2,0)</f>
        <v>#N/A</v>
      </c>
      <c r="J149" s="92" t="str">
        <f t="shared" si="10"/>
        <v>Aseguramiento de la Calidad</v>
      </c>
      <c r="K149" s="92" t="s">
        <v>414</v>
      </c>
      <c r="L149" s="92"/>
    </row>
    <row r="150" spans="3:12">
      <c r="C150" s="135"/>
      <c r="D150" s="152"/>
      <c r="E150" s="117"/>
      <c r="F150" s="91">
        <f t="shared" si="9"/>
        <v>0</v>
      </c>
      <c r="G150" s="155"/>
      <c r="H150" s="136"/>
      <c r="I150" s="124" t="e">
        <f>VLOOKUP(H150,Presupuesto!$B$11:$C$565,2,0)</f>
        <v>#N/A</v>
      </c>
      <c r="J150" s="92" t="str">
        <f t="shared" si="10"/>
        <v>Aseguramiento de la Calidad</v>
      </c>
      <c r="K150" s="92" t="s">
        <v>414</v>
      </c>
      <c r="L150" s="92"/>
    </row>
    <row r="151" spans="3:12">
      <c r="C151" s="135"/>
      <c r="D151" s="152"/>
      <c r="E151" s="117"/>
      <c r="F151" s="91">
        <f t="shared" si="9"/>
        <v>0</v>
      </c>
      <c r="G151" s="155"/>
      <c r="H151" s="136"/>
      <c r="I151" s="124" t="e">
        <f>VLOOKUP(H151,Presupuesto!$B$11:$C$565,2,0)</f>
        <v>#N/A</v>
      </c>
      <c r="J151" s="92" t="str">
        <f t="shared" si="10"/>
        <v>Aseguramiento de la Calidad</v>
      </c>
      <c r="K151" s="92" t="s">
        <v>403</v>
      </c>
      <c r="L151" s="92"/>
    </row>
    <row r="152" spans="3:12">
      <c r="C152" s="135"/>
      <c r="D152" s="152"/>
      <c r="E152" s="117"/>
      <c r="F152" s="91">
        <f t="shared" si="9"/>
        <v>0</v>
      </c>
      <c r="G152" s="155"/>
      <c r="H152" s="136"/>
      <c r="I152" s="124" t="e">
        <f>VLOOKUP(H152,Presupuesto!$B$11:$C$565,2,0)</f>
        <v>#N/A</v>
      </c>
      <c r="J152" s="92" t="str">
        <f t="shared" si="10"/>
        <v>Aseguramiento de la Calidad</v>
      </c>
      <c r="K152" s="92" t="s">
        <v>414</v>
      </c>
      <c r="L152" s="92"/>
    </row>
    <row r="153" spans="3:12">
      <c r="C153" s="135"/>
      <c r="D153" s="152"/>
      <c r="E153" s="117"/>
      <c r="F153" s="91">
        <f t="shared" si="9"/>
        <v>0</v>
      </c>
      <c r="G153" s="155"/>
      <c r="H153" s="136"/>
      <c r="I153" s="124" t="e">
        <f>VLOOKUP(H153,Presupuesto!$B$11:$C$565,2,0)</f>
        <v>#N/A</v>
      </c>
      <c r="J153" s="92" t="str">
        <f t="shared" si="10"/>
        <v>Aseguramiento de la Calidad</v>
      </c>
      <c r="K153" s="92" t="s">
        <v>414</v>
      </c>
      <c r="L153" s="92"/>
    </row>
    <row r="154" spans="3:12">
      <c r="C154" s="135"/>
      <c r="D154" s="152"/>
      <c r="E154" s="117"/>
      <c r="F154" s="91">
        <f t="shared" si="9"/>
        <v>0</v>
      </c>
      <c r="G154" s="155"/>
      <c r="H154" s="136"/>
      <c r="I154" s="124" t="e">
        <f>VLOOKUP(H154,Presupuesto!$B$11:$C$565,2,0)</f>
        <v>#N/A</v>
      </c>
      <c r="J154" s="92" t="str">
        <f t="shared" si="10"/>
        <v>Aseguramiento de la Calidad</v>
      </c>
      <c r="K154" s="92" t="s">
        <v>414</v>
      </c>
      <c r="L154" s="92"/>
    </row>
    <row r="155" spans="3:12">
      <c r="C155" s="135"/>
      <c r="D155" s="152"/>
      <c r="E155" s="117"/>
      <c r="F155" s="91">
        <f t="shared" si="9"/>
        <v>0</v>
      </c>
      <c r="G155" s="155"/>
      <c r="H155" s="136"/>
      <c r="I155" s="124" t="e">
        <f>VLOOKUP(H155,Presupuesto!$B$11:$C$565,2,0)</f>
        <v>#N/A</v>
      </c>
      <c r="J155" s="92" t="str">
        <f t="shared" si="10"/>
        <v>Aseguramiento de la Calidad</v>
      </c>
      <c r="K155" s="92" t="s">
        <v>414</v>
      </c>
      <c r="L155" s="92"/>
    </row>
    <row r="156" spans="3:12">
      <c r="C156" s="135"/>
      <c r="D156" s="152"/>
      <c r="E156" s="117"/>
      <c r="F156" s="91">
        <f t="shared" si="9"/>
        <v>0</v>
      </c>
      <c r="G156" s="155"/>
      <c r="H156" s="136"/>
      <c r="I156" s="124" t="e">
        <f>VLOOKUP(H156,Presupuesto!$B$11:$C$565,2,0)</f>
        <v>#N/A</v>
      </c>
      <c r="J156" s="92" t="str">
        <f t="shared" si="10"/>
        <v>Aseguramiento de la Calidad</v>
      </c>
      <c r="K156" s="92" t="s">
        <v>414</v>
      </c>
      <c r="L156" s="92"/>
    </row>
    <row r="157" spans="3:12">
      <c r="C157" s="135"/>
      <c r="D157" s="152"/>
      <c r="E157" s="117"/>
      <c r="F157" s="91">
        <f t="shared" si="9"/>
        <v>0</v>
      </c>
      <c r="G157" s="155"/>
      <c r="H157" s="136"/>
      <c r="I157" s="124" t="e">
        <f>VLOOKUP(H157,Presupuesto!$B$11:$C$565,2,0)</f>
        <v>#N/A</v>
      </c>
      <c r="J157" s="92" t="str">
        <f t="shared" si="10"/>
        <v>Aseguramiento de la Calidad</v>
      </c>
      <c r="K157" s="92" t="s">
        <v>414</v>
      </c>
      <c r="L157" s="92"/>
    </row>
    <row r="158" spans="3:12">
      <c r="C158" s="135"/>
      <c r="D158" s="152"/>
      <c r="E158" s="117"/>
      <c r="F158" s="91">
        <f t="shared" si="9"/>
        <v>0</v>
      </c>
      <c r="G158" s="155"/>
      <c r="H158" s="136"/>
      <c r="I158" s="124" t="e">
        <f>VLOOKUP(H158,Presupuesto!$B$11:$C$565,2,0)</f>
        <v>#N/A</v>
      </c>
      <c r="J158" s="92" t="str">
        <f t="shared" si="10"/>
        <v>Aseguramiento de la Calidad</v>
      </c>
      <c r="K158" s="92" t="s">
        <v>414</v>
      </c>
      <c r="L158" s="92"/>
    </row>
    <row r="159" spans="3:12">
      <c r="C159" s="135"/>
      <c r="D159" s="152"/>
      <c r="E159" s="117"/>
      <c r="F159" s="91">
        <f t="shared" si="9"/>
        <v>0</v>
      </c>
      <c r="G159" s="155"/>
      <c r="H159" s="136"/>
      <c r="I159" s="124" t="e">
        <f>VLOOKUP(H159,Presupuesto!$B$11:$C$565,2,0)</f>
        <v>#N/A</v>
      </c>
      <c r="J159" s="92" t="str">
        <f t="shared" si="10"/>
        <v>Aseguramiento de la Calidad</v>
      </c>
      <c r="K159" s="92" t="s">
        <v>414</v>
      </c>
      <c r="L159" s="92"/>
    </row>
    <row r="160" spans="3:12">
      <c r="C160" s="135"/>
      <c r="D160" s="152"/>
      <c r="E160" s="117"/>
      <c r="F160" s="91">
        <f t="shared" si="9"/>
        <v>0</v>
      </c>
      <c r="G160" s="155"/>
      <c r="H160" s="136"/>
      <c r="I160" s="124" t="e">
        <f>VLOOKUP(H160,Presupuesto!$B$11:$C$565,2,0)</f>
        <v>#N/A</v>
      </c>
      <c r="J160" s="92" t="str">
        <f t="shared" si="10"/>
        <v>Aseguramiento de la Calidad</v>
      </c>
      <c r="K160" s="92" t="s">
        <v>414</v>
      </c>
      <c r="L160" s="92"/>
    </row>
    <row r="161" spans="3:12">
      <c r="C161" s="135"/>
      <c r="D161" s="152"/>
      <c r="E161" s="117"/>
      <c r="F161" s="91">
        <f t="shared" si="9"/>
        <v>0</v>
      </c>
      <c r="G161" s="155"/>
      <c r="H161" s="136"/>
      <c r="I161" s="124" t="e">
        <f>VLOOKUP(H161,Presupuesto!$B$11:$C$565,2,0)</f>
        <v>#N/A</v>
      </c>
      <c r="J161" s="92" t="str">
        <f t="shared" si="10"/>
        <v>Aseguramiento de la Calidad</v>
      </c>
      <c r="K161" s="92" t="s">
        <v>414</v>
      </c>
      <c r="L161" s="92"/>
    </row>
    <row r="162" spans="3:12">
      <c r="C162" s="135"/>
      <c r="D162" s="152"/>
      <c r="E162" s="117"/>
      <c r="F162" s="91">
        <f t="shared" si="9"/>
        <v>0</v>
      </c>
      <c r="G162" s="155"/>
      <c r="H162" s="136"/>
      <c r="I162" s="124" t="e">
        <f>VLOOKUP(H162,Presupuesto!$B$11:$C$565,2,0)</f>
        <v>#N/A</v>
      </c>
      <c r="J162" s="92" t="str">
        <f t="shared" si="10"/>
        <v>Aseguramiento de la Calidad</v>
      </c>
      <c r="K162" s="92" t="s">
        <v>414</v>
      </c>
      <c r="L162" s="92"/>
    </row>
    <row r="163" spans="3:12">
      <c r="C163" s="135"/>
      <c r="D163" s="152"/>
      <c r="E163" s="117"/>
      <c r="F163" s="91">
        <f t="shared" si="9"/>
        <v>0</v>
      </c>
      <c r="G163" s="155"/>
      <c r="H163" s="136"/>
      <c r="I163" s="124" t="e">
        <f>VLOOKUP(H163,Presupuesto!$B$11:$C$565,2,0)</f>
        <v>#N/A</v>
      </c>
      <c r="J163" s="92" t="str">
        <f t="shared" si="10"/>
        <v>Aseguramiento de la Calidad</v>
      </c>
      <c r="K163" s="92" t="s">
        <v>414</v>
      </c>
      <c r="L163" s="92"/>
    </row>
    <row r="164" spans="3:12">
      <c r="C164" s="135"/>
      <c r="D164" s="152"/>
      <c r="E164" s="117"/>
      <c r="F164" s="91">
        <f t="shared" si="9"/>
        <v>0</v>
      </c>
      <c r="G164" s="155"/>
      <c r="H164" s="136"/>
      <c r="I164" s="124" t="e">
        <f>VLOOKUP(H164,Presupuesto!$B$11:$C$565,2,0)</f>
        <v>#N/A</v>
      </c>
      <c r="J164" s="92" t="str">
        <f t="shared" si="10"/>
        <v>Aseguramiento de la Calidad</v>
      </c>
      <c r="K164" s="92" t="s">
        <v>414</v>
      </c>
      <c r="L164" s="92"/>
    </row>
    <row r="165" spans="3:12">
      <c r="C165" s="135"/>
      <c r="D165" s="152"/>
      <c r="E165" s="117"/>
      <c r="F165" s="91">
        <f t="shared" si="9"/>
        <v>0</v>
      </c>
      <c r="G165" s="155"/>
      <c r="H165" s="136"/>
      <c r="I165" s="124" t="e">
        <f>VLOOKUP(H165,Presupuesto!$B$11:$C$565,2,0)</f>
        <v>#N/A</v>
      </c>
      <c r="J165" s="92" t="str">
        <f t="shared" si="10"/>
        <v>Aseguramiento de la Calidad</v>
      </c>
      <c r="K165" s="92" t="s">
        <v>414</v>
      </c>
      <c r="L165" s="92"/>
    </row>
    <row r="166" spans="3:12">
      <c r="C166" s="135"/>
      <c r="D166" s="152"/>
      <c r="E166" s="117"/>
      <c r="F166" s="91">
        <f t="shared" si="9"/>
        <v>0</v>
      </c>
      <c r="G166" s="155"/>
      <c r="H166" s="136"/>
      <c r="I166" s="124" t="e">
        <f>VLOOKUP(H166,Presupuesto!$B$11:$C$565,2,0)</f>
        <v>#N/A</v>
      </c>
      <c r="J166" s="92" t="str">
        <f t="shared" si="10"/>
        <v>Aseguramiento de la Calidad</v>
      </c>
      <c r="K166" s="92" t="s">
        <v>414</v>
      </c>
      <c r="L166" s="92"/>
    </row>
    <row r="167" spans="3:12">
      <c r="C167" s="135"/>
      <c r="D167" s="152"/>
      <c r="E167" s="117"/>
      <c r="F167" s="91">
        <f t="shared" si="9"/>
        <v>0</v>
      </c>
      <c r="G167" s="155"/>
      <c r="H167" s="136"/>
      <c r="I167" s="124" t="e">
        <f>VLOOKUP(H167,Presupuesto!$B$11:$C$565,2,0)</f>
        <v>#N/A</v>
      </c>
      <c r="J167" s="92" t="str">
        <f t="shared" si="10"/>
        <v>Aseguramiento de la Calidad</v>
      </c>
      <c r="K167" s="92" t="s">
        <v>414</v>
      </c>
      <c r="L167" s="92"/>
    </row>
    <row r="168" spans="3:12">
      <c r="C168" s="137"/>
      <c r="D168" s="152"/>
      <c r="E168" s="112"/>
      <c r="F168" s="91">
        <f t="shared" si="9"/>
        <v>0</v>
      </c>
      <c r="G168" s="155"/>
      <c r="H168" s="138"/>
      <c r="I168" s="124" t="e">
        <f>VLOOKUP(H168,Presupuesto!$B$11:$C$565,2,0)</f>
        <v>#N/A</v>
      </c>
      <c r="J168" s="92" t="str">
        <f t="shared" si="10"/>
        <v>Aseguramiento de la Calidad</v>
      </c>
      <c r="K168" s="92" t="s">
        <v>414</v>
      </c>
      <c r="L168" s="92"/>
    </row>
    <row r="169" spans="3:12">
      <c r="C169" s="137"/>
      <c r="D169" s="152"/>
      <c r="E169" s="112"/>
      <c r="F169" s="91">
        <f t="shared" si="9"/>
        <v>0</v>
      </c>
      <c r="G169" s="155"/>
      <c r="H169" s="138"/>
      <c r="I169" s="124" t="e">
        <f>VLOOKUP(H169,Presupuesto!$B$11:$C$565,2,0)</f>
        <v>#N/A</v>
      </c>
      <c r="J169" s="92" t="str">
        <f t="shared" si="10"/>
        <v>Aseguramiento de la Calidad</v>
      </c>
      <c r="K169" s="92" t="s">
        <v>414</v>
      </c>
      <c r="L169" s="92"/>
    </row>
    <row r="170" spans="3:12">
      <c r="C170" s="137"/>
      <c r="D170" s="152"/>
      <c r="E170" s="112"/>
      <c r="F170" s="91">
        <f t="shared" si="9"/>
        <v>0</v>
      </c>
      <c r="G170" s="155"/>
      <c r="H170" s="138"/>
      <c r="I170" s="124" t="e">
        <f>VLOOKUP(H170,Presupuesto!$B$11:$C$565,2,0)</f>
        <v>#N/A</v>
      </c>
      <c r="J170" s="92" t="str">
        <f t="shared" si="10"/>
        <v>Aseguramiento de la Calidad</v>
      </c>
      <c r="K170" s="92" t="s">
        <v>414</v>
      </c>
      <c r="L170" s="92"/>
    </row>
    <row r="171" spans="3:12">
      <c r="C171" s="137"/>
      <c r="D171" s="152"/>
      <c r="E171" s="112"/>
      <c r="F171" s="91">
        <f t="shared" si="9"/>
        <v>0</v>
      </c>
      <c r="G171" s="155"/>
      <c r="H171" s="138"/>
      <c r="I171" s="124" t="e">
        <f>VLOOKUP(H171,Presupuesto!$B$11:$C$565,2,0)</f>
        <v>#N/A</v>
      </c>
      <c r="J171" s="92" t="str">
        <f t="shared" si="10"/>
        <v>Aseguramiento de la Calidad</v>
      </c>
      <c r="K171" s="92" t="s">
        <v>414</v>
      </c>
      <c r="L171" s="92"/>
    </row>
    <row r="172" spans="3:12">
      <c r="C172" s="137"/>
      <c r="D172" s="152"/>
      <c r="E172" s="112"/>
      <c r="F172" s="91">
        <f t="shared" si="9"/>
        <v>0</v>
      </c>
      <c r="G172" s="155"/>
      <c r="H172" s="138"/>
      <c r="I172" s="124" t="e">
        <f>VLOOKUP(H172,Presupuesto!$B$11:$C$565,2,0)</f>
        <v>#N/A</v>
      </c>
      <c r="J172" s="92" t="str">
        <f t="shared" si="10"/>
        <v>Aseguramiento de la Calidad</v>
      </c>
      <c r="K172" s="92" t="s">
        <v>414</v>
      </c>
      <c r="L172" s="92"/>
    </row>
    <row r="173" spans="3:12">
      <c r="C173" s="137"/>
      <c r="D173" s="152"/>
      <c r="E173" s="112"/>
      <c r="F173" s="91">
        <f t="shared" si="9"/>
        <v>0</v>
      </c>
      <c r="G173" s="155"/>
      <c r="H173" s="138"/>
      <c r="I173" s="124" t="e">
        <f>VLOOKUP(H173,Presupuesto!$B$11:$C$565,2,0)</f>
        <v>#N/A</v>
      </c>
      <c r="J173" s="92" t="str">
        <f t="shared" si="10"/>
        <v>Aseguramiento de la Calidad</v>
      </c>
      <c r="K173" s="92" t="s">
        <v>414</v>
      </c>
      <c r="L173" s="92"/>
    </row>
    <row r="174" spans="3:12">
      <c r="C174" s="137"/>
      <c r="D174" s="152"/>
      <c r="E174" s="112"/>
      <c r="F174" s="91">
        <f t="shared" si="9"/>
        <v>0</v>
      </c>
      <c r="G174" s="155"/>
      <c r="H174" s="138"/>
      <c r="I174" s="124" t="e">
        <f>VLOOKUP(H174,Presupuesto!$B$11:$C$565,2,0)</f>
        <v>#N/A</v>
      </c>
      <c r="J174" s="92" t="str">
        <f t="shared" si="10"/>
        <v>Aseguramiento de la Calidad</v>
      </c>
      <c r="K174" s="92" t="s">
        <v>414</v>
      </c>
      <c r="L174" s="92"/>
    </row>
    <row r="175" spans="3:12">
      <c r="C175" s="137"/>
      <c r="D175" s="152"/>
      <c r="E175" s="112"/>
      <c r="F175" s="91">
        <f t="shared" si="9"/>
        <v>0</v>
      </c>
      <c r="G175" s="155"/>
      <c r="H175" s="138"/>
      <c r="I175" s="124" t="e">
        <f>VLOOKUP(H175,Presupuesto!$B$11:$C$565,2,0)</f>
        <v>#N/A</v>
      </c>
      <c r="J175" s="92" t="str">
        <f t="shared" si="10"/>
        <v>Aseguramiento de la Calidad</v>
      </c>
      <c r="K175" s="92" t="s">
        <v>414</v>
      </c>
      <c r="L175" s="92"/>
    </row>
    <row r="176" spans="3:12">
      <c r="C176" s="139"/>
      <c r="D176" s="152"/>
      <c r="E176" s="112"/>
      <c r="F176" s="91">
        <f t="shared" si="9"/>
        <v>0</v>
      </c>
      <c r="G176" s="155"/>
      <c r="H176" s="140"/>
      <c r="I176" s="124" t="e">
        <f>VLOOKUP(H176,Presupuesto!$B$11:$C$565,2,0)</f>
        <v>#N/A</v>
      </c>
      <c r="J176" s="92" t="str">
        <f t="shared" si="10"/>
        <v>Aseguramiento de la Calidad</v>
      </c>
      <c r="K176" s="92" t="s">
        <v>405</v>
      </c>
      <c r="L176" s="92"/>
    </row>
    <row r="177" spans="3:12">
      <c r="C177" s="139"/>
      <c r="D177" s="152"/>
      <c r="E177" s="112"/>
      <c r="F177" s="91">
        <f t="shared" si="9"/>
        <v>0</v>
      </c>
      <c r="G177" s="155"/>
      <c r="H177" s="140"/>
      <c r="I177" s="124" t="e">
        <f>VLOOKUP(H177,Presupuesto!$B$11:$C$565,2,0)</f>
        <v>#N/A</v>
      </c>
      <c r="J177" s="92" t="str">
        <f t="shared" si="10"/>
        <v>Aseguramiento de la Calidad</v>
      </c>
      <c r="K177" s="92" t="s">
        <v>414</v>
      </c>
      <c r="L177" s="92"/>
    </row>
    <row r="178" spans="3:12">
      <c r="C178" s="139"/>
      <c r="D178" s="152"/>
      <c r="E178" s="112"/>
      <c r="F178" s="91">
        <f t="shared" si="9"/>
        <v>0</v>
      </c>
      <c r="G178" s="155"/>
      <c r="H178" s="140"/>
      <c r="I178" s="124" t="e">
        <f>VLOOKUP(H178,Presupuesto!$B$11:$C$565,2,0)</f>
        <v>#N/A</v>
      </c>
      <c r="J178" s="92" t="str">
        <f t="shared" si="10"/>
        <v>Aseguramiento de la Calidad</v>
      </c>
      <c r="K178" s="92" t="s">
        <v>414</v>
      </c>
      <c r="L178" s="92"/>
    </row>
    <row r="179" spans="3:12">
      <c r="C179" s="139"/>
      <c r="D179" s="152"/>
      <c r="E179" s="112"/>
      <c r="F179" s="91">
        <f t="shared" si="9"/>
        <v>0</v>
      </c>
      <c r="G179" s="155"/>
      <c r="H179" s="140"/>
      <c r="I179" s="124" t="e">
        <f>VLOOKUP(H179,Presupuesto!$B$11:$C$565,2,0)</f>
        <v>#N/A</v>
      </c>
      <c r="J179" s="92" t="str">
        <f t="shared" si="10"/>
        <v>Aseguramiento de la Calidad</v>
      </c>
      <c r="K179" s="92" t="s">
        <v>414</v>
      </c>
      <c r="L179" s="92"/>
    </row>
    <row r="180" spans="3:12" ht="15.75" thickBot="1">
      <c r="C180" s="141"/>
      <c r="D180" s="217"/>
      <c r="E180" s="97"/>
      <c r="F180" s="99">
        <f t="shared" si="9"/>
        <v>0</v>
      </c>
      <c r="G180" s="156"/>
      <c r="H180" s="142"/>
      <c r="I180" s="126" t="e">
        <f>VLOOKUP(H180,Presupuesto!$B$11:$C$565,2,0)</f>
        <v>#N/A</v>
      </c>
      <c r="J180" s="100" t="str">
        <f t="shared" ref="J180" si="11">$J$20</f>
        <v>Aseguramiento de la Calidad</v>
      </c>
      <c r="K180" s="118" t="s">
        <v>396</v>
      </c>
      <c r="L180" s="100"/>
    </row>
    <row r="181" spans="3:12" ht="15.75" thickBot="1"/>
    <row r="182" spans="3:12" ht="15.75" thickBot="1">
      <c r="C182" s="151" t="s">
        <v>53</v>
      </c>
      <c r="D182" s="102">
        <f>SUM(F189:F223)</f>
        <v>0</v>
      </c>
      <c r="F182" s="69"/>
      <c r="G182" s="73"/>
      <c r="H182" s="69"/>
      <c r="I182" s="69"/>
    </row>
    <row r="183" spans="3:12">
      <c r="C183" s="69"/>
      <c r="D183" s="31"/>
      <c r="E183" s="87"/>
      <c r="F183" s="87"/>
      <c r="G183" s="87"/>
      <c r="H183" s="70"/>
      <c r="I183" s="70"/>
      <c r="J183" s="70"/>
      <c r="K183" s="106"/>
    </row>
    <row r="184" spans="3:12" ht="15.75">
      <c r="C184" s="251" t="s">
        <v>394</v>
      </c>
      <c r="D184" s="200"/>
      <c r="E184" s="87"/>
      <c r="F184" s="87"/>
      <c r="G184" s="87"/>
      <c r="H184" s="70"/>
      <c r="I184" s="70"/>
      <c r="J184" s="70"/>
      <c r="K184" s="106"/>
    </row>
    <row r="185" spans="3:12" ht="18.75">
      <c r="C185" s="203" t="e">
        <f>IFERROR(VLOOKUP(D184,'Desarrollo e Innov. Curricular'!$G:$H,2,FALSE),IFERROR(VLOOKUP(D184,'Investigación Científica'!$G:$H,2,FALSE),IFERROR(VLOOKUP(D184,'Vinculación Univ. Sociedad'!$G:$H,2,FALSE),IFERROR(VLOOKUP(D184,'Docencia y Profesorado Universi'!$G:$H,2,FALSE),IFERROR(VLOOKUP(D184,'Estudiantes y Graduados'!$G:$H,2,FALSE),IFERROR(VLOOKUP(D184,'10Gestion Administrativa'!$G:$H,2,FALSE),IFERROR(VLOOKUP(D184,'Gestión Académica'!$G:$H,2,FALSE),IFERROR(VLOOKUP(D184,'Aseguramiento de la Calidad'!$G:$H,2,FALSE),IFERROR(VLOOKUP(D184,'Gestión del Conocimiento'!$G:$H,2,FALSE),IFERROR(VLOOKUP(D184,'Gobernabilidad y Procesos...'!$G:$H,2,FALSE),IFERROR(VLOOKUP(D184,'Gestión del Talento Humano'!$G:$H,2,FALSE),IFERROR(VLOOKUP(D184,'Internacionalización de la E.S.'!$G:$H,2,FALSE),IFERROR(VLOOKUP(D184,'Cultura de Innovación Insti...'!$G:$H,2,FALSE),VLOOKUP(D184,'Lo Esencial de la Reforma Univ.'!$G:$H,2,0))))))))))))))</f>
        <v>#N/A</v>
      </c>
      <c r="D185" s="31"/>
      <c r="E185" s="87"/>
      <c r="F185" s="87"/>
      <c r="G185" s="87"/>
      <c r="H185" s="70"/>
      <c r="I185" s="70"/>
      <c r="J185" s="70"/>
      <c r="K185" s="106"/>
    </row>
    <row r="186" spans="3:12">
      <c r="E186" s="87"/>
      <c r="F186" s="87"/>
      <c r="G186" s="87"/>
      <c r="H186" s="70"/>
      <c r="I186" s="70"/>
      <c r="J186" s="70"/>
      <c r="K186" s="106"/>
    </row>
    <row r="187" spans="3:12" ht="15.75" thickBot="1">
      <c r="F187" s="87"/>
      <c r="G187" s="70"/>
      <c r="H187" s="70"/>
      <c r="I187" s="70"/>
    </row>
    <row r="188" spans="3:12" ht="30.75" thickBot="1">
      <c r="C188" s="123" t="s">
        <v>44</v>
      </c>
      <c r="D188" s="128" t="s">
        <v>55</v>
      </c>
      <c r="E188" s="130" t="s">
        <v>57</v>
      </c>
      <c r="F188" s="129" t="s">
        <v>27</v>
      </c>
      <c r="G188" s="127" t="s">
        <v>133</v>
      </c>
      <c r="H188" s="130" t="s">
        <v>46</v>
      </c>
      <c r="I188" s="127" t="s">
        <v>134</v>
      </c>
      <c r="J188" s="127" t="s">
        <v>412</v>
      </c>
      <c r="K188" s="127" t="s">
        <v>413</v>
      </c>
      <c r="L188" s="127" t="s">
        <v>123</v>
      </c>
    </row>
    <row r="189" spans="3:12">
      <c r="C189" s="135"/>
      <c r="D189" s="152"/>
      <c r="E189" s="109"/>
      <c r="F189" s="91">
        <f t="shared" ref="F189:F223" si="12">D189*E189</f>
        <v>0</v>
      </c>
      <c r="G189" s="155" t="s">
        <v>131</v>
      </c>
      <c r="H189" s="136"/>
      <c r="I189" s="124" t="e">
        <f>VLOOKUP(H189,Presupuesto!$B$11:$C$565,2,0)</f>
        <v>#N/A</v>
      </c>
      <c r="J189" s="213" t="s">
        <v>1376</v>
      </c>
      <c r="K189" s="92" t="s">
        <v>396</v>
      </c>
      <c r="L189" s="92"/>
    </row>
    <row r="190" spans="3:12">
      <c r="C190" s="135"/>
      <c r="D190" s="152"/>
      <c r="E190" s="117"/>
      <c r="F190" s="91">
        <f t="shared" si="12"/>
        <v>0</v>
      </c>
      <c r="G190" s="155"/>
      <c r="H190" s="136"/>
      <c r="I190" s="124" t="e">
        <f>VLOOKUP(H190,Presupuesto!$B$11:$C$565,2,0)</f>
        <v>#N/A</v>
      </c>
      <c r="J190" s="92" t="str">
        <f>$J$17</f>
        <v>Aseguramiento de la Calidad</v>
      </c>
      <c r="K190" s="92" t="s">
        <v>414</v>
      </c>
      <c r="L190" s="92"/>
    </row>
    <row r="191" spans="3:12">
      <c r="C191" s="135"/>
      <c r="D191" s="152"/>
      <c r="E191" s="117"/>
      <c r="F191" s="91">
        <f t="shared" si="12"/>
        <v>0</v>
      </c>
      <c r="G191" s="155"/>
      <c r="H191" s="136"/>
      <c r="I191" s="124" t="e">
        <f>VLOOKUP(H191,Presupuesto!$B$11:$C$565,2,0)</f>
        <v>#N/A</v>
      </c>
      <c r="J191" s="92" t="str">
        <f t="shared" ref="J191:J222" si="13">$J$17</f>
        <v>Aseguramiento de la Calidad</v>
      </c>
      <c r="K191" s="92" t="s">
        <v>414</v>
      </c>
      <c r="L191" s="92"/>
    </row>
    <row r="192" spans="3:12">
      <c r="C192" s="135"/>
      <c r="D192" s="152"/>
      <c r="E192" s="117"/>
      <c r="F192" s="91">
        <f t="shared" si="12"/>
        <v>0</v>
      </c>
      <c r="G192" s="155"/>
      <c r="H192" s="136"/>
      <c r="I192" s="124" t="e">
        <f>VLOOKUP(H192,Presupuesto!$B$11:$C$565,2,0)</f>
        <v>#N/A</v>
      </c>
      <c r="J192" s="92" t="str">
        <f t="shared" si="13"/>
        <v>Aseguramiento de la Calidad</v>
      </c>
      <c r="K192" s="92" t="s">
        <v>414</v>
      </c>
      <c r="L192" s="92"/>
    </row>
    <row r="193" spans="3:12">
      <c r="C193" s="135"/>
      <c r="D193" s="152"/>
      <c r="E193" s="117"/>
      <c r="F193" s="91">
        <f t="shared" si="12"/>
        <v>0</v>
      </c>
      <c r="G193" s="155"/>
      <c r="H193" s="136"/>
      <c r="I193" s="124" t="e">
        <f>VLOOKUP(H193,Presupuesto!$B$11:$C$565,2,0)</f>
        <v>#N/A</v>
      </c>
      <c r="J193" s="92" t="str">
        <f t="shared" si="13"/>
        <v>Aseguramiento de la Calidad</v>
      </c>
      <c r="K193" s="92" t="s">
        <v>414</v>
      </c>
      <c r="L193" s="92"/>
    </row>
    <row r="194" spans="3:12">
      <c r="C194" s="135"/>
      <c r="D194" s="152"/>
      <c r="E194" s="117"/>
      <c r="F194" s="91">
        <f t="shared" si="12"/>
        <v>0</v>
      </c>
      <c r="G194" s="155"/>
      <c r="H194" s="136"/>
      <c r="I194" s="124" t="e">
        <f>VLOOKUP(H194,Presupuesto!$B$11:$C$565,2,0)</f>
        <v>#N/A</v>
      </c>
      <c r="J194" s="92" t="str">
        <f t="shared" si="13"/>
        <v>Aseguramiento de la Calidad</v>
      </c>
      <c r="K194" s="92" t="s">
        <v>403</v>
      </c>
      <c r="L194" s="92"/>
    </row>
    <row r="195" spans="3:12">
      <c r="C195" s="135"/>
      <c r="D195" s="152"/>
      <c r="E195" s="117"/>
      <c r="F195" s="91">
        <f t="shared" si="12"/>
        <v>0</v>
      </c>
      <c r="G195" s="155"/>
      <c r="H195" s="136"/>
      <c r="I195" s="124" t="e">
        <f>VLOOKUP(H195,Presupuesto!$B$11:$C$565,2,0)</f>
        <v>#N/A</v>
      </c>
      <c r="J195" s="92" t="str">
        <f t="shared" si="13"/>
        <v>Aseguramiento de la Calidad</v>
      </c>
      <c r="K195" s="92" t="s">
        <v>414</v>
      </c>
      <c r="L195" s="92"/>
    </row>
    <row r="196" spans="3:12">
      <c r="C196" s="135"/>
      <c r="D196" s="152"/>
      <c r="E196" s="117"/>
      <c r="F196" s="91">
        <f t="shared" si="12"/>
        <v>0</v>
      </c>
      <c r="G196" s="155"/>
      <c r="H196" s="136"/>
      <c r="I196" s="124" t="e">
        <f>VLOOKUP(H196,Presupuesto!$B$11:$C$565,2,0)</f>
        <v>#N/A</v>
      </c>
      <c r="J196" s="92" t="str">
        <f t="shared" si="13"/>
        <v>Aseguramiento de la Calidad</v>
      </c>
      <c r="K196" s="92" t="s">
        <v>414</v>
      </c>
      <c r="L196" s="92"/>
    </row>
    <row r="197" spans="3:12">
      <c r="C197" s="135"/>
      <c r="D197" s="152"/>
      <c r="E197" s="117"/>
      <c r="F197" s="91">
        <f t="shared" si="12"/>
        <v>0</v>
      </c>
      <c r="G197" s="155"/>
      <c r="H197" s="136"/>
      <c r="I197" s="124" t="e">
        <f>VLOOKUP(H197,Presupuesto!$B$11:$C$565,2,0)</f>
        <v>#N/A</v>
      </c>
      <c r="J197" s="92" t="str">
        <f t="shared" si="13"/>
        <v>Aseguramiento de la Calidad</v>
      </c>
      <c r="K197" s="92" t="s">
        <v>414</v>
      </c>
      <c r="L197" s="92"/>
    </row>
    <row r="198" spans="3:12">
      <c r="C198" s="135"/>
      <c r="D198" s="152"/>
      <c r="E198" s="117"/>
      <c r="F198" s="91">
        <f t="shared" si="12"/>
        <v>0</v>
      </c>
      <c r="G198" s="155"/>
      <c r="H198" s="136"/>
      <c r="I198" s="124" t="e">
        <f>VLOOKUP(H198,Presupuesto!$B$11:$C$565,2,0)</f>
        <v>#N/A</v>
      </c>
      <c r="J198" s="92" t="str">
        <f t="shared" si="13"/>
        <v>Aseguramiento de la Calidad</v>
      </c>
      <c r="K198" s="92" t="s">
        <v>414</v>
      </c>
      <c r="L198" s="92"/>
    </row>
    <row r="199" spans="3:12">
      <c r="C199" s="135"/>
      <c r="D199" s="152"/>
      <c r="E199" s="117"/>
      <c r="F199" s="91">
        <f t="shared" si="12"/>
        <v>0</v>
      </c>
      <c r="G199" s="155"/>
      <c r="H199" s="136"/>
      <c r="I199" s="124" t="e">
        <f>VLOOKUP(H199,Presupuesto!$B$11:$C$565,2,0)</f>
        <v>#N/A</v>
      </c>
      <c r="J199" s="92" t="str">
        <f t="shared" si="13"/>
        <v>Aseguramiento de la Calidad</v>
      </c>
      <c r="K199" s="92" t="s">
        <v>414</v>
      </c>
      <c r="L199" s="92"/>
    </row>
    <row r="200" spans="3:12">
      <c r="C200" s="135"/>
      <c r="D200" s="152"/>
      <c r="E200" s="117"/>
      <c r="F200" s="91">
        <f t="shared" si="12"/>
        <v>0</v>
      </c>
      <c r="G200" s="155"/>
      <c r="H200" s="136"/>
      <c r="I200" s="124" t="e">
        <f>VLOOKUP(H200,Presupuesto!$B$11:$C$565,2,0)</f>
        <v>#N/A</v>
      </c>
      <c r="J200" s="92" t="str">
        <f t="shared" si="13"/>
        <v>Aseguramiento de la Calidad</v>
      </c>
      <c r="K200" s="92" t="s">
        <v>414</v>
      </c>
      <c r="L200" s="92"/>
    </row>
    <row r="201" spans="3:12">
      <c r="C201" s="135"/>
      <c r="D201" s="152"/>
      <c r="E201" s="117"/>
      <c r="F201" s="91">
        <f t="shared" si="12"/>
        <v>0</v>
      </c>
      <c r="G201" s="155"/>
      <c r="H201" s="136"/>
      <c r="I201" s="124" t="e">
        <f>VLOOKUP(H201,Presupuesto!$B$11:$C$565,2,0)</f>
        <v>#N/A</v>
      </c>
      <c r="J201" s="92" t="str">
        <f t="shared" si="13"/>
        <v>Aseguramiento de la Calidad</v>
      </c>
      <c r="K201" s="92" t="s">
        <v>414</v>
      </c>
      <c r="L201" s="92"/>
    </row>
    <row r="202" spans="3:12">
      <c r="C202" s="135"/>
      <c r="D202" s="152"/>
      <c r="E202" s="117"/>
      <c r="F202" s="91">
        <f t="shared" si="12"/>
        <v>0</v>
      </c>
      <c r="G202" s="155"/>
      <c r="H202" s="136"/>
      <c r="I202" s="124" t="e">
        <f>VLOOKUP(H202,Presupuesto!$B$11:$C$565,2,0)</f>
        <v>#N/A</v>
      </c>
      <c r="J202" s="92" t="str">
        <f t="shared" si="13"/>
        <v>Aseguramiento de la Calidad</v>
      </c>
      <c r="K202" s="92" t="s">
        <v>414</v>
      </c>
      <c r="L202" s="92"/>
    </row>
    <row r="203" spans="3:12">
      <c r="C203" s="135"/>
      <c r="D203" s="152"/>
      <c r="E203" s="117"/>
      <c r="F203" s="91">
        <f t="shared" si="12"/>
        <v>0</v>
      </c>
      <c r="G203" s="155"/>
      <c r="H203" s="136"/>
      <c r="I203" s="124" t="e">
        <f>VLOOKUP(H203,Presupuesto!$B$11:$C$565,2,0)</f>
        <v>#N/A</v>
      </c>
      <c r="J203" s="92" t="str">
        <f t="shared" si="13"/>
        <v>Aseguramiento de la Calidad</v>
      </c>
      <c r="K203" s="92" t="s">
        <v>414</v>
      </c>
      <c r="L203" s="92"/>
    </row>
    <row r="204" spans="3:12">
      <c r="C204" s="135"/>
      <c r="D204" s="152"/>
      <c r="E204" s="117"/>
      <c r="F204" s="91">
        <f t="shared" si="12"/>
        <v>0</v>
      </c>
      <c r="G204" s="155"/>
      <c r="H204" s="136"/>
      <c r="I204" s="124" t="e">
        <f>VLOOKUP(H204,Presupuesto!$B$11:$C$565,2,0)</f>
        <v>#N/A</v>
      </c>
      <c r="J204" s="92" t="str">
        <f t="shared" si="13"/>
        <v>Aseguramiento de la Calidad</v>
      </c>
      <c r="K204" s="92" t="s">
        <v>414</v>
      </c>
      <c r="L204" s="92"/>
    </row>
    <row r="205" spans="3:12">
      <c r="C205" s="135"/>
      <c r="D205" s="152"/>
      <c r="E205" s="117"/>
      <c r="F205" s="91">
        <f t="shared" si="12"/>
        <v>0</v>
      </c>
      <c r="G205" s="155"/>
      <c r="H205" s="136"/>
      <c r="I205" s="124" t="e">
        <f>VLOOKUP(H205,Presupuesto!$B$11:$C$565,2,0)</f>
        <v>#N/A</v>
      </c>
      <c r="J205" s="92" t="str">
        <f t="shared" si="13"/>
        <v>Aseguramiento de la Calidad</v>
      </c>
      <c r="K205" s="92" t="s">
        <v>414</v>
      </c>
      <c r="L205" s="92"/>
    </row>
    <row r="206" spans="3:12">
      <c r="C206" s="135"/>
      <c r="D206" s="152"/>
      <c r="E206" s="117"/>
      <c r="F206" s="91">
        <f t="shared" si="12"/>
        <v>0</v>
      </c>
      <c r="G206" s="155"/>
      <c r="H206" s="136"/>
      <c r="I206" s="124" t="e">
        <f>VLOOKUP(H206,Presupuesto!$B$11:$C$565,2,0)</f>
        <v>#N/A</v>
      </c>
      <c r="J206" s="92" t="str">
        <f t="shared" si="13"/>
        <v>Aseguramiento de la Calidad</v>
      </c>
      <c r="K206" s="92" t="s">
        <v>414</v>
      </c>
      <c r="L206" s="92"/>
    </row>
    <row r="207" spans="3:12">
      <c r="C207" s="135"/>
      <c r="D207" s="152"/>
      <c r="E207" s="117"/>
      <c r="F207" s="91">
        <f t="shared" si="12"/>
        <v>0</v>
      </c>
      <c r="G207" s="155"/>
      <c r="H207" s="136"/>
      <c r="I207" s="124" t="e">
        <f>VLOOKUP(H207,Presupuesto!$B$11:$C$565,2,0)</f>
        <v>#N/A</v>
      </c>
      <c r="J207" s="92" t="str">
        <f t="shared" si="13"/>
        <v>Aseguramiento de la Calidad</v>
      </c>
      <c r="K207" s="92" t="s">
        <v>414</v>
      </c>
      <c r="L207" s="92"/>
    </row>
    <row r="208" spans="3:12">
      <c r="C208" s="135"/>
      <c r="D208" s="152"/>
      <c r="E208" s="117"/>
      <c r="F208" s="91">
        <f t="shared" si="12"/>
        <v>0</v>
      </c>
      <c r="G208" s="155"/>
      <c r="H208" s="136"/>
      <c r="I208" s="124" t="e">
        <f>VLOOKUP(H208,Presupuesto!$B$11:$C$565,2,0)</f>
        <v>#N/A</v>
      </c>
      <c r="J208" s="92" t="str">
        <f t="shared" si="13"/>
        <v>Aseguramiento de la Calidad</v>
      </c>
      <c r="K208" s="92" t="s">
        <v>414</v>
      </c>
      <c r="L208" s="92"/>
    </row>
    <row r="209" spans="3:12">
      <c r="C209" s="135"/>
      <c r="D209" s="152"/>
      <c r="E209" s="117"/>
      <c r="F209" s="91">
        <f t="shared" si="12"/>
        <v>0</v>
      </c>
      <c r="G209" s="155"/>
      <c r="H209" s="136"/>
      <c r="I209" s="124" t="e">
        <f>VLOOKUP(H209,Presupuesto!$B$11:$C$565,2,0)</f>
        <v>#N/A</v>
      </c>
      <c r="J209" s="92" t="str">
        <f t="shared" si="13"/>
        <v>Aseguramiento de la Calidad</v>
      </c>
      <c r="K209" s="92" t="s">
        <v>414</v>
      </c>
      <c r="L209" s="92"/>
    </row>
    <row r="210" spans="3:12">
      <c r="C210" s="135"/>
      <c r="D210" s="152"/>
      <c r="E210" s="117"/>
      <c r="F210" s="91">
        <f t="shared" si="12"/>
        <v>0</v>
      </c>
      <c r="G210" s="155"/>
      <c r="H210" s="136"/>
      <c r="I210" s="124" t="e">
        <f>VLOOKUP(H210,Presupuesto!$B$11:$C$565,2,0)</f>
        <v>#N/A</v>
      </c>
      <c r="J210" s="92" t="str">
        <f t="shared" si="13"/>
        <v>Aseguramiento de la Calidad</v>
      </c>
      <c r="K210" s="92" t="s">
        <v>414</v>
      </c>
      <c r="L210" s="92"/>
    </row>
    <row r="211" spans="3:12">
      <c r="C211" s="137"/>
      <c r="D211" s="152"/>
      <c r="E211" s="112"/>
      <c r="F211" s="91">
        <f t="shared" si="12"/>
        <v>0</v>
      </c>
      <c r="G211" s="155"/>
      <c r="H211" s="138"/>
      <c r="I211" s="124" t="e">
        <f>VLOOKUP(H211,Presupuesto!$B$11:$C$565,2,0)</f>
        <v>#N/A</v>
      </c>
      <c r="J211" s="92" t="str">
        <f t="shared" si="13"/>
        <v>Aseguramiento de la Calidad</v>
      </c>
      <c r="K211" s="92" t="s">
        <v>414</v>
      </c>
      <c r="L211" s="92"/>
    </row>
    <row r="212" spans="3:12">
      <c r="C212" s="137"/>
      <c r="D212" s="152"/>
      <c r="E212" s="112"/>
      <c r="F212" s="91">
        <f t="shared" si="12"/>
        <v>0</v>
      </c>
      <c r="G212" s="155"/>
      <c r="H212" s="138"/>
      <c r="I212" s="124" t="e">
        <f>VLOOKUP(H212,Presupuesto!$B$11:$C$565,2,0)</f>
        <v>#N/A</v>
      </c>
      <c r="J212" s="92" t="str">
        <f t="shared" si="13"/>
        <v>Aseguramiento de la Calidad</v>
      </c>
      <c r="K212" s="92" t="s">
        <v>414</v>
      </c>
      <c r="L212" s="92"/>
    </row>
    <row r="213" spans="3:12">
      <c r="C213" s="137"/>
      <c r="D213" s="152"/>
      <c r="E213" s="112"/>
      <c r="F213" s="91">
        <f t="shared" si="12"/>
        <v>0</v>
      </c>
      <c r="G213" s="155"/>
      <c r="H213" s="138"/>
      <c r="I213" s="124" t="e">
        <f>VLOOKUP(H213,Presupuesto!$B$11:$C$565,2,0)</f>
        <v>#N/A</v>
      </c>
      <c r="J213" s="92" t="str">
        <f t="shared" si="13"/>
        <v>Aseguramiento de la Calidad</v>
      </c>
      <c r="K213" s="92" t="s">
        <v>414</v>
      </c>
      <c r="L213" s="92"/>
    </row>
    <row r="214" spans="3:12">
      <c r="C214" s="137"/>
      <c r="D214" s="152"/>
      <c r="E214" s="112"/>
      <c r="F214" s="91">
        <f t="shared" si="12"/>
        <v>0</v>
      </c>
      <c r="G214" s="155"/>
      <c r="H214" s="138"/>
      <c r="I214" s="124" t="e">
        <f>VLOOKUP(H214,Presupuesto!$B$11:$C$565,2,0)</f>
        <v>#N/A</v>
      </c>
      <c r="J214" s="92" t="str">
        <f t="shared" si="13"/>
        <v>Aseguramiento de la Calidad</v>
      </c>
      <c r="K214" s="92" t="s">
        <v>414</v>
      </c>
      <c r="L214" s="92"/>
    </row>
    <row r="215" spans="3:12">
      <c r="C215" s="137"/>
      <c r="D215" s="152"/>
      <c r="E215" s="112"/>
      <c r="F215" s="91">
        <f t="shared" si="12"/>
        <v>0</v>
      </c>
      <c r="G215" s="155"/>
      <c r="H215" s="138"/>
      <c r="I215" s="124" t="e">
        <f>VLOOKUP(H215,Presupuesto!$B$11:$C$565,2,0)</f>
        <v>#N/A</v>
      </c>
      <c r="J215" s="92" t="str">
        <f t="shared" si="13"/>
        <v>Aseguramiento de la Calidad</v>
      </c>
      <c r="K215" s="92" t="s">
        <v>414</v>
      </c>
      <c r="L215" s="92"/>
    </row>
    <row r="216" spans="3:12">
      <c r="C216" s="137"/>
      <c r="D216" s="152"/>
      <c r="E216" s="112"/>
      <c r="F216" s="91">
        <f t="shared" si="12"/>
        <v>0</v>
      </c>
      <c r="G216" s="155"/>
      <c r="H216" s="138"/>
      <c r="I216" s="124" t="e">
        <f>VLOOKUP(H216,Presupuesto!$B$11:$C$565,2,0)</f>
        <v>#N/A</v>
      </c>
      <c r="J216" s="92" t="str">
        <f t="shared" si="13"/>
        <v>Aseguramiento de la Calidad</v>
      </c>
      <c r="K216" s="92" t="s">
        <v>414</v>
      </c>
      <c r="L216" s="92"/>
    </row>
    <row r="217" spans="3:12">
      <c r="C217" s="137"/>
      <c r="D217" s="152"/>
      <c r="E217" s="112"/>
      <c r="F217" s="91">
        <f t="shared" si="12"/>
        <v>0</v>
      </c>
      <c r="G217" s="155"/>
      <c r="H217" s="138"/>
      <c r="I217" s="124" t="e">
        <f>VLOOKUP(H217,Presupuesto!$B$11:$C$565,2,0)</f>
        <v>#N/A</v>
      </c>
      <c r="J217" s="92" t="str">
        <f t="shared" si="13"/>
        <v>Aseguramiento de la Calidad</v>
      </c>
      <c r="K217" s="92" t="s">
        <v>414</v>
      </c>
      <c r="L217" s="92"/>
    </row>
    <row r="218" spans="3:12">
      <c r="C218" s="137"/>
      <c r="D218" s="152"/>
      <c r="E218" s="112"/>
      <c r="F218" s="91">
        <f t="shared" si="12"/>
        <v>0</v>
      </c>
      <c r="G218" s="155"/>
      <c r="H218" s="138"/>
      <c r="I218" s="124" t="e">
        <f>VLOOKUP(H218,Presupuesto!$B$11:$C$565,2,0)</f>
        <v>#N/A</v>
      </c>
      <c r="J218" s="92" t="str">
        <f t="shared" si="13"/>
        <v>Aseguramiento de la Calidad</v>
      </c>
      <c r="K218" s="92" t="s">
        <v>414</v>
      </c>
      <c r="L218" s="92"/>
    </row>
    <row r="219" spans="3:12">
      <c r="C219" s="139"/>
      <c r="D219" s="152"/>
      <c r="E219" s="112"/>
      <c r="F219" s="91">
        <f t="shared" si="12"/>
        <v>0</v>
      </c>
      <c r="G219" s="155"/>
      <c r="H219" s="140"/>
      <c r="I219" s="124" t="e">
        <f>VLOOKUP(H219,Presupuesto!$B$11:$C$565,2,0)</f>
        <v>#N/A</v>
      </c>
      <c r="J219" s="92" t="str">
        <f t="shared" si="13"/>
        <v>Aseguramiento de la Calidad</v>
      </c>
      <c r="K219" s="92" t="s">
        <v>405</v>
      </c>
      <c r="L219" s="92"/>
    </row>
    <row r="220" spans="3:12">
      <c r="C220" s="139"/>
      <c r="D220" s="152"/>
      <c r="E220" s="112"/>
      <c r="F220" s="91">
        <f t="shared" si="12"/>
        <v>0</v>
      </c>
      <c r="G220" s="155"/>
      <c r="H220" s="140"/>
      <c r="I220" s="124" t="e">
        <f>VLOOKUP(H220,Presupuesto!$B$11:$C$565,2,0)</f>
        <v>#N/A</v>
      </c>
      <c r="J220" s="92" t="str">
        <f t="shared" si="13"/>
        <v>Aseguramiento de la Calidad</v>
      </c>
      <c r="K220" s="92" t="s">
        <v>414</v>
      </c>
      <c r="L220" s="92"/>
    </row>
    <row r="221" spans="3:12">
      <c r="C221" s="139"/>
      <c r="D221" s="152"/>
      <c r="E221" s="112"/>
      <c r="F221" s="91">
        <f t="shared" si="12"/>
        <v>0</v>
      </c>
      <c r="G221" s="155"/>
      <c r="H221" s="140"/>
      <c r="I221" s="124" t="e">
        <f>VLOOKUP(H221,Presupuesto!$B$11:$C$565,2,0)</f>
        <v>#N/A</v>
      </c>
      <c r="J221" s="92" t="str">
        <f t="shared" si="13"/>
        <v>Aseguramiento de la Calidad</v>
      </c>
      <c r="K221" s="92" t="s">
        <v>414</v>
      </c>
      <c r="L221" s="92"/>
    </row>
    <row r="222" spans="3:12">
      <c r="C222" s="139"/>
      <c r="D222" s="152"/>
      <c r="E222" s="112"/>
      <c r="F222" s="91">
        <f t="shared" si="12"/>
        <v>0</v>
      </c>
      <c r="G222" s="155"/>
      <c r="H222" s="140"/>
      <c r="I222" s="124" t="e">
        <f>VLOOKUP(H222,Presupuesto!$B$11:$C$565,2,0)</f>
        <v>#N/A</v>
      </c>
      <c r="J222" s="92" t="str">
        <f t="shared" si="13"/>
        <v>Aseguramiento de la Calidad</v>
      </c>
      <c r="K222" s="92" t="s">
        <v>414</v>
      </c>
      <c r="L222" s="92"/>
    </row>
    <row r="223" spans="3:12" ht="15.75" thickBot="1">
      <c r="C223" s="141"/>
      <c r="D223" s="217"/>
      <c r="E223" s="97"/>
      <c r="F223" s="99">
        <f t="shared" si="12"/>
        <v>0</v>
      </c>
      <c r="G223" s="156"/>
      <c r="H223" s="142"/>
      <c r="I223" s="126" t="e">
        <f>VLOOKUP(H223,Presupuesto!$B$11:$C$565,2,0)</f>
        <v>#N/A</v>
      </c>
      <c r="J223" s="100" t="str">
        <f t="shared" ref="J223" si="14">$J$20</f>
        <v>Aseguramiento de la Calidad</v>
      </c>
      <c r="K223" s="118" t="s">
        <v>396</v>
      </c>
      <c r="L223" s="100"/>
    </row>
    <row r="224" spans="3:12" ht="15.75" thickBot="1">
      <c r="F224" s="84"/>
      <c r="G224" s="83"/>
      <c r="H224" s="84"/>
      <c r="I224" s="84"/>
    </row>
    <row r="225" spans="3:12" ht="15.75" thickBot="1">
      <c r="C225" s="151" t="s">
        <v>53</v>
      </c>
      <c r="D225" s="102">
        <f>SUM(F232:F266)</f>
        <v>0</v>
      </c>
      <c r="F225" s="69"/>
      <c r="G225" s="73"/>
      <c r="H225" s="69"/>
      <c r="I225" s="69"/>
    </row>
    <row r="226" spans="3:12">
      <c r="C226" s="69"/>
      <c r="D226" s="31"/>
      <c r="E226" s="87"/>
      <c r="F226" s="87"/>
      <c r="G226" s="87"/>
      <c r="H226" s="70"/>
      <c r="I226" s="70"/>
      <c r="J226" s="70"/>
      <c r="K226" s="106"/>
    </row>
    <row r="227" spans="3:12" ht="15.75">
      <c r="C227" s="251" t="s">
        <v>394</v>
      </c>
      <c r="D227" s="200"/>
      <c r="E227" s="87"/>
      <c r="F227" s="87"/>
      <c r="G227" s="87"/>
      <c r="H227" s="70"/>
      <c r="I227" s="70"/>
      <c r="J227" s="70"/>
      <c r="K227" s="106"/>
    </row>
    <row r="228" spans="3:12" ht="18.75">
      <c r="C228" s="203" t="e">
        <f>IFERROR(VLOOKUP(D227,'Desarrollo e Innov. Curricular'!$G:$H,2,FALSE),IFERROR(VLOOKUP(D227,'Investigación Científica'!$G:$H,2,FALSE),IFERROR(VLOOKUP(D227,'Vinculación Univ. Sociedad'!$G:$H,2,FALSE),IFERROR(VLOOKUP(D227,'Docencia y Profesorado Universi'!$G:$H,2,FALSE),IFERROR(VLOOKUP(D227,'Estudiantes y Graduados'!$G:$H,2,FALSE),IFERROR(VLOOKUP(D227,'10Gestion Administrativa'!$G:$H,2,FALSE),IFERROR(VLOOKUP(D227,'Gestión Académica'!$G:$H,2,FALSE),IFERROR(VLOOKUP(D227,'Aseguramiento de la Calidad'!$G:$H,2,FALSE),IFERROR(VLOOKUP(D227,'Gestión del Conocimiento'!$G:$H,2,FALSE),IFERROR(VLOOKUP(D227,'Gobernabilidad y Procesos...'!$G:$H,2,FALSE),IFERROR(VLOOKUP(D227,'Gestión del Talento Humano'!$G:$H,2,FALSE),IFERROR(VLOOKUP(D227,'Internacionalización de la E.S.'!$G:$H,2,FALSE),IFERROR(VLOOKUP(D227,'Cultura de Innovación Insti...'!$G:$H,2,FALSE),VLOOKUP(D227,'Lo Esencial de la Reforma Univ.'!$G:$H,2,0))))))))))))))</f>
        <v>#N/A</v>
      </c>
      <c r="D228" s="31"/>
      <c r="E228" s="87"/>
      <c r="F228" s="87"/>
      <c r="G228" s="87"/>
      <c r="H228" s="70"/>
      <c r="I228" s="70"/>
      <c r="J228" s="70"/>
      <c r="K228" s="106"/>
    </row>
    <row r="229" spans="3:12">
      <c r="E229" s="87"/>
      <c r="F229" s="87"/>
      <c r="G229" s="87"/>
      <c r="H229" s="70"/>
      <c r="I229" s="70"/>
      <c r="J229" s="70"/>
      <c r="K229" s="106"/>
    </row>
    <row r="230" spans="3:12" ht="15.75" thickBot="1">
      <c r="F230" s="87"/>
      <c r="G230" s="70"/>
      <c r="H230" s="70"/>
      <c r="I230" s="70"/>
    </row>
    <row r="231" spans="3:12" ht="30.75" thickBot="1">
      <c r="C231" s="123" t="s">
        <v>44</v>
      </c>
      <c r="D231" s="128" t="s">
        <v>55</v>
      </c>
      <c r="E231" s="130" t="s">
        <v>57</v>
      </c>
      <c r="F231" s="129" t="s">
        <v>27</v>
      </c>
      <c r="G231" s="127" t="s">
        <v>133</v>
      </c>
      <c r="H231" s="130" t="s">
        <v>46</v>
      </c>
      <c r="I231" s="127" t="s">
        <v>134</v>
      </c>
      <c r="J231" s="127" t="s">
        <v>412</v>
      </c>
      <c r="K231" s="127" t="s">
        <v>413</v>
      </c>
      <c r="L231" s="127" t="s">
        <v>123</v>
      </c>
    </row>
    <row r="232" spans="3:12">
      <c r="C232" s="135"/>
      <c r="D232" s="152"/>
      <c r="E232" s="109"/>
      <c r="F232" s="91">
        <f t="shared" ref="F232:F266" si="15">D232*E232</f>
        <v>0</v>
      </c>
      <c r="G232" s="155" t="s">
        <v>131</v>
      </c>
      <c r="H232" s="136"/>
      <c r="I232" s="124" t="e">
        <f>VLOOKUP(H232,Presupuesto!$B$11:$C$565,2,0)</f>
        <v>#N/A</v>
      </c>
      <c r="J232" s="213" t="s">
        <v>1376</v>
      </c>
      <c r="K232" s="92" t="s">
        <v>396</v>
      </c>
      <c r="L232" s="92"/>
    </row>
    <row r="233" spans="3:12">
      <c r="C233" s="135"/>
      <c r="D233" s="152"/>
      <c r="E233" s="117"/>
      <c r="F233" s="91">
        <f t="shared" si="15"/>
        <v>0</v>
      </c>
      <c r="G233" s="155"/>
      <c r="H233" s="136"/>
      <c r="I233" s="124" t="e">
        <f>VLOOKUP(H233,Presupuesto!$B$11:$C$565,2,0)</f>
        <v>#N/A</v>
      </c>
      <c r="J233" s="92" t="str">
        <f>$J$17</f>
        <v>Aseguramiento de la Calidad</v>
      </c>
      <c r="K233" s="92" t="s">
        <v>414</v>
      </c>
      <c r="L233" s="92"/>
    </row>
    <row r="234" spans="3:12">
      <c r="C234" s="135"/>
      <c r="D234" s="152"/>
      <c r="E234" s="117"/>
      <c r="F234" s="91">
        <f t="shared" si="15"/>
        <v>0</v>
      </c>
      <c r="G234" s="155"/>
      <c r="H234" s="136"/>
      <c r="I234" s="124" t="e">
        <f>VLOOKUP(H234,Presupuesto!$B$11:$C$565,2,0)</f>
        <v>#N/A</v>
      </c>
      <c r="J234" s="92" t="str">
        <f t="shared" ref="J234:J265" si="16">$J$17</f>
        <v>Aseguramiento de la Calidad</v>
      </c>
      <c r="K234" s="92" t="s">
        <v>414</v>
      </c>
      <c r="L234" s="92"/>
    </row>
    <row r="235" spans="3:12">
      <c r="C235" s="135"/>
      <c r="D235" s="152"/>
      <c r="E235" s="117"/>
      <c r="F235" s="91">
        <f t="shared" si="15"/>
        <v>0</v>
      </c>
      <c r="G235" s="155"/>
      <c r="H235" s="136"/>
      <c r="I235" s="124" t="e">
        <f>VLOOKUP(H235,Presupuesto!$B$11:$C$565,2,0)</f>
        <v>#N/A</v>
      </c>
      <c r="J235" s="92" t="str">
        <f t="shared" si="16"/>
        <v>Aseguramiento de la Calidad</v>
      </c>
      <c r="K235" s="92" t="s">
        <v>414</v>
      </c>
      <c r="L235" s="92"/>
    </row>
    <row r="236" spans="3:12">
      <c r="C236" s="135"/>
      <c r="D236" s="152"/>
      <c r="E236" s="117"/>
      <c r="F236" s="91">
        <f t="shared" si="15"/>
        <v>0</v>
      </c>
      <c r="G236" s="155"/>
      <c r="H236" s="136"/>
      <c r="I236" s="124" t="e">
        <f>VLOOKUP(H236,Presupuesto!$B$11:$C$565,2,0)</f>
        <v>#N/A</v>
      </c>
      <c r="J236" s="92" t="str">
        <f t="shared" si="16"/>
        <v>Aseguramiento de la Calidad</v>
      </c>
      <c r="K236" s="92" t="s">
        <v>414</v>
      </c>
      <c r="L236" s="92"/>
    </row>
    <row r="237" spans="3:12">
      <c r="C237" s="135"/>
      <c r="D237" s="152"/>
      <c r="E237" s="117"/>
      <c r="F237" s="91">
        <f t="shared" si="15"/>
        <v>0</v>
      </c>
      <c r="G237" s="155"/>
      <c r="H237" s="136"/>
      <c r="I237" s="124" t="e">
        <f>VLOOKUP(H237,Presupuesto!$B$11:$C$565,2,0)</f>
        <v>#N/A</v>
      </c>
      <c r="J237" s="92" t="str">
        <f t="shared" si="16"/>
        <v>Aseguramiento de la Calidad</v>
      </c>
      <c r="K237" s="92" t="s">
        <v>403</v>
      </c>
      <c r="L237" s="92"/>
    </row>
    <row r="238" spans="3:12">
      <c r="C238" s="135"/>
      <c r="D238" s="152"/>
      <c r="E238" s="117"/>
      <c r="F238" s="91">
        <f t="shared" si="15"/>
        <v>0</v>
      </c>
      <c r="G238" s="155"/>
      <c r="H238" s="136"/>
      <c r="I238" s="124" t="e">
        <f>VLOOKUP(H238,Presupuesto!$B$11:$C$565,2,0)</f>
        <v>#N/A</v>
      </c>
      <c r="J238" s="92" t="str">
        <f t="shared" si="16"/>
        <v>Aseguramiento de la Calidad</v>
      </c>
      <c r="K238" s="92" t="s">
        <v>414</v>
      </c>
      <c r="L238" s="92"/>
    </row>
    <row r="239" spans="3:12">
      <c r="C239" s="135"/>
      <c r="D239" s="152"/>
      <c r="E239" s="117"/>
      <c r="F239" s="91">
        <f t="shared" si="15"/>
        <v>0</v>
      </c>
      <c r="G239" s="155"/>
      <c r="H239" s="136"/>
      <c r="I239" s="124" t="e">
        <f>VLOOKUP(H239,Presupuesto!$B$11:$C$565,2,0)</f>
        <v>#N/A</v>
      </c>
      <c r="J239" s="92" t="str">
        <f t="shared" si="16"/>
        <v>Aseguramiento de la Calidad</v>
      </c>
      <c r="K239" s="92" t="s">
        <v>414</v>
      </c>
      <c r="L239" s="92"/>
    </row>
    <row r="240" spans="3:12">
      <c r="C240" s="135"/>
      <c r="D240" s="152"/>
      <c r="E240" s="117"/>
      <c r="F240" s="91">
        <f t="shared" si="15"/>
        <v>0</v>
      </c>
      <c r="G240" s="155"/>
      <c r="H240" s="136"/>
      <c r="I240" s="124" t="e">
        <f>VLOOKUP(H240,Presupuesto!$B$11:$C$565,2,0)</f>
        <v>#N/A</v>
      </c>
      <c r="J240" s="92" t="str">
        <f t="shared" si="16"/>
        <v>Aseguramiento de la Calidad</v>
      </c>
      <c r="K240" s="92" t="s">
        <v>414</v>
      </c>
      <c r="L240" s="92"/>
    </row>
    <row r="241" spans="3:12">
      <c r="C241" s="135"/>
      <c r="D241" s="152"/>
      <c r="E241" s="117"/>
      <c r="F241" s="91">
        <f t="shared" si="15"/>
        <v>0</v>
      </c>
      <c r="G241" s="155"/>
      <c r="H241" s="136"/>
      <c r="I241" s="124" t="e">
        <f>VLOOKUP(H241,Presupuesto!$B$11:$C$565,2,0)</f>
        <v>#N/A</v>
      </c>
      <c r="J241" s="92" t="str">
        <f t="shared" si="16"/>
        <v>Aseguramiento de la Calidad</v>
      </c>
      <c r="K241" s="92" t="s">
        <v>414</v>
      </c>
      <c r="L241" s="92"/>
    </row>
    <row r="242" spans="3:12">
      <c r="C242" s="135"/>
      <c r="D242" s="152"/>
      <c r="E242" s="117"/>
      <c r="F242" s="91">
        <f t="shared" si="15"/>
        <v>0</v>
      </c>
      <c r="G242" s="155"/>
      <c r="H242" s="136"/>
      <c r="I242" s="124" t="e">
        <f>VLOOKUP(H242,Presupuesto!$B$11:$C$565,2,0)</f>
        <v>#N/A</v>
      </c>
      <c r="J242" s="92" t="str">
        <f t="shared" si="16"/>
        <v>Aseguramiento de la Calidad</v>
      </c>
      <c r="K242" s="92" t="s">
        <v>414</v>
      </c>
      <c r="L242" s="92"/>
    </row>
    <row r="243" spans="3:12">
      <c r="C243" s="135"/>
      <c r="D243" s="152"/>
      <c r="E243" s="117"/>
      <c r="F243" s="91">
        <f t="shared" si="15"/>
        <v>0</v>
      </c>
      <c r="G243" s="155"/>
      <c r="H243" s="136"/>
      <c r="I243" s="124" t="e">
        <f>VLOOKUP(H243,Presupuesto!$B$11:$C$565,2,0)</f>
        <v>#N/A</v>
      </c>
      <c r="J243" s="92" t="str">
        <f t="shared" si="16"/>
        <v>Aseguramiento de la Calidad</v>
      </c>
      <c r="K243" s="92" t="s">
        <v>414</v>
      </c>
      <c r="L243" s="92"/>
    </row>
    <row r="244" spans="3:12">
      <c r="C244" s="135"/>
      <c r="D244" s="152"/>
      <c r="E244" s="117"/>
      <c r="F244" s="91">
        <f t="shared" si="15"/>
        <v>0</v>
      </c>
      <c r="G244" s="155"/>
      <c r="H244" s="136"/>
      <c r="I244" s="124" t="e">
        <f>VLOOKUP(H244,Presupuesto!$B$11:$C$565,2,0)</f>
        <v>#N/A</v>
      </c>
      <c r="J244" s="92" t="str">
        <f t="shared" si="16"/>
        <v>Aseguramiento de la Calidad</v>
      </c>
      <c r="K244" s="92" t="s">
        <v>414</v>
      </c>
      <c r="L244" s="92"/>
    </row>
    <row r="245" spans="3:12">
      <c r="C245" s="135"/>
      <c r="D245" s="152"/>
      <c r="E245" s="117"/>
      <c r="F245" s="91">
        <f t="shared" si="15"/>
        <v>0</v>
      </c>
      <c r="G245" s="155"/>
      <c r="H245" s="136"/>
      <c r="I245" s="124" t="e">
        <f>VLOOKUP(H245,Presupuesto!$B$11:$C$565,2,0)</f>
        <v>#N/A</v>
      </c>
      <c r="J245" s="92" t="str">
        <f t="shared" si="16"/>
        <v>Aseguramiento de la Calidad</v>
      </c>
      <c r="K245" s="92" t="s">
        <v>414</v>
      </c>
      <c r="L245" s="92"/>
    </row>
    <row r="246" spans="3:12">
      <c r="C246" s="135"/>
      <c r="D246" s="152"/>
      <c r="E246" s="117"/>
      <c r="F246" s="91">
        <f t="shared" si="15"/>
        <v>0</v>
      </c>
      <c r="G246" s="155"/>
      <c r="H246" s="136"/>
      <c r="I246" s="124" t="e">
        <f>VLOOKUP(H246,Presupuesto!$B$11:$C$565,2,0)</f>
        <v>#N/A</v>
      </c>
      <c r="J246" s="92" t="str">
        <f t="shared" si="16"/>
        <v>Aseguramiento de la Calidad</v>
      </c>
      <c r="K246" s="92" t="s">
        <v>414</v>
      </c>
      <c r="L246" s="92"/>
    </row>
    <row r="247" spans="3:12">
      <c r="C247" s="135"/>
      <c r="D247" s="152"/>
      <c r="E247" s="117"/>
      <c r="F247" s="91">
        <f t="shared" si="15"/>
        <v>0</v>
      </c>
      <c r="G247" s="155"/>
      <c r="H247" s="136"/>
      <c r="I247" s="124" t="e">
        <f>VLOOKUP(H247,Presupuesto!$B$11:$C$565,2,0)</f>
        <v>#N/A</v>
      </c>
      <c r="J247" s="92" t="str">
        <f t="shared" si="16"/>
        <v>Aseguramiento de la Calidad</v>
      </c>
      <c r="K247" s="92" t="s">
        <v>414</v>
      </c>
      <c r="L247" s="92"/>
    </row>
    <row r="248" spans="3:12">
      <c r="C248" s="135"/>
      <c r="D248" s="152"/>
      <c r="E248" s="117"/>
      <c r="F248" s="91">
        <f t="shared" si="15"/>
        <v>0</v>
      </c>
      <c r="G248" s="155"/>
      <c r="H248" s="136"/>
      <c r="I248" s="124" t="e">
        <f>VLOOKUP(H248,Presupuesto!$B$11:$C$565,2,0)</f>
        <v>#N/A</v>
      </c>
      <c r="J248" s="92" t="str">
        <f t="shared" si="16"/>
        <v>Aseguramiento de la Calidad</v>
      </c>
      <c r="K248" s="92" t="s">
        <v>414</v>
      </c>
      <c r="L248" s="92"/>
    </row>
    <row r="249" spans="3:12">
      <c r="C249" s="135"/>
      <c r="D249" s="152"/>
      <c r="E249" s="117"/>
      <c r="F249" s="91">
        <f t="shared" si="15"/>
        <v>0</v>
      </c>
      <c r="G249" s="155"/>
      <c r="H249" s="136"/>
      <c r="I249" s="124" t="e">
        <f>VLOOKUP(H249,Presupuesto!$B$11:$C$565,2,0)</f>
        <v>#N/A</v>
      </c>
      <c r="J249" s="92" t="str">
        <f t="shared" si="16"/>
        <v>Aseguramiento de la Calidad</v>
      </c>
      <c r="K249" s="92" t="s">
        <v>414</v>
      </c>
      <c r="L249" s="92"/>
    </row>
    <row r="250" spans="3:12">
      <c r="C250" s="135"/>
      <c r="D250" s="152"/>
      <c r="E250" s="117"/>
      <c r="F250" s="91">
        <f t="shared" si="15"/>
        <v>0</v>
      </c>
      <c r="G250" s="155"/>
      <c r="H250" s="136"/>
      <c r="I250" s="124" t="e">
        <f>VLOOKUP(H250,Presupuesto!$B$11:$C$565,2,0)</f>
        <v>#N/A</v>
      </c>
      <c r="J250" s="92" t="str">
        <f t="shared" si="16"/>
        <v>Aseguramiento de la Calidad</v>
      </c>
      <c r="K250" s="92" t="s">
        <v>414</v>
      </c>
      <c r="L250" s="92"/>
    </row>
    <row r="251" spans="3:12">
      <c r="C251" s="135"/>
      <c r="D251" s="152"/>
      <c r="E251" s="117"/>
      <c r="F251" s="91">
        <f t="shared" si="15"/>
        <v>0</v>
      </c>
      <c r="G251" s="155"/>
      <c r="H251" s="136"/>
      <c r="I251" s="124" t="e">
        <f>VLOOKUP(H251,Presupuesto!$B$11:$C$565,2,0)</f>
        <v>#N/A</v>
      </c>
      <c r="J251" s="92" t="str">
        <f t="shared" si="16"/>
        <v>Aseguramiento de la Calidad</v>
      </c>
      <c r="K251" s="92" t="s">
        <v>414</v>
      </c>
      <c r="L251" s="92"/>
    </row>
    <row r="252" spans="3:12">
      <c r="C252" s="135"/>
      <c r="D252" s="152"/>
      <c r="E252" s="117"/>
      <c r="F252" s="91">
        <f t="shared" si="15"/>
        <v>0</v>
      </c>
      <c r="G252" s="155"/>
      <c r="H252" s="136"/>
      <c r="I252" s="124" t="e">
        <f>VLOOKUP(H252,Presupuesto!$B$11:$C$565,2,0)</f>
        <v>#N/A</v>
      </c>
      <c r="J252" s="92" t="str">
        <f t="shared" si="16"/>
        <v>Aseguramiento de la Calidad</v>
      </c>
      <c r="K252" s="92" t="s">
        <v>414</v>
      </c>
      <c r="L252" s="92"/>
    </row>
    <row r="253" spans="3:12">
      <c r="C253" s="135"/>
      <c r="D253" s="152"/>
      <c r="E253" s="117"/>
      <c r="F253" s="91">
        <f t="shared" si="15"/>
        <v>0</v>
      </c>
      <c r="G253" s="155"/>
      <c r="H253" s="136"/>
      <c r="I253" s="124" t="e">
        <f>VLOOKUP(H253,Presupuesto!$B$11:$C$565,2,0)</f>
        <v>#N/A</v>
      </c>
      <c r="J253" s="92" t="str">
        <f t="shared" si="16"/>
        <v>Aseguramiento de la Calidad</v>
      </c>
      <c r="K253" s="92" t="s">
        <v>414</v>
      </c>
      <c r="L253" s="92"/>
    </row>
    <row r="254" spans="3:12">
      <c r="C254" s="137"/>
      <c r="D254" s="152"/>
      <c r="E254" s="112"/>
      <c r="F254" s="91">
        <f t="shared" si="15"/>
        <v>0</v>
      </c>
      <c r="G254" s="155"/>
      <c r="H254" s="138"/>
      <c r="I254" s="124" t="e">
        <f>VLOOKUP(H254,Presupuesto!$B$11:$C$565,2,0)</f>
        <v>#N/A</v>
      </c>
      <c r="J254" s="92" t="str">
        <f t="shared" si="16"/>
        <v>Aseguramiento de la Calidad</v>
      </c>
      <c r="K254" s="92" t="s">
        <v>414</v>
      </c>
      <c r="L254" s="92"/>
    </row>
    <row r="255" spans="3:12">
      <c r="C255" s="137"/>
      <c r="D255" s="152"/>
      <c r="E255" s="112"/>
      <c r="F255" s="91">
        <f t="shared" si="15"/>
        <v>0</v>
      </c>
      <c r="G255" s="155"/>
      <c r="H255" s="138"/>
      <c r="I255" s="124" t="e">
        <f>VLOOKUP(H255,Presupuesto!$B$11:$C$565,2,0)</f>
        <v>#N/A</v>
      </c>
      <c r="J255" s="92" t="str">
        <f t="shared" si="16"/>
        <v>Aseguramiento de la Calidad</v>
      </c>
      <c r="K255" s="92" t="s">
        <v>414</v>
      </c>
      <c r="L255" s="92"/>
    </row>
    <row r="256" spans="3:12">
      <c r="C256" s="137"/>
      <c r="D256" s="152"/>
      <c r="E256" s="112"/>
      <c r="F256" s="91">
        <f t="shared" si="15"/>
        <v>0</v>
      </c>
      <c r="G256" s="155"/>
      <c r="H256" s="138"/>
      <c r="I256" s="124" t="e">
        <f>VLOOKUP(H256,Presupuesto!$B$11:$C$565,2,0)</f>
        <v>#N/A</v>
      </c>
      <c r="J256" s="92" t="str">
        <f t="shared" si="16"/>
        <v>Aseguramiento de la Calidad</v>
      </c>
      <c r="K256" s="92" t="s">
        <v>414</v>
      </c>
      <c r="L256" s="92"/>
    </row>
    <row r="257" spans="3:12">
      <c r="C257" s="137"/>
      <c r="D257" s="152"/>
      <c r="E257" s="112"/>
      <c r="F257" s="91">
        <f t="shared" si="15"/>
        <v>0</v>
      </c>
      <c r="G257" s="155"/>
      <c r="H257" s="138"/>
      <c r="I257" s="124" t="e">
        <f>VLOOKUP(H257,Presupuesto!$B$11:$C$565,2,0)</f>
        <v>#N/A</v>
      </c>
      <c r="J257" s="92" t="str">
        <f t="shared" si="16"/>
        <v>Aseguramiento de la Calidad</v>
      </c>
      <c r="K257" s="92" t="s">
        <v>414</v>
      </c>
      <c r="L257" s="92"/>
    </row>
    <row r="258" spans="3:12">
      <c r="C258" s="137"/>
      <c r="D258" s="152"/>
      <c r="E258" s="112"/>
      <c r="F258" s="91">
        <f t="shared" si="15"/>
        <v>0</v>
      </c>
      <c r="G258" s="155"/>
      <c r="H258" s="138"/>
      <c r="I258" s="124" t="e">
        <f>VLOOKUP(H258,Presupuesto!$B$11:$C$565,2,0)</f>
        <v>#N/A</v>
      </c>
      <c r="J258" s="92" t="str">
        <f t="shared" si="16"/>
        <v>Aseguramiento de la Calidad</v>
      </c>
      <c r="K258" s="92" t="s">
        <v>414</v>
      </c>
      <c r="L258" s="92"/>
    </row>
    <row r="259" spans="3:12">
      <c r="C259" s="137"/>
      <c r="D259" s="152"/>
      <c r="E259" s="112"/>
      <c r="F259" s="91">
        <f t="shared" si="15"/>
        <v>0</v>
      </c>
      <c r="G259" s="155"/>
      <c r="H259" s="138"/>
      <c r="I259" s="124" t="e">
        <f>VLOOKUP(H259,Presupuesto!$B$11:$C$565,2,0)</f>
        <v>#N/A</v>
      </c>
      <c r="J259" s="92" t="str">
        <f t="shared" si="16"/>
        <v>Aseguramiento de la Calidad</v>
      </c>
      <c r="K259" s="92" t="s">
        <v>414</v>
      </c>
      <c r="L259" s="92"/>
    </row>
    <row r="260" spans="3:12">
      <c r="C260" s="137"/>
      <c r="D260" s="152"/>
      <c r="E260" s="112"/>
      <c r="F260" s="91">
        <f t="shared" si="15"/>
        <v>0</v>
      </c>
      <c r="G260" s="155"/>
      <c r="H260" s="138"/>
      <c r="I260" s="124" t="e">
        <f>VLOOKUP(H260,Presupuesto!$B$11:$C$565,2,0)</f>
        <v>#N/A</v>
      </c>
      <c r="J260" s="92" t="str">
        <f t="shared" si="16"/>
        <v>Aseguramiento de la Calidad</v>
      </c>
      <c r="K260" s="92" t="s">
        <v>414</v>
      </c>
      <c r="L260" s="92"/>
    </row>
    <row r="261" spans="3:12">
      <c r="C261" s="137"/>
      <c r="D261" s="152"/>
      <c r="E261" s="112"/>
      <c r="F261" s="91">
        <f t="shared" si="15"/>
        <v>0</v>
      </c>
      <c r="G261" s="155"/>
      <c r="H261" s="138"/>
      <c r="I261" s="124" t="e">
        <f>VLOOKUP(H261,Presupuesto!$B$11:$C$565,2,0)</f>
        <v>#N/A</v>
      </c>
      <c r="J261" s="92" t="str">
        <f t="shared" si="16"/>
        <v>Aseguramiento de la Calidad</v>
      </c>
      <c r="K261" s="92" t="s">
        <v>414</v>
      </c>
      <c r="L261" s="92"/>
    </row>
    <row r="262" spans="3:12">
      <c r="C262" s="139"/>
      <c r="D262" s="152"/>
      <c r="E262" s="112"/>
      <c r="F262" s="91">
        <f t="shared" si="15"/>
        <v>0</v>
      </c>
      <c r="G262" s="155"/>
      <c r="H262" s="140"/>
      <c r="I262" s="124" t="e">
        <f>VLOOKUP(H262,Presupuesto!$B$11:$C$565,2,0)</f>
        <v>#N/A</v>
      </c>
      <c r="J262" s="92" t="str">
        <f t="shared" si="16"/>
        <v>Aseguramiento de la Calidad</v>
      </c>
      <c r="K262" s="92" t="s">
        <v>405</v>
      </c>
      <c r="L262" s="92"/>
    </row>
    <row r="263" spans="3:12">
      <c r="C263" s="139"/>
      <c r="D263" s="152"/>
      <c r="E263" s="112"/>
      <c r="F263" s="91">
        <f t="shared" si="15"/>
        <v>0</v>
      </c>
      <c r="G263" s="155"/>
      <c r="H263" s="140"/>
      <c r="I263" s="124" t="e">
        <f>VLOOKUP(H263,Presupuesto!$B$11:$C$565,2,0)</f>
        <v>#N/A</v>
      </c>
      <c r="J263" s="92" t="str">
        <f t="shared" si="16"/>
        <v>Aseguramiento de la Calidad</v>
      </c>
      <c r="K263" s="92" t="s">
        <v>414</v>
      </c>
      <c r="L263" s="92"/>
    </row>
    <row r="264" spans="3:12">
      <c r="C264" s="139"/>
      <c r="D264" s="152"/>
      <c r="E264" s="112"/>
      <c r="F264" s="91">
        <f t="shared" si="15"/>
        <v>0</v>
      </c>
      <c r="G264" s="155"/>
      <c r="H264" s="140"/>
      <c r="I264" s="124" t="e">
        <f>VLOOKUP(H264,Presupuesto!$B$11:$C$565,2,0)</f>
        <v>#N/A</v>
      </c>
      <c r="J264" s="92" t="str">
        <f t="shared" si="16"/>
        <v>Aseguramiento de la Calidad</v>
      </c>
      <c r="K264" s="92" t="s">
        <v>414</v>
      </c>
      <c r="L264" s="92"/>
    </row>
    <row r="265" spans="3:12">
      <c r="C265" s="139"/>
      <c r="D265" s="152"/>
      <c r="E265" s="112"/>
      <c r="F265" s="91">
        <f t="shared" si="15"/>
        <v>0</v>
      </c>
      <c r="G265" s="155"/>
      <c r="H265" s="140"/>
      <c r="I265" s="124" t="e">
        <f>VLOOKUP(H265,Presupuesto!$B$11:$C$565,2,0)</f>
        <v>#N/A</v>
      </c>
      <c r="J265" s="92" t="str">
        <f t="shared" si="16"/>
        <v>Aseguramiento de la Calidad</v>
      </c>
      <c r="K265" s="92" t="s">
        <v>414</v>
      </c>
      <c r="L265" s="92"/>
    </row>
    <row r="266" spans="3:12" ht="15.75" thickBot="1">
      <c r="C266" s="141"/>
      <c r="D266" s="217"/>
      <c r="E266" s="97"/>
      <c r="F266" s="99">
        <f t="shared" si="15"/>
        <v>0</v>
      </c>
      <c r="G266" s="156"/>
      <c r="H266" s="142"/>
      <c r="I266" s="126" t="e">
        <f>VLOOKUP(H266,Presupuesto!$B$11:$C$565,2,0)</f>
        <v>#N/A</v>
      </c>
      <c r="J266" s="100" t="str">
        <f t="shared" ref="J266" si="17">$J$20</f>
        <v>Aseguramiento de la Calidad</v>
      </c>
      <c r="K266" s="118" t="s">
        <v>396</v>
      </c>
      <c r="L266" s="100"/>
    </row>
    <row r="267" spans="3:12" ht="15.75" thickBot="1"/>
    <row r="268" spans="3:12" ht="15.75" thickBot="1">
      <c r="C268" s="151" t="s">
        <v>53</v>
      </c>
      <c r="D268" s="102">
        <f>SUM(F275:F309)</f>
        <v>0</v>
      </c>
      <c r="F268" s="69"/>
      <c r="G268" s="73"/>
      <c r="H268" s="69"/>
      <c r="I268" s="69"/>
    </row>
    <row r="269" spans="3:12">
      <c r="C269" s="69"/>
      <c r="D269" s="31"/>
      <c r="E269" s="87"/>
      <c r="F269" s="87"/>
      <c r="G269" s="87"/>
      <c r="H269" s="70"/>
      <c r="I269" s="70"/>
      <c r="J269" s="70"/>
      <c r="K269" s="106"/>
    </row>
    <row r="270" spans="3:12" ht="15.75">
      <c r="C270" s="251" t="s">
        <v>394</v>
      </c>
      <c r="D270" s="200"/>
      <c r="E270" s="87"/>
      <c r="F270" s="87"/>
      <c r="G270" s="87"/>
      <c r="H270" s="70"/>
      <c r="I270" s="70"/>
      <c r="J270" s="70"/>
      <c r="K270" s="106"/>
    </row>
    <row r="271" spans="3:12" ht="18.75">
      <c r="C271" s="203" t="e">
        <f>IFERROR(VLOOKUP(D270,'Desarrollo e Innov. Curricular'!$G:$H,2,FALSE),IFERROR(VLOOKUP(D270,'Investigación Científica'!$G:$H,2,FALSE),IFERROR(VLOOKUP(D270,'Vinculación Univ. Sociedad'!$G:$H,2,FALSE),IFERROR(VLOOKUP(D270,'Docencia y Profesorado Universi'!$G:$H,2,FALSE),IFERROR(VLOOKUP(D270,'Estudiantes y Graduados'!$G:$H,2,FALSE),IFERROR(VLOOKUP(D270,'10Gestion Administrativa'!$G:$H,2,FALSE),IFERROR(VLOOKUP(D270,'Gestión Académica'!$G:$H,2,FALSE),IFERROR(VLOOKUP(D270,'Aseguramiento de la Calidad'!$G:$H,2,FALSE),IFERROR(VLOOKUP(D270,'Gestión del Conocimiento'!$G:$H,2,FALSE),IFERROR(VLOOKUP(D270,'Gobernabilidad y Procesos...'!$G:$H,2,FALSE),IFERROR(VLOOKUP(D270,'Gestión del Talento Humano'!$G:$H,2,FALSE),IFERROR(VLOOKUP(D270,'Internacionalización de la E.S.'!$G:$H,2,FALSE),IFERROR(VLOOKUP(D270,'Cultura de Innovación Insti...'!$G:$H,2,FALSE),VLOOKUP(D270,'Lo Esencial de la Reforma Univ.'!$G:$H,2,0))))))))))))))</f>
        <v>#N/A</v>
      </c>
      <c r="D271" s="31"/>
      <c r="E271" s="87"/>
      <c r="F271" s="87"/>
      <c r="G271" s="87"/>
      <c r="H271" s="70"/>
      <c r="I271" s="70"/>
      <c r="J271" s="70"/>
      <c r="K271" s="106"/>
    </row>
    <row r="272" spans="3:12">
      <c r="E272" s="87"/>
      <c r="F272" s="87"/>
      <c r="G272" s="87"/>
      <c r="H272" s="70"/>
      <c r="I272" s="70"/>
      <c r="J272" s="70"/>
      <c r="K272" s="106"/>
    </row>
    <row r="273" spans="3:12" ht="15.75" thickBot="1">
      <c r="F273" s="87"/>
      <c r="G273" s="70"/>
      <c r="H273" s="70"/>
      <c r="I273" s="70"/>
    </row>
    <row r="274" spans="3:12" ht="30.75" thickBot="1">
      <c r="C274" s="123" t="s">
        <v>44</v>
      </c>
      <c r="D274" s="128" t="s">
        <v>55</v>
      </c>
      <c r="E274" s="130" t="s">
        <v>57</v>
      </c>
      <c r="F274" s="129" t="s">
        <v>27</v>
      </c>
      <c r="G274" s="127" t="s">
        <v>133</v>
      </c>
      <c r="H274" s="130" t="s">
        <v>46</v>
      </c>
      <c r="I274" s="127" t="s">
        <v>134</v>
      </c>
      <c r="J274" s="127" t="s">
        <v>412</v>
      </c>
      <c r="K274" s="127" t="s">
        <v>413</v>
      </c>
      <c r="L274" s="127" t="s">
        <v>123</v>
      </c>
    </row>
    <row r="275" spans="3:12">
      <c r="C275" s="135"/>
      <c r="D275" s="152"/>
      <c r="E275" s="109"/>
      <c r="F275" s="91">
        <f t="shared" ref="F275:F309" si="18">D275*E275</f>
        <v>0</v>
      </c>
      <c r="G275" s="155" t="s">
        <v>131</v>
      </c>
      <c r="H275" s="136"/>
      <c r="I275" s="124" t="e">
        <f>VLOOKUP(H275,Presupuesto!$B$11:$C$565,2,0)</f>
        <v>#N/A</v>
      </c>
      <c r="J275" s="213" t="s">
        <v>1376</v>
      </c>
      <c r="K275" s="92" t="s">
        <v>396</v>
      </c>
      <c r="L275" s="92"/>
    </row>
    <row r="276" spans="3:12">
      <c r="C276" s="135"/>
      <c r="D276" s="152"/>
      <c r="E276" s="117"/>
      <c r="F276" s="91">
        <f t="shared" si="18"/>
        <v>0</v>
      </c>
      <c r="G276" s="155"/>
      <c r="H276" s="136"/>
      <c r="I276" s="124" t="e">
        <f>VLOOKUP(H276,Presupuesto!$B$11:$C$565,2,0)</f>
        <v>#N/A</v>
      </c>
      <c r="J276" s="92" t="str">
        <f>$J$17</f>
        <v>Aseguramiento de la Calidad</v>
      </c>
      <c r="K276" s="92" t="s">
        <v>414</v>
      </c>
      <c r="L276" s="92"/>
    </row>
    <row r="277" spans="3:12">
      <c r="C277" s="135"/>
      <c r="D277" s="152"/>
      <c r="E277" s="117"/>
      <c r="F277" s="91">
        <f t="shared" si="18"/>
        <v>0</v>
      </c>
      <c r="G277" s="155"/>
      <c r="H277" s="136"/>
      <c r="I277" s="124" t="e">
        <f>VLOOKUP(H277,Presupuesto!$B$11:$C$565,2,0)</f>
        <v>#N/A</v>
      </c>
      <c r="J277" s="92" t="str">
        <f t="shared" ref="J277:J308" si="19">$J$17</f>
        <v>Aseguramiento de la Calidad</v>
      </c>
      <c r="K277" s="92" t="s">
        <v>414</v>
      </c>
      <c r="L277" s="92"/>
    </row>
    <row r="278" spans="3:12">
      <c r="C278" s="135"/>
      <c r="D278" s="152"/>
      <c r="E278" s="117"/>
      <c r="F278" s="91">
        <f t="shared" si="18"/>
        <v>0</v>
      </c>
      <c r="G278" s="155"/>
      <c r="H278" s="136"/>
      <c r="I278" s="124" t="e">
        <f>VLOOKUP(H278,Presupuesto!$B$11:$C$565,2,0)</f>
        <v>#N/A</v>
      </c>
      <c r="J278" s="92" t="str">
        <f t="shared" si="19"/>
        <v>Aseguramiento de la Calidad</v>
      </c>
      <c r="K278" s="92" t="s">
        <v>414</v>
      </c>
      <c r="L278" s="92"/>
    </row>
    <row r="279" spans="3:12">
      <c r="C279" s="135"/>
      <c r="D279" s="152"/>
      <c r="E279" s="117"/>
      <c r="F279" s="91">
        <f t="shared" si="18"/>
        <v>0</v>
      </c>
      <c r="G279" s="155"/>
      <c r="H279" s="136"/>
      <c r="I279" s="124" t="e">
        <f>VLOOKUP(H279,Presupuesto!$B$11:$C$565,2,0)</f>
        <v>#N/A</v>
      </c>
      <c r="J279" s="92" t="str">
        <f t="shared" si="19"/>
        <v>Aseguramiento de la Calidad</v>
      </c>
      <c r="K279" s="92" t="s">
        <v>414</v>
      </c>
      <c r="L279" s="92"/>
    </row>
    <row r="280" spans="3:12">
      <c r="C280" s="135"/>
      <c r="D280" s="152"/>
      <c r="E280" s="117"/>
      <c r="F280" s="91">
        <f t="shared" si="18"/>
        <v>0</v>
      </c>
      <c r="G280" s="155"/>
      <c r="H280" s="136"/>
      <c r="I280" s="124" t="e">
        <f>VLOOKUP(H280,Presupuesto!$B$11:$C$565,2,0)</f>
        <v>#N/A</v>
      </c>
      <c r="J280" s="92" t="str">
        <f t="shared" si="19"/>
        <v>Aseguramiento de la Calidad</v>
      </c>
      <c r="K280" s="92" t="s">
        <v>403</v>
      </c>
      <c r="L280" s="92"/>
    </row>
    <row r="281" spans="3:12">
      <c r="C281" s="135"/>
      <c r="D281" s="152"/>
      <c r="E281" s="117"/>
      <c r="F281" s="91">
        <f t="shared" si="18"/>
        <v>0</v>
      </c>
      <c r="G281" s="155"/>
      <c r="H281" s="136"/>
      <c r="I281" s="124" t="e">
        <f>VLOOKUP(H281,Presupuesto!$B$11:$C$565,2,0)</f>
        <v>#N/A</v>
      </c>
      <c r="J281" s="92" t="str">
        <f t="shared" si="19"/>
        <v>Aseguramiento de la Calidad</v>
      </c>
      <c r="K281" s="92" t="s">
        <v>414</v>
      </c>
      <c r="L281" s="92"/>
    </row>
    <row r="282" spans="3:12">
      <c r="C282" s="135"/>
      <c r="D282" s="152"/>
      <c r="E282" s="117"/>
      <c r="F282" s="91">
        <f t="shared" si="18"/>
        <v>0</v>
      </c>
      <c r="G282" s="155"/>
      <c r="H282" s="136"/>
      <c r="I282" s="124" t="e">
        <f>VLOOKUP(H282,Presupuesto!$B$11:$C$565,2,0)</f>
        <v>#N/A</v>
      </c>
      <c r="J282" s="92" t="str">
        <f t="shared" si="19"/>
        <v>Aseguramiento de la Calidad</v>
      </c>
      <c r="K282" s="92" t="s">
        <v>414</v>
      </c>
      <c r="L282" s="92"/>
    </row>
    <row r="283" spans="3:12">
      <c r="C283" s="135"/>
      <c r="D283" s="152"/>
      <c r="E283" s="117"/>
      <c r="F283" s="91">
        <f t="shared" si="18"/>
        <v>0</v>
      </c>
      <c r="G283" s="155"/>
      <c r="H283" s="136"/>
      <c r="I283" s="124" t="e">
        <f>VLOOKUP(H283,Presupuesto!$B$11:$C$565,2,0)</f>
        <v>#N/A</v>
      </c>
      <c r="J283" s="92" t="str">
        <f t="shared" si="19"/>
        <v>Aseguramiento de la Calidad</v>
      </c>
      <c r="K283" s="92" t="s">
        <v>414</v>
      </c>
      <c r="L283" s="92"/>
    </row>
    <row r="284" spans="3:12">
      <c r="C284" s="135"/>
      <c r="D284" s="152"/>
      <c r="E284" s="117"/>
      <c r="F284" s="91">
        <f t="shared" si="18"/>
        <v>0</v>
      </c>
      <c r="G284" s="155"/>
      <c r="H284" s="136"/>
      <c r="I284" s="124" t="e">
        <f>VLOOKUP(H284,Presupuesto!$B$11:$C$565,2,0)</f>
        <v>#N/A</v>
      </c>
      <c r="J284" s="92" t="str">
        <f t="shared" si="19"/>
        <v>Aseguramiento de la Calidad</v>
      </c>
      <c r="K284" s="92" t="s">
        <v>414</v>
      </c>
      <c r="L284" s="92"/>
    </row>
    <row r="285" spans="3:12">
      <c r="C285" s="135"/>
      <c r="D285" s="152"/>
      <c r="E285" s="117"/>
      <c r="F285" s="91">
        <f t="shared" si="18"/>
        <v>0</v>
      </c>
      <c r="G285" s="155"/>
      <c r="H285" s="136"/>
      <c r="I285" s="124" t="e">
        <f>VLOOKUP(H285,Presupuesto!$B$11:$C$565,2,0)</f>
        <v>#N/A</v>
      </c>
      <c r="J285" s="92" t="str">
        <f t="shared" si="19"/>
        <v>Aseguramiento de la Calidad</v>
      </c>
      <c r="K285" s="92" t="s">
        <v>414</v>
      </c>
      <c r="L285" s="92"/>
    </row>
    <row r="286" spans="3:12">
      <c r="C286" s="135"/>
      <c r="D286" s="152"/>
      <c r="E286" s="117"/>
      <c r="F286" s="91">
        <f t="shared" si="18"/>
        <v>0</v>
      </c>
      <c r="G286" s="155"/>
      <c r="H286" s="136"/>
      <c r="I286" s="124" t="e">
        <f>VLOOKUP(H286,Presupuesto!$B$11:$C$565,2,0)</f>
        <v>#N/A</v>
      </c>
      <c r="J286" s="92" t="str">
        <f t="shared" si="19"/>
        <v>Aseguramiento de la Calidad</v>
      </c>
      <c r="K286" s="92" t="s">
        <v>414</v>
      </c>
      <c r="L286" s="92"/>
    </row>
    <row r="287" spans="3:12">
      <c r="C287" s="135"/>
      <c r="D287" s="152"/>
      <c r="E287" s="117"/>
      <c r="F287" s="91">
        <f t="shared" si="18"/>
        <v>0</v>
      </c>
      <c r="G287" s="155"/>
      <c r="H287" s="136"/>
      <c r="I287" s="124" t="e">
        <f>VLOOKUP(H287,Presupuesto!$B$11:$C$565,2,0)</f>
        <v>#N/A</v>
      </c>
      <c r="J287" s="92" t="str">
        <f t="shared" si="19"/>
        <v>Aseguramiento de la Calidad</v>
      </c>
      <c r="K287" s="92" t="s">
        <v>414</v>
      </c>
      <c r="L287" s="92"/>
    </row>
    <row r="288" spans="3:12">
      <c r="C288" s="135"/>
      <c r="D288" s="152"/>
      <c r="E288" s="117"/>
      <c r="F288" s="91">
        <f t="shared" si="18"/>
        <v>0</v>
      </c>
      <c r="G288" s="155"/>
      <c r="H288" s="136"/>
      <c r="I288" s="124" t="e">
        <f>VLOOKUP(H288,Presupuesto!$B$11:$C$565,2,0)</f>
        <v>#N/A</v>
      </c>
      <c r="J288" s="92" t="str">
        <f t="shared" si="19"/>
        <v>Aseguramiento de la Calidad</v>
      </c>
      <c r="K288" s="92" t="s">
        <v>414</v>
      </c>
      <c r="L288" s="92"/>
    </row>
    <row r="289" spans="3:12">
      <c r="C289" s="135"/>
      <c r="D289" s="152"/>
      <c r="E289" s="117"/>
      <c r="F289" s="91">
        <f t="shared" si="18"/>
        <v>0</v>
      </c>
      <c r="G289" s="155"/>
      <c r="H289" s="136"/>
      <c r="I289" s="124" t="e">
        <f>VLOOKUP(H289,Presupuesto!$B$11:$C$565,2,0)</f>
        <v>#N/A</v>
      </c>
      <c r="J289" s="92" t="str">
        <f t="shared" si="19"/>
        <v>Aseguramiento de la Calidad</v>
      </c>
      <c r="K289" s="92" t="s">
        <v>414</v>
      </c>
      <c r="L289" s="92"/>
    </row>
    <row r="290" spans="3:12">
      <c r="C290" s="135"/>
      <c r="D290" s="152"/>
      <c r="E290" s="117"/>
      <c r="F290" s="91">
        <f t="shared" si="18"/>
        <v>0</v>
      </c>
      <c r="G290" s="155"/>
      <c r="H290" s="136"/>
      <c r="I290" s="124" t="e">
        <f>VLOOKUP(H290,Presupuesto!$B$11:$C$565,2,0)</f>
        <v>#N/A</v>
      </c>
      <c r="J290" s="92" t="str">
        <f t="shared" si="19"/>
        <v>Aseguramiento de la Calidad</v>
      </c>
      <c r="K290" s="92" t="s">
        <v>414</v>
      </c>
      <c r="L290" s="92"/>
    </row>
    <row r="291" spans="3:12">
      <c r="C291" s="135"/>
      <c r="D291" s="152"/>
      <c r="E291" s="117"/>
      <c r="F291" s="91">
        <f t="shared" si="18"/>
        <v>0</v>
      </c>
      <c r="G291" s="155"/>
      <c r="H291" s="136"/>
      <c r="I291" s="124" t="e">
        <f>VLOOKUP(H291,Presupuesto!$B$11:$C$565,2,0)</f>
        <v>#N/A</v>
      </c>
      <c r="J291" s="92" t="str">
        <f t="shared" si="19"/>
        <v>Aseguramiento de la Calidad</v>
      </c>
      <c r="K291" s="92" t="s">
        <v>414</v>
      </c>
      <c r="L291" s="92"/>
    </row>
    <row r="292" spans="3:12">
      <c r="C292" s="135"/>
      <c r="D292" s="152"/>
      <c r="E292" s="117"/>
      <c r="F292" s="91">
        <f t="shared" si="18"/>
        <v>0</v>
      </c>
      <c r="G292" s="155"/>
      <c r="H292" s="136"/>
      <c r="I292" s="124" t="e">
        <f>VLOOKUP(H292,Presupuesto!$B$11:$C$565,2,0)</f>
        <v>#N/A</v>
      </c>
      <c r="J292" s="92" t="str">
        <f t="shared" si="19"/>
        <v>Aseguramiento de la Calidad</v>
      </c>
      <c r="K292" s="92" t="s">
        <v>414</v>
      </c>
      <c r="L292" s="92"/>
    </row>
    <row r="293" spans="3:12">
      <c r="C293" s="135"/>
      <c r="D293" s="152"/>
      <c r="E293" s="117"/>
      <c r="F293" s="91">
        <f t="shared" si="18"/>
        <v>0</v>
      </c>
      <c r="G293" s="155"/>
      <c r="H293" s="136"/>
      <c r="I293" s="124" t="e">
        <f>VLOOKUP(H293,Presupuesto!$B$11:$C$565,2,0)</f>
        <v>#N/A</v>
      </c>
      <c r="J293" s="92" t="str">
        <f t="shared" si="19"/>
        <v>Aseguramiento de la Calidad</v>
      </c>
      <c r="K293" s="92" t="s">
        <v>414</v>
      </c>
      <c r="L293" s="92"/>
    </row>
    <row r="294" spans="3:12">
      <c r="C294" s="135"/>
      <c r="D294" s="152"/>
      <c r="E294" s="117"/>
      <c r="F294" s="91">
        <f t="shared" si="18"/>
        <v>0</v>
      </c>
      <c r="G294" s="155"/>
      <c r="H294" s="136"/>
      <c r="I294" s="124" t="e">
        <f>VLOOKUP(H294,Presupuesto!$B$11:$C$565,2,0)</f>
        <v>#N/A</v>
      </c>
      <c r="J294" s="92" t="str">
        <f t="shared" si="19"/>
        <v>Aseguramiento de la Calidad</v>
      </c>
      <c r="K294" s="92" t="s">
        <v>414</v>
      </c>
      <c r="L294" s="92"/>
    </row>
    <row r="295" spans="3:12">
      <c r="C295" s="135"/>
      <c r="D295" s="152"/>
      <c r="E295" s="117"/>
      <c r="F295" s="91">
        <f t="shared" si="18"/>
        <v>0</v>
      </c>
      <c r="G295" s="155"/>
      <c r="H295" s="136"/>
      <c r="I295" s="124" t="e">
        <f>VLOOKUP(H295,Presupuesto!$B$11:$C$565,2,0)</f>
        <v>#N/A</v>
      </c>
      <c r="J295" s="92" t="str">
        <f t="shared" si="19"/>
        <v>Aseguramiento de la Calidad</v>
      </c>
      <c r="K295" s="92" t="s">
        <v>414</v>
      </c>
      <c r="L295" s="92"/>
    </row>
    <row r="296" spans="3:12">
      <c r="C296" s="135"/>
      <c r="D296" s="152"/>
      <c r="E296" s="117"/>
      <c r="F296" s="91">
        <f t="shared" si="18"/>
        <v>0</v>
      </c>
      <c r="G296" s="155"/>
      <c r="H296" s="136"/>
      <c r="I296" s="124" t="e">
        <f>VLOOKUP(H296,Presupuesto!$B$11:$C$565,2,0)</f>
        <v>#N/A</v>
      </c>
      <c r="J296" s="92" t="str">
        <f t="shared" si="19"/>
        <v>Aseguramiento de la Calidad</v>
      </c>
      <c r="K296" s="92" t="s">
        <v>414</v>
      </c>
      <c r="L296" s="92"/>
    </row>
    <row r="297" spans="3:12">
      <c r="C297" s="137"/>
      <c r="D297" s="152"/>
      <c r="E297" s="112"/>
      <c r="F297" s="91">
        <f t="shared" si="18"/>
        <v>0</v>
      </c>
      <c r="G297" s="155"/>
      <c r="H297" s="138"/>
      <c r="I297" s="124" t="e">
        <f>VLOOKUP(H297,Presupuesto!$B$11:$C$565,2,0)</f>
        <v>#N/A</v>
      </c>
      <c r="J297" s="92" t="str">
        <f t="shared" si="19"/>
        <v>Aseguramiento de la Calidad</v>
      </c>
      <c r="K297" s="92" t="s">
        <v>414</v>
      </c>
      <c r="L297" s="92"/>
    </row>
    <row r="298" spans="3:12">
      <c r="C298" s="137"/>
      <c r="D298" s="152"/>
      <c r="E298" s="112"/>
      <c r="F298" s="91">
        <f t="shared" si="18"/>
        <v>0</v>
      </c>
      <c r="G298" s="155"/>
      <c r="H298" s="138"/>
      <c r="I298" s="124" t="e">
        <f>VLOOKUP(H298,Presupuesto!$B$11:$C$565,2,0)</f>
        <v>#N/A</v>
      </c>
      <c r="J298" s="92" t="str">
        <f t="shared" si="19"/>
        <v>Aseguramiento de la Calidad</v>
      </c>
      <c r="K298" s="92" t="s">
        <v>414</v>
      </c>
      <c r="L298" s="92"/>
    </row>
    <row r="299" spans="3:12">
      <c r="C299" s="137"/>
      <c r="D299" s="152"/>
      <c r="E299" s="112"/>
      <c r="F299" s="91">
        <f t="shared" si="18"/>
        <v>0</v>
      </c>
      <c r="G299" s="155"/>
      <c r="H299" s="138"/>
      <c r="I299" s="124" t="e">
        <f>VLOOKUP(H299,Presupuesto!$B$11:$C$565,2,0)</f>
        <v>#N/A</v>
      </c>
      <c r="J299" s="92" t="str">
        <f t="shared" si="19"/>
        <v>Aseguramiento de la Calidad</v>
      </c>
      <c r="K299" s="92" t="s">
        <v>414</v>
      </c>
      <c r="L299" s="92"/>
    </row>
    <row r="300" spans="3:12">
      <c r="C300" s="137"/>
      <c r="D300" s="152"/>
      <c r="E300" s="112"/>
      <c r="F300" s="91">
        <f t="shared" si="18"/>
        <v>0</v>
      </c>
      <c r="G300" s="155"/>
      <c r="H300" s="138"/>
      <c r="I300" s="124" t="e">
        <f>VLOOKUP(H300,Presupuesto!$B$11:$C$565,2,0)</f>
        <v>#N/A</v>
      </c>
      <c r="J300" s="92" t="str">
        <f t="shared" si="19"/>
        <v>Aseguramiento de la Calidad</v>
      </c>
      <c r="K300" s="92" t="s">
        <v>414</v>
      </c>
      <c r="L300" s="92"/>
    </row>
    <row r="301" spans="3:12">
      <c r="C301" s="137"/>
      <c r="D301" s="152"/>
      <c r="E301" s="112"/>
      <c r="F301" s="91">
        <f t="shared" si="18"/>
        <v>0</v>
      </c>
      <c r="G301" s="155"/>
      <c r="H301" s="138"/>
      <c r="I301" s="124" t="e">
        <f>VLOOKUP(H301,Presupuesto!$B$11:$C$565,2,0)</f>
        <v>#N/A</v>
      </c>
      <c r="J301" s="92" t="str">
        <f t="shared" si="19"/>
        <v>Aseguramiento de la Calidad</v>
      </c>
      <c r="K301" s="92" t="s">
        <v>414</v>
      </c>
      <c r="L301" s="92"/>
    </row>
    <row r="302" spans="3:12">
      <c r="C302" s="137"/>
      <c r="D302" s="152"/>
      <c r="E302" s="112"/>
      <c r="F302" s="91">
        <f t="shared" si="18"/>
        <v>0</v>
      </c>
      <c r="G302" s="155"/>
      <c r="H302" s="138"/>
      <c r="I302" s="124" t="e">
        <f>VLOOKUP(H302,Presupuesto!$B$11:$C$565,2,0)</f>
        <v>#N/A</v>
      </c>
      <c r="J302" s="92" t="str">
        <f t="shared" si="19"/>
        <v>Aseguramiento de la Calidad</v>
      </c>
      <c r="K302" s="92" t="s">
        <v>414</v>
      </c>
      <c r="L302" s="92"/>
    </row>
    <row r="303" spans="3:12">
      <c r="C303" s="137"/>
      <c r="D303" s="152"/>
      <c r="E303" s="112"/>
      <c r="F303" s="91">
        <f t="shared" si="18"/>
        <v>0</v>
      </c>
      <c r="G303" s="155"/>
      <c r="H303" s="138"/>
      <c r="I303" s="124" t="e">
        <f>VLOOKUP(H303,Presupuesto!$B$11:$C$565,2,0)</f>
        <v>#N/A</v>
      </c>
      <c r="J303" s="92" t="str">
        <f t="shared" si="19"/>
        <v>Aseguramiento de la Calidad</v>
      </c>
      <c r="K303" s="92" t="s">
        <v>414</v>
      </c>
      <c r="L303" s="92"/>
    </row>
    <row r="304" spans="3:12">
      <c r="C304" s="137"/>
      <c r="D304" s="152"/>
      <c r="E304" s="112"/>
      <c r="F304" s="91">
        <f t="shared" si="18"/>
        <v>0</v>
      </c>
      <c r="G304" s="155"/>
      <c r="H304" s="138"/>
      <c r="I304" s="124" t="e">
        <f>VLOOKUP(H304,Presupuesto!$B$11:$C$565,2,0)</f>
        <v>#N/A</v>
      </c>
      <c r="J304" s="92" t="str">
        <f t="shared" si="19"/>
        <v>Aseguramiento de la Calidad</v>
      </c>
      <c r="K304" s="92" t="s">
        <v>414</v>
      </c>
      <c r="L304" s="92"/>
    </row>
    <row r="305" spans="3:12">
      <c r="C305" s="139"/>
      <c r="D305" s="152"/>
      <c r="E305" s="112"/>
      <c r="F305" s="91">
        <f t="shared" si="18"/>
        <v>0</v>
      </c>
      <c r="G305" s="155"/>
      <c r="H305" s="140"/>
      <c r="I305" s="124" t="e">
        <f>VLOOKUP(H305,Presupuesto!$B$11:$C$565,2,0)</f>
        <v>#N/A</v>
      </c>
      <c r="J305" s="92" t="str">
        <f t="shared" si="19"/>
        <v>Aseguramiento de la Calidad</v>
      </c>
      <c r="K305" s="92" t="s">
        <v>405</v>
      </c>
      <c r="L305" s="92"/>
    </row>
    <row r="306" spans="3:12">
      <c r="C306" s="139"/>
      <c r="D306" s="152"/>
      <c r="E306" s="112"/>
      <c r="F306" s="91">
        <f t="shared" si="18"/>
        <v>0</v>
      </c>
      <c r="G306" s="155"/>
      <c r="H306" s="140"/>
      <c r="I306" s="124" t="e">
        <f>VLOOKUP(H306,Presupuesto!$B$11:$C$565,2,0)</f>
        <v>#N/A</v>
      </c>
      <c r="J306" s="92" t="str">
        <f t="shared" si="19"/>
        <v>Aseguramiento de la Calidad</v>
      </c>
      <c r="K306" s="92" t="s">
        <v>414</v>
      </c>
      <c r="L306" s="92"/>
    </row>
    <row r="307" spans="3:12">
      <c r="C307" s="139"/>
      <c r="D307" s="152"/>
      <c r="E307" s="112"/>
      <c r="F307" s="91">
        <f t="shared" si="18"/>
        <v>0</v>
      </c>
      <c r="G307" s="155"/>
      <c r="H307" s="140"/>
      <c r="I307" s="124" t="e">
        <f>VLOOKUP(H307,Presupuesto!$B$11:$C$565,2,0)</f>
        <v>#N/A</v>
      </c>
      <c r="J307" s="92" t="str">
        <f t="shared" si="19"/>
        <v>Aseguramiento de la Calidad</v>
      </c>
      <c r="K307" s="92" t="s">
        <v>414</v>
      </c>
      <c r="L307" s="92"/>
    </row>
    <row r="308" spans="3:12">
      <c r="C308" s="139"/>
      <c r="D308" s="152"/>
      <c r="E308" s="112"/>
      <c r="F308" s="91">
        <f t="shared" si="18"/>
        <v>0</v>
      </c>
      <c r="G308" s="155"/>
      <c r="H308" s="140"/>
      <c r="I308" s="124" t="e">
        <f>VLOOKUP(H308,Presupuesto!$B$11:$C$565,2,0)</f>
        <v>#N/A</v>
      </c>
      <c r="J308" s="92" t="str">
        <f t="shared" si="19"/>
        <v>Aseguramiento de la Calidad</v>
      </c>
      <c r="K308" s="92" t="s">
        <v>414</v>
      </c>
      <c r="L308" s="92"/>
    </row>
    <row r="309" spans="3:12" ht="15.75" thickBot="1">
      <c r="C309" s="141"/>
      <c r="D309" s="217"/>
      <c r="E309" s="97"/>
      <c r="F309" s="99">
        <f t="shared" si="18"/>
        <v>0</v>
      </c>
      <c r="G309" s="156"/>
      <c r="H309" s="142"/>
      <c r="I309" s="126" t="e">
        <f>VLOOKUP(H309,Presupuesto!$B$11:$C$565,2,0)</f>
        <v>#N/A</v>
      </c>
      <c r="J309" s="100" t="str">
        <f t="shared" ref="J309" si="20">$J$20</f>
        <v>Aseguramiento de la Calidad</v>
      </c>
      <c r="K309" s="118" t="s">
        <v>396</v>
      </c>
      <c r="L309" s="100"/>
    </row>
    <row r="310" spans="3:12" ht="15.75" thickBot="1">
      <c r="F310" s="84"/>
      <c r="G310" s="83"/>
      <c r="H310" s="84"/>
      <c r="I310" s="84"/>
    </row>
    <row r="311" spans="3:12" ht="15.75" thickBot="1">
      <c r="C311" s="151" t="s">
        <v>53</v>
      </c>
      <c r="D311" s="102">
        <f>SUM(F318:F352)</f>
        <v>0</v>
      </c>
      <c r="F311" s="69"/>
      <c r="G311" s="73"/>
      <c r="H311" s="69"/>
      <c r="I311" s="69"/>
    </row>
    <row r="312" spans="3:12">
      <c r="C312" s="69"/>
      <c r="D312" s="31"/>
      <c r="E312" s="87"/>
      <c r="F312" s="87"/>
      <c r="G312" s="87"/>
      <c r="H312" s="70"/>
      <c r="I312" s="70"/>
      <c r="J312" s="70"/>
      <c r="K312" s="106"/>
    </row>
    <row r="313" spans="3:12" ht="15.75">
      <c r="C313" s="251" t="s">
        <v>394</v>
      </c>
      <c r="D313" s="200"/>
      <c r="E313" s="87"/>
      <c r="F313" s="87"/>
      <c r="G313" s="87"/>
      <c r="H313" s="70"/>
      <c r="I313" s="70"/>
      <c r="J313" s="70"/>
      <c r="K313" s="106"/>
    </row>
    <row r="314" spans="3:12" ht="18.75">
      <c r="C314" s="203" t="e">
        <f>IFERROR(VLOOKUP(D313,'Desarrollo e Innov. Curricular'!$G:$H,2,FALSE),IFERROR(VLOOKUP(D313,'Investigación Científica'!$G:$H,2,FALSE),IFERROR(VLOOKUP(D313,'Vinculación Univ. Sociedad'!$G:$H,2,FALSE),IFERROR(VLOOKUP(D313,'Docencia y Profesorado Universi'!$G:$H,2,FALSE),IFERROR(VLOOKUP(D313,'Estudiantes y Graduados'!$G:$H,2,FALSE),IFERROR(VLOOKUP(D313,'10Gestion Administrativa'!$G:$H,2,FALSE),IFERROR(VLOOKUP(D313,'Gestión Académica'!$G:$H,2,FALSE),IFERROR(VLOOKUP(D313,'Aseguramiento de la Calidad'!$G:$H,2,FALSE),IFERROR(VLOOKUP(D313,'Gestión del Conocimiento'!$G:$H,2,FALSE),IFERROR(VLOOKUP(D313,'Gobernabilidad y Procesos...'!$G:$H,2,FALSE),IFERROR(VLOOKUP(D313,'Gestión del Talento Humano'!$G:$H,2,FALSE),IFERROR(VLOOKUP(D313,'Internacionalización de la E.S.'!$G:$H,2,FALSE),IFERROR(VLOOKUP(D313,'Cultura de Innovación Insti...'!$G:$H,2,FALSE),VLOOKUP(D313,'Lo Esencial de la Reforma Univ.'!$G:$H,2,0))))))))))))))</f>
        <v>#N/A</v>
      </c>
      <c r="D314" s="31"/>
      <c r="E314" s="87"/>
      <c r="F314" s="87"/>
      <c r="G314" s="87"/>
      <c r="H314" s="70"/>
      <c r="I314" s="70"/>
      <c r="J314" s="70"/>
      <c r="K314" s="106"/>
    </row>
    <row r="315" spans="3:12">
      <c r="E315" s="87"/>
      <c r="F315" s="87"/>
      <c r="G315" s="87"/>
      <c r="H315" s="70"/>
      <c r="I315" s="70"/>
      <c r="J315" s="70"/>
      <c r="K315" s="106"/>
    </row>
    <row r="316" spans="3:12" ht="15.75" thickBot="1">
      <c r="F316" s="87"/>
      <c r="G316" s="70"/>
      <c r="H316" s="70"/>
      <c r="I316" s="70"/>
    </row>
    <row r="317" spans="3:12" ht="30.75" thickBot="1">
      <c r="C317" s="123" t="s">
        <v>44</v>
      </c>
      <c r="D317" s="128" t="s">
        <v>55</v>
      </c>
      <c r="E317" s="130" t="s">
        <v>57</v>
      </c>
      <c r="F317" s="129" t="s">
        <v>27</v>
      </c>
      <c r="G317" s="127" t="s">
        <v>133</v>
      </c>
      <c r="H317" s="130" t="s">
        <v>46</v>
      </c>
      <c r="I317" s="127" t="s">
        <v>134</v>
      </c>
      <c r="J317" s="127" t="s">
        <v>412</v>
      </c>
      <c r="K317" s="127" t="s">
        <v>413</v>
      </c>
      <c r="L317" s="127" t="s">
        <v>123</v>
      </c>
    </row>
    <row r="318" spans="3:12">
      <c r="C318" s="135"/>
      <c r="D318" s="152"/>
      <c r="E318" s="109"/>
      <c r="F318" s="91">
        <f t="shared" ref="F318:F352" si="21">D318*E318</f>
        <v>0</v>
      </c>
      <c r="G318" s="155" t="s">
        <v>131</v>
      </c>
      <c r="H318" s="136"/>
      <c r="I318" s="124" t="e">
        <f>VLOOKUP(H318,Presupuesto!$B$11:$C$565,2,0)</f>
        <v>#N/A</v>
      </c>
      <c r="J318" s="213" t="s">
        <v>1376</v>
      </c>
      <c r="K318" s="92" t="s">
        <v>396</v>
      </c>
      <c r="L318" s="92"/>
    </row>
    <row r="319" spans="3:12">
      <c r="C319" s="135"/>
      <c r="D319" s="152"/>
      <c r="E319" s="117"/>
      <c r="F319" s="91">
        <f t="shared" si="21"/>
        <v>0</v>
      </c>
      <c r="G319" s="155"/>
      <c r="H319" s="136"/>
      <c r="I319" s="124" t="e">
        <f>VLOOKUP(H319,Presupuesto!$B$11:$C$565,2,0)</f>
        <v>#N/A</v>
      </c>
      <c r="J319" s="92" t="str">
        <f>$J$17</f>
        <v>Aseguramiento de la Calidad</v>
      </c>
      <c r="K319" s="92" t="s">
        <v>414</v>
      </c>
      <c r="L319" s="92"/>
    </row>
    <row r="320" spans="3:12">
      <c r="C320" s="135"/>
      <c r="D320" s="152"/>
      <c r="E320" s="117"/>
      <c r="F320" s="91">
        <f t="shared" si="21"/>
        <v>0</v>
      </c>
      <c r="G320" s="155"/>
      <c r="H320" s="136"/>
      <c r="I320" s="124" t="e">
        <f>VLOOKUP(H320,Presupuesto!$B$11:$C$565,2,0)</f>
        <v>#N/A</v>
      </c>
      <c r="J320" s="92" t="str">
        <f t="shared" ref="J320:J351" si="22">$J$17</f>
        <v>Aseguramiento de la Calidad</v>
      </c>
      <c r="K320" s="92" t="s">
        <v>414</v>
      </c>
      <c r="L320" s="92"/>
    </row>
    <row r="321" spans="3:12">
      <c r="C321" s="135"/>
      <c r="D321" s="152"/>
      <c r="E321" s="117"/>
      <c r="F321" s="91">
        <f t="shared" si="21"/>
        <v>0</v>
      </c>
      <c r="G321" s="155"/>
      <c r="H321" s="136"/>
      <c r="I321" s="124" t="e">
        <f>VLOOKUP(H321,Presupuesto!$B$11:$C$565,2,0)</f>
        <v>#N/A</v>
      </c>
      <c r="J321" s="92" t="str">
        <f t="shared" si="22"/>
        <v>Aseguramiento de la Calidad</v>
      </c>
      <c r="K321" s="92" t="s">
        <v>414</v>
      </c>
      <c r="L321" s="92"/>
    </row>
    <row r="322" spans="3:12">
      <c r="C322" s="135"/>
      <c r="D322" s="152"/>
      <c r="E322" s="117"/>
      <c r="F322" s="91">
        <f t="shared" si="21"/>
        <v>0</v>
      </c>
      <c r="G322" s="155"/>
      <c r="H322" s="136"/>
      <c r="I322" s="124" t="e">
        <f>VLOOKUP(H322,Presupuesto!$B$11:$C$565,2,0)</f>
        <v>#N/A</v>
      </c>
      <c r="J322" s="92" t="str">
        <f t="shared" si="22"/>
        <v>Aseguramiento de la Calidad</v>
      </c>
      <c r="K322" s="92" t="s">
        <v>414</v>
      </c>
      <c r="L322" s="92"/>
    </row>
    <row r="323" spans="3:12">
      <c r="C323" s="135"/>
      <c r="D323" s="152"/>
      <c r="E323" s="117"/>
      <c r="F323" s="91">
        <f t="shared" si="21"/>
        <v>0</v>
      </c>
      <c r="G323" s="155"/>
      <c r="H323" s="136"/>
      <c r="I323" s="124" t="e">
        <f>VLOOKUP(H323,Presupuesto!$B$11:$C$565,2,0)</f>
        <v>#N/A</v>
      </c>
      <c r="J323" s="92" t="str">
        <f t="shared" si="22"/>
        <v>Aseguramiento de la Calidad</v>
      </c>
      <c r="K323" s="92" t="s">
        <v>403</v>
      </c>
      <c r="L323" s="92"/>
    </row>
    <row r="324" spans="3:12">
      <c r="C324" s="135"/>
      <c r="D324" s="152"/>
      <c r="E324" s="117"/>
      <c r="F324" s="91">
        <f t="shared" si="21"/>
        <v>0</v>
      </c>
      <c r="G324" s="155"/>
      <c r="H324" s="136"/>
      <c r="I324" s="124" t="e">
        <f>VLOOKUP(H324,Presupuesto!$B$11:$C$565,2,0)</f>
        <v>#N/A</v>
      </c>
      <c r="J324" s="92" t="str">
        <f t="shared" si="22"/>
        <v>Aseguramiento de la Calidad</v>
      </c>
      <c r="K324" s="92" t="s">
        <v>414</v>
      </c>
      <c r="L324" s="92"/>
    </row>
    <row r="325" spans="3:12">
      <c r="C325" s="135"/>
      <c r="D325" s="152"/>
      <c r="E325" s="117"/>
      <c r="F325" s="91">
        <f t="shared" si="21"/>
        <v>0</v>
      </c>
      <c r="G325" s="155"/>
      <c r="H325" s="136"/>
      <c r="I325" s="124" t="e">
        <f>VLOOKUP(H325,Presupuesto!$B$11:$C$565,2,0)</f>
        <v>#N/A</v>
      </c>
      <c r="J325" s="92" t="str">
        <f t="shared" si="22"/>
        <v>Aseguramiento de la Calidad</v>
      </c>
      <c r="K325" s="92" t="s">
        <v>414</v>
      </c>
      <c r="L325" s="92"/>
    </row>
    <row r="326" spans="3:12">
      <c r="C326" s="135"/>
      <c r="D326" s="152"/>
      <c r="E326" s="117"/>
      <c r="F326" s="91">
        <f t="shared" si="21"/>
        <v>0</v>
      </c>
      <c r="G326" s="155"/>
      <c r="H326" s="136"/>
      <c r="I326" s="124" t="e">
        <f>VLOOKUP(H326,Presupuesto!$B$11:$C$565,2,0)</f>
        <v>#N/A</v>
      </c>
      <c r="J326" s="92" t="str">
        <f t="shared" si="22"/>
        <v>Aseguramiento de la Calidad</v>
      </c>
      <c r="K326" s="92" t="s">
        <v>414</v>
      </c>
      <c r="L326" s="92"/>
    </row>
    <row r="327" spans="3:12">
      <c r="C327" s="135"/>
      <c r="D327" s="152"/>
      <c r="E327" s="117"/>
      <c r="F327" s="91">
        <f t="shared" si="21"/>
        <v>0</v>
      </c>
      <c r="G327" s="155"/>
      <c r="H327" s="136"/>
      <c r="I327" s="124" t="e">
        <f>VLOOKUP(H327,Presupuesto!$B$11:$C$565,2,0)</f>
        <v>#N/A</v>
      </c>
      <c r="J327" s="92" t="str">
        <f t="shared" si="22"/>
        <v>Aseguramiento de la Calidad</v>
      </c>
      <c r="K327" s="92" t="s">
        <v>414</v>
      </c>
      <c r="L327" s="92"/>
    </row>
    <row r="328" spans="3:12">
      <c r="C328" s="135"/>
      <c r="D328" s="152"/>
      <c r="E328" s="117"/>
      <c r="F328" s="91">
        <f t="shared" si="21"/>
        <v>0</v>
      </c>
      <c r="G328" s="155"/>
      <c r="H328" s="136"/>
      <c r="I328" s="124" t="e">
        <f>VLOOKUP(H328,Presupuesto!$B$11:$C$565,2,0)</f>
        <v>#N/A</v>
      </c>
      <c r="J328" s="92" t="str">
        <f t="shared" si="22"/>
        <v>Aseguramiento de la Calidad</v>
      </c>
      <c r="K328" s="92" t="s">
        <v>414</v>
      </c>
      <c r="L328" s="92"/>
    </row>
    <row r="329" spans="3:12">
      <c r="C329" s="135"/>
      <c r="D329" s="152"/>
      <c r="E329" s="117"/>
      <c r="F329" s="91">
        <f t="shared" si="21"/>
        <v>0</v>
      </c>
      <c r="G329" s="155"/>
      <c r="H329" s="136"/>
      <c r="I329" s="124" t="e">
        <f>VLOOKUP(H329,Presupuesto!$B$11:$C$565,2,0)</f>
        <v>#N/A</v>
      </c>
      <c r="J329" s="92" t="str">
        <f t="shared" si="22"/>
        <v>Aseguramiento de la Calidad</v>
      </c>
      <c r="K329" s="92" t="s">
        <v>414</v>
      </c>
      <c r="L329" s="92"/>
    </row>
    <row r="330" spans="3:12">
      <c r="C330" s="135"/>
      <c r="D330" s="152"/>
      <c r="E330" s="117"/>
      <c r="F330" s="91">
        <f t="shared" si="21"/>
        <v>0</v>
      </c>
      <c r="G330" s="155"/>
      <c r="H330" s="136"/>
      <c r="I330" s="124" t="e">
        <f>VLOOKUP(H330,Presupuesto!$B$11:$C$565,2,0)</f>
        <v>#N/A</v>
      </c>
      <c r="J330" s="92" t="str">
        <f t="shared" si="22"/>
        <v>Aseguramiento de la Calidad</v>
      </c>
      <c r="K330" s="92" t="s">
        <v>414</v>
      </c>
      <c r="L330" s="92"/>
    </row>
    <row r="331" spans="3:12">
      <c r="C331" s="135"/>
      <c r="D331" s="152"/>
      <c r="E331" s="117"/>
      <c r="F331" s="91">
        <f t="shared" si="21"/>
        <v>0</v>
      </c>
      <c r="G331" s="155"/>
      <c r="H331" s="136"/>
      <c r="I331" s="124" t="e">
        <f>VLOOKUP(H331,Presupuesto!$B$11:$C$565,2,0)</f>
        <v>#N/A</v>
      </c>
      <c r="J331" s="92" t="str">
        <f t="shared" si="22"/>
        <v>Aseguramiento de la Calidad</v>
      </c>
      <c r="K331" s="92" t="s">
        <v>414</v>
      </c>
      <c r="L331" s="92"/>
    </row>
    <row r="332" spans="3:12">
      <c r="C332" s="135"/>
      <c r="D332" s="152"/>
      <c r="E332" s="117"/>
      <c r="F332" s="91">
        <f t="shared" si="21"/>
        <v>0</v>
      </c>
      <c r="G332" s="155"/>
      <c r="H332" s="136"/>
      <c r="I332" s="124" t="e">
        <f>VLOOKUP(H332,Presupuesto!$B$11:$C$565,2,0)</f>
        <v>#N/A</v>
      </c>
      <c r="J332" s="92" t="str">
        <f t="shared" si="22"/>
        <v>Aseguramiento de la Calidad</v>
      </c>
      <c r="K332" s="92" t="s">
        <v>414</v>
      </c>
      <c r="L332" s="92"/>
    </row>
    <row r="333" spans="3:12">
      <c r="C333" s="135"/>
      <c r="D333" s="152"/>
      <c r="E333" s="117"/>
      <c r="F333" s="91">
        <f t="shared" si="21"/>
        <v>0</v>
      </c>
      <c r="G333" s="155"/>
      <c r="H333" s="136"/>
      <c r="I333" s="124" t="e">
        <f>VLOOKUP(H333,Presupuesto!$B$11:$C$565,2,0)</f>
        <v>#N/A</v>
      </c>
      <c r="J333" s="92" t="str">
        <f t="shared" si="22"/>
        <v>Aseguramiento de la Calidad</v>
      </c>
      <c r="K333" s="92" t="s">
        <v>414</v>
      </c>
      <c r="L333" s="92"/>
    </row>
    <row r="334" spans="3:12">
      <c r="C334" s="135"/>
      <c r="D334" s="152"/>
      <c r="E334" s="117"/>
      <c r="F334" s="91">
        <f t="shared" si="21"/>
        <v>0</v>
      </c>
      <c r="G334" s="155"/>
      <c r="H334" s="136"/>
      <c r="I334" s="124" t="e">
        <f>VLOOKUP(H334,Presupuesto!$B$11:$C$565,2,0)</f>
        <v>#N/A</v>
      </c>
      <c r="J334" s="92" t="str">
        <f t="shared" si="22"/>
        <v>Aseguramiento de la Calidad</v>
      </c>
      <c r="K334" s="92" t="s">
        <v>414</v>
      </c>
      <c r="L334" s="92"/>
    </row>
    <row r="335" spans="3:12">
      <c r="C335" s="135"/>
      <c r="D335" s="152"/>
      <c r="E335" s="117"/>
      <c r="F335" s="91">
        <f t="shared" si="21"/>
        <v>0</v>
      </c>
      <c r="G335" s="155"/>
      <c r="H335" s="136"/>
      <c r="I335" s="124" t="e">
        <f>VLOOKUP(H335,Presupuesto!$B$11:$C$565,2,0)</f>
        <v>#N/A</v>
      </c>
      <c r="J335" s="92" t="str">
        <f t="shared" si="22"/>
        <v>Aseguramiento de la Calidad</v>
      </c>
      <c r="K335" s="92" t="s">
        <v>414</v>
      </c>
      <c r="L335" s="92"/>
    </row>
    <row r="336" spans="3:12">
      <c r="C336" s="135"/>
      <c r="D336" s="152"/>
      <c r="E336" s="117"/>
      <c r="F336" s="91">
        <f t="shared" si="21"/>
        <v>0</v>
      </c>
      <c r="G336" s="155"/>
      <c r="H336" s="136"/>
      <c r="I336" s="124" t="e">
        <f>VLOOKUP(H336,Presupuesto!$B$11:$C$565,2,0)</f>
        <v>#N/A</v>
      </c>
      <c r="J336" s="92" t="str">
        <f t="shared" si="22"/>
        <v>Aseguramiento de la Calidad</v>
      </c>
      <c r="K336" s="92" t="s">
        <v>414</v>
      </c>
      <c r="L336" s="92"/>
    </row>
    <row r="337" spans="3:12">
      <c r="C337" s="135"/>
      <c r="D337" s="152"/>
      <c r="E337" s="117"/>
      <c r="F337" s="91">
        <f t="shared" si="21"/>
        <v>0</v>
      </c>
      <c r="G337" s="155"/>
      <c r="H337" s="136"/>
      <c r="I337" s="124" t="e">
        <f>VLOOKUP(H337,Presupuesto!$B$11:$C$565,2,0)</f>
        <v>#N/A</v>
      </c>
      <c r="J337" s="92" t="str">
        <f t="shared" si="22"/>
        <v>Aseguramiento de la Calidad</v>
      </c>
      <c r="K337" s="92" t="s">
        <v>414</v>
      </c>
      <c r="L337" s="92"/>
    </row>
    <row r="338" spans="3:12">
      <c r="C338" s="135"/>
      <c r="D338" s="152"/>
      <c r="E338" s="117"/>
      <c r="F338" s="91">
        <f t="shared" si="21"/>
        <v>0</v>
      </c>
      <c r="G338" s="155"/>
      <c r="H338" s="136"/>
      <c r="I338" s="124" t="e">
        <f>VLOOKUP(H338,Presupuesto!$B$11:$C$565,2,0)</f>
        <v>#N/A</v>
      </c>
      <c r="J338" s="92" t="str">
        <f t="shared" si="22"/>
        <v>Aseguramiento de la Calidad</v>
      </c>
      <c r="K338" s="92" t="s">
        <v>414</v>
      </c>
      <c r="L338" s="92"/>
    </row>
    <row r="339" spans="3:12">
      <c r="C339" s="135"/>
      <c r="D339" s="152"/>
      <c r="E339" s="117"/>
      <c r="F339" s="91">
        <f t="shared" si="21"/>
        <v>0</v>
      </c>
      <c r="G339" s="155"/>
      <c r="H339" s="136"/>
      <c r="I339" s="124" t="e">
        <f>VLOOKUP(H339,Presupuesto!$B$11:$C$565,2,0)</f>
        <v>#N/A</v>
      </c>
      <c r="J339" s="92" t="str">
        <f t="shared" si="22"/>
        <v>Aseguramiento de la Calidad</v>
      </c>
      <c r="K339" s="92" t="s">
        <v>414</v>
      </c>
      <c r="L339" s="92"/>
    </row>
    <row r="340" spans="3:12">
      <c r="C340" s="137"/>
      <c r="D340" s="152"/>
      <c r="E340" s="112"/>
      <c r="F340" s="91">
        <f t="shared" si="21"/>
        <v>0</v>
      </c>
      <c r="G340" s="155"/>
      <c r="H340" s="138"/>
      <c r="I340" s="124" t="e">
        <f>VLOOKUP(H340,Presupuesto!$B$11:$C$565,2,0)</f>
        <v>#N/A</v>
      </c>
      <c r="J340" s="92" t="str">
        <f t="shared" si="22"/>
        <v>Aseguramiento de la Calidad</v>
      </c>
      <c r="K340" s="92" t="s">
        <v>414</v>
      </c>
      <c r="L340" s="92"/>
    </row>
    <row r="341" spans="3:12">
      <c r="C341" s="137"/>
      <c r="D341" s="152"/>
      <c r="E341" s="112"/>
      <c r="F341" s="91">
        <f t="shared" si="21"/>
        <v>0</v>
      </c>
      <c r="G341" s="155"/>
      <c r="H341" s="138"/>
      <c r="I341" s="124" t="e">
        <f>VLOOKUP(H341,Presupuesto!$B$11:$C$565,2,0)</f>
        <v>#N/A</v>
      </c>
      <c r="J341" s="92" t="str">
        <f t="shared" si="22"/>
        <v>Aseguramiento de la Calidad</v>
      </c>
      <c r="K341" s="92" t="s">
        <v>414</v>
      </c>
      <c r="L341" s="92"/>
    </row>
    <row r="342" spans="3:12">
      <c r="C342" s="137"/>
      <c r="D342" s="152"/>
      <c r="E342" s="112"/>
      <c r="F342" s="91">
        <f t="shared" si="21"/>
        <v>0</v>
      </c>
      <c r="G342" s="155"/>
      <c r="H342" s="138"/>
      <c r="I342" s="124" t="e">
        <f>VLOOKUP(H342,Presupuesto!$B$11:$C$565,2,0)</f>
        <v>#N/A</v>
      </c>
      <c r="J342" s="92" t="str">
        <f t="shared" si="22"/>
        <v>Aseguramiento de la Calidad</v>
      </c>
      <c r="K342" s="92" t="s">
        <v>414</v>
      </c>
      <c r="L342" s="92"/>
    </row>
    <row r="343" spans="3:12">
      <c r="C343" s="137"/>
      <c r="D343" s="152"/>
      <c r="E343" s="112"/>
      <c r="F343" s="91">
        <f t="shared" si="21"/>
        <v>0</v>
      </c>
      <c r="G343" s="155"/>
      <c r="H343" s="138"/>
      <c r="I343" s="124" t="e">
        <f>VLOOKUP(H343,Presupuesto!$B$11:$C$565,2,0)</f>
        <v>#N/A</v>
      </c>
      <c r="J343" s="92" t="str">
        <f t="shared" si="22"/>
        <v>Aseguramiento de la Calidad</v>
      </c>
      <c r="K343" s="92" t="s">
        <v>414</v>
      </c>
      <c r="L343" s="92"/>
    </row>
    <row r="344" spans="3:12">
      <c r="C344" s="137"/>
      <c r="D344" s="152"/>
      <c r="E344" s="112"/>
      <c r="F344" s="91">
        <f t="shared" si="21"/>
        <v>0</v>
      </c>
      <c r="G344" s="155"/>
      <c r="H344" s="138"/>
      <c r="I344" s="124" t="e">
        <f>VLOOKUP(H344,Presupuesto!$B$11:$C$565,2,0)</f>
        <v>#N/A</v>
      </c>
      <c r="J344" s="92" t="str">
        <f t="shared" si="22"/>
        <v>Aseguramiento de la Calidad</v>
      </c>
      <c r="K344" s="92" t="s">
        <v>414</v>
      </c>
      <c r="L344" s="92"/>
    </row>
    <row r="345" spans="3:12">
      <c r="C345" s="137"/>
      <c r="D345" s="152"/>
      <c r="E345" s="112"/>
      <c r="F345" s="91">
        <f t="shared" si="21"/>
        <v>0</v>
      </c>
      <c r="G345" s="155"/>
      <c r="H345" s="138"/>
      <c r="I345" s="124" t="e">
        <f>VLOOKUP(H345,Presupuesto!$B$11:$C$565,2,0)</f>
        <v>#N/A</v>
      </c>
      <c r="J345" s="92" t="str">
        <f t="shared" si="22"/>
        <v>Aseguramiento de la Calidad</v>
      </c>
      <c r="K345" s="92" t="s">
        <v>414</v>
      </c>
      <c r="L345" s="92"/>
    </row>
    <row r="346" spans="3:12">
      <c r="C346" s="137"/>
      <c r="D346" s="152"/>
      <c r="E346" s="112"/>
      <c r="F346" s="91">
        <f t="shared" si="21"/>
        <v>0</v>
      </c>
      <c r="G346" s="155"/>
      <c r="H346" s="138"/>
      <c r="I346" s="124" t="e">
        <f>VLOOKUP(H346,Presupuesto!$B$11:$C$565,2,0)</f>
        <v>#N/A</v>
      </c>
      <c r="J346" s="92" t="str">
        <f t="shared" si="22"/>
        <v>Aseguramiento de la Calidad</v>
      </c>
      <c r="K346" s="92" t="s">
        <v>414</v>
      </c>
      <c r="L346" s="92"/>
    </row>
    <row r="347" spans="3:12">
      <c r="C347" s="137"/>
      <c r="D347" s="152"/>
      <c r="E347" s="112"/>
      <c r="F347" s="91">
        <f t="shared" si="21"/>
        <v>0</v>
      </c>
      <c r="G347" s="155"/>
      <c r="H347" s="138"/>
      <c r="I347" s="124" t="e">
        <f>VLOOKUP(H347,Presupuesto!$B$11:$C$565,2,0)</f>
        <v>#N/A</v>
      </c>
      <c r="J347" s="92" t="str">
        <f t="shared" si="22"/>
        <v>Aseguramiento de la Calidad</v>
      </c>
      <c r="K347" s="92" t="s">
        <v>414</v>
      </c>
      <c r="L347" s="92"/>
    </row>
    <row r="348" spans="3:12">
      <c r="C348" s="139"/>
      <c r="D348" s="152"/>
      <c r="E348" s="112"/>
      <c r="F348" s="91">
        <f t="shared" si="21"/>
        <v>0</v>
      </c>
      <c r="G348" s="155"/>
      <c r="H348" s="140"/>
      <c r="I348" s="124" t="e">
        <f>VLOOKUP(H348,Presupuesto!$B$11:$C$565,2,0)</f>
        <v>#N/A</v>
      </c>
      <c r="J348" s="92" t="str">
        <f t="shared" si="22"/>
        <v>Aseguramiento de la Calidad</v>
      </c>
      <c r="K348" s="92" t="s">
        <v>405</v>
      </c>
      <c r="L348" s="92"/>
    </row>
    <row r="349" spans="3:12">
      <c r="C349" s="139"/>
      <c r="D349" s="152"/>
      <c r="E349" s="112"/>
      <c r="F349" s="91">
        <f t="shared" si="21"/>
        <v>0</v>
      </c>
      <c r="G349" s="155"/>
      <c r="H349" s="140"/>
      <c r="I349" s="124" t="e">
        <f>VLOOKUP(H349,Presupuesto!$B$11:$C$565,2,0)</f>
        <v>#N/A</v>
      </c>
      <c r="J349" s="92" t="str">
        <f t="shared" si="22"/>
        <v>Aseguramiento de la Calidad</v>
      </c>
      <c r="K349" s="92" t="s">
        <v>414</v>
      </c>
      <c r="L349" s="92"/>
    </row>
    <row r="350" spans="3:12">
      <c r="C350" s="139"/>
      <c r="D350" s="152"/>
      <c r="E350" s="112"/>
      <c r="F350" s="91">
        <f t="shared" si="21"/>
        <v>0</v>
      </c>
      <c r="G350" s="155"/>
      <c r="H350" s="140"/>
      <c r="I350" s="124" t="e">
        <f>VLOOKUP(H350,Presupuesto!$B$11:$C$565,2,0)</f>
        <v>#N/A</v>
      </c>
      <c r="J350" s="92" t="str">
        <f t="shared" si="22"/>
        <v>Aseguramiento de la Calidad</v>
      </c>
      <c r="K350" s="92" t="s">
        <v>414</v>
      </c>
      <c r="L350" s="92"/>
    </row>
    <row r="351" spans="3:12">
      <c r="C351" s="139"/>
      <c r="D351" s="152"/>
      <c r="E351" s="112"/>
      <c r="F351" s="91">
        <f t="shared" si="21"/>
        <v>0</v>
      </c>
      <c r="G351" s="155"/>
      <c r="H351" s="140"/>
      <c r="I351" s="124" t="e">
        <f>VLOOKUP(H351,Presupuesto!$B$11:$C$565,2,0)</f>
        <v>#N/A</v>
      </c>
      <c r="J351" s="92" t="str">
        <f t="shared" si="22"/>
        <v>Aseguramiento de la Calidad</v>
      </c>
      <c r="K351" s="92" t="s">
        <v>414</v>
      </c>
      <c r="L351" s="92"/>
    </row>
    <row r="352" spans="3:12" ht="15.75" thickBot="1">
      <c r="C352" s="141"/>
      <c r="D352" s="217"/>
      <c r="E352" s="97"/>
      <c r="F352" s="99">
        <f t="shared" si="21"/>
        <v>0</v>
      </c>
      <c r="G352" s="156"/>
      <c r="H352" s="142"/>
      <c r="I352" s="126" t="e">
        <f>VLOOKUP(H352,Presupuesto!$B$11:$C$565,2,0)</f>
        <v>#N/A</v>
      </c>
      <c r="J352" s="100" t="str">
        <f t="shared" ref="J352" si="23">$J$20</f>
        <v>Aseguramiento de la Calidad</v>
      </c>
      <c r="K352" s="118" t="s">
        <v>396</v>
      </c>
      <c r="L352" s="100"/>
    </row>
    <row r="353" spans="3:12" ht="15.75" thickBot="1"/>
    <row r="354" spans="3:12" ht="15.75" thickBot="1">
      <c r="C354" s="151" t="s">
        <v>53</v>
      </c>
      <c r="D354" s="102">
        <f>SUM(F361:F395)</f>
        <v>0</v>
      </c>
      <c r="F354" s="69"/>
      <c r="G354" s="73"/>
      <c r="H354" s="69"/>
      <c r="I354" s="69"/>
    </row>
    <row r="355" spans="3:12">
      <c r="C355" s="69"/>
      <c r="D355" s="31"/>
      <c r="E355" s="87"/>
      <c r="F355" s="87"/>
      <c r="G355" s="87"/>
      <c r="H355" s="70"/>
      <c r="I355" s="70"/>
      <c r="J355" s="70"/>
      <c r="K355" s="106"/>
    </row>
    <row r="356" spans="3:12" ht="15.75">
      <c r="C356" s="251" t="s">
        <v>394</v>
      </c>
      <c r="D356" s="200"/>
      <c r="E356" s="87"/>
      <c r="F356" s="87"/>
      <c r="G356" s="87"/>
      <c r="H356" s="70"/>
      <c r="I356" s="70"/>
      <c r="J356" s="70"/>
      <c r="K356" s="106"/>
    </row>
    <row r="357" spans="3:12" ht="18.75">
      <c r="C357" s="203" t="e">
        <f>IFERROR(VLOOKUP(D356,'Desarrollo e Innov. Curricular'!$G:$H,2,FALSE),IFERROR(VLOOKUP(D356,'Investigación Científica'!$G:$H,2,FALSE),IFERROR(VLOOKUP(D356,'Vinculación Univ. Sociedad'!$G:$H,2,FALSE),IFERROR(VLOOKUP(D356,'Docencia y Profesorado Universi'!$G:$H,2,FALSE),IFERROR(VLOOKUP(D356,'Estudiantes y Graduados'!$G:$H,2,FALSE),IFERROR(VLOOKUP(D356,'10Gestion Administrativa'!$G:$H,2,FALSE),IFERROR(VLOOKUP(D356,'Gestión Académica'!$G:$H,2,FALSE),IFERROR(VLOOKUP(D356,'Aseguramiento de la Calidad'!$G:$H,2,FALSE),IFERROR(VLOOKUP(D356,'Gestión del Conocimiento'!$G:$H,2,FALSE),IFERROR(VLOOKUP(D356,'Gobernabilidad y Procesos...'!$G:$H,2,FALSE),IFERROR(VLOOKUP(D356,'Gestión del Talento Humano'!$G:$H,2,FALSE),IFERROR(VLOOKUP(D356,'Internacionalización de la E.S.'!$G:$H,2,FALSE),IFERROR(VLOOKUP(D356,'Cultura de Innovación Insti...'!$G:$H,2,FALSE),VLOOKUP(D356,'Lo Esencial de la Reforma Univ.'!$G:$H,2,0))))))))))))))</f>
        <v>#N/A</v>
      </c>
      <c r="D357" s="31"/>
      <c r="E357" s="87"/>
      <c r="F357" s="87"/>
      <c r="G357" s="87"/>
      <c r="H357" s="70"/>
      <c r="I357" s="70"/>
      <c r="J357" s="70"/>
      <c r="K357" s="106"/>
    </row>
    <row r="358" spans="3:12">
      <c r="E358" s="87"/>
      <c r="F358" s="87"/>
      <c r="G358" s="87"/>
      <c r="H358" s="70"/>
      <c r="I358" s="70"/>
      <c r="J358" s="70"/>
      <c r="K358" s="106"/>
    </row>
    <row r="359" spans="3:12" ht="15.75" thickBot="1">
      <c r="F359" s="87"/>
      <c r="G359" s="70"/>
      <c r="H359" s="70"/>
      <c r="I359" s="70"/>
    </row>
    <row r="360" spans="3:12" ht="30.75" thickBot="1">
      <c r="C360" s="123" t="s">
        <v>44</v>
      </c>
      <c r="D360" s="128" t="s">
        <v>55</v>
      </c>
      <c r="E360" s="130" t="s">
        <v>57</v>
      </c>
      <c r="F360" s="129" t="s">
        <v>27</v>
      </c>
      <c r="G360" s="127" t="s">
        <v>133</v>
      </c>
      <c r="H360" s="130" t="s">
        <v>46</v>
      </c>
      <c r="I360" s="127" t="s">
        <v>134</v>
      </c>
      <c r="J360" s="127" t="s">
        <v>412</v>
      </c>
      <c r="K360" s="127" t="s">
        <v>413</v>
      </c>
      <c r="L360" s="127" t="s">
        <v>123</v>
      </c>
    </row>
    <row r="361" spans="3:12">
      <c r="C361" s="135"/>
      <c r="D361" s="152"/>
      <c r="E361" s="109"/>
      <c r="F361" s="91">
        <f t="shared" ref="F361:F395" si="24">D361*E361</f>
        <v>0</v>
      </c>
      <c r="G361" s="155" t="s">
        <v>131</v>
      </c>
      <c r="H361" s="136"/>
      <c r="I361" s="124" t="e">
        <f>VLOOKUP(H361,Presupuesto!$B$11:$C$565,2,0)</f>
        <v>#N/A</v>
      </c>
      <c r="J361" s="213" t="s">
        <v>1376</v>
      </c>
      <c r="K361" s="92" t="s">
        <v>396</v>
      </c>
      <c r="L361" s="92"/>
    </row>
    <row r="362" spans="3:12">
      <c r="C362" s="135"/>
      <c r="D362" s="152"/>
      <c r="E362" s="117"/>
      <c r="F362" s="91">
        <f t="shared" si="24"/>
        <v>0</v>
      </c>
      <c r="G362" s="155"/>
      <c r="H362" s="136"/>
      <c r="I362" s="124" t="e">
        <f>VLOOKUP(H362,Presupuesto!$B$11:$C$565,2,0)</f>
        <v>#N/A</v>
      </c>
      <c r="J362" s="92" t="str">
        <f>$J$17</f>
        <v>Aseguramiento de la Calidad</v>
      </c>
      <c r="K362" s="92" t="s">
        <v>414</v>
      </c>
      <c r="L362" s="92"/>
    </row>
    <row r="363" spans="3:12">
      <c r="C363" s="135"/>
      <c r="D363" s="152"/>
      <c r="E363" s="117"/>
      <c r="F363" s="91">
        <f t="shared" si="24"/>
        <v>0</v>
      </c>
      <c r="G363" s="155"/>
      <c r="H363" s="136"/>
      <c r="I363" s="124" t="e">
        <f>VLOOKUP(H363,Presupuesto!$B$11:$C$565,2,0)</f>
        <v>#N/A</v>
      </c>
      <c r="J363" s="92" t="str">
        <f t="shared" ref="J363:J394" si="25">$J$17</f>
        <v>Aseguramiento de la Calidad</v>
      </c>
      <c r="K363" s="92" t="s">
        <v>414</v>
      </c>
      <c r="L363" s="92"/>
    </row>
    <row r="364" spans="3:12">
      <c r="C364" s="135"/>
      <c r="D364" s="152"/>
      <c r="E364" s="117"/>
      <c r="F364" s="91">
        <f t="shared" si="24"/>
        <v>0</v>
      </c>
      <c r="G364" s="155"/>
      <c r="H364" s="136"/>
      <c r="I364" s="124" t="e">
        <f>VLOOKUP(H364,Presupuesto!$B$11:$C$565,2,0)</f>
        <v>#N/A</v>
      </c>
      <c r="J364" s="92" t="str">
        <f t="shared" si="25"/>
        <v>Aseguramiento de la Calidad</v>
      </c>
      <c r="K364" s="92" t="s">
        <v>414</v>
      </c>
      <c r="L364" s="92"/>
    </row>
    <row r="365" spans="3:12">
      <c r="C365" s="135"/>
      <c r="D365" s="152"/>
      <c r="E365" s="117"/>
      <c r="F365" s="91">
        <f t="shared" si="24"/>
        <v>0</v>
      </c>
      <c r="G365" s="155"/>
      <c r="H365" s="136"/>
      <c r="I365" s="124" t="e">
        <f>VLOOKUP(H365,Presupuesto!$B$11:$C$565,2,0)</f>
        <v>#N/A</v>
      </c>
      <c r="J365" s="92" t="str">
        <f t="shared" si="25"/>
        <v>Aseguramiento de la Calidad</v>
      </c>
      <c r="K365" s="92" t="s">
        <v>414</v>
      </c>
      <c r="L365" s="92"/>
    </row>
    <row r="366" spans="3:12">
      <c r="C366" s="135"/>
      <c r="D366" s="152"/>
      <c r="E366" s="117"/>
      <c r="F366" s="91">
        <f t="shared" si="24"/>
        <v>0</v>
      </c>
      <c r="G366" s="155"/>
      <c r="H366" s="136"/>
      <c r="I366" s="124" t="e">
        <f>VLOOKUP(H366,Presupuesto!$B$11:$C$565,2,0)</f>
        <v>#N/A</v>
      </c>
      <c r="J366" s="92" t="str">
        <f t="shared" si="25"/>
        <v>Aseguramiento de la Calidad</v>
      </c>
      <c r="K366" s="92" t="s">
        <v>403</v>
      </c>
      <c r="L366" s="92"/>
    </row>
    <row r="367" spans="3:12">
      <c r="C367" s="135"/>
      <c r="D367" s="152"/>
      <c r="E367" s="117"/>
      <c r="F367" s="91">
        <f t="shared" si="24"/>
        <v>0</v>
      </c>
      <c r="G367" s="155"/>
      <c r="H367" s="136"/>
      <c r="I367" s="124" t="e">
        <f>VLOOKUP(H367,Presupuesto!$B$11:$C$565,2,0)</f>
        <v>#N/A</v>
      </c>
      <c r="J367" s="92" t="str">
        <f t="shared" si="25"/>
        <v>Aseguramiento de la Calidad</v>
      </c>
      <c r="K367" s="92" t="s">
        <v>414</v>
      </c>
      <c r="L367" s="92"/>
    </row>
    <row r="368" spans="3:12">
      <c r="C368" s="135"/>
      <c r="D368" s="152"/>
      <c r="E368" s="117"/>
      <c r="F368" s="91">
        <f t="shared" si="24"/>
        <v>0</v>
      </c>
      <c r="G368" s="155"/>
      <c r="H368" s="136"/>
      <c r="I368" s="124" t="e">
        <f>VLOOKUP(H368,Presupuesto!$B$11:$C$565,2,0)</f>
        <v>#N/A</v>
      </c>
      <c r="J368" s="92" t="str">
        <f t="shared" si="25"/>
        <v>Aseguramiento de la Calidad</v>
      </c>
      <c r="K368" s="92" t="s">
        <v>414</v>
      </c>
      <c r="L368" s="92"/>
    </row>
    <row r="369" spans="3:12">
      <c r="C369" s="135"/>
      <c r="D369" s="152"/>
      <c r="E369" s="117"/>
      <c r="F369" s="91">
        <f t="shared" si="24"/>
        <v>0</v>
      </c>
      <c r="G369" s="155"/>
      <c r="H369" s="136"/>
      <c r="I369" s="124" t="e">
        <f>VLOOKUP(H369,Presupuesto!$B$11:$C$565,2,0)</f>
        <v>#N/A</v>
      </c>
      <c r="J369" s="92" t="str">
        <f t="shared" si="25"/>
        <v>Aseguramiento de la Calidad</v>
      </c>
      <c r="K369" s="92" t="s">
        <v>414</v>
      </c>
      <c r="L369" s="92"/>
    </row>
    <row r="370" spans="3:12">
      <c r="C370" s="135"/>
      <c r="D370" s="152"/>
      <c r="E370" s="117"/>
      <c r="F370" s="91">
        <f t="shared" si="24"/>
        <v>0</v>
      </c>
      <c r="G370" s="155"/>
      <c r="H370" s="136"/>
      <c r="I370" s="124" t="e">
        <f>VLOOKUP(H370,Presupuesto!$B$11:$C$565,2,0)</f>
        <v>#N/A</v>
      </c>
      <c r="J370" s="92" t="str">
        <f t="shared" si="25"/>
        <v>Aseguramiento de la Calidad</v>
      </c>
      <c r="K370" s="92" t="s">
        <v>414</v>
      </c>
      <c r="L370" s="92"/>
    </row>
    <row r="371" spans="3:12">
      <c r="C371" s="135"/>
      <c r="D371" s="152"/>
      <c r="E371" s="117"/>
      <c r="F371" s="91">
        <f t="shared" si="24"/>
        <v>0</v>
      </c>
      <c r="G371" s="155"/>
      <c r="H371" s="136"/>
      <c r="I371" s="124" t="e">
        <f>VLOOKUP(H371,Presupuesto!$B$11:$C$565,2,0)</f>
        <v>#N/A</v>
      </c>
      <c r="J371" s="92" t="str">
        <f t="shared" si="25"/>
        <v>Aseguramiento de la Calidad</v>
      </c>
      <c r="K371" s="92" t="s">
        <v>414</v>
      </c>
      <c r="L371" s="92"/>
    </row>
    <row r="372" spans="3:12">
      <c r="C372" s="135"/>
      <c r="D372" s="152"/>
      <c r="E372" s="117"/>
      <c r="F372" s="91">
        <f t="shared" si="24"/>
        <v>0</v>
      </c>
      <c r="G372" s="155"/>
      <c r="H372" s="136"/>
      <c r="I372" s="124" t="e">
        <f>VLOOKUP(H372,Presupuesto!$B$11:$C$565,2,0)</f>
        <v>#N/A</v>
      </c>
      <c r="J372" s="92" t="str">
        <f t="shared" si="25"/>
        <v>Aseguramiento de la Calidad</v>
      </c>
      <c r="K372" s="92" t="s">
        <v>414</v>
      </c>
      <c r="L372" s="92"/>
    </row>
    <row r="373" spans="3:12">
      <c r="C373" s="135"/>
      <c r="D373" s="152"/>
      <c r="E373" s="117"/>
      <c r="F373" s="91">
        <f t="shared" si="24"/>
        <v>0</v>
      </c>
      <c r="G373" s="155"/>
      <c r="H373" s="136"/>
      <c r="I373" s="124" t="e">
        <f>VLOOKUP(H373,Presupuesto!$B$11:$C$565,2,0)</f>
        <v>#N/A</v>
      </c>
      <c r="J373" s="92" t="str">
        <f t="shared" si="25"/>
        <v>Aseguramiento de la Calidad</v>
      </c>
      <c r="K373" s="92" t="s">
        <v>414</v>
      </c>
      <c r="L373" s="92"/>
    </row>
    <row r="374" spans="3:12">
      <c r="C374" s="135"/>
      <c r="D374" s="152"/>
      <c r="E374" s="117"/>
      <c r="F374" s="91">
        <f t="shared" si="24"/>
        <v>0</v>
      </c>
      <c r="G374" s="155"/>
      <c r="H374" s="136"/>
      <c r="I374" s="124" t="e">
        <f>VLOOKUP(H374,Presupuesto!$B$11:$C$565,2,0)</f>
        <v>#N/A</v>
      </c>
      <c r="J374" s="92" t="str">
        <f t="shared" si="25"/>
        <v>Aseguramiento de la Calidad</v>
      </c>
      <c r="K374" s="92" t="s">
        <v>414</v>
      </c>
      <c r="L374" s="92"/>
    </row>
    <row r="375" spans="3:12">
      <c r="C375" s="135"/>
      <c r="D375" s="152"/>
      <c r="E375" s="117"/>
      <c r="F375" s="91">
        <f t="shared" si="24"/>
        <v>0</v>
      </c>
      <c r="G375" s="155"/>
      <c r="H375" s="136"/>
      <c r="I375" s="124" t="e">
        <f>VLOOKUP(H375,Presupuesto!$B$11:$C$565,2,0)</f>
        <v>#N/A</v>
      </c>
      <c r="J375" s="92" t="str">
        <f t="shared" si="25"/>
        <v>Aseguramiento de la Calidad</v>
      </c>
      <c r="K375" s="92" t="s">
        <v>414</v>
      </c>
      <c r="L375" s="92"/>
    </row>
    <row r="376" spans="3:12">
      <c r="C376" s="135"/>
      <c r="D376" s="152"/>
      <c r="E376" s="117"/>
      <c r="F376" s="91">
        <f t="shared" si="24"/>
        <v>0</v>
      </c>
      <c r="G376" s="155"/>
      <c r="H376" s="136"/>
      <c r="I376" s="124" t="e">
        <f>VLOOKUP(H376,Presupuesto!$B$11:$C$565,2,0)</f>
        <v>#N/A</v>
      </c>
      <c r="J376" s="92" t="str">
        <f t="shared" si="25"/>
        <v>Aseguramiento de la Calidad</v>
      </c>
      <c r="K376" s="92" t="s">
        <v>414</v>
      </c>
      <c r="L376" s="92"/>
    </row>
    <row r="377" spans="3:12">
      <c r="C377" s="135"/>
      <c r="D377" s="152"/>
      <c r="E377" s="117"/>
      <c r="F377" s="91">
        <f t="shared" si="24"/>
        <v>0</v>
      </c>
      <c r="G377" s="155"/>
      <c r="H377" s="136"/>
      <c r="I377" s="124" t="e">
        <f>VLOOKUP(H377,Presupuesto!$B$11:$C$565,2,0)</f>
        <v>#N/A</v>
      </c>
      <c r="J377" s="92" t="str">
        <f t="shared" si="25"/>
        <v>Aseguramiento de la Calidad</v>
      </c>
      <c r="K377" s="92" t="s">
        <v>414</v>
      </c>
      <c r="L377" s="92"/>
    </row>
    <row r="378" spans="3:12">
      <c r="C378" s="135"/>
      <c r="D378" s="152"/>
      <c r="E378" s="117"/>
      <c r="F378" s="91">
        <f t="shared" si="24"/>
        <v>0</v>
      </c>
      <c r="G378" s="155"/>
      <c r="H378" s="136"/>
      <c r="I378" s="124" t="e">
        <f>VLOOKUP(H378,Presupuesto!$B$11:$C$565,2,0)</f>
        <v>#N/A</v>
      </c>
      <c r="J378" s="92" t="str">
        <f t="shared" si="25"/>
        <v>Aseguramiento de la Calidad</v>
      </c>
      <c r="K378" s="92" t="s">
        <v>414</v>
      </c>
      <c r="L378" s="92"/>
    </row>
    <row r="379" spans="3:12">
      <c r="C379" s="135"/>
      <c r="D379" s="152"/>
      <c r="E379" s="117"/>
      <c r="F379" s="91">
        <f t="shared" si="24"/>
        <v>0</v>
      </c>
      <c r="G379" s="155"/>
      <c r="H379" s="136"/>
      <c r="I379" s="124" t="e">
        <f>VLOOKUP(H379,Presupuesto!$B$11:$C$565,2,0)</f>
        <v>#N/A</v>
      </c>
      <c r="J379" s="92" t="str">
        <f t="shared" si="25"/>
        <v>Aseguramiento de la Calidad</v>
      </c>
      <c r="K379" s="92" t="s">
        <v>414</v>
      </c>
      <c r="L379" s="92"/>
    </row>
    <row r="380" spans="3:12">
      <c r="C380" s="135"/>
      <c r="D380" s="152"/>
      <c r="E380" s="117"/>
      <c r="F380" s="91">
        <f t="shared" si="24"/>
        <v>0</v>
      </c>
      <c r="G380" s="155"/>
      <c r="H380" s="136"/>
      <c r="I380" s="124" t="e">
        <f>VLOOKUP(H380,Presupuesto!$B$11:$C$565,2,0)</f>
        <v>#N/A</v>
      </c>
      <c r="J380" s="92" t="str">
        <f t="shared" si="25"/>
        <v>Aseguramiento de la Calidad</v>
      </c>
      <c r="K380" s="92" t="s">
        <v>414</v>
      </c>
      <c r="L380" s="92"/>
    </row>
    <row r="381" spans="3:12">
      <c r="C381" s="135"/>
      <c r="D381" s="152"/>
      <c r="E381" s="117"/>
      <c r="F381" s="91">
        <f t="shared" si="24"/>
        <v>0</v>
      </c>
      <c r="G381" s="155"/>
      <c r="H381" s="136"/>
      <c r="I381" s="124" t="e">
        <f>VLOOKUP(H381,Presupuesto!$B$11:$C$565,2,0)</f>
        <v>#N/A</v>
      </c>
      <c r="J381" s="92" t="str">
        <f t="shared" si="25"/>
        <v>Aseguramiento de la Calidad</v>
      </c>
      <c r="K381" s="92" t="s">
        <v>414</v>
      </c>
      <c r="L381" s="92"/>
    </row>
    <row r="382" spans="3:12">
      <c r="C382" s="135"/>
      <c r="D382" s="152"/>
      <c r="E382" s="117"/>
      <c r="F382" s="91">
        <f t="shared" si="24"/>
        <v>0</v>
      </c>
      <c r="G382" s="155"/>
      <c r="H382" s="136"/>
      <c r="I382" s="124" t="e">
        <f>VLOOKUP(H382,Presupuesto!$B$11:$C$565,2,0)</f>
        <v>#N/A</v>
      </c>
      <c r="J382" s="92" t="str">
        <f t="shared" si="25"/>
        <v>Aseguramiento de la Calidad</v>
      </c>
      <c r="K382" s="92" t="s">
        <v>414</v>
      </c>
      <c r="L382" s="92"/>
    </row>
    <row r="383" spans="3:12">
      <c r="C383" s="137"/>
      <c r="D383" s="152"/>
      <c r="E383" s="112"/>
      <c r="F383" s="91">
        <f t="shared" si="24"/>
        <v>0</v>
      </c>
      <c r="G383" s="155"/>
      <c r="H383" s="138"/>
      <c r="I383" s="124" t="e">
        <f>VLOOKUP(H383,Presupuesto!$B$11:$C$565,2,0)</f>
        <v>#N/A</v>
      </c>
      <c r="J383" s="92" t="str">
        <f t="shared" si="25"/>
        <v>Aseguramiento de la Calidad</v>
      </c>
      <c r="K383" s="92" t="s">
        <v>414</v>
      </c>
      <c r="L383" s="92"/>
    </row>
    <row r="384" spans="3:12">
      <c r="C384" s="137"/>
      <c r="D384" s="152"/>
      <c r="E384" s="112"/>
      <c r="F384" s="91">
        <f t="shared" si="24"/>
        <v>0</v>
      </c>
      <c r="G384" s="155"/>
      <c r="H384" s="138"/>
      <c r="I384" s="124" t="e">
        <f>VLOOKUP(H384,Presupuesto!$B$11:$C$565,2,0)</f>
        <v>#N/A</v>
      </c>
      <c r="J384" s="92" t="str">
        <f t="shared" si="25"/>
        <v>Aseguramiento de la Calidad</v>
      </c>
      <c r="K384" s="92" t="s">
        <v>414</v>
      </c>
      <c r="L384" s="92"/>
    </row>
    <row r="385" spans="3:12">
      <c r="C385" s="137"/>
      <c r="D385" s="152"/>
      <c r="E385" s="112"/>
      <c r="F385" s="91">
        <f t="shared" si="24"/>
        <v>0</v>
      </c>
      <c r="G385" s="155"/>
      <c r="H385" s="138"/>
      <c r="I385" s="124" t="e">
        <f>VLOOKUP(H385,Presupuesto!$B$11:$C$565,2,0)</f>
        <v>#N/A</v>
      </c>
      <c r="J385" s="92" t="str">
        <f t="shared" si="25"/>
        <v>Aseguramiento de la Calidad</v>
      </c>
      <c r="K385" s="92" t="s">
        <v>414</v>
      </c>
      <c r="L385" s="92"/>
    </row>
    <row r="386" spans="3:12">
      <c r="C386" s="137"/>
      <c r="D386" s="152"/>
      <c r="E386" s="112"/>
      <c r="F386" s="91">
        <f t="shared" si="24"/>
        <v>0</v>
      </c>
      <c r="G386" s="155"/>
      <c r="H386" s="138"/>
      <c r="I386" s="124" t="e">
        <f>VLOOKUP(H386,Presupuesto!$B$11:$C$565,2,0)</f>
        <v>#N/A</v>
      </c>
      <c r="J386" s="92" t="str">
        <f t="shared" si="25"/>
        <v>Aseguramiento de la Calidad</v>
      </c>
      <c r="K386" s="92" t="s">
        <v>414</v>
      </c>
      <c r="L386" s="92"/>
    </row>
    <row r="387" spans="3:12">
      <c r="C387" s="137"/>
      <c r="D387" s="152"/>
      <c r="E387" s="112"/>
      <c r="F387" s="91">
        <f t="shared" si="24"/>
        <v>0</v>
      </c>
      <c r="G387" s="155"/>
      <c r="H387" s="138"/>
      <c r="I387" s="124" t="e">
        <f>VLOOKUP(H387,Presupuesto!$B$11:$C$565,2,0)</f>
        <v>#N/A</v>
      </c>
      <c r="J387" s="92" t="str">
        <f t="shared" si="25"/>
        <v>Aseguramiento de la Calidad</v>
      </c>
      <c r="K387" s="92" t="s">
        <v>414</v>
      </c>
      <c r="L387" s="92"/>
    </row>
    <row r="388" spans="3:12">
      <c r="C388" s="137"/>
      <c r="D388" s="152"/>
      <c r="E388" s="112"/>
      <c r="F388" s="91">
        <f t="shared" si="24"/>
        <v>0</v>
      </c>
      <c r="G388" s="155"/>
      <c r="H388" s="138"/>
      <c r="I388" s="124" t="e">
        <f>VLOOKUP(H388,Presupuesto!$B$11:$C$565,2,0)</f>
        <v>#N/A</v>
      </c>
      <c r="J388" s="92" t="str">
        <f t="shared" si="25"/>
        <v>Aseguramiento de la Calidad</v>
      </c>
      <c r="K388" s="92" t="s">
        <v>414</v>
      </c>
      <c r="L388" s="92"/>
    </row>
    <row r="389" spans="3:12">
      <c r="C389" s="137"/>
      <c r="D389" s="152"/>
      <c r="E389" s="112"/>
      <c r="F389" s="91">
        <f t="shared" si="24"/>
        <v>0</v>
      </c>
      <c r="G389" s="155"/>
      <c r="H389" s="138"/>
      <c r="I389" s="124" t="e">
        <f>VLOOKUP(H389,Presupuesto!$B$11:$C$565,2,0)</f>
        <v>#N/A</v>
      </c>
      <c r="J389" s="92" t="str">
        <f t="shared" si="25"/>
        <v>Aseguramiento de la Calidad</v>
      </c>
      <c r="K389" s="92" t="s">
        <v>414</v>
      </c>
      <c r="L389" s="92"/>
    </row>
    <row r="390" spans="3:12">
      <c r="C390" s="137"/>
      <c r="D390" s="152"/>
      <c r="E390" s="112"/>
      <c r="F390" s="91">
        <f t="shared" si="24"/>
        <v>0</v>
      </c>
      <c r="G390" s="155"/>
      <c r="H390" s="138"/>
      <c r="I390" s="124" t="e">
        <f>VLOOKUP(H390,Presupuesto!$B$11:$C$565,2,0)</f>
        <v>#N/A</v>
      </c>
      <c r="J390" s="92" t="str">
        <f t="shared" si="25"/>
        <v>Aseguramiento de la Calidad</v>
      </c>
      <c r="K390" s="92" t="s">
        <v>414</v>
      </c>
      <c r="L390" s="92"/>
    </row>
    <row r="391" spans="3:12">
      <c r="C391" s="139"/>
      <c r="D391" s="152"/>
      <c r="E391" s="112"/>
      <c r="F391" s="91">
        <f t="shared" si="24"/>
        <v>0</v>
      </c>
      <c r="G391" s="155"/>
      <c r="H391" s="140"/>
      <c r="I391" s="124" t="e">
        <f>VLOOKUP(H391,Presupuesto!$B$11:$C$565,2,0)</f>
        <v>#N/A</v>
      </c>
      <c r="J391" s="92" t="str">
        <f t="shared" si="25"/>
        <v>Aseguramiento de la Calidad</v>
      </c>
      <c r="K391" s="92" t="s">
        <v>405</v>
      </c>
      <c r="L391" s="92"/>
    </row>
    <row r="392" spans="3:12">
      <c r="C392" s="139"/>
      <c r="D392" s="152"/>
      <c r="E392" s="112"/>
      <c r="F392" s="91">
        <f t="shared" si="24"/>
        <v>0</v>
      </c>
      <c r="G392" s="155"/>
      <c r="H392" s="140"/>
      <c r="I392" s="124" t="e">
        <f>VLOOKUP(H392,Presupuesto!$B$11:$C$565,2,0)</f>
        <v>#N/A</v>
      </c>
      <c r="J392" s="92" t="str">
        <f t="shared" si="25"/>
        <v>Aseguramiento de la Calidad</v>
      </c>
      <c r="K392" s="92" t="s">
        <v>414</v>
      </c>
      <c r="L392" s="92"/>
    </row>
    <row r="393" spans="3:12">
      <c r="C393" s="139"/>
      <c r="D393" s="152"/>
      <c r="E393" s="112"/>
      <c r="F393" s="91">
        <f t="shared" si="24"/>
        <v>0</v>
      </c>
      <c r="G393" s="155"/>
      <c r="H393" s="140"/>
      <c r="I393" s="124" t="e">
        <f>VLOOKUP(H393,Presupuesto!$B$11:$C$565,2,0)</f>
        <v>#N/A</v>
      </c>
      <c r="J393" s="92" t="str">
        <f t="shared" si="25"/>
        <v>Aseguramiento de la Calidad</v>
      </c>
      <c r="K393" s="92" t="s">
        <v>414</v>
      </c>
      <c r="L393" s="92"/>
    </row>
    <row r="394" spans="3:12">
      <c r="C394" s="139"/>
      <c r="D394" s="152"/>
      <c r="E394" s="112"/>
      <c r="F394" s="91">
        <f t="shared" si="24"/>
        <v>0</v>
      </c>
      <c r="G394" s="155"/>
      <c r="H394" s="140"/>
      <c r="I394" s="124" t="e">
        <f>VLOOKUP(H394,Presupuesto!$B$11:$C$565,2,0)</f>
        <v>#N/A</v>
      </c>
      <c r="J394" s="92" t="str">
        <f t="shared" si="25"/>
        <v>Aseguramiento de la Calidad</v>
      </c>
      <c r="K394" s="92" t="s">
        <v>414</v>
      </c>
      <c r="L394" s="92"/>
    </row>
    <row r="395" spans="3:12" ht="15.75" thickBot="1">
      <c r="C395" s="141"/>
      <c r="D395" s="217"/>
      <c r="E395" s="97"/>
      <c r="F395" s="99">
        <f t="shared" si="24"/>
        <v>0</v>
      </c>
      <c r="G395" s="156"/>
      <c r="H395" s="142"/>
      <c r="I395" s="126" t="e">
        <f>VLOOKUP(H395,Presupuesto!$B$11:$C$565,2,0)</f>
        <v>#N/A</v>
      </c>
      <c r="J395" s="100" t="str">
        <f t="shared" ref="J395" si="26">$J$20</f>
        <v>Aseguramiento de la Calidad</v>
      </c>
      <c r="K395" s="118" t="s">
        <v>396</v>
      </c>
      <c r="L395" s="100"/>
    </row>
    <row r="396" spans="3:12" ht="15.75" thickBot="1">
      <c r="F396" s="84"/>
      <c r="G396" s="83"/>
      <c r="H396" s="84"/>
      <c r="I396" s="84"/>
    </row>
    <row r="397" spans="3:12" ht="15.75" thickBot="1">
      <c r="C397" s="151" t="s">
        <v>53</v>
      </c>
      <c r="D397" s="102">
        <f>SUM(F404:F438)</f>
        <v>0</v>
      </c>
      <c r="F397" s="69"/>
      <c r="G397" s="73"/>
      <c r="H397" s="69"/>
      <c r="I397" s="69"/>
    </row>
    <row r="398" spans="3:12">
      <c r="C398" s="69"/>
      <c r="D398" s="31"/>
      <c r="E398" s="87"/>
      <c r="F398" s="87"/>
      <c r="G398" s="87"/>
      <c r="H398" s="70"/>
      <c r="I398" s="70"/>
      <c r="J398" s="70"/>
      <c r="K398" s="106"/>
    </row>
    <row r="399" spans="3:12" ht="15.75">
      <c r="C399" s="251" t="s">
        <v>394</v>
      </c>
      <c r="D399" s="200"/>
      <c r="E399" s="87"/>
      <c r="F399" s="87"/>
      <c r="G399" s="87"/>
      <c r="H399" s="70"/>
      <c r="I399" s="70"/>
      <c r="J399" s="70"/>
      <c r="K399" s="106"/>
    </row>
    <row r="400" spans="3:12" ht="18.75">
      <c r="C400" s="203" t="e">
        <f>IFERROR(VLOOKUP(D399,'Desarrollo e Innov. Curricular'!$G:$H,2,FALSE),IFERROR(VLOOKUP(D399,'Investigación Científica'!$G:$H,2,FALSE),IFERROR(VLOOKUP(D399,'Vinculación Univ. Sociedad'!$G:$H,2,FALSE),IFERROR(VLOOKUP(D399,'Docencia y Profesorado Universi'!$G:$H,2,FALSE),IFERROR(VLOOKUP(D399,'Estudiantes y Graduados'!$G:$H,2,FALSE),IFERROR(VLOOKUP(D399,'10Gestion Administrativa'!$G:$H,2,FALSE),IFERROR(VLOOKUP(D399,'Gestión Académica'!$G:$H,2,FALSE),IFERROR(VLOOKUP(D399,'Aseguramiento de la Calidad'!$G:$H,2,FALSE),IFERROR(VLOOKUP(D399,'Gestión del Conocimiento'!$G:$H,2,FALSE),IFERROR(VLOOKUP(D399,'Gobernabilidad y Procesos...'!$G:$H,2,FALSE),IFERROR(VLOOKUP(D399,'Gestión del Talento Humano'!$G:$H,2,FALSE),IFERROR(VLOOKUP(D399,'Internacionalización de la E.S.'!$G:$H,2,FALSE),IFERROR(VLOOKUP(D399,'Cultura de Innovación Insti...'!$G:$H,2,FALSE),VLOOKUP(D399,'Lo Esencial de la Reforma Univ.'!$G:$H,2,0))))))))))))))</f>
        <v>#N/A</v>
      </c>
      <c r="D400" s="31"/>
      <c r="E400" s="87"/>
      <c r="F400" s="87"/>
      <c r="G400" s="87"/>
      <c r="H400" s="70"/>
      <c r="I400" s="70"/>
      <c r="J400" s="70"/>
      <c r="K400" s="106"/>
    </row>
    <row r="401" spans="3:12">
      <c r="E401" s="87"/>
      <c r="F401" s="87"/>
      <c r="G401" s="87"/>
      <c r="H401" s="70"/>
      <c r="I401" s="70"/>
      <c r="J401" s="70"/>
      <c r="K401" s="106"/>
    </row>
    <row r="402" spans="3:12" ht="15.75" thickBot="1">
      <c r="F402" s="87"/>
      <c r="G402" s="70"/>
      <c r="H402" s="70"/>
      <c r="I402" s="70"/>
    </row>
    <row r="403" spans="3:12" ht="30.75" thickBot="1">
      <c r="C403" s="123" t="s">
        <v>44</v>
      </c>
      <c r="D403" s="128" t="s">
        <v>55</v>
      </c>
      <c r="E403" s="130" t="s">
        <v>57</v>
      </c>
      <c r="F403" s="129" t="s">
        <v>27</v>
      </c>
      <c r="G403" s="127" t="s">
        <v>133</v>
      </c>
      <c r="H403" s="130" t="s">
        <v>46</v>
      </c>
      <c r="I403" s="127" t="s">
        <v>134</v>
      </c>
      <c r="J403" s="127" t="s">
        <v>412</v>
      </c>
      <c r="K403" s="127" t="s">
        <v>413</v>
      </c>
      <c r="L403" s="127" t="s">
        <v>123</v>
      </c>
    </row>
    <row r="404" spans="3:12">
      <c r="C404" s="135"/>
      <c r="D404" s="152"/>
      <c r="E404" s="109"/>
      <c r="F404" s="91">
        <f t="shared" ref="F404:F438" si="27">D404*E404</f>
        <v>0</v>
      </c>
      <c r="G404" s="155" t="s">
        <v>131</v>
      </c>
      <c r="H404" s="136"/>
      <c r="I404" s="124" t="e">
        <f>VLOOKUP(H404,Presupuesto!$B$11:$C$565,2,0)</f>
        <v>#N/A</v>
      </c>
      <c r="J404" s="213" t="s">
        <v>1376</v>
      </c>
      <c r="K404" s="92" t="s">
        <v>396</v>
      </c>
      <c r="L404" s="92"/>
    </row>
    <row r="405" spans="3:12">
      <c r="C405" s="135"/>
      <c r="D405" s="152"/>
      <c r="E405" s="117"/>
      <c r="F405" s="91">
        <f t="shared" si="27"/>
        <v>0</v>
      </c>
      <c r="G405" s="155"/>
      <c r="H405" s="136"/>
      <c r="I405" s="124" t="e">
        <f>VLOOKUP(H405,Presupuesto!$B$11:$C$565,2,0)</f>
        <v>#N/A</v>
      </c>
      <c r="J405" s="92" t="str">
        <f>$J$17</f>
        <v>Aseguramiento de la Calidad</v>
      </c>
      <c r="K405" s="92" t="s">
        <v>414</v>
      </c>
      <c r="L405" s="92"/>
    </row>
    <row r="406" spans="3:12">
      <c r="C406" s="135"/>
      <c r="D406" s="152"/>
      <c r="E406" s="117"/>
      <c r="F406" s="91">
        <f t="shared" si="27"/>
        <v>0</v>
      </c>
      <c r="G406" s="155"/>
      <c r="H406" s="136"/>
      <c r="I406" s="124" t="e">
        <f>VLOOKUP(H406,Presupuesto!$B$11:$C$565,2,0)</f>
        <v>#N/A</v>
      </c>
      <c r="J406" s="92" t="str">
        <f t="shared" ref="J406:J437" si="28">$J$17</f>
        <v>Aseguramiento de la Calidad</v>
      </c>
      <c r="K406" s="92" t="s">
        <v>414</v>
      </c>
      <c r="L406" s="92"/>
    </row>
    <row r="407" spans="3:12">
      <c r="C407" s="135"/>
      <c r="D407" s="152"/>
      <c r="E407" s="117"/>
      <c r="F407" s="91">
        <f t="shared" si="27"/>
        <v>0</v>
      </c>
      <c r="G407" s="155"/>
      <c r="H407" s="136"/>
      <c r="I407" s="124" t="e">
        <f>VLOOKUP(H407,Presupuesto!$B$11:$C$565,2,0)</f>
        <v>#N/A</v>
      </c>
      <c r="J407" s="92" t="str">
        <f t="shared" si="28"/>
        <v>Aseguramiento de la Calidad</v>
      </c>
      <c r="K407" s="92" t="s">
        <v>414</v>
      </c>
      <c r="L407" s="92"/>
    </row>
    <row r="408" spans="3:12">
      <c r="C408" s="135"/>
      <c r="D408" s="152"/>
      <c r="E408" s="117"/>
      <c r="F408" s="91">
        <f t="shared" si="27"/>
        <v>0</v>
      </c>
      <c r="G408" s="155"/>
      <c r="H408" s="136"/>
      <c r="I408" s="124" t="e">
        <f>VLOOKUP(H408,Presupuesto!$B$11:$C$565,2,0)</f>
        <v>#N/A</v>
      </c>
      <c r="J408" s="92" t="str">
        <f t="shared" si="28"/>
        <v>Aseguramiento de la Calidad</v>
      </c>
      <c r="K408" s="92" t="s">
        <v>414</v>
      </c>
      <c r="L408" s="92"/>
    </row>
    <row r="409" spans="3:12">
      <c r="C409" s="135"/>
      <c r="D409" s="152"/>
      <c r="E409" s="117"/>
      <c r="F409" s="91">
        <f t="shared" si="27"/>
        <v>0</v>
      </c>
      <c r="G409" s="155"/>
      <c r="H409" s="136"/>
      <c r="I409" s="124" t="e">
        <f>VLOOKUP(H409,Presupuesto!$B$11:$C$565,2,0)</f>
        <v>#N/A</v>
      </c>
      <c r="J409" s="92" t="str">
        <f t="shared" si="28"/>
        <v>Aseguramiento de la Calidad</v>
      </c>
      <c r="K409" s="92" t="s">
        <v>403</v>
      </c>
      <c r="L409" s="92"/>
    </row>
    <row r="410" spans="3:12">
      <c r="C410" s="135"/>
      <c r="D410" s="152"/>
      <c r="E410" s="117"/>
      <c r="F410" s="91">
        <f t="shared" si="27"/>
        <v>0</v>
      </c>
      <c r="G410" s="155"/>
      <c r="H410" s="136"/>
      <c r="I410" s="124" t="e">
        <f>VLOOKUP(H410,Presupuesto!$B$11:$C$565,2,0)</f>
        <v>#N/A</v>
      </c>
      <c r="J410" s="92" t="str">
        <f t="shared" si="28"/>
        <v>Aseguramiento de la Calidad</v>
      </c>
      <c r="K410" s="92" t="s">
        <v>414</v>
      </c>
      <c r="L410" s="92"/>
    </row>
    <row r="411" spans="3:12">
      <c r="C411" s="135"/>
      <c r="D411" s="152"/>
      <c r="E411" s="117"/>
      <c r="F411" s="91">
        <f t="shared" si="27"/>
        <v>0</v>
      </c>
      <c r="G411" s="155"/>
      <c r="H411" s="136"/>
      <c r="I411" s="124" t="e">
        <f>VLOOKUP(H411,Presupuesto!$B$11:$C$565,2,0)</f>
        <v>#N/A</v>
      </c>
      <c r="J411" s="92" t="str">
        <f t="shared" si="28"/>
        <v>Aseguramiento de la Calidad</v>
      </c>
      <c r="K411" s="92" t="s">
        <v>414</v>
      </c>
      <c r="L411" s="92"/>
    </row>
    <row r="412" spans="3:12">
      <c r="C412" s="135"/>
      <c r="D412" s="152"/>
      <c r="E412" s="117"/>
      <c r="F412" s="91">
        <f t="shared" si="27"/>
        <v>0</v>
      </c>
      <c r="G412" s="155"/>
      <c r="H412" s="136"/>
      <c r="I412" s="124" t="e">
        <f>VLOOKUP(H412,Presupuesto!$B$11:$C$565,2,0)</f>
        <v>#N/A</v>
      </c>
      <c r="J412" s="92" t="str">
        <f t="shared" si="28"/>
        <v>Aseguramiento de la Calidad</v>
      </c>
      <c r="K412" s="92" t="s">
        <v>414</v>
      </c>
      <c r="L412" s="92"/>
    </row>
    <row r="413" spans="3:12">
      <c r="C413" s="135"/>
      <c r="D413" s="152"/>
      <c r="E413" s="117"/>
      <c r="F413" s="91">
        <f t="shared" si="27"/>
        <v>0</v>
      </c>
      <c r="G413" s="155"/>
      <c r="H413" s="136"/>
      <c r="I413" s="124" t="e">
        <f>VLOOKUP(H413,Presupuesto!$B$11:$C$565,2,0)</f>
        <v>#N/A</v>
      </c>
      <c r="J413" s="92" t="str">
        <f t="shared" si="28"/>
        <v>Aseguramiento de la Calidad</v>
      </c>
      <c r="K413" s="92" t="s">
        <v>414</v>
      </c>
      <c r="L413" s="92"/>
    </row>
    <row r="414" spans="3:12">
      <c r="C414" s="135"/>
      <c r="D414" s="152"/>
      <c r="E414" s="117"/>
      <c r="F414" s="91">
        <f t="shared" si="27"/>
        <v>0</v>
      </c>
      <c r="G414" s="155"/>
      <c r="H414" s="136"/>
      <c r="I414" s="124" t="e">
        <f>VLOOKUP(H414,Presupuesto!$B$11:$C$565,2,0)</f>
        <v>#N/A</v>
      </c>
      <c r="J414" s="92" t="str">
        <f t="shared" si="28"/>
        <v>Aseguramiento de la Calidad</v>
      </c>
      <c r="K414" s="92" t="s">
        <v>414</v>
      </c>
      <c r="L414" s="92"/>
    </row>
    <row r="415" spans="3:12">
      <c r="C415" s="135"/>
      <c r="D415" s="152"/>
      <c r="E415" s="117"/>
      <c r="F415" s="91">
        <f t="shared" si="27"/>
        <v>0</v>
      </c>
      <c r="G415" s="155"/>
      <c r="H415" s="136"/>
      <c r="I415" s="124" t="e">
        <f>VLOOKUP(H415,Presupuesto!$B$11:$C$565,2,0)</f>
        <v>#N/A</v>
      </c>
      <c r="J415" s="92" t="str">
        <f t="shared" si="28"/>
        <v>Aseguramiento de la Calidad</v>
      </c>
      <c r="K415" s="92" t="s">
        <v>414</v>
      </c>
      <c r="L415" s="92"/>
    </row>
    <row r="416" spans="3:12">
      <c r="C416" s="135"/>
      <c r="D416" s="152"/>
      <c r="E416" s="117"/>
      <c r="F416" s="91">
        <f t="shared" si="27"/>
        <v>0</v>
      </c>
      <c r="G416" s="155"/>
      <c r="H416" s="136"/>
      <c r="I416" s="124" t="e">
        <f>VLOOKUP(H416,Presupuesto!$B$11:$C$565,2,0)</f>
        <v>#N/A</v>
      </c>
      <c r="J416" s="92" t="str">
        <f t="shared" si="28"/>
        <v>Aseguramiento de la Calidad</v>
      </c>
      <c r="K416" s="92" t="s">
        <v>414</v>
      </c>
      <c r="L416" s="92"/>
    </row>
    <row r="417" spans="3:12">
      <c r="C417" s="135"/>
      <c r="D417" s="152"/>
      <c r="E417" s="117"/>
      <c r="F417" s="91">
        <f t="shared" si="27"/>
        <v>0</v>
      </c>
      <c r="G417" s="155"/>
      <c r="H417" s="136"/>
      <c r="I417" s="124" t="e">
        <f>VLOOKUP(H417,Presupuesto!$B$11:$C$565,2,0)</f>
        <v>#N/A</v>
      </c>
      <c r="J417" s="92" t="str">
        <f t="shared" si="28"/>
        <v>Aseguramiento de la Calidad</v>
      </c>
      <c r="K417" s="92" t="s">
        <v>414</v>
      </c>
      <c r="L417" s="92"/>
    </row>
    <row r="418" spans="3:12">
      <c r="C418" s="135"/>
      <c r="D418" s="152"/>
      <c r="E418" s="117"/>
      <c r="F418" s="91">
        <f t="shared" si="27"/>
        <v>0</v>
      </c>
      <c r="G418" s="155"/>
      <c r="H418" s="136"/>
      <c r="I418" s="124" t="e">
        <f>VLOOKUP(H418,Presupuesto!$B$11:$C$565,2,0)</f>
        <v>#N/A</v>
      </c>
      <c r="J418" s="92" t="str">
        <f t="shared" si="28"/>
        <v>Aseguramiento de la Calidad</v>
      </c>
      <c r="K418" s="92" t="s">
        <v>414</v>
      </c>
      <c r="L418" s="92"/>
    </row>
    <row r="419" spans="3:12">
      <c r="C419" s="135"/>
      <c r="D419" s="152"/>
      <c r="E419" s="117"/>
      <c r="F419" s="91">
        <f t="shared" si="27"/>
        <v>0</v>
      </c>
      <c r="G419" s="155"/>
      <c r="H419" s="136"/>
      <c r="I419" s="124" t="e">
        <f>VLOOKUP(H419,Presupuesto!$B$11:$C$565,2,0)</f>
        <v>#N/A</v>
      </c>
      <c r="J419" s="92" t="str">
        <f t="shared" si="28"/>
        <v>Aseguramiento de la Calidad</v>
      </c>
      <c r="K419" s="92" t="s">
        <v>414</v>
      </c>
      <c r="L419" s="92"/>
    </row>
    <row r="420" spans="3:12">
      <c r="C420" s="135"/>
      <c r="D420" s="152"/>
      <c r="E420" s="117"/>
      <c r="F420" s="91">
        <f t="shared" si="27"/>
        <v>0</v>
      </c>
      <c r="G420" s="155"/>
      <c r="H420" s="136"/>
      <c r="I420" s="124" t="e">
        <f>VLOOKUP(H420,Presupuesto!$B$11:$C$565,2,0)</f>
        <v>#N/A</v>
      </c>
      <c r="J420" s="92" t="str">
        <f t="shared" si="28"/>
        <v>Aseguramiento de la Calidad</v>
      </c>
      <c r="K420" s="92" t="s">
        <v>414</v>
      </c>
      <c r="L420" s="92"/>
    </row>
    <row r="421" spans="3:12">
      <c r="C421" s="135"/>
      <c r="D421" s="152"/>
      <c r="E421" s="117"/>
      <c r="F421" s="91">
        <f t="shared" si="27"/>
        <v>0</v>
      </c>
      <c r="G421" s="155"/>
      <c r="H421" s="136"/>
      <c r="I421" s="124" t="e">
        <f>VLOOKUP(H421,Presupuesto!$B$11:$C$565,2,0)</f>
        <v>#N/A</v>
      </c>
      <c r="J421" s="92" t="str">
        <f t="shared" si="28"/>
        <v>Aseguramiento de la Calidad</v>
      </c>
      <c r="K421" s="92" t="s">
        <v>414</v>
      </c>
      <c r="L421" s="92"/>
    </row>
    <row r="422" spans="3:12">
      <c r="C422" s="135"/>
      <c r="D422" s="152"/>
      <c r="E422" s="117"/>
      <c r="F422" s="91">
        <f t="shared" si="27"/>
        <v>0</v>
      </c>
      <c r="G422" s="155"/>
      <c r="H422" s="136"/>
      <c r="I422" s="124" t="e">
        <f>VLOOKUP(H422,Presupuesto!$B$11:$C$565,2,0)</f>
        <v>#N/A</v>
      </c>
      <c r="J422" s="92" t="str">
        <f t="shared" si="28"/>
        <v>Aseguramiento de la Calidad</v>
      </c>
      <c r="K422" s="92" t="s">
        <v>414</v>
      </c>
      <c r="L422" s="92"/>
    </row>
    <row r="423" spans="3:12">
      <c r="C423" s="135"/>
      <c r="D423" s="152"/>
      <c r="E423" s="117"/>
      <c r="F423" s="91">
        <f t="shared" si="27"/>
        <v>0</v>
      </c>
      <c r="G423" s="155"/>
      <c r="H423" s="136"/>
      <c r="I423" s="124" t="e">
        <f>VLOOKUP(H423,Presupuesto!$B$11:$C$565,2,0)</f>
        <v>#N/A</v>
      </c>
      <c r="J423" s="92" t="str">
        <f t="shared" si="28"/>
        <v>Aseguramiento de la Calidad</v>
      </c>
      <c r="K423" s="92" t="s">
        <v>414</v>
      </c>
      <c r="L423" s="92"/>
    </row>
    <row r="424" spans="3:12">
      <c r="C424" s="135"/>
      <c r="D424" s="152"/>
      <c r="E424" s="117"/>
      <c r="F424" s="91">
        <f t="shared" si="27"/>
        <v>0</v>
      </c>
      <c r="G424" s="155"/>
      <c r="H424" s="136"/>
      <c r="I424" s="124" t="e">
        <f>VLOOKUP(H424,Presupuesto!$B$11:$C$565,2,0)</f>
        <v>#N/A</v>
      </c>
      <c r="J424" s="92" t="str">
        <f t="shared" si="28"/>
        <v>Aseguramiento de la Calidad</v>
      </c>
      <c r="K424" s="92" t="s">
        <v>414</v>
      </c>
      <c r="L424" s="92"/>
    </row>
    <row r="425" spans="3:12">
      <c r="C425" s="135"/>
      <c r="D425" s="152"/>
      <c r="E425" s="117"/>
      <c r="F425" s="91">
        <f t="shared" si="27"/>
        <v>0</v>
      </c>
      <c r="G425" s="155"/>
      <c r="H425" s="136"/>
      <c r="I425" s="124" t="e">
        <f>VLOOKUP(H425,Presupuesto!$B$11:$C$565,2,0)</f>
        <v>#N/A</v>
      </c>
      <c r="J425" s="92" t="str">
        <f t="shared" si="28"/>
        <v>Aseguramiento de la Calidad</v>
      </c>
      <c r="K425" s="92" t="s">
        <v>414</v>
      </c>
      <c r="L425" s="92"/>
    </row>
    <row r="426" spans="3:12">
      <c r="C426" s="137"/>
      <c r="D426" s="152"/>
      <c r="E426" s="112"/>
      <c r="F426" s="91">
        <f t="shared" si="27"/>
        <v>0</v>
      </c>
      <c r="G426" s="155"/>
      <c r="H426" s="138"/>
      <c r="I426" s="124" t="e">
        <f>VLOOKUP(H426,Presupuesto!$B$11:$C$565,2,0)</f>
        <v>#N/A</v>
      </c>
      <c r="J426" s="92" t="str">
        <f t="shared" si="28"/>
        <v>Aseguramiento de la Calidad</v>
      </c>
      <c r="K426" s="92" t="s">
        <v>414</v>
      </c>
      <c r="L426" s="92"/>
    </row>
    <row r="427" spans="3:12">
      <c r="C427" s="137"/>
      <c r="D427" s="152"/>
      <c r="E427" s="112"/>
      <c r="F427" s="91">
        <f t="shared" si="27"/>
        <v>0</v>
      </c>
      <c r="G427" s="155"/>
      <c r="H427" s="138"/>
      <c r="I427" s="124" t="e">
        <f>VLOOKUP(H427,Presupuesto!$B$11:$C$565,2,0)</f>
        <v>#N/A</v>
      </c>
      <c r="J427" s="92" t="str">
        <f t="shared" si="28"/>
        <v>Aseguramiento de la Calidad</v>
      </c>
      <c r="K427" s="92" t="s">
        <v>414</v>
      </c>
      <c r="L427" s="92"/>
    </row>
    <row r="428" spans="3:12">
      <c r="C428" s="137"/>
      <c r="D428" s="152"/>
      <c r="E428" s="112"/>
      <c r="F428" s="91">
        <f t="shared" si="27"/>
        <v>0</v>
      </c>
      <c r="G428" s="155"/>
      <c r="H428" s="138"/>
      <c r="I428" s="124" t="e">
        <f>VLOOKUP(H428,Presupuesto!$B$11:$C$565,2,0)</f>
        <v>#N/A</v>
      </c>
      <c r="J428" s="92" t="str">
        <f t="shared" si="28"/>
        <v>Aseguramiento de la Calidad</v>
      </c>
      <c r="K428" s="92" t="s">
        <v>414</v>
      </c>
      <c r="L428" s="92"/>
    </row>
    <row r="429" spans="3:12">
      <c r="C429" s="137"/>
      <c r="D429" s="152"/>
      <c r="E429" s="112"/>
      <c r="F429" s="91">
        <f t="shared" si="27"/>
        <v>0</v>
      </c>
      <c r="G429" s="155"/>
      <c r="H429" s="138"/>
      <c r="I429" s="124" t="e">
        <f>VLOOKUP(H429,Presupuesto!$B$11:$C$565,2,0)</f>
        <v>#N/A</v>
      </c>
      <c r="J429" s="92" t="str">
        <f t="shared" si="28"/>
        <v>Aseguramiento de la Calidad</v>
      </c>
      <c r="K429" s="92" t="s">
        <v>414</v>
      </c>
      <c r="L429" s="92"/>
    </row>
    <row r="430" spans="3:12">
      <c r="C430" s="137"/>
      <c r="D430" s="152"/>
      <c r="E430" s="112"/>
      <c r="F430" s="91">
        <f t="shared" si="27"/>
        <v>0</v>
      </c>
      <c r="G430" s="155"/>
      <c r="H430" s="138"/>
      <c r="I430" s="124" t="e">
        <f>VLOOKUP(H430,Presupuesto!$B$11:$C$565,2,0)</f>
        <v>#N/A</v>
      </c>
      <c r="J430" s="92" t="str">
        <f t="shared" si="28"/>
        <v>Aseguramiento de la Calidad</v>
      </c>
      <c r="K430" s="92" t="s">
        <v>414</v>
      </c>
      <c r="L430" s="92"/>
    </row>
    <row r="431" spans="3:12">
      <c r="C431" s="137"/>
      <c r="D431" s="152"/>
      <c r="E431" s="112"/>
      <c r="F431" s="91">
        <f t="shared" si="27"/>
        <v>0</v>
      </c>
      <c r="G431" s="155"/>
      <c r="H431" s="138"/>
      <c r="I431" s="124" t="e">
        <f>VLOOKUP(H431,Presupuesto!$B$11:$C$565,2,0)</f>
        <v>#N/A</v>
      </c>
      <c r="J431" s="92" t="str">
        <f t="shared" si="28"/>
        <v>Aseguramiento de la Calidad</v>
      </c>
      <c r="K431" s="92" t="s">
        <v>414</v>
      </c>
      <c r="L431" s="92"/>
    </row>
    <row r="432" spans="3:12">
      <c r="C432" s="137"/>
      <c r="D432" s="152"/>
      <c r="E432" s="112"/>
      <c r="F432" s="91">
        <f t="shared" si="27"/>
        <v>0</v>
      </c>
      <c r="G432" s="155"/>
      <c r="H432" s="138"/>
      <c r="I432" s="124" t="e">
        <f>VLOOKUP(H432,Presupuesto!$B$11:$C$565,2,0)</f>
        <v>#N/A</v>
      </c>
      <c r="J432" s="92" t="str">
        <f t="shared" si="28"/>
        <v>Aseguramiento de la Calidad</v>
      </c>
      <c r="K432" s="92" t="s">
        <v>414</v>
      </c>
      <c r="L432" s="92"/>
    </row>
    <row r="433" spans="3:12">
      <c r="C433" s="137"/>
      <c r="D433" s="152"/>
      <c r="E433" s="112"/>
      <c r="F433" s="91">
        <f t="shared" si="27"/>
        <v>0</v>
      </c>
      <c r="G433" s="155"/>
      <c r="H433" s="138"/>
      <c r="I433" s="124" t="e">
        <f>VLOOKUP(H433,Presupuesto!$B$11:$C$565,2,0)</f>
        <v>#N/A</v>
      </c>
      <c r="J433" s="92" t="str">
        <f t="shared" si="28"/>
        <v>Aseguramiento de la Calidad</v>
      </c>
      <c r="K433" s="92" t="s">
        <v>414</v>
      </c>
      <c r="L433" s="92"/>
    </row>
    <row r="434" spans="3:12">
      <c r="C434" s="139"/>
      <c r="D434" s="152"/>
      <c r="E434" s="112"/>
      <c r="F434" s="91">
        <f t="shared" si="27"/>
        <v>0</v>
      </c>
      <c r="G434" s="155"/>
      <c r="H434" s="140"/>
      <c r="I434" s="124" t="e">
        <f>VLOOKUP(H434,Presupuesto!$B$11:$C$565,2,0)</f>
        <v>#N/A</v>
      </c>
      <c r="J434" s="92" t="str">
        <f t="shared" si="28"/>
        <v>Aseguramiento de la Calidad</v>
      </c>
      <c r="K434" s="92" t="s">
        <v>405</v>
      </c>
      <c r="L434" s="92"/>
    </row>
    <row r="435" spans="3:12">
      <c r="C435" s="139"/>
      <c r="D435" s="152"/>
      <c r="E435" s="112"/>
      <c r="F435" s="91">
        <f t="shared" si="27"/>
        <v>0</v>
      </c>
      <c r="G435" s="155"/>
      <c r="H435" s="140"/>
      <c r="I435" s="124" t="e">
        <f>VLOOKUP(H435,Presupuesto!$B$11:$C$565,2,0)</f>
        <v>#N/A</v>
      </c>
      <c r="J435" s="92" t="str">
        <f t="shared" si="28"/>
        <v>Aseguramiento de la Calidad</v>
      </c>
      <c r="K435" s="92" t="s">
        <v>414</v>
      </c>
      <c r="L435" s="92"/>
    </row>
    <row r="436" spans="3:12">
      <c r="C436" s="139"/>
      <c r="D436" s="152"/>
      <c r="E436" s="112"/>
      <c r="F436" s="91">
        <f t="shared" si="27"/>
        <v>0</v>
      </c>
      <c r="G436" s="155"/>
      <c r="H436" s="140"/>
      <c r="I436" s="124" t="e">
        <f>VLOOKUP(H436,Presupuesto!$B$11:$C$565,2,0)</f>
        <v>#N/A</v>
      </c>
      <c r="J436" s="92" t="str">
        <f t="shared" si="28"/>
        <v>Aseguramiento de la Calidad</v>
      </c>
      <c r="K436" s="92" t="s">
        <v>414</v>
      </c>
      <c r="L436" s="92"/>
    </row>
    <row r="437" spans="3:12">
      <c r="C437" s="139"/>
      <c r="D437" s="152"/>
      <c r="E437" s="112"/>
      <c r="F437" s="91">
        <f t="shared" si="27"/>
        <v>0</v>
      </c>
      <c r="G437" s="155"/>
      <c r="H437" s="140"/>
      <c r="I437" s="124" t="e">
        <f>VLOOKUP(H437,Presupuesto!$B$11:$C$565,2,0)</f>
        <v>#N/A</v>
      </c>
      <c r="J437" s="92" t="str">
        <f t="shared" si="28"/>
        <v>Aseguramiento de la Calidad</v>
      </c>
      <c r="K437" s="92" t="s">
        <v>414</v>
      </c>
      <c r="L437" s="92"/>
    </row>
    <row r="438" spans="3:12" ht="15.75" thickBot="1">
      <c r="C438" s="141"/>
      <c r="D438" s="217"/>
      <c r="E438" s="97"/>
      <c r="F438" s="99">
        <f t="shared" si="27"/>
        <v>0</v>
      </c>
      <c r="G438" s="156"/>
      <c r="H438" s="142"/>
      <c r="I438" s="126" t="e">
        <f>VLOOKUP(H438,Presupuesto!$B$11:$C$565,2,0)</f>
        <v>#N/A</v>
      </c>
      <c r="J438" s="100" t="str">
        <f t="shared" ref="J438" si="29">$J$20</f>
        <v>Aseguramiento de la Calidad</v>
      </c>
      <c r="K438" s="118" t="s">
        <v>396</v>
      </c>
      <c r="L438" s="100"/>
    </row>
    <row r="439" spans="3:12" ht="15.75" thickBot="1"/>
    <row r="440" spans="3:12" ht="15.75" thickBot="1">
      <c r="C440" s="151" t="s">
        <v>53</v>
      </c>
      <c r="D440" s="102">
        <f>SUM(F447:F481)</f>
        <v>0</v>
      </c>
      <c r="F440" s="69"/>
      <c r="G440" s="73"/>
      <c r="H440" s="69"/>
      <c r="I440" s="69"/>
    </row>
    <row r="441" spans="3:12">
      <c r="C441" s="69"/>
      <c r="D441" s="31"/>
      <c r="E441" s="87"/>
      <c r="F441" s="87"/>
      <c r="G441" s="87"/>
      <c r="H441" s="70"/>
      <c r="I441" s="70"/>
      <c r="J441" s="70"/>
      <c r="K441" s="106"/>
    </row>
    <row r="442" spans="3:12" ht="15.75">
      <c r="C442" s="251" t="s">
        <v>394</v>
      </c>
      <c r="D442" s="200"/>
      <c r="E442" s="87"/>
      <c r="F442" s="87"/>
      <c r="G442" s="87"/>
      <c r="H442" s="70"/>
      <c r="I442" s="70"/>
      <c r="J442" s="70"/>
      <c r="K442" s="106"/>
    </row>
    <row r="443" spans="3:12" ht="18.75">
      <c r="C443" s="203" t="e">
        <f>IFERROR(VLOOKUP(D442,'Desarrollo e Innov. Curricular'!$G:$H,2,FALSE),IFERROR(VLOOKUP(D442,'Investigación Científica'!$G:$H,2,FALSE),IFERROR(VLOOKUP(D442,'Vinculación Univ. Sociedad'!$G:$H,2,FALSE),IFERROR(VLOOKUP(D442,'Docencia y Profesorado Universi'!$G:$H,2,FALSE),IFERROR(VLOOKUP(D442,'Estudiantes y Graduados'!$G:$H,2,FALSE),IFERROR(VLOOKUP(D442,'10Gestion Administrativa'!$G:$H,2,FALSE),IFERROR(VLOOKUP(D442,'Gestión Académica'!$G:$H,2,FALSE),IFERROR(VLOOKUP(D442,'Aseguramiento de la Calidad'!$G:$H,2,FALSE),IFERROR(VLOOKUP(D442,'Gestión del Conocimiento'!$G:$H,2,FALSE),IFERROR(VLOOKUP(D442,'Gobernabilidad y Procesos...'!$G:$H,2,FALSE),IFERROR(VLOOKUP(D442,'Gestión del Talento Humano'!$G:$H,2,FALSE),IFERROR(VLOOKUP(D442,'Internacionalización de la E.S.'!$G:$H,2,FALSE),IFERROR(VLOOKUP(D442,'Cultura de Innovación Insti...'!$G:$H,2,FALSE),VLOOKUP(D442,'Lo Esencial de la Reforma Univ.'!$G:$H,2,0))))))))))))))</f>
        <v>#N/A</v>
      </c>
      <c r="D443" s="31"/>
      <c r="E443" s="87"/>
      <c r="F443" s="87"/>
      <c r="G443" s="87"/>
      <c r="H443" s="70"/>
      <c r="I443" s="70"/>
      <c r="J443" s="70"/>
      <c r="K443" s="106"/>
    </row>
    <row r="444" spans="3:12">
      <c r="E444" s="87"/>
      <c r="F444" s="87"/>
      <c r="G444" s="87"/>
      <c r="H444" s="70"/>
      <c r="I444" s="70"/>
      <c r="J444" s="70"/>
      <c r="K444" s="106"/>
    </row>
    <row r="445" spans="3:12" ht="15.75" thickBot="1">
      <c r="F445" s="87"/>
      <c r="G445" s="70"/>
      <c r="H445" s="70"/>
      <c r="I445" s="70"/>
    </row>
    <row r="446" spans="3:12" ht="30.75" thickBot="1">
      <c r="C446" s="123" t="s">
        <v>44</v>
      </c>
      <c r="D446" s="128" t="s">
        <v>55</v>
      </c>
      <c r="E446" s="130" t="s">
        <v>57</v>
      </c>
      <c r="F446" s="129" t="s">
        <v>27</v>
      </c>
      <c r="G446" s="127" t="s">
        <v>133</v>
      </c>
      <c r="H446" s="130" t="s">
        <v>46</v>
      </c>
      <c r="I446" s="127" t="s">
        <v>134</v>
      </c>
      <c r="J446" s="127" t="s">
        <v>412</v>
      </c>
      <c r="K446" s="127" t="s">
        <v>413</v>
      </c>
      <c r="L446" s="127" t="s">
        <v>123</v>
      </c>
    </row>
    <row r="447" spans="3:12">
      <c r="C447" s="135"/>
      <c r="D447" s="152"/>
      <c r="E447" s="109"/>
      <c r="F447" s="91">
        <f t="shared" ref="F447:F481" si="30">D447*E447</f>
        <v>0</v>
      </c>
      <c r="G447" s="155" t="s">
        <v>131</v>
      </c>
      <c r="H447" s="136"/>
      <c r="I447" s="124" t="e">
        <f>VLOOKUP(H447,Presupuesto!$B$11:$C$565,2,0)</f>
        <v>#N/A</v>
      </c>
      <c r="J447" s="213" t="s">
        <v>1376</v>
      </c>
      <c r="K447" s="92" t="s">
        <v>396</v>
      </c>
      <c r="L447" s="92"/>
    </row>
    <row r="448" spans="3:12">
      <c r="C448" s="135"/>
      <c r="D448" s="152"/>
      <c r="E448" s="117"/>
      <c r="F448" s="91">
        <f t="shared" si="30"/>
        <v>0</v>
      </c>
      <c r="G448" s="155"/>
      <c r="H448" s="136"/>
      <c r="I448" s="124" t="e">
        <f>VLOOKUP(H448,Presupuesto!$B$11:$C$565,2,0)</f>
        <v>#N/A</v>
      </c>
      <c r="J448" s="92" t="str">
        <f>$J$17</f>
        <v>Aseguramiento de la Calidad</v>
      </c>
      <c r="K448" s="92" t="s">
        <v>414</v>
      </c>
      <c r="L448" s="92"/>
    </row>
    <row r="449" spans="3:12">
      <c r="C449" s="135"/>
      <c r="D449" s="152"/>
      <c r="E449" s="117"/>
      <c r="F449" s="91">
        <f t="shared" si="30"/>
        <v>0</v>
      </c>
      <c r="G449" s="155"/>
      <c r="H449" s="136"/>
      <c r="I449" s="124" t="e">
        <f>VLOOKUP(H449,Presupuesto!$B$11:$C$565,2,0)</f>
        <v>#N/A</v>
      </c>
      <c r="J449" s="92" t="str">
        <f t="shared" ref="J449:J480" si="31">$J$17</f>
        <v>Aseguramiento de la Calidad</v>
      </c>
      <c r="K449" s="92" t="s">
        <v>414</v>
      </c>
      <c r="L449" s="92"/>
    </row>
    <row r="450" spans="3:12">
      <c r="C450" s="135"/>
      <c r="D450" s="152"/>
      <c r="E450" s="117"/>
      <c r="F450" s="91">
        <f t="shared" si="30"/>
        <v>0</v>
      </c>
      <c r="G450" s="155"/>
      <c r="H450" s="136"/>
      <c r="I450" s="124" t="e">
        <f>VLOOKUP(H450,Presupuesto!$B$11:$C$565,2,0)</f>
        <v>#N/A</v>
      </c>
      <c r="J450" s="92" t="str">
        <f t="shared" si="31"/>
        <v>Aseguramiento de la Calidad</v>
      </c>
      <c r="K450" s="92" t="s">
        <v>414</v>
      </c>
      <c r="L450" s="92"/>
    </row>
    <row r="451" spans="3:12">
      <c r="C451" s="135"/>
      <c r="D451" s="152"/>
      <c r="E451" s="117"/>
      <c r="F451" s="91">
        <f t="shared" si="30"/>
        <v>0</v>
      </c>
      <c r="G451" s="155"/>
      <c r="H451" s="136"/>
      <c r="I451" s="124" t="e">
        <f>VLOOKUP(H451,Presupuesto!$B$11:$C$565,2,0)</f>
        <v>#N/A</v>
      </c>
      <c r="J451" s="92" t="str">
        <f t="shared" si="31"/>
        <v>Aseguramiento de la Calidad</v>
      </c>
      <c r="K451" s="92" t="s">
        <v>414</v>
      </c>
      <c r="L451" s="92"/>
    </row>
    <row r="452" spans="3:12">
      <c r="C452" s="135"/>
      <c r="D452" s="152"/>
      <c r="E452" s="117"/>
      <c r="F452" s="91">
        <f t="shared" si="30"/>
        <v>0</v>
      </c>
      <c r="G452" s="155"/>
      <c r="H452" s="136"/>
      <c r="I452" s="124" t="e">
        <f>VLOOKUP(H452,Presupuesto!$B$11:$C$565,2,0)</f>
        <v>#N/A</v>
      </c>
      <c r="J452" s="92" t="str">
        <f t="shared" si="31"/>
        <v>Aseguramiento de la Calidad</v>
      </c>
      <c r="K452" s="92" t="s">
        <v>403</v>
      </c>
      <c r="L452" s="92"/>
    </row>
    <row r="453" spans="3:12">
      <c r="C453" s="135"/>
      <c r="D453" s="152"/>
      <c r="E453" s="117"/>
      <c r="F453" s="91">
        <f t="shared" si="30"/>
        <v>0</v>
      </c>
      <c r="G453" s="155"/>
      <c r="H453" s="136"/>
      <c r="I453" s="124" t="e">
        <f>VLOOKUP(H453,Presupuesto!$B$11:$C$565,2,0)</f>
        <v>#N/A</v>
      </c>
      <c r="J453" s="92" t="str">
        <f t="shared" si="31"/>
        <v>Aseguramiento de la Calidad</v>
      </c>
      <c r="K453" s="92" t="s">
        <v>414</v>
      </c>
      <c r="L453" s="92"/>
    </row>
    <row r="454" spans="3:12">
      <c r="C454" s="135"/>
      <c r="D454" s="152"/>
      <c r="E454" s="117"/>
      <c r="F454" s="91">
        <f t="shared" si="30"/>
        <v>0</v>
      </c>
      <c r="G454" s="155"/>
      <c r="H454" s="136"/>
      <c r="I454" s="124" t="e">
        <f>VLOOKUP(H454,Presupuesto!$B$11:$C$565,2,0)</f>
        <v>#N/A</v>
      </c>
      <c r="J454" s="92" t="str">
        <f t="shared" si="31"/>
        <v>Aseguramiento de la Calidad</v>
      </c>
      <c r="K454" s="92" t="s">
        <v>414</v>
      </c>
      <c r="L454" s="92"/>
    </row>
    <row r="455" spans="3:12">
      <c r="C455" s="135"/>
      <c r="D455" s="152"/>
      <c r="E455" s="117"/>
      <c r="F455" s="91">
        <f t="shared" si="30"/>
        <v>0</v>
      </c>
      <c r="G455" s="155"/>
      <c r="H455" s="136"/>
      <c r="I455" s="124" t="e">
        <f>VLOOKUP(H455,Presupuesto!$B$11:$C$565,2,0)</f>
        <v>#N/A</v>
      </c>
      <c r="J455" s="92" t="str">
        <f t="shared" si="31"/>
        <v>Aseguramiento de la Calidad</v>
      </c>
      <c r="K455" s="92" t="s">
        <v>414</v>
      </c>
      <c r="L455" s="92"/>
    </row>
    <row r="456" spans="3:12">
      <c r="C456" s="135"/>
      <c r="D456" s="152"/>
      <c r="E456" s="117"/>
      <c r="F456" s="91">
        <f t="shared" si="30"/>
        <v>0</v>
      </c>
      <c r="G456" s="155"/>
      <c r="H456" s="136"/>
      <c r="I456" s="124" t="e">
        <f>VLOOKUP(H456,Presupuesto!$B$11:$C$565,2,0)</f>
        <v>#N/A</v>
      </c>
      <c r="J456" s="92" t="str">
        <f t="shared" si="31"/>
        <v>Aseguramiento de la Calidad</v>
      </c>
      <c r="K456" s="92" t="s">
        <v>414</v>
      </c>
      <c r="L456" s="92"/>
    </row>
    <row r="457" spans="3:12">
      <c r="C457" s="135"/>
      <c r="D457" s="152"/>
      <c r="E457" s="117"/>
      <c r="F457" s="91">
        <f t="shared" si="30"/>
        <v>0</v>
      </c>
      <c r="G457" s="155"/>
      <c r="H457" s="136"/>
      <c r="I457" s="124" t="e">
        <f>VLOOKUP(H457,Presupuesto!$B$11:$C$565,2,0)</f>
        <v>#N/A</v>
      </c>
      <c r="J457" s="92" t="str">
        <f t="shared" si="31"/>
        <v>Aseguramiento de la Calidad</v>
      </c>
      <c r="K457" s="92" t="s">
        <v>414</v>
      </c>
      <c r="L457" s="92"/>
    </row>
    <row r="458" spans="3:12">
      <c r="C458" s="135"/>
      <c r="D458" s="152"/>
      <c r="E458" s="117"/>
      <c r="F458" s="91">
        <f t="shared" si="30"/>
        <v>0</v>
      </c>
      <c r="G458" s="155"/>
      <c r="H458" s="136"/>
      <c r="I458" s="124" t="e">
        <f>VLOOKUP(H458,Presupuesto!$B$11:$C$565,2,0)</f>
        <v>#N/A</v>
      </c>
      <c r="J458" s="92" t="str">
        <f t="shared" si="31"/>
        <v>Aseguramiento de la Calidad</v>
      </c>
      <c r="K458" s="92" t="s">
        <v>414</v>
      </c>
      <c r="L458" s="92"/>
    </row>
    <row r="459" spans="3:12">
      <c r="C459" s="135"/>
      <c r="D459" s="152"/>
      <c r="E459" s="117"/>
      <c r="F459" s="91">
        <f t="shared" si="30"/>
        <v>0</v>
      </c>
      <c r="G459" s="155"/>
      <c r="H459" s="136"/>
      <c r="I459" s="124" t="e">
        <f>VLOOKUP(H459,Presupuesto!$B$11:$C$565,2,0)</f>
        <v>#N/A</v>
      </c>
      <c r="J459" s="92" t="str">
        <f t="shared" si="31"/>
        <v>Aseguramiento de la Calidad</v>
      </c>
      <c r="K459" s="92" t="s">
        <v>414</v>
      </c>
      <c r="L459" s="92"/>
    </row>
    <row r="460" spans="3:12">
      <c r="C460" s="135"/>
      <c r="D460" s="152"/>
      <c r="E460" s="117"/>
      <c r="F460" s="91">
        <f t="shared" si="30"/>
        <v>0</v>
      </c>
      <c r="G460" s="155"/>
      <c r="H460" s="136"/>
      <c r="I460" s="124" t="e">
        <f>VLOOKUP(H460,Presupuesto!$B$11:$C$565,2,0)</f>
        <v>#N/A</v>
      </c>
      <c r="J460" s="92" t="str">
        <f t="shared" si="31"/>
        <v>Aseguramiento de la Calidad</v>
      </c>
      <c r="K460" s="92" t="s">
        <v>414</v>
      </c>
      <c r="L460" s="92"/>
    </row>
    <row r="461" spans="3:12">
      <c r="C461" s="135"/>
      <c r="D461" s="152"/>
      <c r="E461" s="117"/>
      <c r="F461" s="91">
        <f t="shared" si="30"/>
        <v>0</v>
      </c>
      <c r="G461" s="155"/>
      <c r="H461" s="136"/>
      <c r="I461" s="124" t="e">
        <f>VLOOKUP(H461,Presupuesto!$B$11:$C$565,2,0)</f>
        <v>#N/A</v>
      </c>
      <c r="J461" s="92" t="str">
        <f t="shared" si="31"/>
        <v>Aseguramiento de la Calidad</v>
      </c>
      <c r="K461" s="92" t="s">
        <v>414</v>
      </c>
      <c r="L461" s="92"/>
    </row>
    <row r="462" spans="3:12">
      <c r="C462" s="135"/>
      <c r="D462" s="152"/>
      <c r="E462" s="117"/>
      <c r="F462" s="91">
        <f t="shared" si="30"/>
        <v>0</v>
      </c>
      <c r="G462" s="155"/>
      <c r="H462" s="136"/>
      <c r="I462" s="124" t="e">
        <f>VLOOKUP(H462,Presupuesto!$B$11:$C$565,2,0)</f>
        <v>#N/A</v>
      </c>
      <c r="J462" s="92" t="str">
        <f t="shared" si="31"/>
        <v>Aseguramiento de la Calidad</v>
      </c>
      <c r="K462" s="92" t="s">
        <v>414</v>
      </c>
      <c r="L462" s="92"/>
    </row>
    <row r="463" spans="3:12">
      <c r="C463" s="135"/>
      <c r="D463" s="152"/>
      <c r="E463" s="117"/>
      <c r="F463" s="91">
        <f t="shared" si="30"/>
        <v>0</v>
      </c>
      <c r="G463" s="155"/>
      <c r="H463" s="136"/>
      <c r="I463" s="124" t="e">
        <f>VLOOKUP(H463,Presupuesto!$B$11:$C$565,2,0)</f>
        <v>#N/A</v>
      </c>
      <c r="J463" s="92" t="str">
        <f t="shared" si="31"/>
        <v>Aseguramiento de la Calidad</v>
      </c>
      <c r="K463" s="92" t="s">
        <v>414</v>
      </c>
      <c r="L463" s="92"/>
    </row>
    <row r="464" spans="3:12">
      <c r="C464" s="135"/>
      <c r="D464" s="152"/>
      <c r="E464" s="117"/>
      <c r="F464" s="91">
        <f t="shared" si="30"/>
        <v>0</v>
      </c>
      <c r="G464" s="155"/>
      <c r="H464" s="136"/>
      <c r="I464" s="124" t="e">
        <f>VLOOKUP(H464,Presupuesto!$B$11:$C$565,2,0)</f>
        <v>#N/A</v>
      </c>
      <c r="J464" s="92" t="str">
        <f t="shared" si="31"/>
        <v>Aseguramiento de la Calidad</v>
      </c>
      <c r="K464" s="92" t="s">
        <v>414</v>
      </c>
      <c r="L464" s="92"/>
    </row>
    <row r="465" spans="3:12">
      <c r="C465" s="135"/>
      <c r="D465" s="152"/>
      <c r="E465" s="117"/>
      <c r="F465" s="91">
        <f t="shared" si="30"/>
        <v>0</v>
      </c>
      <c r="G465" s="155"/>
      <c r="H465" s="136"/>
      <c r="I465" s="124" t="e">
        <f>VLOOKUP(H465,Presupuesto!$B$11:$C$565,2,0)</f>
        <v>#N/A</v>
      </c>
      <c r="J465" s="92" t="str">
        <f t="shared" si="31"/>
        <v>Aseguramiento de la Calidad</v>
      </c>
      <c r="K465" s="92" t="s">
        <v>414</v>
      </c>
      <c r="L465" s="92"/>
    </row>
    <row r="466" spans="3:12">
      <c r="C466" s="135"/>
      <c r="D466" s="152"/>
      <c r="E466" s="117"/>
      <c r="F466" s="91">
        <f t="shared" si="30"/>
        <v>0</v>
      </c>
      <c r="G466" s="155"/>
      <c r="H466" s="136"/>
      <c r="I466" s="124" t="e">
        <f>VLOOKUP(H466,Presupuesto!$B$11:$C$565,2,0)</f>
        <v>#N/A</v>
      </c>
      <c r="J466" s="92" t="str">
        <f t="shared" si="31"/>
        <v>Aseguramiento de la Calidad</v>
      </c>
      <c r="K466" s="92" t="s">
        <v>414</v>
      </c>
      <c r="L466" s="92"/>
    </row>
    <row r="467" spans="3:12">
      <c r="C467" s="135"/>
      <c r="D467" s="152"/>
      <c r="E467" s="117"/>
      <c r="F467" s="91">
        <f t="shared" si="30"/>
        <v>0</v>
      </c>
      <c r="G467" s="155"/>
      <c r="H467" s="136"/>
      <c r="I467" s="124" t="e">
        <f>VLOOKUP(H467,Presupuesto!$B$11:$C$565,2,0)</f>
        <v>#N/A</v>
      </c>
      <c r="J467" s="92" t="str">
        <f t="shared" si="31"/>
        <v>Aseguramiento de la Calidad</v>
      </c>
      <c r="K467" s="92" t="s">
        <v>414</v>
      </c>
      <c r="L467" s="92"/>
    </row>
    <row r="468" spans="3:12">
      <c r="C468" s="135"/>
      <c r="D468" s="152"/>
      <c r="E468" s="117"/>
      <c r="F468" s="91">
        <f t="shared" si="30"/>
        <v>0</v>
      </c>
      <c r="G468" s="155"/>
      <c r="H468" s="136"/>
      <c r="I468" s="124" t="e">
        <f>VLOOKUP(H468,Presupuesto!$B$11:$C$565,2,0)</f>
        <v>#N/A</v>
      </c>
      <c r="J468" s="92" t="str">
        <f t="shared" si="31"/>
        <v>Aseguramiento de la Calidad</v>
      </c>
      <c r="K468" s="92" t="s">
        <v>414</v>
      </c>
      <c r="L468" s="92"/>
    </row>
    <row r="469" spans="3:12">
      <c r="C469" s="137"/>
      <c r="D469" s="152"/>
      <c r="E469" s="112"/>
      <c r="F469" s="91">
        <f t="shared" si="30"/>
        <v>0</v>
      </c>
      <c r="G469" s="155"/>
      <c r="H469" s="138"/>
      <c r="I469" s="124" t="e">
        <f>VLOOKUP(H469,Presupuesto!$B$11:$C$565,2,0)</f>
        <v>#N/A</v>
      </c>
      <c r="J469" s="92" t="str">
        <f t="shared" si="31"/>
        <v>Aseguramiento de la Calidad</v>
      </c>
      <c r="K469" s="92" t="s">
        <v>414</v>
      </c>
      <c r="L469" s="92"/>
    </row>
    <row r="470" spans="3:12">
      <c r="C470" s="137"/>
      <c r="D470" s="152"/>
      <c r="E470" s="112"/>
      <c r="F470" s="91">
        <f t="shared" si="30"/>
        <v>0</v>
      </c>
      <c r="G470" s="155"/>
      <c r="H470" s="138"/>
      <c r="I470" s="124" t="e">
        <f>VLOOKUP(H470,Presupuesto!$B$11:$C$565,2,0)</f>
        <v>#N/A</v>
      </c>
      <c r="J470" s="92" t="str">
        <f t="shared" si="31"/>
        <v>Aseguramiento de la Calidad</v>
      </c>
      <c r="K470" s="92" t="s">
        <v>414</v>
      </c>
      <c r="L470" s="92"/>
    </row>
    <row r="471" spans="3:12">
      <c r="C471" s="137"/>
      <c r="D471" s="152"/>
      <c r="E471" s="112"/>
      <c r="F471" s="91">
        <f t="shared" si="30"/>
        <v>0</v>
      </c>
      <c r="G471" s="155"/>
      <c r="H471" s="138"/>
      <c r="I471" s="124" t="e">
        <f>VLOOKUP(H471,Presupuesto!$B$11:$C$565,2,0)</f>
        <v>#N/A</v>
      </c>
      <c r="J471" s="92" t="str">
        <f t="shared" si="31"/>
        <v>Aseguramiento de la Calidad</v>
      </c>
      <c r="K471" s="92" t="s">
        <v>414</v>
      </c>
      <c r="L471" s="92"/>
    </row>
    <row r="472" spans="3:12">
      <c r="C472" s="137"/>
      <c r="D472" s="152"/>
      <c r="E472" s="112"/>
      <c r="F472" s="91">
        <f t="shared" si="30"/>
        <v>0</v>
      </c>
      <c r="G472" s="155"/>
      <c r="H472" s="138"/>
      <c r="I472" s="124" t="e">
        <f>VLOOKUP(H472,Presupuesto!$B$11:$C$565,2,0)</f>
        <v>#N/A</v>
      </c>
      <c r="J472" s="92" t="str">
        <f t="shared" si="31"/>
        <v>Aseguramiento de la Calidad</v>
      </c>
      <c r="K472" s="92" t="s">
        <v>414</v>
      </c>
      <c r="L472" s="92"/>
    </row>
    <row r="473" spans="3:12">
      <c r="C473" s="137"/>
      <c r="D473" s="152"/>
      <c r="E473" s="112"/>
      <c r="F473" s="91">
        <f t="shared" si="30"/>
        <v>0</v>
      </c>
      <c r="G473" s="155"/>
      <c r="H473" s="138"/>
      <c r="I473" s="124" t="e">
        <f>VLOOKUP(H473,Presupuesto!$B$11:$C$565,2,0)</f>
        <v>#N/A</v>
      </c>
      <c r="J473" s="92" t="str">
        <f t="shared" si="31"/>
        <v>Aseguramiento de la Calidad</v>
      </c>
      <c r="K473" s="92" t="s">
        <v>414</v>
      </c>
      <c r="L473" s="92"/>
    </row>
    <row r="474" spans="3:12">
      <c r="C474" s="137"/>
      <c r="D474" s="152"/>
      <c r="E474" s="112"/>
      <c r="F474" s="91">
        <f t="shared" si="30"/>
        <v>0</v>
      </c>
      <c r="G474" s="155"/>
      <c r="H474" s="138"/>
      <c r="I474" s="124" t="e">
        <f>VLOOKUP(H474,Presupuesto!$B$11:$C$565,2,0)</f>
        <v>#N/A</v>
      </c>
      <c r="J474" s="92" t="str">
        <f t="shared" si="31"/>
        <v>Aseguramiento de la Calidad</v>
      </c>
      <c r="K474" s="92" t="s">
        <v>414</v>
      </c>
      <c r="L474" s="92"/>
    </row>
    <row r="475" spans="3:12">
      <c r="C475" s="137"/>
      <c r="D475" s="152"/>
      <c r="E475" s="112"/>
      <c r="F475" s="91">
        <f t="shared" si="30"/>
        <v>0</v>
      </c>
      <c r="G475" s="155"/>
      <c r="H475" s="138"/>
      <c r="I475" s="124" t="e">
        <f>VLOOKUP(H475,Presupuesto!$B$11:$C$565,2,0)</f>
        <v>#N/A</v>
      </c>
      <c r="J475" s="92" t="str">
        <f t="shared" si="31"/>
        <v>Aseguramiento de la Calidad</v>
      </c>
      <c r="K475" s="92" t="s">
        <v>414</v>
      </c>
      <c r="L475" s="92"/>
    </row>
    <row r="476" spans="3:12">
      <c r="C476" s="137"/>
      <c r="D476" s="152"/>
      <c r="E476" s="112"/>
      <c r="F476" s="91">
        <f t="shared" si="30"/>
        <v>0</v>
      </c>
      <c r="G476" s="155"/>
      <c r="H476" s="138"/>
      <c r="I476" s="124" t="e">
        <f>VLOOKUP(H476,Presupuesto!$B$11:$C$565,2,0)</f>
        <v>#N/A</v>
      </c>
      <c r="J476" s="92" t="str">
        <f t="shared" si="31"/>
        <v>Aseguramiento de la Calidad</v>
      </c>
      <c r="K476" s="92" t="s">
        <v>414</v>
      </c>
      <c r="L476" s="92"/>
    </row>
    <row r="477" spans="3:12">
      <c r="C477" s="139"/>
      <c r="D477" s="152"/>
      <c r="E477" s="112"/>
      <c r="F477" s="91">
        <f t="shared" si="30"/>
        <v>0</v>
      </c>
      <c r="G477" s="155"/>
      <c r="H477" s="140"/>
      <c r="I477" s="124" t="e">
        <f>VLOOKUP(H477,Presupuesto!$B$11:$C$565,2,0)</f>
        <v>#N/A</v>
      </c>
      <c r="J477" s="92" t="str">
        <f t="shared" si="31"/>
        <v>Aseguramiento de la Calidad</v>
      </c>
      <c r="K477" s="92" t="s">
        <v>405</v>
      </c>
      <c r="L477" s="92"/>
    </row>
    <row r="478" spans="3:12">
      <c r="C478" s="139"/>
      <c r="D478" s="152"/>
      <c r="E478" s="112"/>
      <c r="F478" s="91">
        <f t="shared" si="30"/>
        <v>0</v>
      </c>
      <c r="G478" s="155"/>
      <c r="H478" s="140"/>
      <c r="I478" s="124" t="e">
        <f>VLOOKUP(H478,Presupuesto!$B$11:$C$565,2,0)</f>
        <v>#N/A</v>
      </c>
      <c r="J478" s="92" t="str">
        <f t="shared" si="31"/>
        <v>Aseguramiento de la Calidad</v>
      </c>
      <c r="K478" s="92" t="s">
        <v>414</v>
      </c>
      <c r="L478" s="92"/>
    </row>
    <row r="479" spans="3:12">
      <c r="C479" s="139"/>
      <c r="D479" s="152"/>
      <c r="E479" s="112"/>
      <c r="F479" s="91">
        <f t="shared" si="30"/>
        <v>0</v>
      </c>
      <c r="G479" s="155"/>
      <c r="H479" s="140"/>
      <c r="I479" s="124" t="e">
        <f>VLOOKUP(H479,Presupuesto!$B$11:$C$565,2,0)</f>
        <v>#N/A</v>
      </c>
      <c r="J479" s="92" t="str">
        <f t="shared" si="31"/>
        <v>Aseguramiento de la Calidad</v>
      </c>
      <c r="K479" s="92" t="s">
        <v>414</v>
      </c>
      <c r="L479" s="92"/>
    </row>
    <row r="480" spans="3:12">
      <c r="C480" s="139"/>
      <c r="D480" s="152"/>
      <c r="E480" s="112"/>
      <c r="F480" s="91">
        <f t="shared" si="30"/>
        <v>0</v>
      </c>
      <c r="G480" s="155"/>
      <c r="H480" s="140"/>
      <c r="I480" s="124" t="e">
        <f>VLOOKUP(H480,Presupuesto!$B$11:$C$565,2,0)</f>
        <v>#N/A</v>
      </c>
      <c r="J480" s="92" t="str">
        <f t="shared" si="31"/>
        <v>Aseguramiento de la Calidad</v>
      </c>
      <c r="K480" s="92" t="s">
        <v>414</v>
      </c>
      <c r="L480" s="92"/>
    </row>
    <row r="481" spans="3:12" ht="15.75" thickBot="1">
      <c r="C481" s="141"/>
      <c r="D481" s="217"/>
      <c r="E481" s="97"/>
      <c r="F481" s="99">
        <f t="shared" si="30"/>
        <v>0</v>
      </c>
      <c r="G481" s="156"/>
      <c r="H481" s="142"/>
      <c r="I481" s="126" t="e">
        <f>VLOOKUP(H481,Presupuesto!$B$11:$C$565,2,0)</f>
        <v>#N/A</v>
      </c>
      <c r="J481" s="100" t="str">
        <f t="shared" ref="J481" si="32">$J$20</f>
        <v>Aseguramiento de la Calidad</v>
      </c>
      <c r="K481" s="118" t="s">
        <v>396</v>
      </c>
      <c r="L481" s="100"/>
    </row>
    <row r="482" spans="3:12" ht="15.75" thickBot="1">
      <c r="F482" s="84"/>
      <c r="G482" s="83"/>
      <c r="H482" s="84"/>
      <c r="I482" s="84"/>
    </row>
    <row r="483" spans="3:12" ht="15.75" thickBot="1">
      <c r="C483" s="151" t="s">
        <v>53</v>
      </c>
      <c r="D483" s="102">
        <f>SUM(F490:F524)</f>
        <v>0</v>
      </c>
      <c r="F483" s="69"/>
      <c r="G483" s="73"/>
      <c r="H483" s="69"/>
      <c r="I483" s="69"/>
    </row>
    <row r="484" spans="3:12">
      <c r="C484" s="69"/>
      <c r="D484" s="31"/>
      <c r="E484" s="87"/>
      <c r="F484" s="87"/>
      <c r="G484" s="87"/>
      <c r="H484" s="70"/>
      <c r="I484" s="70"/>
      <c r="J484" s="70"/>
      <c r="K484" s="106"/>
    </row>
    <row r="485" spans="3:12" ht="15.75">
      <c r="C485" s="251" t="s">
        <v>394</v>
      </c>
      <c r="D485" s="200"/>
      <c r="E485" s="87"/>
      <c r="F485" s="87"/>
      <c r="G485" s="87"/>
      <c r="H485" s="70"/>
      <c r="I485" s="70"/>
      <c r="J485" s="70"/>
      <c r="K485" s="106"/>
    </row>
    <row r="486" spans="3:12" ht="18.75">
      <c r="C486" s="203" t="e">
        <f>IFERROR(VLOOKUP(D485,'Desarrollo e Innov. Curricular'!$G:$H,2,FALSE),IFERROR(VLOOKUP(D485,'Investigación Científica'!$G:$H,2,FALSE),IFERROR(VLOOKUP(D485,'Vinculación Univ. Sociedad'!$G:$H,2,FALSE),IFERROR(VLOOKUP(D485,'Docencia y Profesorado Universi'!$G:$H,2,FALSE),IFERROR(VLOOKUP(D485,'Estudiantes y Graduados'!$G:$H,2,FALSE),IFERROR(VLOOKUP(D485,'10Gestion Administrativa'!$G:$H,2,FALSE),IFERROR(VLOOKUP(D485,'Gestión Académica'!$G:$H,2,FALSE),IFERROR(VLOOKUP(D485,'Aseguramiento de la Calidad'!$G:$H,2,FALSE),IFERROR(VLOOKUP(D485,'Gestión del Conocimiento'!$G:$H,2,FALSE),IFERROR(VLOOKUP(D485,'Gobernabilidad y Procesos...'!$G:$H,2,FALSE),IFERROR(VLOOKUP(D485,'Gestión del Talento Humano'!$G:$H,2,FALSE),IFERROR(VLOOKUP(D485,'Internacionalización de la E.S.'!$G:$H,2,FALSE),IFERROR(VLOOKUP(D485,'Cultura de Innovación Insti...'!$G:$H,2,FALSE),VLOOKUP(D485,'Lo Esencial de la Reforma Univ.'!$G:$H,2,0))))))))))))))</f>
        <v>#N/A</v>
      </c>
      <c r="D486" s="31"/>
      <c r="E486" s="87"/>
      <c r="F486" s="87"/>
      <c r="G486" s="87"/>
      <c r="H486" s="70"/>
      <c r="I486" s="70"/>
      <c r="J486" s="70"/>
      <c r="K486" s="106"/>
    </row>
    <row r="487" spans="3:12">
      <c r="E487" s="87"/>
      <c r="F487" s="87"/>
      <c r="G487" s="87"/>
      <c r="H487" s="70"/>
      <c r="I487" s="70"/>
      <c r="J487" s="70"/>
      <c r="K487" s="106"/>
    </row>
    <row r="488" spans="3:12" ht="15.75" thickBot="1">
      <c r="F488" s="87"/>
      <c r="G488" s="70"/>
      <c r="H488" s="70"/>
      <c r="I488" s="70"/>
    </row>
    <row r="489" spans="3:12" ht="30.75" thickBot="1">
      <c r="C489" s="123" t="s">
        <v>44</v>
      </c>
      <c r="D489" s="128" t="s">
        <v>55</v>
      </c>
      <c r="E489" s="130" t="s">
        <v>57</v>
      </c>
      <c r="F489" s="129" t="s">
        <v>27</v>
      </c>
      <c r="G489" s="127" t="s">
        <v>133</v>
      </c>
      <c r="H489" s="130" t="s">
        <v>46</v>
      </c>
      <c r="I489" s="127" t="s">
        <v>134</v>
      </c>
      <c r="J489" s="127" t="s">
        <v>412</v>
      </c>
      <c r="K489" s="127" t="s">
        <v>413</v>
      </c>
      <c r="L489" s="127" t="s">
        <v>123</v>
      </c>
    </row>
    <row r="490" spans="3:12">
      <c r="C490" s="135"/>
      <c r="D490" s="152"/>
      <c r="E490" s="109"/>
      <c r="F490" s="91">
        <f t="shared" ref="F490:F524" si="33">D490*E490</f>
        <v>0</v>
      </c>
      <c r="G490" s="155" t="s">
        <v>131</v>
      </c>
      <c r="H490" s="136"/>
      <c r="I490" s="124" t="e">
        <f>VLOOKUP(H490,Presupuesto!$B$11:$C$565,2,0)</f>
        <v>#N/A</v>
      </c>
      <c r="J490" s="213" t="s">
        <v>1376</v>
      </c>
      <c r="K490" s="92" t="s">
        <v>396</v>
      </c>
      <c r="L490" s="92"/>
    </row>
    <row r="491" spans="3:12">
      <c r="C491" s="135"/>
      <c r="D491" s="152"/>
      <c r="E491" s="117"/>
      <c r="F491" s="91">
        <f t="shared" si="33"/>
        <v>0</v>
      </c>
      <c r="G491" s="155"/>
      <c r="H491" s="136"/>
      <c r="I491" s="124" t="e">
        <f>VLOOKUP(H491,Presupuesto!$B$11:$C$565,2,0)</f>
        <v>#N/A</v>
      </c>
      <c r="J491" s="92" t="str">
        <f>$J$17</f>
        <v>Aseguramiento de la Calidad</v>
      </c>
      <c r="K491" s="92" t="s">
        <v>414</v>
      </c>
      <c r="L491" s="92"/>
    </row>
    <row r="492" spans="3:12">
      <c r="C492" s="135"/>
      <c r="D492" s="152"/>
      <c r="E492" s="117"/>
      <c r="F492" s="91">
        <f t="shared" si="33"/>
        <v>0</v>
      </c>
      <c r="G492" s="155"/>
      <c r="H492" s="136"/>
      <c r="I492" s="124" t="e">
        <f>VLOOKUP(H492,Presupuesto!$B$11:$C$565,2,0)</f>
        <v>#N/A</v>
      </c>
      <c r="J492" s="92" t="str">
        <f t="shared" ref="J492:J523" si="34">$J$17</f>
        <v>Aseguramiento de la Calidad</v>
      </c>
      <c r="K492" s="92" t="s">
        <v>414</v>
      </c>
      <c r="L492" s="92"/>
    </row>
    <row r="493" spans="3:12">
      <c r="C493" s="135"/>
      <c r="D493" s="152"/>
      <c r="E493" s="117"/>
      <c r="F493" s="91">
        <f t="shared" si="33"/>
        <v>0</v>
      </c>
      <c r="G493" s="155"/>
      <c r="H493" s="136"/>
      <c r="I493" s="124" t="e">
        <f>VLOOKUP(H493,Presupuesto!$B$11:$C$565,2,0)</f>
        <v>#N/A</v>
      </c>
      <c r="J493" s="92" t="str">
        <f t="shared" si="34"/>
        <v>Aseguramiento de la Calidad</v>
      </c>
      <c r="K493" s="92" t="s">
        <v>414</v>
      </c>
      <c r="L493" s="92"/>
    </row>
    <row r="494" spans="3:12">
      <c r="C494" s="135"/>
      <c r="D494" s="152"/>
      <c r="E494" s="117"/>
      <c r="F494" s="91">
        <f t="shared" si="33"/>
        <v>0</v>
      </c>
      <c r="G494" s="155"/>
      <c r="H494" s="136"/>
      <c r="I494" s="124" t="e">
        <f>VLOOKUP(H494,Presupuesto!$B$11:$C$565,2,0)</f>
        <v>#N/A</v>
      </c>
      <c r="J494" s="92" t="str">
        <f t="shared" si="34"/>
        <v>Aseguramiento de la Calidad</v>
      </c>
      <c r="K494" s="92" t="s">
        <v>414</v>
      </c>
      <c r="L494" s="92"/>
    </row>
    <row r="495" spans="3:12">
      <c r="C495" s="135"/>
      <c r="D495" s="152"/>
      <c r="E495" s="117"/>
      <c r="F495" s="91">
        <f t="shared" si="33"/>
        <v>0</v>
      </c>
      <c r="G495" s="155"/>
      <c r="H495" s="136"/>
      <c r="I495" s="124" t="e">
        <f>VLOOKUP(H495,Presupuesto!$B$11:$C$565,2,0)</f>
        <v>#N/A</v>
      </c>
      <c r="J495" s="92" t="str">
        <f t="shared" si="34"/>
        <v>Aseguramiento de la Calidad</v>
      </c>
      <c r="K495" s="92" t="s">
        <v>403</v>
      </c>
      <c r="L495" s="92"/>
    </row>
    <row r="496" spans="3:12">
      <c r="C496" s="135"/>
      <c r="D496" s="152"/>
      <c r="E496" s="117"/>
      <c r="F496" s="91">
        <f t="shared" si="33"/>
        <v>0</v>
      </c>
      <c r="G496" s="155"/>
      <c r="H496" s="136"/>
      <c r="I496" s="124" t="e">
        <f>VLOOKUP(H496,Presupuesto!$B$11:$C$565,2,0)</f>
        <v>#N/A</v>
      </c>
      <c r="J496" s="92" t="str">
        <f t="shared" si="34"/>
        <v>Aseguramiento de la Calidad</v>
      </c>
      <c r="K496" s="92" t="s">
        <v>414</v>
      </c>
      <c r="L496" s="92"/>
    </row>
    <row r="497" spans="3:12">
      <c r="C497" s="135"/>
      <c r="D497" s="152"/>
      <c r="E497" s="117"/>
      <c r="F497" s="91">
        <f t="shared" si="33"/>
        <v>0</v>
      </c>
      <c r="G497" s="155"/>
      <c r="H497" s="136"/>
      <c r="I497" s="124" t="e">
        <f>VLOOKUP(H497,Presupuesto!$B$11:$C$565,2,0)</f>
        <v>#N/A</v>
      </c>
      <c r="J497" s="92" t="str">
        <f t="shared" si="34"/>
        <v>Aseguramiento de la Calidad</v>
      </c>
      <c r="K497" s="92" t="s">
        <v>414</v>
      </c>
      <c r="L497" s="92"/>
    </row>
    <row r="498" spans="3:12">
      <c r="C498" s="135"/>
      <c r="D498" s="152"/>
      <c r="E498" s="117"/>
      <c r="F498" s="91">
        <f t="shared" si="33"/>
        <v>0</v>
      </c>
      <c r="G498" s="155"/>
      <c r="H498" s="136"/>
      <c r="I498" s="124" t="e">
        <f>VLOOKUP(H498,Presupuesto!$B$11:$C$565,2,0)</f>
        <v>#N/A</v>
      </c>
      <c r="J498" s="92" t="str">
        <f t="shared" si="34"/>
        <v>Aseguramiento de la Calidad</v>
      </c>
      <c r="K498" s="92" t="s">
        <v>414</v>
      </c>
      <c r="L498" s="92"/>
    </row>
    <row r="499" spans="3:12">
      <c r="C499" s="135"/>
      <c r="D499" s="152"/>
      <c r="E499" s="117"/>
      <c r="F499" s="91">
        <f t="shared" si="33"/>
        <v>0</v>
      </c>
      <c r="G499" s="155"/>
      <c r="H499" s="136"/>
      <c r="I499" s="124" t="e">
        <f>VLOOKUP(H499,Presupuesto!$B$11:$C$565,2,0)</f>
        <v>#N/A</v>
      </c>
      <c r="J499" s="92" t="str">
        <f t="shared" si="34"/>
        <v>Aseguramiento de la Calidad</v>
      </c>
      <c r="K499" s="92" t="s">
        <v>414</v>
      </c>
      <c r="L499" s="92"/>
    </row>
    <row r="500" spans="3:12">
      <c r="C500" s="135"/>
      <c r="D500" s="152"/>
      <c r="E500" s="117"/>
      <c r="F500" s="91">
        <f t="shared" si="33"/>
        <v>0</v>
      </c>
      <c r="G500" s="155"/>
      <c r="H500" s="136"/>
      <c r="I500" s="124" t="e">
        <f>VLOOKUP(H500,Presupuesto!$B$11:$C$565,2,0)</f>
        <v>#N/A</v>
      </c>
      <c r="J500" s="92" t="str">
        <f t="shared" si="34"/>
        <v>Aseguramiento de la Calidad</v>
      </c>
      <c r="K500" s="92" t="s">
        <v>414</v>
      </c>
      <c r="L500" s="92"/>
    </row>
    <row r="501" spans="3:12">
      <c r="C501" s="135"/>
      <c r="D501" s="152"/>
      <c r="E501" s="117"/>
      <c r="F501" s="91">
        <f t="shared" si="33"/>
        <v>0</v>
      </c>
      <c r="G501" s="155"/>
      <c r="H501" s="136"/>
      <c r="I501" s="124" t="e">
        <f>VLOOKUP(H501,Presupuesto!$B$11:$C$565,2,0)</f>
        <v>#N/A</v>
      </c>
      <c r="J501" s="92" t="str">
        <f t="shared" si="34"/>
        <v>Aseguramiento de la Calidad</v>
      </c>
      <c r="K501" s="92" t="s">
        <v>414</v>
      </c>
      <c r="L501" s="92"/>
    </row>
    <row r="502" spans="3:12">
      <c r="C502" s="135"/>
      <c r="D502" s="152"/>
      <c r="E502" s="117"/>
      <c r="F502" s="91">
        <f t="shared" si="33"/>
        <v>0</v>
      </c>
      <c r="G502" s="155"/>
      <c r="H502" s="136"/>
      <c r="I502" s="124" t="e">
        <f>VLOOKUP(H502,Presupuesto!$B$11:$C$565,2,0)</f>
        <v>#N/A</v>
      </c>
      <c r="J502" s="92" t="str">
        <f t="shared" si="34"/>
        <v>Aseguramiento de la Calidad</v>
      </c>
      <c r="K502" s="92" t="s">
        <v>414</v>
      </c>
      <c r="L502" s="92"/>
    </row>
    <row r="503" spans="3:12">
      <c r="C503" s="135"/>
      <c r="D503" s="152"/>
      <c r="E503" s="117"/>
      <c r="F503" s="91">
        <f t="shared" si="33"/>
        <v>0</v>
      </c>
      <c r="G503" s="155"/>
      <c r="H503" s="136"/>
      <c r="I503" s="124" t="e">
        <f>VLOOKUP(H503,Presupuesto!$B$11:$C$565,2,0)</f>
        <v>#N/A</v>
      </c>
      <c r="J503" s="92" t="str">
        <f t="shared" si="34"/>
        <v>Aseguramiento de la Calidad</v>
      </c>
      <c r="K503" s="92" t="s">
        <v>414</v>
      </c>
      <c r="L503" s="92"/>
    </row>
    <row r="504" spans="3:12">
      <c r="C504" s="135"/>
      <c r="D504" s="152"/>
      <c r="E504" s="117"/>
      <c r="F504" s="91">
        <f t="shared" si="33"/>
        <v>0</v>
      </c>
      <c r="G504" s="155"/>
      <c r="H504" s="136"/>
      <c r="I504" s="124" t="e">
        <f>VLOOKUP(H504,Presupuesto!$B$11:$C$565,2,0)</f>
        <v>#N/A</v>
      </c>
      <c r="J504" s="92" t="str">
        <f t="shared" si="34"/>
        <v>Aseguramiento de la Calidad</v>
      </c>
      <c r="K504" s="92" t="s">
        <v>414</v>
      </c>
      <c r="L504" s="92"/>
    </row>
    <row r="505" spans="3:12">
      <c r="C505" s="135"/>
      <c r="D505" s="152"/>
      <c r="E505" s="117"/>
      <c r="F505" s="91">
        <f t="shared" si="33"/>
        <v>0</v>
      </c>
      <c r="G505" s="155"/>
      <c r="H505" s="136"/>
      <c r="I505" s="124" t="e">
        <f>VLOOKUP(H505,Presupuesto!$B$11:$C$565,2,0)</f>
        <v>#N/A</v>
      </c>
      <c r="J505" s="92" t="str">
        <f t="shared" si="34"/>
        <v>Aseguramiento de la Calidad</v>
      </c>
      <c r="K505" s="92" t="s">
        <v>414</v>
      </c>
      <c r="L505" s="92"/>
    </row>
    <row r="506" spans="3:12">
      <c r="C506" s="135"/>
      <c r="D506" s="152"/>
      <c r="E506" s="117"/>
      <c r="F506" s="91">
        <f t="shared" si="33"/>
        <v>0</v>
      </c>
      <c r="G506" s="155"/>
      <c r="H506" s="136"/>
      <c r="I506" s="124" t="e">
        <f>VLOOKUP(H506,Presupuesto!$B$11:$C$565,2,0)</f>
        <v>#N/A</v>
      </c>
      <c r="J506" s="92" t="str">
        <f t="shared" si="34"/>
        <v>Aseguramiento de la Calidad</v>
      </c>
      <c r="K506" s="92" t="s">
        <v>414</v>
      </c>
      <c r="L506" s="92"/>
    </row>
    <row r="507" spans="3:12">
      <c r="C507" s="135"/>
      <c r="D507" s="152"/>
      <c r="E507" s="117"/>
      <c r="F507" s="91">
        <f t="shared" si="33"/>
        <v>0</v>
      </c>
      <c r="G507" s="155"/>
      <c r="H507" s="136"/>
      <c r="I507" s="124" t="e">
        <f>VLOOKUP(H507,Presupuesto!$B$11:$C$565,2,0)</f>
        <v>#N/A</v>
      </c>
      <c r="J507" s="92" t="str">
        <f t="shared" si="34"/>
        <v>Aseguramiento de la Calidad</v>
      </c>
      <c r="K507" s="92" t="s">
        <v>414</v>
      </c>
      <c r="L507" s="92"/>
    </row>
    <row r="508" spans="3:12">
      <c r="C508" s="135"/>
      <c r="D508" s="152"/>
      <c r="E508" s="117"/>
      <c r="F508" s="91">
        <f t="shared" si="33"/>
        <v>0</v>
      </c>
      <c r="G508" s="155"/>
      <c r="H508" s="136"/>
      <c r="I508" s="124" t="e">
        <f>VLOOKUP(H508,Presupuesto!$B$11:$C$565,2,0)</f>
        <v>#N/A</v>
      </c>
      <c r="J508" s="92" t="str">
        <f t="shared" si="34"/>
        <v>Aseguramiento de la Calidad</v>
      </c>
      <c r="K508" s="92" t="s">
        <v>414</v>
      </c>
      <c r="L508" s="92"/>
    </row>
    <row r="509" spans="3:12">
      <c r="C509" s="135"/>
      <c r="D509" s="152"/>
      <c r="E509" s="117"/>
      <c r="F509" s="91">
        <f t="shared" si="33"/>
        <v>0</v>
      </c>
      <c r="G509" s="155"/>
      <c r="H509" s="136"/>
      <c r="I509" s="124" t="e">
        <f>VLOOKUP(H509,Presupuesto!$B$11:$C$565,2,0)</f>
        <v>#N/A</v>
      </c>
      <c r="J509" s="92" t="str">
        <f t="shared" si="34"/>
        <v>Aseguramiento de la Calidad</v>
      </c>
      <c r="K509" s="92" t="s">
        <v>414</v>
      </c>
      <c r="L509" s="92"/>
    </row>
    <row r="510" spans="3:12">
      <c r="C510" s="135"/>
      <c r="D510" s="152"/>
      <c r="E510" s="117"/>
      <c r="F510" s="91">
        <f t="shared" si="33"/>
        <v>0</v>
      </c>
      <c r="G510" s="155"/>
      <c r="H510" s="136"/>
      <c r="I510" s="124" t="e">
        <f>VLOOKUP(H510,Presupuesto!$B$11:$C$565,2,0)</f>
        <v>#N/A</v>
      </c>
      <c r="J510" s="92" t="str">
        <f t="shared" si="34"/>
        <v>Aseguramiento de la Calidad</v>
      </c>
      <c r="K510" s="92" t="s">
        <v>414</v>
      </c>
      <c r="L510" s="92"/>
    </row>
    <row r="511" spans="3:12">
      <c r="C511" s="135"/>
      <c r="D511" s="152"/>
      <c r="E511" s="117"/>
      <c r="F511" s="91">
        <f t="shared" si="33"/>
        <v>0</v>
      </c>
      <c r="G511" s="155"/>
      <c r="H511" s="136"/>
      <c r="I511" s="124" t="e">
        <f>VLOOKUP(H511,Presupuesto!$B$11:$C$565,2,0)</f>
        <v>#N/A</v>
      </c>
      <c r="J511" s="92" t="str">
        <f t="shared" si="34"/>
        <v>Aseguramiento de la Calidad</v>
      </c>
      <c r="K511" s="92" t="s">
        <v>414</v>
      </c>
      <c r="L511" s="92"/>
    </row>
    <row r="512" spans="3:12">
      <c r="C512" s="137"/>
      <c r="D512" s="152"/>
      <c r="E512" s="112"/>
      <c r="F512" s="91">
        <f t="shared" si="33"/>
        <v>0</v>
      </c>
      <c r="G512" s="155"/>
      <c r="H512" s="138"/>
      <c r="I512" s="124" t="e">
        <f>VLOOKUP(H512,Presupuesto!$B$11:$C$565,2,0)</f>
        <v>#N/A</v>
      </c>
      <c r="J512" s="92" t="str">
        <f t="shared" si="34"/>
        <v>Aseguramiento de la Calidad</v>
      </c>
      <c r="K512" s="92" t="s">
        <v>414</v>
      </c>
      <c r="L512" s="92"/>
    </row>
    <row r="513" spans="3:12">
      <c r="C513" s="137"/>
      <c r="D513" s="152"/>
      <c r="E513" s="112"/>
      <c r="F513" s="91">
        <f t="shared" si="33"/>
        <v>0</v>
      </c>
      <c r="G513" s="155"/>
      <c r="H513" s="138"/>
      <c r="I513" s="124" t="e">
        <f>VLOOKUP(H513,Presupuesto!$B$11:$C$565,2,0)</f>
        <v>#N/A</v>
      </c>
      <c r="J513" s="92" t="str">
        <f t="shared" si="34"/>
        <v>Aseguramiento de la Calidad</v>
      </c>
      <c r="K513" s="92" t="s">
        <v>414</v>
      </c>
      <c r="L513" s="92"/>
    </row>
    <row r="514" spans="3:12">
      <c r="C514" s="137"/>
      <c r="D514" s="152"/>
      <c r="E514" s="112"/>
      <c r="F514" s="91">
        <f t="shared" si="33"/>
        <v>0</v>
      </c>
      <c r="G514" s="155"/>
      <c r="H514" s="138"/>
      <c r="I514" s="124" t="e">
        <f>VLOOKUP(H514,Presupuesto!$B$11:$C$565,2,0)</f>
        <v>#N/A</v>
      </c>
      <c r="J514" s="92" t="str">
        <f t="shared" si="34"/>
        <v>Aseguramiento de la Calidad</v>
      </c>
      <c r="K514" s="92" t="s">
        <v>414</v>
      </c>
      <c r="L514" s="92"/>
    </row>
    <row r="515" spans="3:12">
      <c r="C515" s="137"/>
      <c r="D515" s="152"/>
      <c r="E515" s="112"/>
      <c r="F515" s="91">
        <f t="shared" si="33"/>
        <v>0</v>
      </c>
      <c r="G515" s="155"/>
      <c r="H515" s="138"/>
      <c r="I515" s="124" t="e">
        <f>VLOOKUP(H515,Presupuesto!$B$11:$C$565,2,0)</f>
        <v>#N/A</v>
      </c>
      <c r="J515" s="92" t="str">
        <f t="shared" si="34"/>
        <v>Aseguramiento de la Calidad</v>
      </c>
      <c r="K515" s="92" t="s">
        <v>414</v>
      </c>
      <c r="L515" s="92"/>
    </row>
    <row r="516" spans="3:12">
      <c r="C516" s="137"/>
      <c r="D516" s="152"/>
      <c r="E516" s="112"/>
      <c r="F516" s="91">
        <f t="shared" si="33"/>
        <v>0</v>
      </c>
      <c r="G516" s="155"/>
      <c r="H516" s="138"/>
      <c r="I516" s="124" t="e">
        <f>VLOOKUP(H516,Presupuesto!$B$11:$C$565,2,0)</f>
        <v>#N/A</v>
      </c>
      <c r="J516" s="92" t="str">
        <f t="shared" si="34"/>
        <v>Aseguramiento de la Calidad</v>
      </c>
      <c r="K516" s="92" t="s">
        <v>414</v>
      </c>
      <c r="L516" s="92"/>
    </row>
    <row r="517" spans="3:12">
      <c r="C517" s="137"/>
      <c r="D517" s="152"/>
      <c r="E517" s="112"/>
      <c r="F517" s="91">
        <f t="shared" si="33"/>
        <v>0</v>
      </c>
      <c r="G517" s="155"/>
      <c r="H517" s="138"/>
      <c r="I517" s="124" t="e">
        <f>VLOOKUP(H517,Presupuesto!$B$11:$C$565,2,0)</f>
        <v>#N/A</v>
      </c>
      <c r="J517" s="92" t="str">
        <f t="shared" si="34"/>
        <v>Aseguramiento de la Calidad</v>
      </c>
      <c r="K517" s="92" t="s">
        <v>414</v>
      </c>
      <c r="L517" s="92"/>
    </row>
    <row r="518" spans="3:12">
      <c r="C518" s="137"/>
      <c r="D518" s="152"/>
      <c r="E518" s="112"/>
      <c r="F518" s="91">
        <f t="shared" si="33"/>
        <v>0</v>
      </c>
      <c r="G518" s="155"/>
      <c r="H518" s="138"/>
      <c r="I518" s="124" t="e">
        <f>VLOOKUP(H518,Presupuesto!$B$11:$C$565,2,0)</f>
        <v>#N/A</v>
      </c>
      <c r="J518" s="92" t="str">
        <f t="shared" si="34"/>
        <v>Aseguramiento de la Calidad</v>
      </c>
      <c r="K518" s="92" t="s">
        <v>414</v>
      </c>
      <c r="L518" s="92"/>
    </row>
    <row r="519" spans="3:12">
      <c r="C519" s="137"/>
      <c r="D519" s="152"/>
      <c r="E519" s="112"/>
      <c r="F519" s="91">
        <f t="shared" si="33"/>
        <v>0</v>
      </c>
      <c r="G519" s="155"/>
      <c r="H519" s="138"/>
      <c r="I519" s="124" t="e">
        <f>VLOOKUP(H519,Presupuesto!$B$11:$C$565,2,0)</f>
        <v>#N/A</v>
      </c>
      <c r="J519" s="92" t="str">
        <f t="shared" si="34"/>
        <v>Aseguramiento de la Calidad</v>
      </c>
      <c r="K519" s="92" t="s">
        <v>414</v>
      </c>
      <c r="L519" s="92"/>
    </row>
    <row r="520" spans="3:12">
      <c r="C520" s="139"/>
      <c r="D520" s="152"/>
      <c r="E520" s="112"/>
      <c r="F520" s="91">
        <f t="shared" si="33"/>
        <v>0</v>
      </c>
      <c r="G520" s="155"/>
      <c r="H520" s="140"/>
      <c r="I520" s="124" t="e">
        <f>VLOOKUP(H520,Presupuesto!$B$11:$C$565,2,0)</f>
        <v>#N/A</v>
      </c>
      <c r="J520" s="92" t="str">
        <f t="shared" si="34"/>
        <v>Aseguramiento de la Calidad</v>
      </c>
      <c r="K520" s="92" t="s">
        <v>405</v>
      </c>
      <c r="L520" s="92"/>
    </row>
    <row r="521" spans="3:12">
      <c r="C521" s="139"/>
      <c r="D521" s="152"/>
      <c r="E521" s="112"/>
      <c r="F521" s="91">
        <f t="shared" si="33"/>
        <v>0</v>
      </c>
      <c r="G521" s="155"/>
      <c r="H521" s="140"/>
      <c r="I521" s="124" t="e">
        <f>VLOOKUP(H521,Presupuesto!$B$11:$C$565,2,0)</f>
        <v>#N/A</v>
      </c>
      <c r="J521" s="92" t="str">
        <f t="shared" si="34"/>
        <v>Aseguramiento de la Calidad</v>
      </c>
      <c r="K521" s="92" t="s">
        <v>414</v>
      </c>
      <c r="L521" s="92"/>
    </row>
    <row r="522" spans="3:12">
      <c r="C522" s="139"/>
      <c r="D522" s="152"/>
      <c r="E522" s="112"/>
      <c r="F522" s="91">
        <f t="shared" si="33"/>
        <v>0</v>
      </c>
      <c r="G522" s="155"/>
      <c r="H522" s="140"/>
      <c r="I522" s="124" t="e">
        <f>VLOOKUP(H522,Presupuesto!$B$11:$C$565,2,0)</f>
        <v>#N/A</v>
      </c>
      <c r="J522" s="92" t="str">
        <f t="shared" si="34"/>
        <v>Aseguramiento de la Calidad</v>
      </c>
      <c r="K522" s="92" t="s">
        <v>414</v>
      </c>
      <c r="L522" s="92"/>
    </row>
    <row r="523" spans="3:12">
      <c r="C523" s="139"/>
      <c r="D523" s="152"/>
      <c r="E523" s="112"/>
      <c r="F523" s="91">
        <f t="shared" si="33"/>
        <v>0</v>
      </c>
      <c r="G523" s="155"/>
      <c r="H523" s="140"/>
      <c r="I523" s="124" t="e">
        <f>VLOOKUP(H523,Presupuesto!$B$11:$C$565,2,0)</f>
        <v>#N/A</v>
      </c>
      <c r="J523" s="92" t="str">
        <f t="shared" si="34"/>
        <v>Aseguramiento de la Calidad</v>
      </c>
      <c r="K523" s="92" t="s">
        <v>414</v>
      </c>
      <c r="L523" s="92"/>
    </row>
    <row r="524" spans="3:12" ht="15.75" thickBot="1">
      <c r="C524" s="141"/>
      <c r="D524" s="217"/>
      <c r="E524" s="97"/>
      <c r="F524" s="99">
        <f t="shared" si="33"/>
        <v>0</v>
      </c>
      <c r="G524" s="156"/>
      <c r="H524" s="142"/>
      <c r="I524" s="126" t="e">
        <f>VLOOKUP(H524,Presupuesto!$B$11:$C$565,2,0)</f>
        <v>#N/A</v>
      </c>
      <c r="J524" s="100" t="str">
        <f t="shared" ref="J524" si="35">$J$20</f>
        <v>Aseguramiento de la Calidad</v>
      </c>
      <c r="K524" s="118" t="s">
        <v>396</v>
      </c>
      <c r="L524" s="100"/>
    </row>
  </sheetData>
  <dataValidations count="5">
    <dataValidation type="list" allowBlank="1" showInputMessage="1" showErrorMessage="1" errorTitle="¡Ingreso Inválido!" error="Seleccione una opción de la lista." promptTitle="Tipo de Presupuesto" prompt="Seleccione una opción de la lista." sqref="G17:G51 G60:G94 G103:G137 G146:G180 G189:G223 G232:G266 G275:G309 G318:G352 G361:G395 G404:G438 G447:G481 G490:G524">
      <formula1>$R$2:$S$2</formula1>
    </dataValidation>
    <dataValidation type="list" allowBlank="1" showInputMessage="1" showErrorMessage="1" errorTitle="¡Ingreso Inválido!" error="Seleccione una opción de la lista" promptTitle="Mes Requerido" prompt="Seleccione el mes en el que requiere el recurso." sqref="K17:K51 K60:K94 K103:K137 K146:K180 K189:K223 K232:K266 K275:K309 K318:K352 K361:K395 K404:K438 K447:K481 K490:K524">
      <formula1>$U$2:$AF$2</formula1>
    </dataValidation>
    <dataValidation type="list" allowBlank="1" showInputMessage="1" showErrorMessage="1" errorTitle="¡Ingreso Inválido!" error="Seleccione una opción de la lista." promptTitle="Dimensión Estratégica" prompt="Seleccione una opción de la lista." sqref="J17:J51 J60:J94 J103:J137 J146:J180 J189:J223 J232:J266 J275:J309 J318:J352 J361:J395 J404:J438 J447:J481 J490:J524">
      <formula1>$A$2:$N$2</formula1>
    </dataValidation>
    <dataValidation type="list" allowBlank="1" showInputMessage="1" showErrorMessage="1" errorTitle="¡Ingreso Inválido!" error="Seleccione una opción de la lista." promptTitle="Proyecto" prompt="Seleccione una opción." sqref="L17:L51 L60:L94 L103:L137 L146:L180 L189:L223 L232:L266 L275:L309 L318:L352 L361:L395 L404:L438 L447:L481 L490:L524">
      <formula1>$M$2:$O$2</formula1>
    </dataValidation>
    <dataValidation type="list" allowBlank="1" showInputMessage="1" showErrorMessage="1" errorTitle="¡Ingreso Inválido!" error="Verifique el valor ingresado." promptTitle="Ingrese el Objeto de Gasto" prompt="Ingrese el Objeto de Gasto" sqref="H17:H51 H60:H94 H103:H137 H146:H180 H189:H223 H232:H266 H275:H309 H318:H352 H361:H395 H404:H438 H447:H481 H490:H524">
      <formula1>$A$1:$UI$1</formula1>
    </dataValidation>
  </dataValidations>
  <pageMargins left="0.7" right="0.7" top="0.75" bottom="0.75" header="0.3" footer="0.3"/>
  <pageSetup paperSize="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sheetPr>
    <tabColor rgb="FFFFFF00"/>
  </sheetPr>
  <dimension ref="A1:UI524"/>
  <sheetViews>
    <sheetView showGridLines="0" topLeftCell="C4" zoomScale="86" zoomScaleNormal="86" zoomScaleSheetLayoutView="90" workbookViewId="0">
      <selection activeCell="C23" sqref="C23"/>
    </sheetView>
  </sheetViews>
  <sheetFormatPr baseColWidth="10" defaultColWidth="11.5703125" defaultRowHeight="15"/>
  <cols>
    <col min="1" max="1" width="3.85546875" style="79" customWidth="1"/>
    <col min="2" max="2" width="8.85546875" style="79" customWidth="1"/>
    <col min="3" max="3" width="53.42578125" style="79" customWidth="1"/>
    <col min="4" max="4" width="20.7109375" style="79" bestFit="1" customWidth="1"/>
    <col min="5" max="5" width="28.28515625" style="79" customWidth="1"/>
    <col min="6" max="6" width="21.85546875" style="79" customWidth="1"/>
    <col min="7" max="7" width="16.5703125" style="71" customWidth="1"/>
    <col min="8" max="8" width="14.28515625" style="79" customWidth="1"/>
    <col min="9" max="9" width="40.28515625" style="79" customWidth="1"/>
    <col min="10" max="10" width="28.140625" style="79" bestFit="1" customWidth="1"/>
    <col min="11" max="11" width="19.85546875" style="79" bestFit="1" customWidth="1"/>
    <col min="12" max="12" width="34.85546875" style="79" bestFit="1" customWidth="1"/>
    <col min="13" max="16384" width="11.5703125" style="79"/>
  </cols>
  <sheetData>
    <row r="1" spans="1:555" ht="26.25" hidden="1">
      <c r="A1" s="182" t="s">
        <v>253</v>
      </c>
      <c r="B1" s="185" t="s">
        <v>254</v>
      </c>
      <c r="C1" s="176" t="s">
        <v>255</v>
      </c>
      <c r="D1" s="176" t="s">
        <v>502</v>
      </c>
      <c r="E1" s="176" t="s">
        <v>504</v>
      </c>
      <c r="F1" s="176" t="s">
        <v>506</v>
      </c>
      <c r="G1" s="176" t="s">
        <v>508</v>
      </c>
      <c r="H1" s="176" t="s">
        <v>510</v>
      </c>
      <c r="I1" s="176" t="s">
        <v>512</v>
      </c>
      <c r="J1" s="176" t="s">
        <v>256</v>
      </c>
      <c r="K1" s="176" t="s">
        <v>515</v>
      </c>
      <c r="L1" s="176" t="s">
        <v>257</v>
      </c>
      <c r="M1" s="176" t="s">
        <v>517</v>
      </c>
      <c r="N1" s="176" t="s">
        <v>519</v>
      </c>
      <c r="O1" s="176" t="s">
        <v>521</v>
      </c>
      <c r="P1" s="176" t="s">
        <v>258</v>
      </c>
      <c r="Q1" s="176" t="s">
        <v>522</v>
      </c>
      <c r="R1" s="176" t="s">
        <v>525</v>
      </c>
      <c r="S1" s="176" t="s">
        <v>259</v>
      </c>
      <c r="T1" s="176" t="s">
        <v>527</v>
      </c>
      <c r="U1" s="176" t="s">
        <v>260</v>
      </c>
      <c r="V1" s="176" t="s">
        <v>528</v>
      </c>
      <c r="W1" s="176" t="s">
        <v>529</v>
      </c>
      <c r="X1" s="176" t="s">
        <v>533</v>
      </c>
      <c r="Y1" s="176" t="s">
        <v>276</v>
      </c>
      <c r="Z1" s="176" t="s">
        <v>534</v>
      </c>
      <c r="AA1" s="176" t="s">
        <v>536</v>
      </c>
      <c r="AB1" s="176" t="s">
        <v>538</v>
      </c>
      <c r="AC1" s="176" t="s">
        <v>277</v>
      </c>
      <c r="AD1" s="176" t="s">
        <v>540</v>
      </c>
      <c r="AE1" s="176" t="s">
        <v>542</v>
      </c>
      <c r="AF1" s="176" t="s">
        <v>544</v>
      </c>
      <c r="AG1" s="176" t="s">
        <v>546</v>
      </c>
      <c r="AH1" s="176" t="s">
        <v>252</v>
      </c>
      <c r="AI1" s="176" t="s">
        <v>548</v>
      </c>
      <c r="AJ1" s="185" t="s">
        <v>261</v>
      </c>
      <c r="AK1" s="176" t="s">
        <v>550</v>
      </c>
      <c r="AL1" s="176" t="s">
        <v>262</v>
      </c>
      <c r="AM1" s="176" t="s">
        <v>552</v>
      </c>
      <c r="AN1" s="176" t="s">
        <v>554</v>
      </c>
      <c r="AO1" s="176" t="s">
        <v>263</v>
      </c>
      <c r="AP1" s="176" t="s">
        <v>556</v>
      </c>
      <c r="AQ1" s="176" t="s">
        <v>558</v>
      </c>
      <c r="AR1" s="176" t="s">
        <v>264</v>
      </c>
      <c r="AS1" s="176" t="s">
        <v>559</v>
      </c>
      <c r="AT1" s="176" t="s">
        <v>561</v>
      </c>
      <c r="AU1" s="176" t="s">
        <v>562</v>
      </c>
      <c r="AV1" s="176" t="s">
        <v>563</v>
      </c>
      <c r="AW1" s="176" t="s">
        <v>565</v>
      </c>
      <c r="AX1" s="176" t="s">
        <v>567</v>
      </c>
      <c r="AY1" s="176" t="s">
        <v>568</v>
      </c>
      <c r="AZ1" s="176" t="s">
        <v>265</v>
      </c>
      <c r="BA1" s="176" t="s">
        <v>570</v>
      </c>
      <c r="BB1" s="176" t="s">
        <v>572</v>
      </c>
      <c r="BC1" s="176" t="s">
        <v>574</v>
      </c>
      <c r="BD1" s="176" t="s">
        <v>576</v>
      </c>
      <c r="BE1" s="176" t="s">
        <v>578</v>
      </c>
      <c r="BF1" s="176" t="s">
        <v>580</v>
      </c>
      <c r="BG1" s="176" t="s">
        <v>582</v>
      </c>
      <c r="BH1" s="176" t="s">
        <v>584</v>
      </c>
      <c r="BI1" s="176" t="s">
        <v>278</v>
      </c>
      <c r="BJ1" s="176" t="s">
        <v>586</v>
      </c>
      <c r="BK1" s="176" t="s">
        <v>588</v>
      </c>
      <c r="BL1" s="176" t="s">
        <v>590</v>
      </c>
      <c r="BM1" s="176" t="s">
        <v>592</v>
      </c>
      <c r="BN1" s="176" t="s">
        <v>594</v>
      </c>
      <c r="BO1" s="176" t="s">
        <v>596</v>
      </c>
      <c r="BP1" s="176" t="s">
        <v>598</v>
      </c>
      <c r="BQ1" s="176" t="s">
        <v>600</v>
      </c>
      <c r="BR1" s="176" t="s">
        <v>602</v>
      </c>
      <c r="BS1" s="176" t="s">
        <v>604</v>
      </c>
      <c r="BT1" s="185" t="s">
        <v>266</v>
      </c>
      <c r="BU1" s="176" t="s">
        <v>267</v>
      </c>
      <c r="BV1" s="176" t="s">
        <v>606</v>
      </c>
      <c r="BW1" s="176" t="s">
        <v>268</v>
      </c>
      <c r="BX1" s="176" t="s">
        <v>608</v>
      </c>
      <c r="BY1" s="176" t="s">
        <v>610</v>
      </c>
      <c r="BZ1" s="185" t="s">
        <v>269</v>
      </c>
      <c r="CA1" s="176" t="s">
        <v>270</v>
      </c>
      <c r="CB1" s="176" t="s">
        <v>612</v>
      </c>
      <c r="CC1" s="176" t="s">
        <v>271</v>
      </c>
      <c r="CD1" s="176" t="s">
        <v>614</v>
      </c>
      <c r="CE1" s="176" t="s">
        <v>616</v>
      </c>
      <c r="CF1" s="176" t="s">
        <v>618</v>
      </c>
      <c r="CG1" s="185" t="s">
        <v>272</v>
      </c>
      <c r="CH1" s="176" t="s">
        <v>624</v>
      </c>
      <c r="CI1" s="176" t="s">
        <v>626</v>
      </c>
      <c r="CJ1" s="176" t="s">
        <v>273</v>
      </c>
      <c r="CK1" s="176" t="s">
        <v>620</v>
      </c>
      <c r="CL1" s="176" t="s">
        <v>622</v>
      </c>
      <c r="CM1" s="176" t="s">
        <v>274</v>
      </c>
      <c r="CN1" s="176" t="s">
        <v>628</v>
      </c>
      <c r="CO1" s="176" t="s">
        <v>275</v>
      </c>
      <c r="CP1" s="176" t="s">
        <v>629</v>
      </c>
      <c r="CQ1" s="173" t="s">
        <v>279</v>
      </c>
      <c r="CR1" s="185" t="s">
        <v>280</v>
      </c>
      <c r="CS1" s="176" t="s">
        <v>630</v>
      </c>
      <c r="CT1" s="176" t="s">
        <v>631</v>
      </c>
      <c r="CU1" s="176" t="s">
        <v>633</v>
      </c>
      <c r="CV1" s="176" t="s">
        <v>281</v>
      </c>
      <c r="CW1" s="176" t="s">
        <v>635</v>
      </c>
      <c r="CX1" s="176" t="s">
        <v>637</v>
      </c>
      <c r="CY1" s="176" t="s">
        <v>639</v>
      </c>
      <c r="CZ1" s="176" t="s">
        <v>641</v>
      </c>
      <c r="DA1" s="176" t="s">
        <v>643</v>
      </c>
      <c r="DB1" s="176" t="s">
        <v>645</v>
      </c>
      <c r="DC1" s="185" t="s">
        <v>282</v>
      </c>
      <c r="DD1" s="176" t="s">
        <v>283</v>
      </c>
      <c r="DE1" s="176" t="s">
        <v>647</v>
      </c>
      <c r="DF1" s="176" t="s">
        <v>284</v>
      </c>
      <c r="DG1" s="176" t="s">
        <v>649</v>
      </c>
      <c r="DH1" s="176" t="s">
        <v>651</v>
      </c>
      <c r="DI1" s="176" t="s">
        <v>653</v>
      </c>
      <c r="DJ1" s="176" t="s">
        <v>655</v>
      </c>
      <c r="DK1" s="176" t="s">
        <v>657</v>
      </c>
      <c r="DL1" s="176" t="s">
        <v>659</v>
      </c>
      <c r="DM1" s="176" t="s">
        <v>661</v>
      </c>
      <c r="DN1" s="176" t="s">
        <v>285</v>
      </c>
      <c r="DO1" s="176" t="s">
        <v>663</v>
      </c>
      <c r="DP1" s="176" t="s">
        <v>665</v>
      </c>
      <c r="DQ1" s="176" t="s">
        <v>667</v>
      </c>
      <c r="DR1" s="185" t="s">
        <v>286</v>
      </c>
      <c r="DS1" s="176" t="s">
        <v>669</v>
      </c>
      <c r="DT1" s="176" t="s">
        <v>287</v>
      </c>
      <c r="DU1" s="176" t="s">
        <v>671</v>
      </c>
      <c r="DV1" s="176" t="s">
        <v>288</v>
      </c>
      <c r="DW1" s="176" t="s">
        <v>673</v>
      </c>
      <c r="DX1" s="176" t="s">
        <v>675</v>
      </c>
      <c r="DY1" s="176" t="s">
        <v>677</v>
      </c>
      <c r="DZ1" s="176" t="s">
        <v>679</v>
      </c>
      <c r="EA1" s="176" t="s">
        <v>681</v>
      </c>
      <c r="EB1" s="176" t="s">
        <v>683</v>
      </c>
      <c r="EC1" s="176" t="s">
        <v>685</v>
      </c>
      <c r="ED1" s="176" t="s">
        <v>687</v>
      </c>
      <c r="EE1" s="176" t="s">
        <v>689</v>
      </c>
      <c r="EF1" s="176" t="s">
        <v>691</v>
      </c>
      <c r="EG1" s="176" t="s">
        <v>693</v>
      </c>
      <c r="EH1" s="185" t="s">
        <v>289</v>
      </c>
      <c r="EI1" s="176" t="s">
        <v>695</v>
      </c>
      <c r="EJ1" s="176" t="s">
        <v>290</v>
      </c>
      <c r="EK1" s="176" t="s">
        <v>697</v>
      </c>
      <c r="EL1" s="176" t="s">
        <v>699</v>
      </c>
      <c r="EM1" s="176" t="s">
        <v>291</v>
      </c>
      <c r="EN1" s="176" t="s">
        <v>701</v>
      </c>
      <c r="EO1" s="176" t="s">
        <v>703</v>
      </c>
      <c r="EP1" s="176" t="s">
        <v>292</v>
      </c>
      <c r="EQ1" s="176" t="s">
        <v>705</v>
      </c>
      <c r="ER1" s="176" t="s">
        <v>707</v>
      </c>
      <c r="ES1" s="176" t="s">
        <v>709</v>
      </c>
      <c r="ET1" s="176" t="s">
        <v>293</v>
      </c>
      <c r="EU1" s="176" t="s">
        <v>711</v>
      </c>
      <c r="EV1" s="176" t="s">
        <v>713</v>
      </c>
      <c r="EW1" s="185" t="s">
        <v>294</v>
      </c>
      <c r="EX1" s="176" t="s">
        <v>295</v>
      </c>
      <c r="EY1" s="176" t="s">
        <v>715</v>
      </c>
      <c r="EZ1" s="176" t="s">
        <v>717</v>
      </c>
      <c r="FA1" s="176" t="s">
        <v>719</v>
      </c>
      <c r="FB1" s="176" t="s">
        <v>721</v>
      </c>
      <c r="FC1" s="176" t="s">
        <v>296</v>
      </c>
      <c r="FD1" s="176" t="s">
        <v>723</v>
      </c>
      <c r="FE1" s="176" t="s">
        <v>725</v>
      </c>
      <c r="FF1" s="176" t="s">
        <v>727</v>
      </c>
      <c r="FG1" s="176" t="s">
        <v>729</v>
      </c>
      <c r="FH1" s="176" t="s">
        <v>731</v>
      </c>
      <c r="FI1" s="176" t="s">
        <v>297</v>
      </c>
      <c r="FJ1" s="176" t="s">
        <v>734</v>
      </c>
      <c r="FK1" s="176" t="s">
        <v>298</v>
      </c>
      <c r="FL1" s="176" t="s">
        <v>737</v>
      </c>
      <c r="FM1" s="176" t="s">
        <v>738</v>
      </c>
      <c r="FN1" s="176" t="s">
        <v>740</v>
      </c>
      <c r="FO1" s="176" t="s">
        <v>299</v>
      </c>
      <c r="FP1" s="176" t="s">
        <v>743</v>
      </c>
      <c r="FQ1" s="176" t="s">
        <v>744</v>
      </c>
      <c r="FR1" s="176" t="s">
        <v>746</v>
      </c>
      <c r="FS1" s="176" t="s">
        <v>300</v>
      </c>
      <c r="FT1" s="176" t="s">
        <v>749</v>
      </c>
      <c r="FU1" s="176" t="s">
        <v>751</v>
      </c>
      <c r="FV1" s="176" t="s">
        <v>753</v>
      </c>
      <c r="FW1" s="185" t="s">
        <v>301</v>
      </c>
      <c r="FX1" s="185" t="s">
        <v>302</v>
      </c>
      <c r="FY1" s="176" t="s">
        <v>308</v>
      </c>
      <c r="FZ1" s="176" t="s">
        <v>755</v>
      </c>
      <c r="GA1" s="176" t="s">
        <v>757</v>
      </c>
      <c r="GB1" s="176" t="s">
        <v>759</v>
      </c>
      <c r="GC1" s="176" t="s">
        <v>761</v>
      </c>
      <c r="GD1" s="176" t="s">
        <v>763</v>
      </c>
      <c r="GE1" s="176" t="s">
        <v>765</v>
      </c>
      <c r="GF1" s="185" t="s">
        <v>303</v>
      </c>
      <c r="GG1" s="176" t="s">
        <v>309</v>
      </c>
      <c r="GH1" s="176" t="s">
        <v>767</v>
      </c>
      <c r="GI1" s="176" t="s">
        <v>769</v>
      </c>
      <c r="GJ1" s="176" t="s">
        <v>770</v>
      </c>
      <c r="GK1" s="176" t="s">
        <v>310</v>
      </c>
      <c r="GL1" s="176" t="s">
        <v>773</v>
      </c>
      <c r="GM1" s="176" t="s">
        <v>774</v>
      </c>
      <c r="GN1" s="185" t="s">
        <v>304</v>
      </c>
      <c r="GO1" s="176" t="s">
        <v>305</v>
      </c>
      <c r="GP1" s="176" t="s">
        <v>776</v>
      </c>
      <c r="GQ1" s="176" t="s">
        <v>778</v>
      </c>
      <c r="GR1" s="176" t="s">
        <v>780</v>
      </c>
      <c r="GS1" s="176" t="s">
        <v>782</v>
      </c>
      <c r="GT1" s="176" t="s">
        <v>784</v>
      </c>
      <c r="GU1" s="185" t="s">
        <v>306</v>
      </c>
      <c r="GV1" s="176" t="s">
        <v>307</v>
      </c>
      <c r="GW1" s="176" t="s">
        <v>786</v>
      </c>
      <c r="GX1" s="176" t="s">
        <v>788</v>
      </c>
      <c r="GY1" s="176" t="s">
        <v>790</v>
      </c>
      <c r="GZ1" s="176" t="s">
        <v>792</v>
      </c>
      <c r="HA1" s="176" t="s">
        <v>794</v>
      </c>
      <c r="HB1" s="176" t="s">
        <v>796</v>
      </c>
      <c r="HC1" s="173" t="s">
        <v>311</v>
      </c>
      <c r="HD1" s="185" t="s">
        <v>312</v>
      </c>
      <c r="HE1" s="176" t="s">
        <v>313</v>
      </c>
      <c r="HF1" s="176" t="s">
        <v>798</v>
      </c>
      <c r="HG1" s="176" t="s">
        <v>800</v>
      </c>
      <c r="HH1" s="176" t="s">
        <v>802</v>
      </c>
      <c r="HI1" s="176" t="s">
        <v>804</v>
      </c>
      <c r="HJ1" s="176" t="s">
        <v>314</v>
      </c>
      <c r="HK1" s="176" t="s">
        <v>807</v>
      </c>
      <c r="HL1" s="176" t="s">
        <v>331</v>
      </c>
      <c r="HM1" s="176" t="s">
        <v>845</v>
      </c>
      <c r="HN1" s="176" t="s">
        <v>847</v>
      </c>
      <c r="HO1" s="176" t="s">
        <v>849</v>
      </c>
      <c r="HP1" s="185" t="s">
        <v>315</v>
      </c>
      <c r="HQ1" s="176" t="s">
        <v>809</v>
      </c>
      <c r="HR1" s="176" t="s">
        <v>811</v>
      </c>
      <c r="HS1" s="176" t="s">
        <v>316</v>
      </c>
      <c r="HT1" s="176" t="s">
        <v>814</v>
      </c>
      <c r="HU1" s="176" t="s">
        <v>816</v>
      </c>
      <c r="HV1" s="176" t="s">
        <v>817</v>
      </c>
      <c r="HW1" s="176" t="s">
        <v>819</v>
      </c>
      <c r="HX1" s="185" t="s">
        <v>317</v>
      </c>
      <c r="HY1" s="176" t="s">
        <v>821</v>
      </c>
      <c r="HZ1" s="176" t="s">
        <v>823</v>
      </c>
      <c r="IA1" s="176" t="s">
        <v>825</v>
      </c>
      <c r="IB1" s="176" t="s">
        <v>318</v>
      </c>
      <c r="IC1" s="176" t="s">
        <v>827</v>
      </c>
      <c r="ID1" s="176" t="s">
        <v>829</v>
      </c>
      <c r="IE1" s="176" t="s">
        <v>319</v>
      </c>
      <c r="IF1" s="176" t="s">
        <v>831</v>
      </c>
      <c r="IG1" s="176" t="s">
        <v>833</v>
      </c>
      <c r="IH1" s="176" t="s">
        <v>320</v>
      </c>
      <c r="II1" s="176" t="s">
        <v>835</v>
      </c>
      <c r="IJ1" s="176" t="s">
        <v>837</v>
      </c>
      <c r="IK1" s="176" t="s">
        <v>839</v>
      </c>
      <c r="IL1" s="176" t="s">
        <v>841</v>
      </c>
      <c r="IM1" s="176" t="s">
        <v>321</v>
      </c>
      <c r="IN1" s="176" t="s">
        <v>843</v>
      </c>
      <c r="IO1" s="185" t="s">
        <v>322</v>
      </c>
      <c r="IP1" s="176" t="s">
        <v>851</v>
      </c>
      <c r="IQ1" s="176" t="s">
        <v>853</v>
      </c>
      <c r="IR1" s="176" t="s">
        <v>323</v>
      </c>
      <c r="IS1" s="176" t="s">
        <v>855</v>
      </c>
      <c r="IT1" s="176" t="s">
        <v>857</v>
      </c>
      <c r="IU1" s="176" t="s">
        <v>859</v>
      </c>
      <c r="IV1" s="185" t="s">
        <v>324</v>
      </c>
      <c r="IW1" s="176" t="s">
        <v>861</v>
      </c>
      <c r="IX1" s="176" t="s">
        <v>325</v>
      </c>
      <c r="IY1" s="176" t="s">
        <v>864</v>
      </c>
      <c r="IZ1" s="176" t="s">
        <v>866</v>
      </c>
      <c r="JA1" s="176" t="s">
        <v>868</v>
      </c>
      <c r="JB1" s="176" t="s">
        <v>870</v>
      </c>
      <c r="JC1" s="176" t="s">
        <v>872</v>
      </c>
      <c r="JD1" s="176" t="s">
        <v>874</v>
      </c>
      <c r="JE1" s="176" t="s">
        <v>326</v>
      </c>
      <c r="JF1" s="176" t="s">
        <v>877</v>
      </c>
      <c r="JG1" s="176" t="s">
        <v>879</v>
      </c>
      <c r="JH1" s="176" t="s">
        <v>881</v>
      </c>
      <c r="JI1" s="176" t="s">
        <v>883</v>
      </c>
      <c r="JJ1" s="176" t="s">
        <v>885</v>
      </c>
      <c r="JK1" s="176" t="s">
        <v>887</v>
      </c>
      <c r="JL1" s="176" t="s">
        <v>889</v>
      </c>
      <c r="JM1" s="176" t="s">
        <v>891</v>
      </c>
      <c r="JN1" s="176" t="s">
        <v>327</v>
      </c>
      <c r="JO1" s="176" t="s">
        <v>894</v>
      </c>
      <c r="JP1" s="176" t="s">
        <v>896</v>
      </c>
      <c r="JQ1" s="176" t="s">
        <v>898</v>
      </c>
      <c r="JR1" s="176" t="s">
        <v>900</v>
      </c>
      <c r="JS1" s="176" t="s">
        <v>901</v>
      </c>
      <c r="JT1" s="176" t="s">
        <v>903</v>
      </c>
      <c r="JU1" s="176" t="s">
        <v>905</v>
      </c>
      <c r="JV1" s="176" t="s">
        <v>907</v>
      </c>
      <c r="JW1" s="176" t="s">
        <v>909</v>
      </c>
      <c r="JX1" s="176" t="s">
        <v>911</v>
      </c>
      <c r="JY1" s="176" t="s">
        <v>913</v>
      </c>
      <c r="JZ1" s="176" t="s">
        <v>915</v>
      </c>
      <c r="KA1" s="176" t="s">
        <v>917</v>
      </c>
      <c r="KB1" s="176" t="s">
        <v>919</v>
      </c>
      <c r="KC1" s="176" t="s">
        <v>921</v>
      </c>
      <c r="KD1" s="176" t="s">
        <v>923</v>
      </c>
      <c r="KE1" s="176" t="s">
        <v>925</v>
      </c>
      <c r="KF1" s="176" t="s">
        <v>927</v>
      </c>
      <c r="KG1" s="176" t="s">
        <v>929</v>
      </c>
      <c r="KH1" s="176" t="s">
        <v>931</v>
      </c>
      <c r="KI1" s="176" t="s">
        <v>933</v>
      </c>
      <c r="KJ1" s="176" t="s">
        <v>935</v>
      </c>
      <c r="KK1" s="176" t="s">
        <v>937</v>
      </c>
      <c r="KL1" s="176" t="s">
        <v>939</v>
      </c>
      <c r="KM1" s="176" t="s">
        <v>941</v>
      </c>
      <c r="KN1" s="176" t="s">
        <v>943</v>
      </c>
      <c r="KO1" s="185" t="s">
        <v>328</v>
      </c>
      <c r="KP1" s="176" t="s">
        <v>945</v>
      </c>
      <c r="KQ1" s="176" t="s">
        <v>329</v>
      </c>
      <c r="KR1" s="176" t="s">
        <v>948</v>
      </c>
      <c r="KS1" s="176" t="s">
        <v>950</v>
      </c>
      <c r="KT1" s="176" t="s">
        <v>952</v>
      </c>
      <c r="KU1" s="176" t="s">
        <v>954</v>
      </c>
      <c r="KV1" s="176" t="s">
        <v>330</v>
      </c>
      <c r="KW1" s="176" t="s">
        <v>957</v>
      </c>
      <c r="KX1" s="176" t="s">
        <v>959</v>
      </c>
      <c r="KY1" s="176" t="s">
        <v>961</v>
      </c>
      <c r="KZ1" s="176" t="s">
        <v>963</v>
      </c>
      <c r="LA1" s="176" t="s">
        <v>965</v>
      </c>
      <c r="LB1" s="176" t="s">
        <v>967</v>
      </c>
      <c r="LC1" s="176" t="s">
        <v>969</v>
      </c>
      <c r="LD1" s="173" t="s">
        <v>332</v>
      </c>
      <c r="LE1" s="185" t="s">
        <v>333</v>
      </c>
      <c r="LF1" s="176" t="s">
        <v>334</v>
      </c>
      <c r="LG1" s="176" t="s">
        <v>348</v>
      </c>
      <c r="LH1" s="176" t="s">
        <v>971</v>
      </c>
      <c r="LI1" s="176" t="s">
        <v>973</v>
      </c>
      <c r="LJ1" s="176" t="s">
        <v>975</v>
      </c>
      <c r="LK1" s="176" t="s">
        <v>977</v>
      </c>
      <c r="LL1" s="176" t="s">
        <v>349</v>
      </c>
      <c r="LM1" s="176" t="s">
        <v>979</v>
      </c>
      <c r="LN1" s="176" t="s">
        <v>350</v>
      </c>
      <c r="LO1" s="176" t="s">
        <v>981</v>
      </c>
      <c r="LP1" s="176" t="s">
        <v>335</v>
      </c>
      <c r="LQ1" s="176" t="s">
        <v>983</v>
      </c>
      <c r="LR1" s="176" t="s">
        <v>351</v>
      </c>
      <c r="LS1" s="176" t="s">
        <v>985</v>
      </c>
      <c r="LT1" s="176" t="s">
        <v>987</v>
      </c>
      <c r="LU1" s="176" t="s">
        <v>352</v>
      </c>
      <c r="LV1" s="185" t="s">
        <v>336</v>
      </c>
      <c r="LW1" s="176" t="s">
        <v>337</v>
      </c>
      <c r="LX1" s="176" t="s">
        <v>989</v>
      </c>
      <c r="LY1" s="176" t="s">
        <v>991</v>
      </c>
      <c r="LZ1" s="176" t="s">
        <v>992</v>
      </c>
      <c r="MA1" s="176" t="s">
        <v>994</v>
      </c>
      <c r="MB1" s="176" t="s">
        <v>995</v>
      </c>
      <c r="MC1" s="176" t="s">
        <v>997</v>
      </c>
      <c r="MD1" s="176" t="s">
        <v>999</v>
      </c>
      <c r="ME1" s="176" t="s">
        <v>1001</v>
      </c>
      <c r="MF1" s="176" t="s">
        <v>1003</v>
      </c>
      <c r="MG1" s="176" t="s">
        <v>338</v>
      </c>
      <c r="MH1" s="176" t="s">
        <v>1006</v>
      </c>
      <c r="MI1" s="176" t="s">
        <v>1007</v>
      </c>
      <c r="MJ1" s="176" t="s">
        <v>1009</v>
      </c>
      <c r="MK1" s="176" t="s">
        <v>339</v>
      </c>
      <c r="ML1" s="176" t="s">
        <v>1012</v>
      </c>
      <c r="MM1" s="176" t="s">
        <v>1013</v>
      </c>
      <c r="MN1" s="176" t="s">
        <v>1015</v>
      </c>
      <c r="MO1" s="176" t="s">
        <v>1017</v>
      </c>
      <c r="MP1" s="176" t="s">
        <v>340</v>
      </c>
      <c r="MQ1" s="176" t="s">
        <v>1020</v>
      </c>
      <c r="MR1" s="176" t="s">
        <v>1022</v>
      </c>
      <c r="MS1" s="176" t="s">
        <v>1024</v>
      </c>
      <c r="MT1" s="176" t="s">
        <v>1026</v>
      </c>
      <c r="MU1" s="176" t="s">
        <v>341</v>
      </c>
      <c r="MV1" s="176" t="s">
        <v>1029</v>
      </c>
      <c r="MW1" s="176" t="s">
        <v>1031</v>
      </c>
      <c r="MX1" s="176" t="s">
        <v>1033</v>
      </c>
      <c r="MY1" s="176" t="s">
        <v>1035</v>
      </c>
      <c r="MZ1" s="176" t="s">
        <v>1037</v>
      </c>
      <c r="NA1" s="176" t="s">
        <v>1039</v>
      </c>
      <c r="NB1" s="176" t="s">
        <v>1041</v>
      </c>
      <c r="NC1" s="176" t="s">
        <v>1043</v>
      </c>
      <c r="ND1" s="176" t="s">
        <v>1045</v>
      </c>
      <c r="NE1" s="176" t="s">
        <v>1047</v>
      </c>
      <c r="NF1" s="176" t="s">
        <v>1049</v>
      </c>
      <c r="NG1" s="176" t="s">
        <v>1050</v>
      </c>
      <c r="NH1" s="185" t="s">
        <v>342</v>
      </c>
      <c r="NI1" s="176" t="s">
        <v>343</v>
      </c>
      <c r="NJ1" s="176" t="s">
        <v>1052</v>
      </c>
      <c r="NK1" s="176" t="s">
        <v>1054</v>
      </c>
      <c r="NL1" s="176" t="s">
        <v>1056</v>
      </c>
      <c r="NM1" s="176" t="s">
        <v>1058</v>
      </c>
      <c r="NN1" s="185" t="s">
        <v>344</v>
      </c>
      <c r="NO1" s="176" t="s">
        <v>345</v>
      </c>
      <c r="NP1" s="176" t="s">
        <v>1059</v>
      </c>
      <c r="NQ1" s="176" t="s">
        <v>346</v>
      </c>
      <c r="NR1" s="176" t="s">
        <v>1061</v>
      </c>
      <c r="NS1" s="176" t="s">
        <v>1063</v>
      </c>
      <c r="NT1" s="176" t="s">
        <v>347</v>
      </c>
      <c r="NU1" s="176" t="s">
        <v>1065</v>
      </c>
      <c r="NV1" s="173" t="s">
        <v>353</v>
      </c>
      <c r="NW1" s="185" t="s">
        <v>354</v>
      </c>
      <c r="NX1" s="176" t="s">
        <v>355</v>
      </c>
      <c r="NY1" s="176" t="s">
        <v>1068</v>
      </c>
      <c r="NZ1" s="176" t="s">
        <v>1070</v>
      </c>
      <c r="OA1" s="176" t="s">
        <v>356</v>
      </c>
      <c r="OB1" s="176" t="s">
        <v>366</v>
      </c>
      <c r="OC1" s="176" t="s">
        <v>1072</v>
      </c>
      <c r="OD1" s="176" t="s">
        <v>1074</v>
      </c>
      <c r="OE1" s="176" t="s">
        <v>1076</v>
      </c>
      <c r="OF1" s="176" t="s">
        <v>1078</v>
      </c>
      <c r="OG1" s="176" t="s">
        <v>1080</v>
      </c>
      <c r="OH1" s="176" t="s">
        <v>1082</v>
      </c>
      <c r="OI1" s="176" t="s">
        <v>1084</v>
      </c>
      <c r="OJ1" s="176" t="s">
        <v>1086</v>
      </c>
      <c r="OK1" s="176" t="s">
        <v>1088</v>
      </c>
      <c r="OL1" s="176" t="s">
        <v>1090</v>
      </c>
      <c r="OM1" s="176" t="s">
        <v>1092</v>
      </c>
      <c r="ON1" s="176" t="s">
        <v>1094</v>
      </c>
      <c r="OO1" s="176" t="s">
        <v>1096</v>
      </c>
      <c r="OP1" s="176" t="s">
        <v>1098</v>
      </c>
      <c r="OQ1" s="176" t="s">
        <v>1100</v>
      </c>
      <c r="OR1" s="176" t="s">
        <v>1102</v>
      </c>
      <c r="OS1" s="176" t="s">
        <v>1104</v>
      </c>
      <c r="OT1" s="176" t="s">
        <v>1106</v>
      </c>
      <c r="OU1" s="176" t="s">
        <v>1108</v>
      </c>
      <c r="OV1" s="176" t="s">
        <v>1110</v>
      </c>
      <c r="OW1" s="176" t="s">
        <v>1112</v>
      </c>
      <c r="OX1" s="176" t="s">
        <v>1114</v>
      </c>
      <c r="OY1" s="176" t="s">
        <v>367</v>
      </c>
      <c r="OZ1" s="176" t="s">
        <v>1117</v>
      </c>
      <c r="PA1" s="176" t="s">
        <v>1119</v>
      </c>
      <c r="PB1" s="176" t="s">
        <v>1120</v>
      </c>
      <c r="PC1" s="176" t="s">
        <v>1122</v>
      </c>
      <c r="PD1" s="176" t="s">
        <v>1124</v>
      </c>
      <c r="PE1" s="176" t="s">
        <v>1126</v>
      </c>
      <c r="PF1" s="176" t="s">
        <v>1128</v>
      </c>
      <c r="PG1" s="176" t="s">
        <v>1130</v>
      </c>
      <c r="PH1" s="176" t="s">
        <v>1132</v>
      </c>
      <c r="PI1" s="176" t="s">
        <v>1134</v>
      </c>
      <c r="PJ1" s="176" t="s">
        <v>1136</v>
      </c>
      <c r="PK1" s="176" t="s">
        <v>1138</v>
      </c>
      <c r="PL1" s="176" t="s">
        <v>1140</v>
      </c>
      <c r="PM1" s="176" t="s">
        <v>1142</v>
      </c>
      <c r="PN1" s="176" t="s">
        <v>1144</v>
      </c>
      <c r="PO1" s="176" t="s">
        <v>1146</v>
      </c>
      <c r="PP1" s="176" t="s">
        <v>1148</v>
      </c>
      <c r="PQ1" s="176" t="s">
        <v>1150</v>
      </c>
      <c r="PR1" s="176" t="s">
        <v>1152</v>
      </c>
      <c r="PS1" s="176" t="s">
        <v>1154</v>
      </c>
      <c r="PT1" s="176" t="s">
        <v>1156</v>
      </c>
      <c r="PU1" s="176" t="s">
        <v>1158</v>
      </c>
      <c r="PV1" s="176" t="s">
        <v>1160</v>
      </c>
      <c r="PW1" s="176" t="s">
        <v>1162</v>
      </c>
      <c r="PX1" s="176" t="s">
        <v>1164</v>
      </c>
      <c r="PY1" s="176" t="s">
        <v>1166</v>
      </c>
      <c r="PZ1" s="176" t="s">
        <v>357</v>
      </c>
      <c r="QA1" s="176" t="s">
        <v>1168</v>
      </c>
      <c r="QB1" s="176" t="s">
        <v>1170</v>
      </c>
      <c r="QC1" s="176" t="s">
        <v>1172</v>
      </c>
      <c r="QD1" s="176" t="s">
        <v>1174</v>
      </c>
      <c r="QE1" s="176" t="s">
        <v>1176</v>
      </c>
      <c r="QF1" s="185" t="s">
        <v>358</v>
      </c>
      <c r="QG1" s="176" t="s">
        <v>359</v>
      </c>
      <c r="QH1" s="176" t="s">
        <v>1178</v>
      </c>
      <c r="QI1" s="176" t="s">
        <v>1180</v>
      </c>
      <c r="QJ1" s="176" t="s">
        <v>1182</v>
      </c>
      <c r="QK1" s="176" t="s">
        <v>1184</v>
      </c>
      <c r="QL1" s="176" t="s">
        <v>1186</v>
      </c>
      <c r="QM1" s="176" t="s">
        <v>1188</v>
      </c>
      <c r="QN1" s="185" t="s">
        <v>360</v>
      </c>
      <c r="QO1" s="176" t="s">
        <v>1190</v>
      </c>
      <c r="QP1" s="176" t="s">
        <v>361</v>
      </c>
      <c r="QQ1" s="176" t="s">
        <v>368</v>
      </c>
      <c r="QR1" s="176" t="s">
        <v>1192</v>
      </c>
      <c r="QS1" s="176" t="s">
        <v>1194</v>
      </c>
      <c r="QT1" s="176" t="s">
        <v>1196</v>
      </c>
      <c r="QU1" s="176" t="s">
        <v>1198</v>
      </c>
      <c r="QV1" s="176" t="s">
        <v>1200</v>
      </c>
      <c r="QW1" s="176" t="s">
        <v>1202</v>
      </c>
      <c r="QX1" s="176" t="s">
        <v>1204</v>
      </c>
      <c r="QY1" s="176" t="s">
        <v>1206</v>
      </c>
      <c r="QZ1" s="176" t="s">
        <v>1208</v>
      </c>
      <c r="RA1" s="176" t="s">
        <v>1210</v>
      </c>
      <c r="RB1" s="176" t="s">
        <v>1212</v>
      </c>
      <c r="RC1" s="176" t="s">
        <v>1214</v>
      </c>
      <c r="RD1" s="176" t="s">
        <v>1216</v>
      </c>
      <c r="RE1" s="176" t="s">
        <v>1218</v>
      </c>
      <c r="RF1" s="185" t="s">
        <v>362</v>
      </c>
      <c r="RG1" s="176" t="s">
        <v>363</v>
      </c>
      <c r="RH1" s="176" t="s">
        <v>1220</v>
      </c>
      <c r="RI1" s="176" t="s">
        <v>1222</v>
      </c>
      <c r="RJ1" s="185" t="s">
        <v>364</v>
      </c>
      <c r="RK1" s="176" t="s">
        <v>365</v>
      </c>
      <c r="RL1" s="176" t="s">
        <v>1224</v>
      </c>
      <c r="RM1" s="176" t="s">
        <v>1225</v>
      </c>
      <c r="RN1" s="176" t="s">
        <v>1226</v>
      </c>
      <c r="RO1" s="176" t="s">
        <v>1227</v>
      </c>
      <c r="RP1" s="176" t="s">
        <v>1229</v>
      </c>
      <c r="RQ1" s="176" t="s">
        <v>1230</v>
      </c>
      <c r="RR1" s="176" t="s">
        <v>1232</v>
      </c>
      <c r="RS1" s="176" t="s">
        <v>1233</v>
      </c>
      <c r="RT1" s="173" t="s">
        <v>369</v>
      </c>
      <c r="RU1" s="185" t="s">
        <v>370</v>
      </c>
      <c r="RV1" s="176" t="s">
        <v>371</v>
      </c>
      <c r="RW1" s="176" t="s">
        <v>1235</v>
      </c>
      <c r="RX1" s="176" t="s">
        <v>1237</v>
      </c>
      <c r="RY1" s="176" t="s">
        <v>372</v>
      </c>
      <c r="RZ1" s="176" t="s">
        <v>1239</v>
      </c>
      <c r="SA1" s="176" t="s">
        <v>1241</v>
      </c>
      <c r="SB1" s="176" t="s">
        <v>1243</v>
      </c>
      <c r="SC1" s="176" t="s">
        <v>1245</v>
      </c>
      <c r="SD1" s="185" t="s">
        <v>373</v>
      </c>
      <c r="SE1" s="176" t="s">
        <v>374</v>
      </c>
      <c r="SF1" s="176" t="s">
        <v>1247</v>
      </c>
      <c r="SG1" s="176" t="s">
        <v>1249</v>
      </c>
      <c r="SH1" s="176" t="s">
        <v>1251</v>
      </c>
      <c r="SI1" s="176" t="s">
        <v>1253</v>
      </c>
      <c r="SJ1" s="176" t="s">
        <v>1255</v>
      </c>
      <c r="SK1" s="176" t="s">
        <v>1257</v>
      </c>
      <c r="SL1" s="176" t="s">
        <v>1259</v>
      </c>
      <c r="SM1" s="176" t="s">
        <v>1261</v>
      </c>
      <c r="SN1" s="176" t="s">
        <v>1263</v>
      </c>
      <c r="SO1" s="176" t="s">
        <v>1265</v>
      </c>
      <c r="SP1" s="176" t="s">
        <v>1267</v>
      </c>
      <c r="SQ1" s="176" t="s">
        <v>1269</v>
      </c>
      <c r="SR1" s="176" t="s">
        <v>1271</v>
      </c>
      <c r="SS1" s="176" t="s">
        <v>1273</v>
      </c>
      <c r="ST1" s="176" t="s">
        <v>1275</v>
      </c>
      <c r="SU1" s="173" t="s">
        <v>375</v>
      </c>
      <c r="SV1" s="185" t="s">
        <v>376</v>
      </c>
      <c r="SW1" s="176" t="s">
        <v>377</v>
      </c>
      <c r="SX1" s="176" t="s">
        <v>1277</v>
      </c>
      <c r="SY1" s="176" t="s">
        <v>1279</v>
      </c>
      <c r="SZ1" s="176" t="s">
        <v>1281</v>
      </c>
      <c r="TA1" s="176" t="s">
        <v>1283</v>
      </c>
      <c r="TB1" s="176" t="s">
        <v>1285</v>
      </c>
      <c r="TC1" s="176" t="s">
        <v>378</v>
      </c>
      <c r="TD1" s="176" t="s">
        <v>1287</v>
      </c>
      <c r="TE1" s="176" t="s">
        <v>1289</v>
      </c>
      <c r="TF1" s="176" t="s">
        <v>1291</v>
      </c>
      <c r="TG1" s="176" t="s">
        <v>1293</v>
      </c>
      <c r="TH1" s="176" t="s">
        <v>1295</v>
      </c>
      <c r="TI1" s="176" t="s">
        <v>1297</v>
      </c>
      <c r="TJ1" s="185" t="s">
        <v>379</v>
      </c>
      <c r="TK1" s="176" t="s">
        <v>380</v>
      </c>
      <c r="TL1" s="176" t="s">
        <v>381</v>
      </c>
      <c r="TM1" s="176" t="s">
        <v>1299</v>
      </c>
      <c r="TN1" s="176" t="s">
        <v>1301</v>
      </c>
      <c r="TO1" s="176" t="s">
        <v>1302</v>
      </c>
      <c r="TP1" s="176" t="s">
        <v>1304</v>
      </c>
      <c r="TQ1" s="176" t="s">
        <v>1306</v>
      </c>
      <c r="TR1" s="176" t="s">
        <v>1308</v>
      </c>
      <c r="TS1" s="176" t="s">
        <v>1310</v>
      </c>
      <c r="TT1" s="176" t="s">
        <v>1312</v>
      </c>
      <c r="TU1" s="176" t="s">
        <v>1314</v>
      </c>
      <c r="TV1" s="176" t="s">
        <v>1316</v>
      </c>
      <c r="TW1" s="176" t="s">
        <v>1318</v>
      </c>
      <c r="TX1" s="176" t="s">
        <v>1320</v>
      </c>
      <c r="TY1" s="176" t="s">
        <v>1322</v>
      </c>
      <c r="TZ1" s="176" t="s">
        <v>1324</v>
      </c>
      <c r="UA1" s="176" t="s">
        <v>1326</v>
      </c>
      <c r="UB1" s="176" t="s">
        <v>1328</v>
      </c>
      <c r="UC1" s="173" t="s">
        <v>1330</v>
      </c>
      <c r="UD1" s="176" t="s">
        <v>1332</v>
      </c>
      <c r="UE1" s="176" t="s">
        <v>1334</v>
      </c>
      <c r="UF1" s="176" t="s">
        <v>1336</v>
      </c>
      <c r="UG1" s="176" t="s">
        <v>1338</v>
      </c>
      <c r="UH1" s="176" t="s">
        <v>1340</v>
      </c>
      <c r="UI1" s="179"/>
    </row>
    <row r="2" spans="1:555" s="116" customFormat="1" hidden="1">
      <c r="A2" s="116" t="s">
        <v>1371</v>
      </c>
      <c r="B2" s="116" t="s">
        <v>1373</v>
      </c>
      <c r="C2" s="116" t="s">
        <v>475</v>
      </c>
      <c r="D2" s="116" t="s">
        <v>1372</v>
      </c>
      <c r="E2" s="116" t="s">
        <v>1374</v>
      </c>
      <c r="F2" s="116" t="s">
        <v>476</v>
      </c>
      <c r="G2" s="154" t="s">
        <v>1375</v>
      </c>
      <c r="H2" s="116" t="s">
        <v>1376</v>
      </c>
      <c r="I2" s="116" t="s">
        <v>1377</v>
      </c>
      <c r="J2" s="116" t="s">
        <v>1378</v>
      </c>
      <c r="K2" s="116" t="s">
        <v>1379</v>
      </c>
      <c r="L2" s="116" t="s">
        <v>1380</v>
      </c>
      <c r="M2" s="116" t="s">
        <v>1381</v>
      </c>
      <c r="N2" s="116" t="s">
        <v>1382</v>
      </c>
      <c r="R2" s="116" t="s">
        <v>131</v>
      </c>
      <c r="S2" s="116" t="s">
        <v>1430</v>
      </c>
      <c r="U2" s="116" t="s">
        <v>396</v>
      </c>
      <c r="V2" s="116" t="s">
        <v>414</v>
      </c>
      <c r="W2" s="116" t="s">
        <v>397</v>
      </c>
      <c r="X2" s="116" t="s">
        <v>398</v>
      </c>
      <c r="Y2" s="116" t="s">
        <v>399</v>
      </c>
      <c r="Z2" s="116" t="s">
        <v>400</v>
      </c>
      <c r="AA2" s="116" t="s">
        <v>401</v>
      </c>
      <c r="AB2" s="116" t="s">
        <v>402</v>
      </c>
      <c r="AC2" s="116" t="s">
        <v>403</v>
      </c>
      <c r="AD2" s="116" t="s">
        <v>404</v>
      </c>
      <c r="AE2" s="116" t="s">
        <v>405</v>
      </c>
      <c r="AF2" s="116" t="s">
        <v>406</v>
      </c>
      <c r="AH2" s="116" t="s">
        <v>424</v>
      </c>
      <c r="AI2" s="116" t="s">
        <v>425</v>
      </c>
      <c r="AJ2" s="116" t="s">
        <v>426</v>
      </c>
      <c r="AK2" s="116" t="s">
        <v>427</v>
      </c>
      <c r="AL2" s="116" t="s">
        <v>428</v>
      </c>
      <c r="AM2" s="116" t="s">
        <v>431</v>
      </c>
      <c r="AN2" s="116" t="s">
        <v>429</v>
      </c>
      <c r="AO2" s="116" t="s">
        <v>430</v>
      </c>
      <c r="AP2" s="116" t="s">
        <v>432</v>
      </c>
      <c r="AQ2" s="116" t="s">
        <v>433</v>
      </c>
      <c r="AR2" s="116" t="s">
        <v>434</v>
      </c>
      <c r="AS2" s="116" t="s">
        <v>435</v>
      </c>
      <c r="AT2" s="116" t="s">
        <v>436</v>
      </c>
      <c r="AU2" s="116" t="s">
        <v>437</v>
      </c>
      <c r="AV2" s="116" t="s">
        <v>438</v>
      </c>
      <c r="AW2" s="116" t="s">
        <v>439</v>
      </c>
      <c r="AX2" s="116" t="s">
        <v>440</v>
      </c>
      <c r="AY2" s="116" t="s">
        <v>441</v>
      </c>
      <c r="AZ2" s="116" t="s">
        <v>442</v>
      </c>
      <c r="BA2" s="116" t="s">
        <v>443</v>
      </c>
      <c r="BB2" s="116" t="s">
        <v>444</v>
      </c>
      <c r="BC2" s="116" t="s">
        <v>445</v>
      </c>
      <c r="BD2" s="116" t="s">
        <v>446</v>
      </c>
      <c r="BE2" s="116" t="s">
        <v>447</v>
      </c>
      <c r="BF2" s="116" t="s">
        <v>448</v>
      </c>
      <c r="BG2" s="116" t="s">
        <v>449</v>
      </c>
      <c r="BH2" s="116" t="s">
        <v>450</v>
      </c>
      <c r="BI2" s="116" t="s">
        <v>451</v>
      </c>
      <c r="BJ2" s="116" t="s">
        <v>452</v>
      </c>
      <c r="BK2" s="116" t="s">
        <v>453</v>
      </c>
      <c r="BL2" s="116" t="s">
        <v>454</v>
      </c>
      <c r="BM2" s="116" t="s">
        <v>455</v>
      </c>
      <c r="BN2" s="116" t="s">
        <v>456</v>
      </c>
      <c r="BO2" s="116" t="s">
        <v>457</v>
      </c>
      <c r="BP2" s="116" t="s">
        <v>458</v>
      </c>
      <c r="BQ2" s="116" t="s">
        <v>459</v>
      </c>
      <c r="BR2" s="116" t="s">
        <v>460</v>
      </c>
      <c r="BS2" s="116" t="s">
        <v>461</v>
      </c>
      <c r="BT2" s="116" t="s">
        <v>462</v>
      </c>
      <c r="BU2" s="116" t="s">
        <v>463</v>
      </c>
    </row>
    <row r="3" spans="1:555" hidden="1">
      <c r="AH3" s="79">
        <v>2500</v>
      </c>
      <c r="AI3" s="79">
        <v>1900</v>
      </c>
      <c r="AJ3" s="79">
        <v>1650</v>
      </c>
      <c r="AK3" s="79">
        <v>1580</v>
      </c>
      <c r="AL3" s="79">
        <v>2250</v>
      </c>
      <c r="AM3" s="79">
        <v>1650</v>
      </c>
      <c r="AN3" s="79">
        <v>1400</v>
      </c>
      <c r="AO3" s="79">
        <v>1340</v>
      </c>
      <c r="AP3" s="79">
        <v>2000</v>
      </c>
      <c r="AQ3" s="79">
        <v>1400</v>
      </c>
      <c r="AR3" s="79">
        <v>1150</v>
      </c>
      <c r="AS3" s="79">
        <v>1100</v>
      </c>
      <c r="AT3" s="79">
        <v>1750</v>
      </c>
      <c r="AU3" s="79">
        <v>1150</v>
      </c>
      <c r="AV3" s="79">
        <v>900</v>
      </c>
      <c r="AW3" s="79">
        <v>860</v>
      </c>
      <c r="AX3" s="79">
        <v>1200</v>
      </c>
      <c r="AY3" s="79">
        <v>900</v>
      </c>
      <c r="AZ3" s="79">
        <v>650</v>
      </c>
      <c r="BA3" s="79">
        <v>620</v>
      </c>
      <c r="BB3" s="79">
        <v>5355</v>
      </c>
      <c r="BC3" s="79">
        <v>4935</v>
      </c>
      <c r="BD3" s="79">
        <v>6300</v>
      </c>
      <c r="BE3" s="79">
        <v>5880</v>
      </c>
      <c r="BF3" s="79">
        <v>4725</v>
      </c>
      <c r="BG3" s="79">
        <v>4305</v>
      </c>
      <c r="BH3" s="79">
        <v>5670</v>
      </c>
      <c r="BI3" s="79">
        <v>5250</v>
      </c>
      <c r="BJ3" s="79">
        <v>4095</v>
      </c>
      <c r="BK3" s="79">
        <v>3780</v>
      </c>
      <c r="BL3" s="79">
        <v>5040</v>
      </c>
      <c r="BM3" s="79">
        <v>4620</v>
      </c>
      <c r="BN3" s="79">
        <v>3465</v>
      </c>
      <c r="BO3" s="79">
        <v>3150</v>
      </c>
      <c r="BP3" s="79">
        <v>4410</v>
      </c>
      <c r="BQ3" s="79">
        <v>4095</v>
      </c>
      <c r="BR3" s="79">
        <v>3045</v>
      </c>
      <c r="BS3" s="79">
        <v>2835</v>
      </c>
      <c r="BT3" s="79">
        <v>3885</v>
      </c>
      <c r="BU3" s="79">
        <v>3570</v>
      </c>
    </row>
    <row r="4" spans="1:555" ht="15.75" thickBot="1"/>
    <row r="5" spans="1:555" ht="53.25" thickBot="1">
      <c r="C5" s="80" t="s">
        <v>423</v>
      </c>
      <c r="D5" s="193">
        <f>SUMIF(C:C,$C$10,D:D)</f>
        <v>0</v>
      </c>
    </row>
    <row r="6" spans="1:555">
      <c r="C6" s="101"/>
      <c r="D6" s="101"/>
      <c r="E6" s="101"/>
      <c r="F6" s="101"/>
      <c r="G6" s="72"/>
      <c r="H6" s="101"/>
      <c r="I6" s="101"/>
    </row>
    <row r="7" spans="1:555">
      <c r="C7" s="101"/>
      <c r="D7" s="101"/>
      <c r="E7" s="101"/>
      <c r="F7" s="101"/>
      <c r="G7" s="72"/>
      <c r="H7" s="101"/>
      <c r="I7" s="101"/>
    </row>
    <row r="8" spans="1:555">
      <c r="C8" s="101"/>
      <c r="D8" s="101"/>
      <c r="E8" s="101"/>
      <c r="F8" s="101"/>
      <c r="G8" s="72"/>
      <c r="H8" s="101"/>
      <c r="I8" s="101"/>
    </row>
    <row r="9" spans="1:555" ht="15.75" thickBot="1">
      <c r="C9" s="101"/>
      <c r="D9" s="101"/>
      <c r="E9" s="101"/>
      <c r="F9" s="101"/>
      <c r="G9" s="72"/>
      <c r="H9" s="101"/>
      <c r="I9" s="101"/>
      <c r="K9" s="171"/>
    </row>
    <row r="10" spans="1:555" ht="15.75" thickBot="1">
      <c r="C10" s="151" t="s">
        <v>53</v>
      </c>
      <c r="D10" s="102">
        <f>SUM(F17:F51)</f>
        <v>0</v>
      </c>
      <c r="G10" s="73"/>
      <c r="H10" s="69"/>
      <c r="I10" s="69"/>
    </row>
    <row r="11" spans="1:555">
      <c r="G11" s="73"/>
      <c r="H11" s="69"/>
      <c r="I11" s="69"/>
    </row>
    <row r="12" spans="1:555">
      <c r="F12" s="69"/>
      <c r="G12" s="73"/>
      <c r="H12" s="69"/>
      <c r="I12" s="69"/>
    </row>
    <row r="13" spans="1:555" ht="15.75">
      <c r="C13" s="251" t="s">
        <v>394</v>
      </c>
      <c r="D13" s="200"/>
      <c r="F13" s="69"/>
      <c r="G13" s="73"/>
      <c r="H13" s="69"/>
      <c r="I13" s="69"/>
    </row>
    <row r="14" spans="1:555" ht="18.75">
      <c r="C14" s="203" t="e">
        <f>IFERROR(VLOOKUP(D13,'Desarrollo e Innov. Curricular'!$G:$H,2,FALSE),IFERROR(VLOOKUP(D13,'Investigación Científica'!$G:$H,2,FALSE),IFERROR(VLOOKUP(D13,'Vinculación Univ. Sociedad'!$G:$H,2,FALSE),IFERROR(VLOOKUP(D13,'Docencia y Profesorado Universi'!$G:$H,2,FALSE),IFERROR(VLOOKUP(D13,'Estudiantes y Graduados'!$G:$H,2,FALSE),IFERROR(VLOOKUP(D13,'10Gestion Administrativa'!$G:$H,2,FALSE),IFERROR(VLOOKUP(D13,'Gestión Académica'!$G:$H,2,FALSE),IFERROR(VLOOKUP(D13,'Aseguramiento de la Calidad'!$G:$H,2,FALSE),IFERROR(VLOOKUP(D13,'Gestión del Conocimiento'!$G:$H,2,FALSE),IFERROR(VLOOKUP(D13,'Gobernabilidad y Procesos...'!$G:$H,2,FALSE),IFERROR(VLOOKUP(D13,'Gestión del Talento Humano'!$G:$H,2,FALSE),IFERROR(VLOOKUP(D13,'Internacionalización de la E.S.'!$G:$H,2,FALSE),IFERROR(VLOOKUP(D13,'Cultura de Innovación Insti...'!$G:$H,2,FALSE),VLOOKUP(D13,'Lo Esencial de la Reforma Univ.'!$G:$H,2,0))))))))))))))</f>
        <v>#N/A</v>
      </c>
      <c r="D14" s="31"/>
      <c r="F14" s="69"/>
      <c r="G14" s="73"/>
      <c r="H14" s="69"/>
      <c r="I14" s="69"/>
    </row>
    <row r="15" spans="1:555" ht="42.75" thickBot="1">
      <c r="F15" s="87"/>
      <c r="G15" s="70"/>
      <c r="H15" s="70"/>
      <c r="I15" s="70"/>
      <c r="L15" s="221"/>
      <c r="M15" s="222"/>
      <c r="N15" s="221"/>
      <c r="O15" s="221"/>
      <c r="P15" s="224" t="s">
        <v>473</v>
      </c>
      <c r="Q15" s="224" t="s">
        <v>474</v>
      </c>
    </row>
    <row r="16" spans="1:555" ht="30.75" thickBot="1">
      <c r="C16" s="123" t="s">
        <v>44</v>
      </c>
      <c r="D16" s="123" t="s">
        <v>55</v>
      </c>
      <c r="E16" s="130" t="s">
        <v>57</v>
      </c>
      <c r="F16" s="129" t="s">
        <v>27</v>
      </c>
      <c r="G16" s="127" t="s">
        <v>133</v>
      </c>
      <c r="H16" s="130" t="s">
        <v>46</v>
      </c>
      <c r="I16" s="127" t="s">
        <v>134</v>
      </c>
      <c r="J16" s="127" t="s">
        <v>412</v>
      </c>
      <c r="K16" s="127" t="s">
        <v>413</v>
      </c>
      <c r="L16" s="218" t="s">
        <v>21</v>
      </c>
      <c r="M16" s="218" t="s">
        <v>55</v>
      </c>
      <c r="N16" s="219" t="s">
        <v>471</v>
      </c>
      <c r="O16" s="220" t="s">
        <v>472</v>
      </c>
      <c r="P16" s="223">
        <v>0.7</v>
      </c>
      <c r="Q16" s="223">
        <v>0.3</v>
      </c>
    </row>
    <row r="17" spans="3:17">
      <c r="C17" s="215" t="s">
        <v>443</v>
      </c>
      <c r="D17" s="216"/>
      <c r="E17" s="214">
        <f>HLOOKUP(C17,$AH$2:$BU$3,2,0)</f>
        <v>620</v>
      </c>
      <c r="F17" s="91">
        <f t="shared" ref="F17:F51" si="0">D17*E17</f>
        <v>0</v>
      </c>
      <c r="G17" s="155"/>
      <c r="H17" s="136"/>
      <c r="I17" s="124" t="e">
        <f>VLOOKUP(H17,Presupuesto!$B$11:$C$565,2,0)</f>
        <v>#N/A</v>
      </c>
      <c r="J17" s="213" t="s">
        <v>1374</v>
      </c>
      <c r="K17" s="92" t="s">
        <v>396</v>
      </c>
      <c r="L17" s="135"/>
      <c r="M17" s="152"/>
      <c r="N17" s="117"/>
      <c r="O17" s="91">
        <f t="shared" ref="O17:O51" si="1">M17*N17</f>
        <v>0</v>
      </c>
      <c r="P17" s="91">
        <f>$O17*P$16</f>
        <v>0</v>
      </c>
      <c r="Q17" s="91">
        <f t="shared" ref="Q17:Q51" si="2">$O17*Q$16</f>
        <v>0</v>
      </c>
    </row>
    <row r="18" spans="3:17">
      <c r="C18" s="135"/>
      <c r="D18" s="152"/>
      <c r="E18" s="117"/>
      <c r="F18" s="91">
        <f t="shared" si="0"/>
        <v>0</v>
      </c>
      <c r="G18" s="155"/>
      <c r="H18" s="136"/>
      <c r="I18" s="124" t="e">
        <f>VLOOKUP(H18,Presupuesto!$B$11:$C$565,2,0)</f>
        <v>#N/A</v>
      </c>
      <c r="J18" s="92" t="str">
        <f>$J$17</f>
        <v>Estudiantes y Graduados</v>
      </c>
      <c r="K18" s="92" t="s">
        <v>414</v>
      </c>
      <c r="L18" s="135"/>
      <c r="M18" s="152"/>
      <c r="N18" s="117"/>
      <c r="O18" s="91">
        <f t="shared" si="1"/>
        <v>0</v>
      </c>
      <c r="P18" s="91">
        <f t="shared" ref="P18:P37" si="3">$O18*P$16</f>
        <v>0</v>
      </c>
      <c r="Q18" s="91">
        <f t="shared" si="2"/>
        <v>0</v>
      </c>
    </row>
    <row r="19" spans="3:17">
      <c r="C19" s="135"/>
      <c r="D19" s="152"/>
      <c r="E19" s="117"/>
      <c r="F19" s="91">
        <f t="shared" si="0"/>
        <v>0</v>
      </c>
      <c r="G19" s="155"/>
      <c r="H19" s="136"/>
      <c r="I19" s="124" t="e">
        <f>VLOOKUP(H19,Presupuesto!$B$11:$C$565,2,0)</f>
        <v>#N/A</v>
      </c>
      <c r="J19" s="92" t="str">
        <f t="shared" ref="J19:J50" si="4">$J$17</f>
        <v>Estudiantes y Graduados</v>
      </c>
      <c r="K19" s="92" t="s">
        <v>414</v>
      </c>
      <c r="L19" s="135"/>
      <c r="M19" s="152"/>
      <c r="N19" s="117"/>
      <c r="O19" s="91">
        <f t="shared" si="1"/>
        <v>0</v>
      </c>
      <c r="P19" s="91">
        <f t="shared" si="3"/>
        <v>0</v>
      </c>
      <c r="Q19" s="91">
        <f t="shared" si="2"/>
        <v>0</v>
      </c>
    </row>
    <row r="20" spans="3:17">
      <c r="C20" s="135"/>
      <c r="D20" s="152"/>
      <c r="E20" s="117"/>
      <c r="F20" s="91">
        <f t="shared" si="0"/>
        <v>0</v>
      </c>
      <c r="G20" s="155"/>
      <c r="H20" s="136"/>
      <c r="I20" s="124" t="e">
        <f>VLOOKUP(H20,Presupuesto!$B$11:$C$565,2,0)</f>
        <v>#N/A</v>
      </c>
      <c r="J20" s="92" t="str">
        <f t="shared" si="4"/>
        <v>Estudiantes y Graduados</v>
      </c>
      <c r="K20" s="92" t="s">
        <v>414</v>
      </c>
      <c r="L20" s="135"/>
      <c r="M20" s="152"/>
      <c r="N20" s="117"/>
      <c r="O20" s="91">
        <f t="shared" si="1"/>
        <v>0</v>
      </c>
      <c r="P20" s="91">
        <f t="shared" si="3"/>
        <v>0</v>
      </c>
      <c r="Q20" s="91">
        <f t="shared" si="2"/>
        <v>0</v>
      </c>
    </row>
    <row r="21" spans="3:17">
      <c r="C21" s="135"/>
      <c r="D21" s="152"/>
      <c r="E21" s="117"/>
      <c r="F21" s="91">
        <f t="shared" si="0"/>
        <v>0</v>
      </c>
      <c r="G21" s="155"/>
      <c r="H21" s="136"/>
      <c r="I21" s="124" t="e">
        <f>VLOOKUP(H21,Presupuesto!$B$11:$C$565,2,0)</f>
        <v>#N/A</v>
      </c>
      <c r="J21" s="92" t="str">
        <f t="shared" si="4"/>
        <v>Estudiantes y Graduados</v>
      </c>
      <c r="K21" s="92" t="s">
        <v>414</v>
      </c>
      <c r="L21" s="135"/>
      <c r="M21" s="152"/>
      <c r="N21" s="117"/>
      <c r="O21" s="91">
        <f t="shared" si="1"/>
        <v>0</v>
      </c>
      <c r="P21" s="91">
        <f t="shared" si="3"/>
        <v>0</v>
      </c>
      <c r="Q21" s="91">
        <f t="shared" si="2"/>
        <v>0</v>
      </c>
    </row>
    <row r="22" spans="3:17">
      <c r="C22" s="135"/>
      <c r="D22" s="152"/>
      <c r="E22" s="117"/>
      <c r="F22" s="91">
        <f t="shared" si="0"/>
        <v>0</v>
      </c>
      <c r="G22" s="155"/>
      <c r="H22" s="136"/>
      <c r="I22" s="124" t="e">
        <f>VLOOKUP(H22,Presupuesto!$B$11:$C$565,2,0)</f>
        <v>#N/A</v>
      </c>
      <c r="J22" s="92" t="str">
        <f t="shared" si="4"/>
        <v>Estudiantes y Graduados</v>
      </c>
      <c r="K22" s="92" t="s">
        <v>403</v>
      </c>
      <c r="L22" s="135"/>
      <c r="M22" s="152"/>
      <c r="N22" s="117"/>
      <c r="O22" s="91">
        <f t="shared" si="1"/>
        <v>0</v>
      </c>
      <c r="P22" s="91">
        <f t="shared" si="3"/>
        <v>0</v>
      </c>
      <c r="Q22" s="91">
        <f t="shared" si="2"/>
        <v>0</v>
      </c>
    </row>
    <row r="23" spans="3:17">
      <c r="C23" s="135"/>
      <c r="D23" s="152"/>
      <c r="E23" s="117"/>
      <c r="F23" s="91">
        <f t="shared" si="0"/>
        <v>0</v>
      </c>
      <c r="G23" s="155"/>
      <c r="H23" s="136"/>
      <c r="I23" s="124" t="e">
        <f>VLOOKUP(H23,Presupuesto!$B$11:$C$565,2,0)</f>
        <v>#N/A</v>
      </c>
      <c r="J23" s="92" t="str">
        <f t="shared" si="4"/>
        <v>Estudiantes y Graduados</v>
      </c>
      <c r="K23" s="92" t="s">
        <v>414</v>
      </c>
      <c r="L23" s="135"/>
      <c r="M23" s="152"/>
      <c r="N23" s="117"/>
      <c r="O23" s="91">
        <f t="shared" si="1"/>
        <v>0</v>
      </c>
      <c r="P23" s="91">
        <f t="shared" si="3"/>
        <v>0</v>
      </c>
      <c r="Q23" s="91">
        <f t="shared" si="2"/>
        <v>0</v>
      </c>
    </row>
    <row r="24" spans="3:17">
      <c r="C24" s="135"/>
      <c r="D24" s="152"/>
      <c r="E24" s="117"/>
      <c r="F24" s="91">
        <f t="shared" si="0"/>
        <v>0</v>
      </c>
      <c r="G24" s="155"/>
      <c r="H24" s="136"/>
      <c r="I24" s="124" t="e">
        <f>VLOOKUP(H24,Presupuesto!$B$11:$C$565,2,0)</f>
        <v>#N/A</v>
      </c>
      <c r="J24" s="92" t="str">
        <f t="shared" si="4"/>
        <v>Estudiantes y Graduados</v>
      </c>
      <c r="K24" s="92" t="s">
        <v>414</v>
      </c>
      <c r="L24" s="135"/>
      <c r="M24" s="152"/>
      <c r="N24" s="117"/>
      <c r="O24" s="91">
        <f t="shared" si="1"/>
        <v>0</v>
      </c>
      <c r="P24" s="91">
        <f t="shared" si="3"/>
        <v>0</v>
      </c>
      <c r="Q24" s="91">
        <f t="shared" si="2"/>
        <v>0</v>
      </c>
    </row>
    <row r="25" spans="3:17">
      <c r="C25" s="135"/>
      <c r="D25" s="152"/>
      <c r="E25" s="117"/>
      <c r="F25" s="91">
        <f t="shared" si="0"/>
        <v>0</v>
      </c>
      <c r="G25" s="155"/>
      <c r="H25" s="136"/>
      <c r="I25" s="124" t="e">
        <f>VLOOKUP(H25,Presupuesto!$B$11:$C$565,2,0)</f>
        <v>#N/A</v>
      </c>
      <c r="J25" s="92" t="str">
        <f t="shared" si="4"/>
        <v>Estudiantes y Graduados</v>
      </c>
      <c r="K25" s="92" t="s">
        <v>414</v>
      </c>
      <c r="L25" s="135"/>
      <c r="M25" s="152"/>
      <c r="N25" s="117"/>
      <c r="O25" s="91">
        <f t="shared" si="1"/>
        <v>0</v>
      </c>
      <c r="P25" s="91">
        <f t="shared" si="3"/>
        <v>0</v>
      </c>
      <c r="Q25" s="91">
        <f t="shared" si="2"/>
        <v>0</v>
      </c>
    </row>
    <row r="26" spans="3:17">
      <c r="C26" s="135"/>
      <c r="D26" s="152"/>
      <c r="E26" s="117"/>
      <c r="F26" s="91">
        <f t="shared" si="0"/>
        <v>0</v>
      </c>
      <c r="G26" s="155"/>
      <c r="H26" s="136"/>
      <c r="I26" s="124" t="e">
        <f>VLOOKUP(H26,Presupuesto!$B$11:$C$565,2,0)</f>
        <v>#N/A</v>
      </c>
      <c r="J26" s="92" t="str">
        <f t="shared" si="4"/>
        <v>Estudiantes y Graduados</v>
      </c>
      <c r="K26" s="92" t="s">
        <v>414</v>
      </c>
      <c r="L26" s="135"/>
      <c r="M26" s="152"/>
      <c r="N26" s="117"/>
      <c r="O26" s="91">
        <f t="shared" si="1"/>
        <v>0</v>
      </c>
      <c r="P26" s="91">
        <f t="shared" si="3"/>
        <v>0</v>
      </c>
      <c r="Q26" s="91">
        <f t="shared" si="2"/>
        <v>0</v>
      </c>
    </row>
    <row r="27" spans="3:17">
      <c r="C27" s="135"/>
      <c r="D27" s="152"/>
      <c r="E27" s="117"/>
      <c r="F27" s="91">
        <f t="shared" si="0"/>
        <v>0</v>
      </c>
      <c r="G27" s="155"/>
      <c r="H27" s="136"/>
      <c r="I27" s="124" t="e">
        <f>VLOOKUP(H27,Presupuesto!$B$11:$C$565,2,0)</f>
        <v>#N/A</v>
      </c>
      <c r="J27" s="92" t="str">
        <f t="shared" si="4"/>
        <v>Estudiantes y Graduados</v>
      </c>
      <c r="K27" s="92" t="s">
        <v>414</v>
      </c>
      <c r="L27" s="135"/>
      <c r="M27" s="152"/>
      <c r="N27" s="117"/>
      <c r="O27" s="91">
        <f t="shared" si="1"/>
        <v>0</v>
      </c>
      <c r="P27" s="91">
        <f t="shared" si="3"/>
        <v>0</v>
      </c>
      <c r="Q27" s="91">
        <f t="shared" si="2"/>
        <v>0</v>
      </c>
    </row>
    <row r="28" spans="3:17">
      <c r="C28" s="135"/>
      <c r="D28" s="152"/>
      <c r="E28" s="117"/>
      <c r="F28" s="91">
        <f t="shared" si="0"/>
        <v>0</v>
      </c>
      <c r="G28" s="155"/>
      <c r="H28" s="136"/>
      <c r="I28" s="124" t="e">
        <f>VLOOKUP(H28,Presupuesto!$B$11:$C$565,2,0)</f>
        <v>#N/A</v>
      </c>
      <c r="J28" s="92" t="str">
        <f t="shared" si="4"/>
        <v>Estudiantes y Graduados</v>
      </c>
      <c r="K28" s="92" t="s">
        <v>414</v>
      </c>
      <c r="L28" s="135"/>
      <c r="M28" s="152"/>
      <c r="N28" s="117"/>
      <c r="O28" s="91">
        <f t="shared" si="1"/>
        <v>0</v>
      </c>
      <c r="P28" s="91">
        <f t="shared" si="3"/>
        <v>0</v>
      </c>
      <c r="Q28" s="91">
        <f t="shared" si="2"/>
        <v>0</v>
      </c>
    </row>
    <row r="29" spans="3:17">
      <c r="C29" s="135"/>
      <c r="D29" s="152"/>
      <c r="E29" s="117"/>
      <c r="F29" s="91">
        <f t="shared" si="0"/>
        <v>0</v>
      </c>
      <c r="G29" s="155"/>
      <c r="H29" s="136"/>
      <c r="I29" s="124" t="e">
        <f>VLOOKUP(H29,Presupuesto!$B$11:$C$565,2,0)</f>
        <v>#N/A</v>
      </c>
      <c r="J29" s="92" t="str">
        <f t="shared" si="4"/>
        <v>Estudiantes y Graduados</v>
      </c>
      <c r="K29" s="92" t="s">
        <v>414</v>
      </c>
      <c r="L29" s="135"/>
      <c r="M29" s="152"/>
      <c r="N29" s="117"/>
      <c r="O29" s="91">
        <f t="shared" si="1"/>
        <v>0</v>
      </c>
      <c r="P29" s="91">
        <f t="shared" si="3"/>
        <v>0</v>
      </c>
      <c r="Q29" s="91">
        <f t="shared" si="2"/>
        <v>0</v>
      </c>
    </row>
    <row r="30" spans="3:17">
      <c r="C30" s="135"/>
      <c r="D30" s="152"/>
      <c r="E30" s="117"/>
      <c r="F30" s="91">
        <f t="shared" si="0"/>
        <v>0</v>
      </c>
      <c r="G30" s="155"/>
      <c r="H30" s="136"/>
      <c r="I30" s="124" t="e">
        <f>VLOOKUP(H30,Presupuesto!$B$11:$C$565,2,0)</f>
        <v>#N/A</v>
      </c>
      <c r="J30" s="92" t="str">
        <f t="shared" si="4"/>
        <v>Estudiantes y Graduados</v>
      </c>
      <c r="K30" s="92" t="s">
        <v>414</v>
      </c>
      <c r="L30" s="135"/>
      <c r="M30" s="152"/>
      <c r="N30" s="117"/>
      <c r="O30" s="91">
        <f t="shared" si="1"/>
        <v>0</v>
      </c>
      <c r="P30" s="91">
        <f t="shared" si="3"/>
        <v>0</v>
      </c>
      <c r="Q30" s="91">
        <f t="shared" si="2"/>
        <v>0</v>
      </c>
    </row>
    <row r="31" spans="3:17">
      <c r="C31" s="135"/>
      <c r="D31" s="152"/>
      <c r="E31" s="117"/>
      <c r="F31" s="91">
        <f t="shared" si="0"/>
        <v>0</v>
      </c>
      <c r="G31" s="155"/>
      <c r="H31" s="136"/>
      <c r="I31" s="124" t="e">
        <f>VLOOKUP(H31,Presupuesto!$B$11:$C$565,2,0)</f>
        <v>#N/A</v>
      </c>
      <c r="J31" s="92" t="str">
        <f t="shared" si="4"/>
        <v>Estudiantes y Graduados</v>
      </c>
      <c r="K31" s="92" t="s">
        <v>414</v>
      </c>
      <c r="L31" s="135"/>
      <c r="M31" s="152"/>
      <c r="N31" s="117"/>
      <c r="O31" s="91">
        <f t="shared" si="1"/>
        <v>0</v>
      </c>
      <c r="P31" s="91">
        <f t="shared" si="3"/>
        <v>0</v>
      </c>
      <c r="Q31" s="91">
        <f t="shared" si="2"/>
        <v>0</v>
      </c>
    </row>
    <row r="32" spans="3:17">
      <c r="C32" s="135"/>
      <c r="D32" s="152"/>
      <c r="E32" s="117"/>
      <c r="F32" s="91">
        <f t="shared" si="0"/>
        <v>0</v>
      </c>
      <c r="G32" s="155"/>
      <c r="H32" s="136"/>
      <c r="I32" s="124" t="e">
        <f>VLOOKUP(H32,Presupuesto!$B$11:$C$565,2,0)</f>
        <v>#N/A</v>
      </c>
      <c r="J32" s="92" t="str">
        <f t="shared" si="4"/>
        <v>Estudiantes y Graduados</v>
      </c>
      <c r="K32" s="92" t="s">
        <v>414</v>
      </c>
      <c r="L32" s="135"/>
      <c r="M32" s="152"/>
      <c r="N32" s="117"/>
      <c r="O32" s="91">
        <f t="shared" si="1"/>
        <v>0</v>
      </c>
      <c r="P32" s="91">
        <f t="shared" si="3"/>
        <v>0</v>
      </c>
      <c r="Q32" s="91">
        <f t="shared" si="2"/>
        <v>0</v>
      </c>
    </row>
    <row r="33" spans="3:17">
      <c r="C33" s="135"/>
      <c r="D33" s="152"/>
      <c r="E33" s="117"/>
      <c r="F33" s="91">
        <f t="shared" si="0"/>
        <v>0</v>
      </c>
      <c r="G33" s="155"/>
      <c r="H33" s="136"/>
      <c r="I33" s="124" t="e">
        <f>VLOOKUP(H33,Presupuesto!$B$11:$C$565,2,0)</f>
        <v>#N/A</v>
      </c>
      <c r="J33" s="92" t="str">
        <f t="shared" si="4"/>
        <v>Estudiantes y Graduados</v>
      </c>
      <c r="K33" s="92" t="s">
        <v>414</v>
      </c>
      <c r="L33" s="135"/>
      <c r="M33" s="152"/>
      <c r="N33" s="117"/>
      <c r="O33" s="91">
        <f t="shared" si="1"/>
        <v>0</v>
      </c>
      <c r="P33" s="91">
        <f t="shared" si="3"/>
        <v>0</v>
      </c>
      <c r="Q33" s="91">
        <f t="shared" si="2"/>
        <v>0</v>
      </c>
    </row>
    <row r="34" spans="3:17">
      <c r="C34" s="135"/>
      <c r="D34" s="152"/>
      <c r="E34" s="117"/>
      <c r="F34" s="91">
        <f t="shared" si="0"/>
        <v>0</v>
      </c>
      <c r="G34" s="155"/>
      <c r="H34" s="136"/>
      <c r="I34" s="124" t="e">
        <f>VLOOKUP(H34,Presupuesto!$B$11:$C$565,2,0)</f>
        <v>#N/A</v>
      </c>
      <c r="J34" s="92" t="str">
        <f t="shared" si="4"/>
        <v>Estudiantes y Graduados</v>
      </c>
      <c r="K34" s="92" t="s">
        <v>414</v>
      </c>
      <c r="L34" s="135"/>
      <c r="M34" s="152"/>
      <c r="N34" s="117"/>
      <c r="O34" s="91">
        <f t="shared" si="1"/>
        <v>0</v>
      </c>
      <c r="P34" s="91">
        <f t="shared" si="3"/>
        <v>0</v>
      </c>
      <c r="Q34" s="91">
        <f t="shared" si="2"/>
        <v>0</v>
      </c>
    </row>
    <row r="35" spans="3:17">
      <c r="C35" s="135"/>
      <c r="D35" s="152"/>
      <c r="E35" s="117"/>
      <c r="F35" s="91">
        <f t="shared" si="0"/>
        <v>0</v>
      </c>
      <c r="G35" s="155"/>
      <c r="H35" s="136"/>
      <c r="I35" s="124" t="e">
        <f>VLOOKUP(H35,Presupuesto!$B$11:$C$565,2,0)</f>
        <v>#N/A</v>
      </c>
      <c r="J35" s="92" t="str">
        <f t="shared" si="4"/>
        <v>Estudiantes y Graduados</v>
      </c>
      <c r="K35" s="92" t="s">
        <v>414</v>
      </c>
      <c r="L35" s="135"/>
      <c r="M35" s="152"/>
      <c r="N35" s="117"/>
      <c r="O35" s="91">
        <f t="shared" si="1"/>
        <v>0</v>
      </c>
      <c r="P35" s="91">
        <f t="shared" si="3"/>
        <v>0</v>
      </c>
      <c r="Q35" s="91">
        <f t="shared" si="2"/>
        <v>0</v>
      </c>
    </row>
    <row r="36" spans="3:17">
      <c r="C36" s="135"/>
      <c r="D36" s="152"/>
      <c r="E36" s="117"/>
      <c r="F36" s="91">
        <f t="shared" si="0"/>
        <v>0</v>
      </c>
      <c r="G36" s="155"/>
      <c r="H36" s="136"/>
      <c r="I36" s="124" t="e">
        <f>VLOOKUP(H36,Presupuesto!$B$11:$C$565,2,0)</f>
        <v>#N/A</v>
      </c>
      <c r="J36" s="92" t="str">
        <f t="shared" si="4"/>
        <v>Estudiantes y Graduados</v>
      </c>
      <c r="K36" s="92" t="s">
        <v>414</v>
      </c>
      <c r="L36" s="135"/>
      <c r="M36" s="152"/>
      <c r="N36" s="117"/>
      <c r="O36" s="91">
        <f t="shared" si="1"/>
        <v>0</v>
      </c>
      <c r="P36" s="91">
        <f t="shared" si="3"/>
        <v>0</v>
      </c>
      <c r="Q36" s="91">
        <f t="shared" si="2"/>
        <v>0</v>
      </c>
    </row>
    <row r="37" spans="3:17">
      <c r="C37" s="135"/>
      <c r="D37" s="152"/>
      <c r="E37" s="117"/>
      <c r="F37" s="91">
        <f t="shared" si="0"/>
        <v>0</v>
      </c>
      <c r="G37" s="155"/>
      <c r="H37" s="136"/>
      <c r="I37" s="124" t="e">
        <f>VLOOKUP(H37,Presupuesto!$B$11:$C$565,2,0)</f>
        <v>#N/A</v>
      </c>
      <c r="J37" s="92" t="str">
        <f t="shared" si="4"/>
        <v>Estudiantes y Graduados</v>
      </c>
      <c r="K37" s="92" t="s">
        <v>414</v>
      </c>
      <c r="L37" s="135"/>
      <c r="M37" s="152"/>
      <c r="N37" s="117"/>
      <c r="O37" s="91">
        <f t="shared" si="1"/>
        <v>0</v>
      </c>
      <c r="P37" s="91">
        <f t="shared" si="3"/>
        <v>0</v>
      </c>
      <c r="Q37" s="91">
        <f t="shared" si="2"/>
        <v>0</v>
      </c>
    </row>
    <row r="38" spans="3:17">
      <c r="C38" s="135"/>
      <c r="D38" s="152"/>
      <c r="E38" s="117"/>
      <c r="F38" s="91">
        <f t="shared" si="0"/>
        <v>0</v>
      </c>
      <c r="G38" s="155"/>
      <c r="H38" s="136"/>
      <c r="I38" s="124" t="e">
        <f>VLOOKUP(H38,Presupuesto!$B$11:$C$565,2,0)</f>
        <v>#N/A</v>
      </c>
      <c r="J38" s="92" t="str">
        <f t="shared" si="4"/>
        <v>Estudiantes y Graduados</v>
      </c>
      <c r="K38" s="92" t="s">
        <v>414</v>
      </c>
      <c r="L38" s="135"/>
      <c r="M38" s="152"/>
      <c r="N38" s="117"/>
      <c r="O38" s="91">
        <f t="shared" si="1"/>
        <v>0</v>
      </c>
      <c r="P38" s="91">
        <f t="shared" ref="P38:P51" si="5">$O38*P$16</f>
        <v>0</v>
      </c>
      <c r="Q38" s="91">
        <f t="shared" si="2"/>
        <v>0</v>
      </c>
    </row>
    <row r="39" spans="3:17">
      <c r="C39" s="137"/>
      <c r="D39" s="145"/>
      <c r="E39" s="112"/>
      <c r="F39" s="91">
        <f t="shared" si="0"/>
        <v>0</v>
      </c>
      <c r="G39" s="155"/>
      <c r="H39" s="138"/>
      <c r="I39" s="124" t="e">
        <f>VLOOKUP(H39,Presupuesto!$B$11:$C$565,2,0)</f>
        <v>#N/A</v>
      </c>
      <c r="J39" s="92" t="str">
        <f t="shared" si="4"/>
        <v>Estudiantes y Graduados</v>
      </c>
      <c r="K39" s="92" t="s">
        <v>414</v>
      </c>
      <c r="L39" s="137"/>
      <c r="M39" s="145"/>
      <c r="N39" s="112"/>
      <c r="O39" s="91">
        <f t="shared" si="1"/>
        <v>0</v>
      </c>
      <c r="P39" s="91">
        <f t="shared" si="5"/>
        <v>0</v>
      </c>
      <c r="Q39" s="91">
        <f t="shared" si="2"/>
        <v>0</v>
      </c>
    </row>
    <row r="40" spans="3:17">
      <c r="C40" s="137"/>
      <c r="D40" s="145"/>
      <c r="E40" s="112"/>
      <c r="F40" s="91">
        <f t="shared" si="0"/>
        <v>0</v>
      </c>
      <c r="G40" s="155"/>
      <c r="H40" s="138"/>
      <c r="I40" s="124" t="e">
        <f>VLOOKUP(H40,Presupuesto!$B$11:$C$565,2,0)</f>
        <v>#N/A</v>
      </c>
      <c r="J40" s="92" t="str">
        <f t="shared" si="4"/>
        <v>Estudiantes y Graduados</v>
      </c>
      <c r="K40" s="92" t="s">
        <v>414</v>
      </c>
      <c r="L40" s="137"/>
      <c r="M40" s="145"/>
      <c r="N40" s="112"/>
      <c r="O40" s="91">
        <f t="shared" si="1"/>
        <v>0</v>
      </c>
      <c r="P40" s="91">
        <f t="shared" si="5"/>
        <v>0</v>
      </c>
      <c r="Q40" s="91">
        <f t="shared" si="2"/>
        <v>0</v>
      </c>
    </row>
    <row r="41" spans="3:17">
      <c r="C41" s="137"/>
      <c r="D41" s="145"/>
      <c r="E41" s="112"/>
      <c r="F41" s="91">
        <f t="shared" si="0"/>
        <v>0</v>
      </c>
      <c r="G41" s="155"/>
      <c r="H41" s="138"/>
      <c r="I41" s="124" t="e">
        <f>VLOOKUP(H41,Presupuesto!$B$11:$C$565,2,0)</f>
        <v>#N/A</v>
      </c>
      <c r="J41" s="92" t="str">
        <f t="shared" si="4"/>
        <v>Estudiantes y Graduados</v>
      </c>
      <c r="K41" s="92" t="s">
        <v>414</v>
      </c>
      <c r="L41" s="137"/>
      <c r="M41" s="145"/>
      <c r="N41" s="112"/>
      <c r="O41" s="91">
        <f t="shared" si="1"/>
        <v>0</v>
      </c>
      <c r="P41" s="91">
        <f t="shared" si="5"/>
        <v>0</v>
      </c>
      <c r="Q41" s="91">
        <f t="shared" si="2"/>
        <v>0</v>
      </c>
    </row>
    <row r="42" spans="3:17">
      <c r="C42" s="137"/>
      <c r="D42" s="145"/>
      <c r="E42" s="112"/>
      <c r="F42" s="91">
        <f t="shared" si="0"/>
        <v>0</v>
      </c>
      <c r="G42" s="155"/>
      <c r="H42" s="138"/>
      <c r="I42" s="124" t="e">
        <f>VLOOKUP(H42,Presupuesto!$B$11:$C$565,2,0)</f>
        <v>#N/A</v>
      </c>
      <c r="J42" s="92" t="str">
        <f t="shared" si="4"/>
        <v>Estudiantes y Graduados</v>
      </c>
      <c r="K42" s="92" t="s">
        <v>414</v>
      </c>
      <c r="L42" s="137"/>
      <c r="M42" s="145"/>
      <c r="N42" s="112"/>
      <c r="O42" s="91">
        <f t="shared" si="1"/>
        <v>0</v>
      </c>
      <c r="P42" s="91">
        <f t="shared" si="5"/>
        <v>0</v>
      </c>
      <c r="Q42" s="91">
        <f t="shared" si="2"/>
        <v>0</v>
      </c>
    </row>
    <row r="43" spans="3:17">
      <c r="C43" s="137"/>
      <c r="D43" s="145"/>
      <c r="E43" s="112"/>
      <c r="F43" s="91">
        <f t="shared" si="0"/>
        <v>0</v>
      </c>
      <c r="G43" s="155"/>
      <c r="H43" s="138"/>
      <c r="I43" s="124" t="e">
        <f>VLOOKUP(H43,Presupuesto!$B$11:$C$565,2,0)</f>
        <v>#N/A</v>
      </c>
      <c r="J43" s="92" t="str">
        <f t="shared" si="4"/>
        <v>Estudiantes y Graduados</v>
      </c>
      <c r="K43" s="92" t="s">
        <v>414</v>
      </c>
      <c r="L43" s="137"/>
      <c r="M43" s="145"/>
      <c r="N43" s="112"/>
      <c r="O43" s="91">
        <f t="shared" si="1"/>
        <v>0</v>
      </c>
      <c r="P43" s="91">
        <f t="shared" si="5"/>
        <v>0</v>
      </c>
      <c r="Q43" s="91">
        <f t="shared" si="2"/>
        <v>0</v>
      </c>
    </row>
    <row r="44" spans="3:17">
      <c r="C44" s="137"/>
      <c r="D44" s="145"/>
      <c r="E44" s="112"/>
      <c r="F44" s="91">
        <f t="shared" si="0"/>
        <v>0</v>
      </c>
      <c r="G44" s="155"/>
      <c r="H44" s="138"/>
      <c r="I44" s="124" t="e">
        <f>VLOOKUP(H44,Presupuesto!$B$11:$C$565,2,0)</f>
        <v>#N/A</v>
      </c>
      <c r="J44" s="92" t="str">
        <f t="shared" si="4"/>
        <v>Estudiantes y Graduados</v>
      </c>
      <c r="K44" s="92" t="s">
        <v>414</v>
      </c>
      <c r="L44" s="137"/>
      <c r="M44" s="145"/>
      <c r="N44" s="112"/>
      <c r="O44" s="91">
        <f t="shared" si="1"/>
        <v>0</v>
      </c>
      <c r="P44" s="91">
        <f t="shared" si="5"/>
        <v>0</v>
      </c>
      <c r="Q44" s="91">
        <f t="shared" si="2"/>
        <v>0</v>
      </c>
    </row>
    <row r="45" spans="3:17">
      <c r="C45" s="137"/>
      <c r="D45" s="145"/>
      <c r="E45" s="112"/>
      <c r="F45" s="91">
        <f t="shared" si="0"/>
        <v>0</v>
      </c>
      <c r="G45" s="155"/>
      <c r="H45" s="138"/>
      <c r="I45" s="124" t="e">
        <f>VLOOKUP(H45,Presupuesto!$B$11:$C$565,2,0)</f>
        <v>#N/A</v>
      </c>
      <c r="J45" s="92" t="str">
        <f t="shared" si="4"/>
        <v>Estudiantes y Graduados</v>
      </c>
      <c r="K45" s="92" t="s">
        <v>414</v>
      </c>
      <c r="L45" s="137"/>
      <c r="M45" s="145"/>
      <c r="N45" s="112"/>
      <c r="O45" s="91">
        <f t="shared" si="1"/>
        <v>0</v>
      </c>
      <c r="P45" s="91">
        <f t="shared" si="5"/>
        <v>0</v>
      </c>
      <c r="Q45" s="91">
        <f t="shared" si="2"/>
        <v>0</v>
      </c>
    </row>
    <row r="46" spans="3:17">
      <c r="C46" s="137"/>
      <c r="D46" s="145"/>
      <c r="E46" s="112"/>
      <c r="F46" s="91">
        <f t="shared" si="0"/>
        <v>0</v>
      </c>
      <c r="G46" s="155"/>
      <c r="H46" s="138"/>
      <c r="I46" s="124" t="e">
        <f>VLOOKUP(H46,Presupuesto!$B$11:$C$565,2,0)</f>
        <v>#N/A</v>
      </c>
      <c r="J46" s="92" t="str">
        <f t="shared" si="4"/>
        <v>Estudiantes y Graduados</v>
      </c>
      <c r="K46" s="92" t="s">
        <v>414</v>
      </c>
      <c r="L46" s="137"/>
      <c r="M46" s="145"/>
      <c r="N46" s="112"/>
      <c r="O46" s="91">
        <f t="shared" si="1"/>
        <v>0</v>
      </c>
      <c r="P46" s="91">
        <f t="shared" si="5"/>
        <v>0</v>
      </c>
      <c r="Q46" s="91">
        <f t="shared" si="2"/>
        <v>0</v>
      </c>
    </row>
    <row r="47" spans="3:17">
      <c r="C47" s="139"/>
      <c r="D47" s="145"/>
      <c r="E47" s="112"/>
      <c r="F47" s="91">
        <f t="shared" si="0"/>
        <v>0</v>
      </c>
      <c r="G47" s="155"/>
      <c r="H47" s="140"/>
      <c r="I47" s="124" t="e">
        <f>VLOOKUP(H47,Presupuesto!$B$11:$C$565,2,0)</f>
        <v>#N/A</v>
      </c>
      <c r="J47" s="92" t="str">
        <f t="shared" si="4"/>
        <v>Estudiantes y Graduados</v>
      </c>
      <c r="K47" s="92" t="s">
        <v>405</v>
      </c>
      <c r="L47" s="139"/>
      <c r="M47" s="145"/>
      <c r="N47" s="112"/>
      <c r="O47" s="91">
        <f t="shared" si="1"/>
        <v>0</v>
      </c>
      <c r="P47" s="91">
        <f t="shared" si="5"/>
        <v>0</v>
      </c>
      <c r="Q47" s="91">
        <f t="shared" si="2"/>
        <v>0</v>
      </c>
    </row>
    <row r="48" spans="3:17">
      <c r="C48" s="139"/>
      <c r="D48" s="145"/>
      <c r="E48" s="112"/>
      <c r="F48" s="91">
        <f t="shared" si="0"/>
        <v>0</v>
      </c>
      <c r="G48" s="155"/>
      <c r="H48" s="140"/>
      <c r="I48" s="124" t="e">
        <f>VLOOKUP(H48,Presupuesto!$B$11:$C$565,2,0)</f>
        <v>#N/A</v>
      </c>
      <c r="J48" s="92" t="str">
        <f t="shared" si="4"/>
        <v>Estudiantes y Graduados</v>
      </c>
      <c r="K48" s="92" t="s">
        <v>414</v>
      </c>
      <c r="L48" s="139"/>
      <c r="M48" s="145"/>
      <c r="N48" s="112"/>
      <c r="O48" s="91">
        <f t="shared" si="1"/>
        <v>0</v>
      </c>
      <c r="P48" s="91">
        <f t="shared" si="5"/>
        <v>0</v>
      </c>
      <c r="Q48" s="91">
        <f t="shared" si="2"/>
        <v>0</v>
      </c>
    </row>
    <row r="49" spans="3:17">
      <c r="C49" s="139"/>
      <c r="D49" s="145"/>
      <c r="E49" s="112"/>
      <c r="F49" s="91">
        <f t="shared" si="0"/>
        <v>0</v>
      </c>
      <c r="G49" s="155"/>
      <c r="H49" s="140"/>
      <c r="I49" s="124" t="e">
        <f>VLOOKUP(H49,Presupuesto!$B$11:$C$565,2,0)</f>
        <v>#N/A</v>
      </c>
      <c r="J49" s="92" t="str">
        <f t="shared" si="4"/>
        <v>Estudiantes y Graduados</v>
      </c>
      <c r="K49" s="92" t="s">
        <v>414</v>
      </c>
      <c r="L49" s="139"/>
      <c r="M49" s="145"/>
      <c r="N49" s="112"/>
      <c r="O49" s="91">
        <f t="shared" si="1"/>
        <v>0</v>
      </c>
      <c r="P49" s="91">
        <f t="shared" si="5"/>
        <v>0</v>
      </c>
      <c r="Q49" s="91">
        <f t="shared" si="2"/>
        <v>0</v>
      </c>
    </row>
    <row r="50" spans="3:17">
      <c r="C50" s="139"/>
      <c r="D50" s="145"/>
      <c r="E50" s="112"/>
      <c r="F50" s="91">
        <f t="shared" si="0"/>
        <v>0</v>
      </c>
      <c r="G50" s="155"/>
      <c r="H50" s="140"/>
      <c r="I50" s="124" t="e">
        <f>VLOOKUP(H50,Presupuesto!$B$11:$C$565,2,0)</f>
        <v>#N/A</v>
      </c>
      <c r="J50" s="92" t="str">
        <f t="shared" si="4"/>
        <v>Estudiantes y Graduados</v>
      </c>
      <c r="K50" s="92" t="s">
        <v>414</v>
      </c>
      <c r="L50" s="139"/>
      <c r="M50" s="145"/>
      <c r="N50" s="112"/>
      <c r="O50" s="91">
        <f t="shared" si="1"/>
        <v>0</v>
      </c>
      <c r="P50" s="91">
        <f t="shared" si="5"/>
        <v>0</v>
      </c>
      <c r="Q50" s="91">
        <f t="shared" si="2"/>
        <v>0</v>
      </c>
    </row>
    <row r="51" spans="3:17" ht="15.75" thickBot="1">
      <c r="C51" s="141"/>
      <c r="D51" s="153"/>
      <c r="E51" s="97"/>
      <c r="F51" s="99">
        <f t="shared" si="0"/>
        <v>0</v>
      </c>
      <c r="G51" s="156"/>
      <c r="H51" s="142"/>
      <c r="I51" s="126" t="e">
        <f>VLOOKUP(H51,Presupuesto!$B$11:$C$565,2,0)</f>
        <v>#N/A</v>
      </c>
      <c r="J51" s="100" t="str">
        <f t="shared" ref="J51" si="6">$J$20</f>
        <v>Estudiantes y Graduados</v>
      </c>
      <c r="K51" s="118" t="s">
        <v>396</v>
      </c>
      <c r="L51" s="141"/>
      <c r="M51" s="153"/>
      <c r="N51" s="97"/>
      <c r="O51" s="99">
        <f t="shared" si="1"/>
        <v>0</v>
      </c>
      <c r="P51" s="99">
        <f t="shared" si="5"/>
        <v>0</v>
      </c>
      <c r="Q51" s="99">
        <f t="shared" si="2"/>
        <v>0</v>
      </c>
    </row>
    <row r="52" spans="3:17" ht="15.75" thickBot="1">
      <c r="G52" s="79"/>
    </row>
    <row r="53" spans="3:17" ht="15.75" thickBot="1">
      <c r="C53" s="151" t="s">
        <v>53</v>
      </c>
      <c r="D53" s="102">
        <f>SUM(F60:F94)</f>
        <v>0</v>
      </c>
      <c r="G53" s="73"/>
      <c r="H53" s="69"/>
      <c r="I53" s="69"/>
    </row>
    <row r="54" spans="3:17">
      <c r="G54" s="73"/>
      <c r="H54" s="69"/>
      <c r="I54" s="69"/>
    </row>
    <row r="55" spans="3:17">
      <c r="F55" s="69"/>
      <c r="G55" s="73"/>
      <c r="H55" s="69"/>
      <c r="I55" s="69"/>
    </row>
    <row r="56" spans="3:17" ht="15.75">
      <c r="C56" s="251" t="s">
        <v>394</v>
      </c>
      <c r="D56" s="200"/>
      <c r="F56" s="69"/>
      <c r="G56" s="73"/>
      <c r="H56" s="69"/>
      <c r="I56" s="69"/>
    </row>
    <row r="57" spans="3:17" ht="18.75">
      <c r="C57" s="203" t="e">
        <f>IFERROR(VLOOKUP(D56,'Desarrollo e Innov. Curricular'!$G:$H,2,FALSE),IFERROR(VLOOKUP(D56,'Investigación Científica'!$G:$H,2,FALSE),IFERROR(VLOOKUP(D56,'Vinculación Univ. Sociedad'!$G:$H,2,FALSE),IFERROR(VLOOKUP(D56,'Docencia y Profesorado Universi'!$G:$H,2,FALSE),IFERROR(VLOOKUP(D56,'Estudiantes y Graduados'!$G:$H,2,FALSE),IFERROR(VLOOKUP(D56,'10Gestion Administrativa'!$G:$H,2,FALSE),IFERROR(VLOOKUP(D56,'Gestión Académica'!$G:$H,2,FALSE),IFERROR(VLOOKUP(D56,'Aseguramiento de la Calidad'!$G:$H,2,FALSE),IFERROR(VLOOKUP(D56,'Gestión del Conocimiento'!$G:$H,2,FALSE),IFERROR(VLOOKUP(D56,'Gobernabilidad y Procesos...'!$G:$H,2,FALSE),IFERROR(VLOOKUP(D56,'Gestión del Talento Humano'!$G:$H,2,FALSE),IFERROR(VLOOKUP(D56,'Internacionalización de la E.S.'!$G:$H,2,FALSE),IFERROR(VLOOKUP(D56,'Cultura de Innovación Insti...'!$G:$H,2,FALSE),VLOOKUP(D56,'Lo Esencial de la Reforma Univ.'!$G:$H,2,0))))))))))))))</f>
        <v>#N/A</v>
      </c>
      <c r="D57" s="31"/>
      <c r="F57" s="69"/>
      <c r="G57" s="73"/>
      <c r="H57" s="69"/>
      <c r="I57" s="69"/>
    </row>
    <row r="58" spans="3:17" ht="42.75" thickBot="1">
      <c r="F58" s="87"/>
      <c r="G58" s="70"/>
      <c r="H58" s="70"/>
      <c r="I58" s="70"/>
      <c r="L58" s="221"/>
      <c r="M58" s="222"/>
      <c r="N58" s="221"/>
      <c r="O58" s="221"/>
      <c r="P58" s="224" t="s">
        <v>473</v>
      </c>
      <c r="Q58" s="224" t="s">
        <v>474</v>
      </c>
    </row>
    <row r="59" spans="3:17" ht="30.75" thickBot="1">
      <c r="C59" s="123" t="s">
        <v>44</v>
      </c>
      <c r="D59" s="123" t="s">
        <v>55</v>
      </c>
      <c r="E59" s="130" t="s">
        <v>57</v>
      </c>
      <c r="F59" s="129" t="s">
        <v>27</v>
      </c>
      <c r="G59" s="127" t="s">
        <v>133</v>
      </c>
      <c r="H59" s="130" t="s">
        <v>46</v>
      </c>
      <c r="I59" s="127" t="s">
        <v>134</v>
      </c>
      <c r="J59" s="127" t="s">
        <v>412</v>
      </c>
      <c r="K59" s="127" t="s">
        <v>413</v>
      </c>
      <c r="L59" s="218" t="s">
        <v>21</v>
      </c>
      <c r="M59" s="218" t="s">
        <v>55</v>
      </c>
      <c r="N59" s="219" t="s">
        <v>471</v>
      </c>
      <c r="O59" s="220" t="s">
        <v>472</v>
      </c>
      <c r="P59" s="223">
        <v>0.7</v>
      </c>
      <c r="Q59" s="223">
        <v>0.3</v>
      </c>
    </row>
    <row r="60" spans="3:17">
      <c r="C60" s="215" t="s">
        <v>443</v>
      </c>
      <c r="D60" s="216"/>
      <c r="E60" s="214">
        <f>HLOOKUP(C60,$AH$2:$BU$3,2,0)</f>
        <v>620</v>
      </c>
      <c r="F60" s="91">
        <f t="shared" ref="F60:F94" si="7">D60*E60</f>
        <v>0</v>
      </c>
      <c r="G60" s="155"/>
      <c r="H60" s="136"/>
      <c r="I60" s="124" t="e">
        <f>VLOOKUP(H60,Presupuesto!$B$11:$C$565,2,0)</f>
        <v>#N/A</v>
      </c>
      <c r="J60" s="213" t="s">
        <v>1374</v>
      </c>
      <c r="K60" s="92" t="s">
        <v>396</v>
      </c>
      <c r="L60" s="135"/>
      <c r="M60" s="152"/>
      <c r="N60" s="117"/>
      <c r="O60" s="91">
        <f t="shared" ref="O60:O94" si="8">M60*N60</f>
        <v>0</v>
      </c>
      <c r="P60" s="91">
        <f>$O60*P$16</f>
        <v>0</v>
      </c>
      <c r="Q60" s="91">
        <f t="shared" ref="Q60:Q94" si="9">$O60*Q$16</f>
        <v>0</v>
      </c>
    </row>
    <row r="61" spans="3:17">
      <c r="C61" s="135"/>
      <c r="D61" s="152"/>
      <c r="E61" s="117"/>
      <c r="F61" s="91">
        <f t="shared" si="7"/>
        <v>0</v>
      </c>
      <c r="G61" s="155"/>
      <c r="H61" s="136"/>
      <c r="I61" s="124" t="e">
        <f>VLOOKUP(H61,Presupuesto!$B$11:$C$565,2,0)</f>
        <v>#N/A</v>
      </c>
      <c r="J61" s="92" t="str">
        <f>$J$17</f>
        <v>Estudiantes y Graduados</v>
      </c>
      <c r="K61" s="92" t="s">
        <v>414</v>
      </c>
      <c r="L61" s="135"/>
      <c r="M61" s="152"/>
      <c r="N61" s="117"/>
      <c r="O61" s="91">
        <f t="shared" si="8"/>
        <v>0</v>
      </c>
      <c r="P61" s="91">
        <f t="shared" ref="P61:P94" si="10">$O61*P$16</f>
        <v>0</v>
      </c>
      <c r="Q61" s="91">
        <f t="shared" si="9"/>
        <v>0</v>
      </c>
    </row>
    <row r="62" spans="3:17">
      <c r="C62" s="135"/>
      <c r="D62" s="152"/>
      <c r="E62" s="117"/>
      <c r="F62" s="91">
        <f t="shared" si="7"/>
        <v>0</v>
      </c>
      <c r="G62" s="155"/>
      <c r="H62" s="136"/>
      <c r="I62" s="124" t="e">
        <f>VLOOKUP(H62,Presupuesto!$B$11:$C$565,2,0)</f>
        <v>#N/A</v>
      </c>
      <c r="J62" s="92" t="str">
        <f t="shared" ref="J62:J93" si="11">$J$17</f>
        <v>Estudiantes y Graduados</v>
      </c>
      <c r="K62" s="92" t="s">
        <v>414</v>
      </c>
      <c r="L62" s="135"/>
      <c r="M62" s="152"/>
      <c r="N62" s="117"/>
      <c r="O62" s="91">
        <f t="shared" si="8"/>
        <v>0</v>
      </c>
      <c r="P62" s="91">
        <f t="shared" si="10"/>
        <v>0</v>
      </c>
      <c r="Q62" s="91">
        <f t="shared" si="9"/>
        <v>0</v>
      </c>
    </row>
    <row r="63" spans="3:17">
      <c r="C63" s="135"/>
      <c r="D63" s="152"/>
      <c r="E63" s="117"/>
      <c r="F63" s="91">
        <f t="shared" si="7"/>
        <v>0</v>
      </c>
      <c r="G63" s="155"/>
      <c r="H63" s="136"/>
      <c r="I63" s="124" t="e">
        <f>VLOOKUP(H63,Presupuesto!$B$11:$C$565,2,0)</f>
        <v>#N/A</v>
      </c>
      <c r="J63" s="92" t="str">
        <f t="shared" si="11"/>
        <v>Estudiantes y Graduados</v>
      </c>
      <c r="K63" s="92" t="s">
        <v>414</v>
      </c>
      <c r="L63" s="135"/>
      <c r="M63" s="152"/>
      <c r="N63" s="117"/>
      <c r="O63" s="91">
        <f t="shared" si="8"/>
        <v>0</v>
      </c>
      <c r="P63" s="91">
        <f t="shared" si="10"/>
        <v>0</v>
      </c>
      <c r="Q63" s="91">
        <f t="shared" si="9"/>
        <v>0</v>
      </c>
    </row>
    <row r="64" spans="3:17">
      <c r="C64" s="135"/>
      <c r="D64" s="152"/>
      <c r="E64" s="117"/>
      <c r="F64" s="91">
        <f t="shared" si="7"/>
        <v>0</v>
      </c>
      <c r="G64" s="155"/>
      <c r="H64" s="136"/>
      <c r="I64" s="124" t="e">
        <f>VLOOKUP(H64,Presupuesto!$B$11:$C$565,2,0)</f>
        <v>#N/A</v>
      </c>
      <c r="J64" s="92" t="str">
        <f t="shared" si="11"/>
        <v>Estudiantes y Graduados</v>
      </c>
      <c r="K64" s="92" t="s">
        <v>414</v>
      </c>
      <c r="L64" s="135"/>
      <c r="M64" s="152"/>
      <c r="N64" s="117"/>
      <c r="O64" s="91">
        <f t="shared" si="8"/>
        <v>0</v>
      </c>
      <c r="P64" s="91">
        <f t="shared" si="10"/>
        <v>0</v>
      </c>
      <c r="Q64" s="91">
        <f t="shared" si="9"/>
        <v>0</v>
      </c>
    </row>
    <row r="65" spans="3:17">
      <c r="C65" s="135"/>
      <c r="D65" s="152"/>
      <c r="E65" s="117"/>
      <c r="F65" s="91">
        <f t="shared" si="7"/>
        <v>0</v>
      </c>
      <c r="G65" s="155"/>
      <c r="H65" s="136"/>
      <c r="I65" s="124" t="e">
        <f>VLOOKUP(H65,Presupuesto!$B$11:$C$565,2,0)</f>
        <v>#N/A</v>
      </c>
      <c r="J65" s="92" t="str">
        <f t="shared" si="11"/>
        <v>Estudiantes y Graduados</v>
      </c>
      <c r="K65" s="92" t="s">
        <v>403</v>
      </c>
      <c r="L65" s="135"/>
      <c r="M65" s="152"/>
      <c r="N65" s="117"/>
      <c r="O65" s="91">
        <f t="shared" si="8"/>
        <v>0</v>
      </c>
      <c r="P65" s="91">
        <f t="shared" si="10"/>
        <v>0</v>
      </c>
      <c r="Q65" s="91">
        <f t="shared" si="9"/>
        <v>0</v>
      </c>
    </row>
    <row r="66" spans="3:17">
      <c r="C66" s="135"/>
      <c r="D66" s="152"/>
      <c r="E66" s="117"/>
      <c r="F66" s="91">
        <f t="shared" si="7"/>
        <v>0</v>
      </c>
      <c r="G66" s="155"/>
      <c r="H66" s="136"/>
      <c r="I66" s="124" t="e">
        <f>VLOOKUP(H66,Presupuesto!$B$11:$C$565,2,0)</f>
        <v>#N/A</v>
      </c>
      <c r="J66" s="92" t="str">
        <f t="shared" si="11"/>
        <v>Estudiantes y Graduados</v>
      </c>
      <c r="K66" s="92" t="s">
        <v>414</v>
      </c>
      <c r="L66" s="135"/>
      <c r="M66" s="152"/>
      <c r="N66" s="117"/>
      <c r="O66" s="91">
        <f t="shared" si="8"/>
        <v>0</v>
      </c>
      <c r="P66" s="91">
        <f t="shared" si="10"/>
        <v>0</v>
      </c>
      <c r="Q66" s="91">
        <f t="shared" si="9"/>
        <v>0</v>
      </c>
    </row>
    <row r="67" spans="3:17">
      <c r="C67" s="135"/>
      <c r="D67" s="152"/>
      <c r="E67" s="117"/>
      <c r="F67" s="91">
        <f t="shared" si="7"/>
        <v>0</v>
      </c>
      <c r="G67" s="155"/>
      <c r="H67" s="136"/>
      <c r="I67" s="124" t="e">
        <f>VLOOKUP(H67,Presupuesto!$B$11:$C$565,2,0)</f>
        <v>#N/A</v>
      </c>
      <c r="J67" s="92" t="str">
        <f t="shared" si="11"/>
        <v>Estudiantes y Graduados</v>
      </c>
      <c r="K67" s="92" t="s">
        <v>414</v>
      </c>
      <c r="L67" s="135"/>
      <c r="M67" s="152"/>
      <c r="N67" s="117"/>
      <c r="O67" s="91">
        <f t="shared" si="8"/>
        <v>0</v>
      </c>
      <c r="P67" s="91">
        <f t="shared" si="10"/>
        <v>0</v>
      </c>
      <c r="Q67" s="91">
        <f t="shared" si="9"/>
        <v>0</v>
      </c>
    </row>
    <row r="68" spans="3:17">
      <c r="C68" s="135"/>
      <c r="D68" s="152"/>
      <c r="E68" s="117"/>
      <c r="F68" s="91">
        <f t="shared" si="7"/>
        <v>0</v>
      </c>
      <c r="G68" s="155"/>
      <c r="H68" s="136"/>
      <c r="I68" s="124" t="e">
        <f>VLOOKUP(H68,Presupuesto!$B$11:$C$565,2,0)</f>
        <v>#N/A</v>
      </c>
      <c r="J68" s="92" t="str">
        <f t="shared" si="11"/>
        <v>Estudiantes y Graduados</v>
      </c>
      <c r="K68" s="92" t="s">
        <v>414</v>
      </c>
      <c r="L68" s="135"/>
      <c r="M68" s="152"/>
      <c r="N68" s="117"/>
      <c r="O68" s="91">
        <f t="shared" si="8"/>
        <v>0</v>
      </c>
      <c r="P68" s="91">
        <f t="shared" si="10"/>
        <v>0</v>
      </c>
      <c r="Q68" s="91">
        <f t="shared" si="9"/>
        <v>0</v>
      </c>
    </row>
    <row r="69" spans="3:17">
      <c r="C69" s="135"/>
      <c r="D69" s="152"/>
      <c r="E69" s="117"/>
      <c r="F69" s="91">
        <f t="shared" si="7"/>
        <v>0</v>
      </c>
      <c r="G69" s="155"/>
      <c r="H69" s="136"/>
      <c r="I69" s="124" t="e">
        <f>VLOOKUP(H69,Presupuesto!$B$11:$C$565,2,0)</f>
        <v>#N/A</v>
      </c>
      <c r="J69" s="92" t="str">
        <f t="shared" si="11"/>
        <v>Estudiantes y Graduados</v>
      </c>
      <c r="K69" s="92" t="s">
        <v>414</v>
      </c>
      <c r="L69" s="135"/>
      <c r="M69" s="152"/>
      <c r="N69" s="117"/>
      <c r="O69" s="91">
        <f t="shared" si="8"/>
        <v>0</v>
      </c>
      <c r="P69" s="91">
        <f t="shared" si="10"/>
        <v>0</v>
      </c>
      <c r="Q69" s="91">
        <f t="shared" si="9"/>
        <v>0</v>
      </c>
    </row>
    <row r="70" spans="3:17">
      <c r="C70" s="135"/>
      <c r="D70" s="152"/>
      <c r="E70" s="117"/>
      <c r="F70" s="91">
        <f t="shared" si="7"/>
        <v>0</v>
      </c>
      <c r="G70" s="155"/>
      <c r="H70" s="136"/>
      <c r="I70" s="124" t="e">
        <f>VLOOKUP(H70,Presupuesto!$B$11:$C$565,2,0)</f>
        <v>#N/A</v>
      </c>
      <c r="J70" s="92" t="str">
        <f t="shared" si="11"/>
        <v>Estudiantes y Graduados</v>
      </c>
      <c r="K70" s="92" t="s">
        <v>414</v>
      </c>
      <c r="L70" s="135"/>
      <c r="M70" s="152"/>
      <c r="N70" s="117"/>
      <c r="O70" s="91">
        <f t="shared" si="8"/>
        <v>0</v>
      </c>
      <c r="P70" s="91">
        <f t="shared" si="10"/>
        <v>0</v>
      </c>
      <c r="Q70" s="91">
        <f t="shared" si="9"/>
        <v>0</v>
      </c>
    </row>
    <row r="71" spans="3:17">
      <c r="C71" s="135"/>
      <c r="D71" s="152"/>
      <c r="E71" s="117"/>
      <c r="F71" s="91">
        <f t="shared" si="7"/>
        <v>0</v>
      </c>
      <c r="G71" s="155"/>
      <c r="H71" s="136"/>
      <c r="I71" s="124" t="e">
        <f>VLOOKUP(H71,Presupuesto!$B$11:$C$565,2,0)</f>
        <v>#N/A</v>
      </c>
      <c r="J71" s="92" t="str">
        <f t="shared" si="11"/>
        <v>Estudiantes y Graduados</v>
      </c>
      <c r="K71" s="92" t="s">
        <v>414</v>
      </c>
      <c r="L71" s="135"/>
      <c r="M71" s="152"/>
      <c r="N71" s="117"/>
      <c r="O71" s="91">
        <f t="shared" si="8"/>
        <v>0</v>
      </c>
      <c r="P71" s="91">
        <f t="shared" si="10"/>
        <v>0</v>
      </c>
      <c r="Q71" s="91">
        <f t="shared" si="9"/>
        <v>0</v>
      </c>
    </row>
    <row r="72" spans="3:17">
      <c r="C72" s="135"/>
      <c r="D72" s="152"/>
      <c r="E72" s="117"/>
      <c r="F72" s="91">
        <f t="shared" si="7"/>
        <v>0</v>
      </c>
      <c r="G72" s="155"/>
      <c r="H72" s="136"/>
      <c r="I72" s="124" t="e">
        <f>VLOOKUP(H72,Presupuesto!$B$11:$C$565,2,0)</f>
        <v>#N/A</v>
      </c>
      <c r="J72" s="92" t="str">
        <f t="shared" si="11"/>
        <v>Estudiantes y Graduados</v>
      </c>
      <c r="K72" s="92" t="s">
        <v>414</v>
      </c>
      <c r="L72" s="135"/>
      <c r="M72" s="152"/>
      <c r="N72" s="117"/>
      <c r="O72" s="91">
        <f t="shared" si="8"/>
        <v>0</v>
      </c>
      <c r="P72" s="91">
        <f t="shared" si="10"/>
        <v>0</v>
      </c>
      <c r="Q72" s="91">
        <f t="shared" si="9"/>
        <v>0</v>
      </c>
    </row>
    <row r="73" spans="3:17">
      <c r="C73" s="135"/>
      <c r="D73" s="152"/>
      <c r="E73" s="117"/>
      <c r="F73" s="91">
        <f t="shared" si="7"/>
        <v>0</v>
      </c>
      <c r="G73" s="155"/>
      <c r="H73" s="136"/>
      <c r="I73" s="124" t="e">
        <f>VLOOKUP(H73,Presupuesto!$B$11:$C$565,2,0)</f>
        <v>#N/A</v>
      </c>
      <c r="J73" s="92" t="str">
        <f t="shared" si="11"/>
        <v>Estudiantes y Graduados</v>
      </c>
      <c r="K73" s="92" t="s">
        <v>414</v>
      </c>
      <c r="L73" s="135"/>
      <c r="M73" s="152"/>
      <c r="N73" s="117"/>
      <c r="O73" s="91">
        <f t="shared" si="8"/>
        <v>0</v>
      </c>
      <c r="P73" s="91">
        <f t="shared" si="10"/>
        <v>0</v>
      </c>
      <c r="Q73" s="91">
        <f t="shared" si="9"/>
        <v>0</v>
      </c>
    </row>
    <row r="74" spans="3:17">
      <c r="C74" s="135"/>
      <c r="D74" s="152"/>
      <c r="E74" s="117"/>
      <c r="F74" s="91">
        <f t="shared" si="7"/>
        <v>0</v>
      </c>
      <c r="G74" s="155"/>
      <c r="H74" s="136"/>
      <c r="I74" s="124" t="e">
        <f>VLOOKUP(H74,Presupuesto!$B$11:$C$565,2,0)</f>
        <v>#N/A</v>
      </c>
      <c r="J74" s="92" t="str">
        <f t="shared" si="11"/>
        <v>Estudiantes y Graduados</v>
      </c>
      <c r="K74" s="92" t="s">
        <v>414</v>
      </c>
      <c r="L74" s="135"/>
      <c r="M74" s="152"/>
      <c r="N74" s="117"/>
      <c r="O74" s="91">
        <f t="shared" si="8"/>
        <v>0</v>
      </c>
      <c r="P74" s="91">
        <f t="shared" si="10"/>
        <v>0</v>
      </c>
      <c r="Q74" s="91">
        <f t="shared" si="9"/>
        <v>0</v>
      </c>
    </row>
    <row r="75" spans="3:17">
      <c r="C75" s="135"/>
      <c r="D75" s="152"/>
      <c r="E75" s="117"/>
      <c r="F75" s="91">
        <f t="shared" si="7"/>
        <v>0</v>
      </c>
      <c r="G75" s="155"/>
      <c r="H75" s="136"/>
      <c r="I75" s="124" t="e">
        <f>VLOOKUP(H75,Presupuesto!$B$11:$C$565,2,0)</f>
        <v>#N/A</v>
      </c>
      <c r="J75" s="92" t="str">
        <f t="shared" si="11"/>
        <v>Estudiantes y Graduados</v>
      </c>
      <c r="K75" s="92" t="s">
        <v>414</v>
      </c>
      <c r="L75" s="135"/>
      <c r="M75" s="152"/>
      <c r="N75" s="117"/>
      <c r="O75" s="91">
        <f t="shared" si="8"/>
        <v>0</v>
      </c>
      <c r="P75" s="91">
        <f t="shared" si="10"/>
        <v>0</v>
      </c>
      <c r="Q75" s="91">
        <f t="shared" si="9"/>
        <v>0</v>
      </c>
    </row>
    <row r="76" spans="3:17">
      <c r="C76" s="135"/>
      <c r="D76" s="152"/>
      <c r="E76" s="117"/>
      <c r="F76" s="91">
        <f t="shared" si="7"/>
        <v>0</v>
      </c>
      <c r="G76" s="155"/>
      <c r="H76" s="136"/>
      <c r="I76" s="124" t="e">
        <f>VLOOKUP(H76,Presupuesto!$B$11:$C$565,2,0)</f>
        <v>#N/A</v>
      </c>
      <c r="J76" s="92" t="str">
        <f t="shared" si="11"/>
        <v>Estudiantes y Graduados</v>
      </c>
      <c r="K76" s="92" t="s">
        <v>414</v>
      </c>
      <c r="L76" s="135"/>
      <c r="M76" s="152"/>
      <c r="N76" s="117"/>
      <c r="O76" s="91">
        <f t="shared" si="8"/>
        <v>0</v>
      </c>
      <c r="P76" s="91">
        <f t="shared" si="10"/>
        <v>0</v>
      </c>
      <c r="Q76" s="91">
        <f t="shared" si="9"/>
        <v>0</v>
      </c>
    </row>
    <row r="77" spans="3:17">
      <c r="C77" s="135"/>
      <c r="D77" s="152"/>
      <c r="E77" s="117"/>
      <c r="F77" s="91">
        <f t="shared" si="7"/>
        <v>0</v>
      </c>
      <c r="G77" s="155"/>
      <c r="H77" s="136"/>
      <c r="I77" s="124" t="e">
        <f>VLOOKUP(H77,Presupuesto!$B$11:$C$565,2,0)</f>
        <v>#N/A</v>
      </c>
      <c r="J77" s="92" t="str">
        <f t="shared" si="11"/>
        <v>Estudiantes y Graduados</v>
      </c>
      <c r="K77" s="92" t="s">
        <v>414</v>
      </c>
      <c r="L77" s="135"/>
      <c r="M77" s="152"/>
      <c r="N77" s="117"/>
      <c r="O77" s="91">
        <f t="shared" si="8"/>
        <v>0</v>
      </c>
      <c r="P77" s="91">
        <f t="shared" si="10"/>
        <v>0</v>
      </c>
      <c r="Q77" s="91">
        <f t="shared" si="9"/>
        <v>0</v>
      </c>
    </row>
    <row r="78" spans="3:17">
      <c r="C78" s="135"/>
      <c r="D78" s="152"/>
      <c r="E78" s="117"/>
      <c r="F78" s="91">
        <f t="shared" si="7"/>
        <v>0</v>
      </c>
      <c r="G78" s="155"/>
      <c r="H78" s="136"/>
      <c r="I78" s="124" t="e">
        <f>VLOOKUP(H78,Presupuesto!$B$11:$C$565,2,0)</f>
        <v>#N/A</v>
      </c>
      <c r="J78" s="92" t="str">
        <f t="shared" si="11"/>
        <v>Estudiantes y Graduados</v>
      </c>
      <c r="K78" s="92" t="s">
        <v>414</v>
      </c>
      <c r="L78" s="135"/>
      <c r="M78" s="152"/>
      <c r="N78" s="117"/>
      <c r="O78" s="91">
        <f t="shared" si="8"/>
        <v>0</v>
      </c>
      <c r="P78" s="91">
        <f t="shared" si="10"/>
        <v>0</v>
      </c>
      <c r="Q78" s="91">
        <f t="shared" si="9"/>
        <v>0</v>
      </c>
    </row>
    <row r="79" spans="3:17">
      <c r="C79" s="135"/>
      <c r="D79" s="152"/>
      <c r="E79" s="117"/>
      <c r="F79" s="91">
        <f t="shared" si="7"/>
        <v>0</v>
      </c>
      <c r="G79" s="155"/>
      <c r="H79" s="136"/>
      <c r="I79" s="124" t="e">
        <f>VLOOKUP(H79,Presupuesto!$B$11:$C$565,2,0)</f>
        <v>#N/A</v>
      </c>
      <c r="J79" s="92" t="str">
        <f t="shared" si="11"/>
        <v>Estudiantes y Graduados</v>
      </c>
      <c r="K79" s="92" t="s">
        <v>414</v>
      </c>
      <c r="L79" s="135"/>
      <c r="M79" s="152"/>
      <c r="N79" s="117"/>
      <c r="O79" s="91">
        <f t="shared" si="8"/>
        <v>0</v>
      </c>
      <c r="P79" s="91">
        <f t="shared" si="10"/>
        <v>0</v>
      </c>
      <c r="Q79" s="91">
        <f t="shared" si="9"/>
        <v>0</v>
      </c>
    </row>
    <row r="80" spans="3:17">
      <c r="C80" s="135"/>
      <c r="D80" s="152"/>
      <c r="E80" s="117"/>
      <c r="F80" s="91">
        <f t="shared" si="7"/>
        <v>0</v>
      </c>
      <c r="G80" s="155"/>
      <c r="H80" s="136"/>
      <c r="I80" s="124" t="e">
        <f>VLOOKUP(H80,Presupuesto!$B$11:$C$565,2,0)</f>
        <v>#N/A</v>
      </c>
      <c r="J80" s="92" t="str">
        <f t="shared" si="11"/>
        <v>Estudiantes y Graduados</v>
      </c>
      <c r="K80" s="92" t="s">
        <v>414</v>
      </c>
      <c r="L80" s="135"/>
      <c r="M80" s="152"/>
      <c r="N80" s="117"/>
      <c r="O80" s="91">
        <f t="shared" si="8"/>
        <v>0</v>
      </c>
      <c r="P80" s="91">
        <f t="shared" si="10"/>
        <v>0</v>
      </c>
      <c r="Q80" s="91">
        <f t="shared" si="9"/>
        <v>0</v>
      </c>
    </row>
    <row r="81" spans="3:17">
      <c r="C81" s="135"/>
      <c r="D81" s="152"/>
      <c r="E81" s="117"/>
      <c r="F81" s="91">
        <f t="shared" si="7"/>
        <v>0</v>
      </c>
      <c r="G81" s="155"/>
      <c r="H81" s="136"/>
      <c r="I81" s="124" t="e">
        <f>VLOOKUP(H81,Presupuesto!$B$11:$C$565,2,0)</f>
        <v>#N/A</v>
      </c>
      <c r="J81" s="92" t="str">
        <f t="shared" si="11"/>
        <v>Estudiantes y Graduados</v>
      </c>
      <c r="K81" s="92" t="s">
        <v>414</v>
      </c>
      <c r="L81" s="135"/>
      <c r="M81" s="152"/>
      <c r="N81" s="117"/>
      <c r="O81" s="91">
        <f t="shared" si="8"/>
        <v>0</v>
      </c>
      <c r="P81" s="91">
        <f t="shared" si="10"/>
        <v>0</v>
      </c>
      <c r="Q81" s="91">
        <f t="shared" si="9"/>
        <v>0</v>
      </c>
    </row>
    <row r="82" spans="3:17">
      <c r="C82" s="137"/>
      <c r="D82" s="145"/>
      <c r="E82" s="112"/>
      <c r="F82" s="91">
        <f t="shared" si="7"/>
        <v>0</v>
      </c>
      <c r="G82" s="155"/>
      <c r="H82" s="138"/>
      <c r="I82" s="124" t="e">
        <f>VLOOKUP(H82,Presupuesto!$B$11:$C$565,2,0)</f>
        <v>#N/A</v>
      </c>
      <c r="J82" s="92" t="str">
        <f t="shared" si="11"/>
        <v>Estudiantes y Graduados</v>
      </c>
      <c r="K82" s="92" t="s">
        <v>414</v>
      </c>
      <c r="L82" s="137"/>
      <c r="M82" s="145"/>
      <c r="N82" s="112"/>
      <c r="O82" s="91">
        <f t="shared" si="8"/>
        <v>0</v>
      </c>
      <c r="P82" s="91">
        <f t="shared" si="10"/>
        <v>0</v>
      </c>
      <c r="Q82" s="91">
        <f t="shared" si="9"/>
        <v>0</v>
      </c>
    </row>
    <row r="83" spans="3:17">
      <c r="C83" s="137"/>
      <c r="D83" s="145"/>
      <c r="E83" s="112"/>
      <c r="F83" s="91">
        <f t="shared" si="7"/>
        <v>0</v>
      </c>
      <c r="G83" s="155"/>
      <c r="H83" s="138"/>
      <c r="I83" s="124" t="e">
        <f>VLOOKUP(H83,Presupuesto!$B$11:$C$565,2,0)</f>
        <v>#N/A</v>
      </c>
      <c r="J83" s="92" t="str">
        <f t="shared" si="11"/>
        <v>Estudiantes y Graduados</v>
      </c>
      <c r="K83" s="92" t="s">
        <v>414</v>
      </c>
      <c r="L83" s="137"/>
      <c r="M83" s="145"/>
      <c r="N83" s="112"/>
      <c r="O83" s="91">
        <f t="shared" si="8"/>
        <v>0</v>
      </c>
      <c r="P83" s="91">
        <f t="shared" si="10"/>
        <v>0</v>
      </c>
      <c r="Q83" s="91">
        <f t="shared" si="9"/>
        <v>0</v>
      </c>
    </row>
    <row r="84" spans="3:17">
      <c r="C84" s="137"/>
      <c r="D84" s="145"/>
      <c r="E84" s="112"/>
      <c r="F84" s="91">
        <f t="shared" si="7"/>
        <v>0</v>
      </c>
      <c r="G84" s="155"/>
      <c r="H84" s="138"/>
      <c r="I84" s="124" t="e">
        <f>VLOOKUP(H84,Presupuesto!$B$11:$C$565,2,0)</f>
        <v>#N/A</v>
      </c>
      <c r="J84" s="92" t="str">
        <f t="shared" si="11"/>
        <v>Estudiantes y Graduados</v>
      </c>
      <c r="K84" s="92" t="s">
        <v>414</v>
      </c>
      <c r="L84" s="137"/>
      <c r="M84" s="145"/>
      <c r="N84" s="112"/>
      <c r="O84" s="91">
        <f t="shared" si="8"/>
        <v>0</v>
      </c>
      <c r="P84" s="91">
        <f t="shared" si="10"/>
        <v>0</v>
      </c>
      <c r="Q84" s="91">
        <f t="shared" si="9"/>
        <v>0</v>
      </c>
    </row>
    <row r="85" spans="3:17">
      <c r="C85" s="137"/>
      <c r="D85" s="145"/>
      <c r="E85" s="112"/>
      <c r="F85" s="91">
        <f t="shared" si="7"/>
        <v>0</v>
      </c>
      <c r="G85" s="155"/>
      <c r="H85" s="138"/>
      <c r="I85" s="124" t="e">
        <f>VLOOKUP(H85,Presupuesto!$B$11:$C$565,2,0)</f>
        <v>#N/A</v>
      </c>
      <c r="J85" s="92" t="str">
        <f t="shared" si="11"/>
        <v>Estudiantes y Graduados</v>
      </c>
      <c r="K85" s="92" t="s">
        <v>414</v>
      </c>
      <c r="L85" s="137"/>
      <c r="M85" s="145"/>
      <c r="N85" s="112"/>
      <c r="O85" s="91">
        <f t="shared" si="8"/>
        <v>0</v>
      </c>
      <c r="P85" s="91">
        <f t="shared" si="10"/>
        <v>0</v>
      </c>
      <c r="Q85" s="91">
        <f t="shared" si="9"/>
        <v>0</v>
      </c>
    </row>
    <row r="86" spans="3:17">
      <c r="C86" s="137"/>
      <c r="D86" s="145"/>
      <c r="E86" s="112"/>
      <c r="F86" s="91">
        <f t="shared" si="7"/>
        <v>0</v>
      </c>
      <c r="G86" s="155"/>
      <c r="H86" s="138"/>
      <c r="I86" s="124" t="e">
        <f>VLOOKUP(H86,Presupuesto!$B$11:$C$565,2,0)</f>
        <v>#N/A</v>
      </c>
      <c r="J86" s="92" t="str">
        <f t="shared" si="11"/>
        <v>Estudiantes y Graduados</v>
      </c>
      <c r="K86" s="92" t="s">
        <v>414</v>
      </c>
      <c r="L86" s="137"/>
      <c r="M86" s="145"/>
      <c r="N86" s="112"/>
      <c r="O86" s="91">
        <f t="shared" si="8"/>
        <v>0</v>
      </c>
      <c r="P86" s="91">
        <f t="shared" si="10"/>
        <v>0</v>
      </c>
      <c r="Q86" s="91">
        <f t="shared" si="9"/>
        <v>0</v>
      </c>
    </row>
    <row r="87" spans="3:17">
      <c r="C87" s="137"/>
      <c r="D87" s="145"/>
      <c r="E87" s="112"/>
      <c r="F87" s="91">
        <f t="shared" si="7"/>
        <v>0</v>
      </c>
      <c r="G87" s="155"/>
      <c r="H87" s="138"/>
      <c r="I87" s="124" t="e">
        <f>VLOOKUP(H87,Presupuesto!$B$11:$C$565,2,0)</f>
        <v>#N/A</v>
      </c>
      <c r="J87" s="92" t="str">
        <f t="shared" si="11"/>
        <v>Estudiantes y Graduados</v>
      </c>
      <c r="K87" s="92" t="s">
        <v>414</v>
      </c>
      <c r="L87" s="137"/>
      <c r="M87" s="145"/>
      <c r="N87" s="112"/>
      <c r="O87" s="91">
        <f t="shared" si="8"/>
        <v>0</v>
      </c>
      <c r="P87" s="91">
        <f t="shared" si="10"/>
        <v>0</v>
      </c>
      <c r="Q87" s="91">
        <f t="shared" si="9"/>
        <v>0</v>
      </c>
    </row>
    <row r="88" spans="3:17">
      <c r="C88" s="137"/>
      <c r="D88" s="145"/>
      <c r="E88" s="112"/>
      <c r="F88" s="91">
        <f t="shared" si="7"/>
        <v>0</v>
      </c>
      <c r="G88" s="155"/>
      <c r="H88" s="138"/>
      <c r="I88" s="124" t="e">
        <f>VLOOKUP(H88,Presupuesto!$B$11:$C$565,2,0)</f>
        <v>#N/A</v>
      </c>
      <c r="J88" s="92" t="str">
        <f t="shared" si="11"/>
        <v>Estudiantes y Graduados</v>
      </c>
      <c r="K88" s="92" t="s">
        <v>414</v>
      </c>
      <c r="L88" s="137"/>
      <c r="M88" s="145"/>
      <c r="N88" s="112"/>
      <c r="O88" s="91">
        <f t="shared" si="8"/>
        <v>0</v>
      </c>
      <c r="P88" s="91">
        <f t="shared" si="10"/>
        <v>0</v>
      </c>
      <c r="Q88" s="91">
        <f t="shared" si="9"/>
        <v>0</v>
      </c>
    </row>
    <row r="89" spans="3:17">
      <c r="C89" s="137"/>
      <c r="D89" s="145"/>
      <c r="E89" s="112"/>
      <c r="F89" s="91">
        <f t="shared" si="7"/>
        <v>0</v>
      </c>
      <c r="G89" s="155"/>
      <c r="H89" s="138"/>
      <c r="I89" s="124" t="e">
        <f>VLOOKUP(H89,Presupuesto!$B$11:$C$565,2,0)</f>
        <v>#N/A</v>
      </c>
      <c r="J89" s="92" t="str">
        <f t="shared" si="11"/>
        <v>Estudiantes y Graduados</v>
      </c>
      <c r="K89" s="92" t="s">
        <v>414</v>
      </c>
      <c r="L89" s="137"/>
      <c r="M89" s="145"/>
      <c r="N89" s="112"/>
      <c r="O89" s="91">
        <f t="shared" si="8"/>
        <v>0</v>
      </c>
      <c r="P89" s="91">
        <f t="shared" si="10"/>
        <v>0</v>
      </c>
      <c r="Q89" s="91">
        <f t="shared" si="9"/>
        <v>0</v>
      </c>
    </row>
    <row r="90" spans="3:17">
      <c r="C90" s="139"/>
      <c r="D90" s="145"/>
      <c r="E90" s="112"/>
      <c r="F90" s="91">
        <f t="shared" si="7"/>
        <v>0</v>
      </c>
      <c r="G90" s="155"/>
      <c r="H90" s="140"/>
      <c r="I90" s="124" t="e">
        <f>VLOOKUP(H90,Presupuesto!$B$11:$C$565,2,0)</f>
        <v>#N/A</v>
      </c>
      <c r="J90" s="92" t="str">
        <f t="shared" si="11"/>
        <v>Estudiantes y Graduados</v>
      </c>
      <c r="K90" s="92" t="s">
        <v>405</v>
      </c>
      <c r="L90" s="139"/>
      <c r="M90" s="145"/>
      <c r="N90" s="112"/>
      <c r="O90" s="91">
        <f t="shared" si="8"/>
        <v>0</v>
      </c>
      <c r="P90" s="91">
        <f t="shared" si="10"/>
        <v>0</v>
      </c>
      <c r="Q90" s="91">
        <f t="shared" si="9"/>
        <v>0</v>
      </c>
    </row>
    <row r="91" spans="3:17">
      <c r="C91" s="139"/>
      <c r="D91" s="145"/>
      <c r="E91" s="112"/>
      <c r="F91" s="91">
        <f t="shared" si="7"/>
        <v>0</v>
      </c>
      <c r="G91" s="155"/>
      <c r="H91" s="140"/>
      <c r="I91" s="124" t="e">
        <f>VLOOKUP(H91,Presupuesto!$B$11:$C$565,2,0)</f>
        <v>#N/A</v>
      </c>
      <c r="J91" s="92" t="str">
        <f t="shared" si="11"/>
        <v>Estudiantes y Graduados</v>
      </c>
      <c r="K91" s="92" t="s">
        <v>414</v>
      </c>
      <c r="L91" s="139"/>
      <c r="M91" s="145"/>
      <c r="N91" s="112"/>
      <c r="O91" s="91">
        <f t="shared" si="8"/>
        <v>0</v>
      </c>
      <c r="P91" s="91">
        <f t="shared" si="10"/>
        <v>0</v>
      </c>
      <c r="Q91" s="91">
        <f t="shared" si="9"/>
        <v>0</v>
      </c>
    </row>
    <row r="92" spans="3:17">
      <c r="C92" s="139"/>
      <c r="D92" s="145"/>
      <c r="E92" s="112"/>
      <c r="F92" s="91">
        <f t="shared" si="7"/>
        <v>0</v>
      </c>
      <c r="G92" s="155"/>
      <c r="H92" s="140"/>
      <c r="I92" s="124" t="e">
        <f>VLOOKUP(H92,Presupuesto!$B$11:$C$565,2,0)</f>
        <v>#N/A</v>
      </c>
      <c r="J92" s="92" t="str">
        <f t="shared" si="11"/>
        <v>Estudiantes y Graduados</v>
      </c>
      <c r="K92" s="92" t="s">
        <v>414</v>
      </c>
      <c r="L92" s="139"/>
      <c r="M92" s="145"/>
      <c r="N92" s="112"/>
      <c r="O92" s="91">
        <f t="shared" si="8"/>
        <v>0</v>
      </c>
      <c r="P92" s="91">
        <f t="shared" si="10"/>
        <v>0</v>
      </c>
      <c r="Q92" s="91">
        <f t="shared" si="9"/>
        <v>0</v>
      </c>
    </row>
    <row r="93" spans="3:17">
      <c r="C93" s="139"/>
      <c r="D93" s="145"/>
      <c r="E93" s="112"/>
      <c r="F93" s="91">
        <f t="shared" si="7"/>
        <v>0</v>
      </c>
      <c r="G93" s="155"/>
      <c r="H93" s="140"/>
      <c r="I93" s="124" t="e">
        <f>VLOOKUP(H93,Presupuesto!$B$11:$C$565,2,0)</f>
        <v>#N/A</v>
      </c>
      <c r="J93" s="92" t="str">
        <f t="shared" si="11"/>
        <v>Estudiantes y Graduados</v>
      </c>
      <c r="K93" s="92" t="s">
        <v>414</v>
      </c>
      <c r="L93" s="139"/>
      <c r="M93" s="145"/>
      <c r="N93" s="112"/>
      <c r="O93" s="91">
        <f t="shared" si="8"/>
        <v>0</v>
      </c>
      <c r="P93" s="91">
        <f t="shared" si="10"/>
        <v>0</v>
      </c>
      <c r="Q93" s="91">
        <f t="shared" si="9"/>
        <v>0</v>
      </c>
    </row>
    <row r="94" spans="3:17" ht="15.75" thickBot="1">
      <c r="C94" s="141"/>
      <c r="D94" s="153"/>
      <c r="E94" s="97"/>
      <c r="F94" s="99">
        <f t="shared" si="7"/>
        <v>0</v>
      </c>
      <c r="G94" s="156"/>
      <c r="H94" s="142"/>
      <c r="I94" s="126" t="e">
        <f>VLOOKUP(H94,Presupuesto!$B$11:$C$565,2,0)</f>
        <v>#N/A</v>
      </c>
      <c r="J94" s="100" t="str">
        <f t="shared" ref="J94" si="12">$J$20</f>
        <v>Estudiantes y Graduados</v>
      </c>
      <c r="K94" s="118" t="s">
        <v>396</v>
      </c>
      <c r="L94" s="141"/>
      <c r="M94" s="153"/>
      <c r="N94" s="97"/>
      <c r="O94" s="99">
        <f t="shared" si="8"/>
        <v>0</v>
      </c>
      <c r="P94" s="99">
        <f t="shared" si="10"/>
        <v>0</v>
      </c>
      <c r="Q94" s="99">
        <f t="shared" si="9"/>
        <v>0</v>
      </c>
    </row>
    <row r="95" spans="3:17" ht="15.75" thickBot="1">
      <c r="G95" s="79"/>
    </row>
    <row r="96" spans="3:17" ht="15.75" thickBot="1">
      <c r="C96" s="151" t="s">
        <v>53</v>
      </c>
      <c r="D96" s="102">
        <f>SUM(F103:F137)</f>
        <v>0</v>
      </c>
      <c r="G96" s="73"/>
      <c r="H96" s="69"/>
      <c r="I96" s="69"/>
    </row>
    <row r="97" spans="3:17">
      <c r="G97" s="73"/>
      <c r="H97" s="69"/>
      <c r="I97" s="69"/>
    </row>
    <row r="98" spans="3:17">
      <c r="F98" s="69"/>
      <c r="G98" s="73"/>
      <c r="H98" s="69"/>
      <c r="I98" s="69"/>
    </row>
    <row r="99" spans="3:17" ht="15.75">
      <c r="C99" s="251" t="s">
        <v>394</v>
      </c>
      <c r="D99" s="200"/>
      <c r="F99" s="69"/>
      <c r="G99" s="73"/>
      <c r="H99" s="69"/>
      <c r="I99" s="69"/>
    </row>
    <row r="100" spans="3:17" ht="18.75">
      <c r="C100" s="203" t="e">
        <f>IFERROR(VLOOKUP(D99,'Desarrollo e Innov. Curricular'!$G:$H,2,FALSE),IFERROR(VLOOKUP(D99,'Investigación Científica'!$G:$H,2,FALSE),IFERROR(VLOOKUP(D99,'Vinculación Univ. Sociedad'!$G:$H,2,FALSE),IFERROR(VLOOKUP(D99,'Docencia y Profesorado Universi'!$G:$H,2,FALSE),IFERROR(VLOOKUP(D99,'Estudiantes y Graduados'!$G:$H,2,FALSE),IFERROR(VLOOKUP(D99,'10Gestion Administrativa'!$G:$H,2,FALSE),IFERROR(VLOOKUP(D99,'Gestión Académica'!$G:$H,2,FALSE),IFERROR(VLOOKUP(D99,'Aseguramiento de la Calidad'!$G:$H,2,FALSE),IFERROR(VLOOKUP(D99,'Gestión del Conocimiento'!$G:$H,2,FALSE),IFERROR(VLOOKUP(D99,'Gobernabilidad y Procesos...'!$G:$H,2,FALSE),IFERROR(VLOOKUP(D99,'Gestión del Talento Humano'!$G:$H,2,FALSE),IFERROR(VLOOKUP(D99,'Internacionalización de la E.S.'!$G:$H,2,FALSE),IFERROR(VLOOKUP(D99,'Cultura de Innovación Insti...'!$G:$H,2,FALSE),VLOOKUP(D99,'Lo Esencial de la Reforma Univ.'!$G:$H,2,0))))))))))))))</f>
        <v>#N/A</v>
      </c>
      <c r="D100" s="31"/>
      <c r="F100" s="69"/>
      <c r="G100" s="73"/>
      <c r="H100" s="69"/>
      <c r="I100" s="69"/>
    </row>
    <row r="101" spans="3:17" ht="42.75" thickBot="1">
      <c r="F101" s="87"/>
      <c r="G101" s="70"/>
      <c r="H101" s="70"/>
      <c r="I101" s="70"/>
      <c r="L101" s="221"/>
      <c r="M101" s="222"/>
      <c r="N101" s="221"/>
      <c r="O101" s="221"/>
      <c r="P101" s="224" t="s">
        <v>473</v>
      </c>
      <c r="Q101" s="224" t="s">
        <v>474</v>
      </c>
    </row>
    <row r="102" spans="3:17" ht="30.75" thickBot="1">
      <c r="C102" s="123" t="s">
        <v>44</v>
      </c>
      <c r="D102" s="123" t="s">
        <v>55</v>
      </c>
      <c r="E102" s="130" t="s">
        <v>57</v>
      </c>
      <c r="F102" s="129" t="s">
        <v>27</v>
      </c>
      <c r="G102" s="127" t="s">
        <v>133</v>
      </c>
      <c r="H102" s="130" t="s">
        <v>46</v>
      </c>
      <c r="I102" s="127" t="s">
        <v>134</v>
      </c>
      <c r="J102" s="127" t="s">
        <v>412</v>
      </c>
      <c r="K102" s="127" t="s">
        <v>413</v>
      </c>
      <c r="L102" s="218" t="s">
        <v>21</v>
      </c>
      <c r="M102" s="218" t="s">
        <v>55</v>
      </c>
      <c r="N102" s="219" t="s">
        <v>471</v>
      </c>
      <c r="O102" s="220" t="s">
        <v>472</v>
      </c>
      <c r="P102" s="223">
        <v>0.7</v>
      </c>
      <c r="Q102" s="223">
        <v>0.3</v>
      </c>
    </row>
    <row r="103" spans="3:17">
      <c r="C103" s="215" t="s">
        <v>443</v>
      </c>
      <c r="D103" s="216"/>
      <c r="E103" s="214">
        <f>HLOOKUP(C103,$AH$2:$BU$3,2,0)</f>
        <v>620</v>
      </c>
      <c r="F103" s="91">
        <f t="shared" ref="F103:F137" si="13">D103*E103</f>
        <v>0</v>
      </c>
      <c r="G103" s="155"/>
      <c r="H103" s="136"/>
      <c r="I103" s="124" t="e">
        <f>VLOOKUP(H103,Presupuesto!$B$11:$C$565,2,0)</f>
        <v>#N/A</v>
      </c>
      <c r="J103" s="213" t="s">
        <v>1374</v>
      </c>
      <c r="K103" s="92" t="s">
        <v>396</v>
      </c>
      <c r="L103" s="135"/>
      <c r="M103" s="152"/>
      <c r="N103" s="117"/>
      <c r="O103" s="91">
        <f t="shared" ref="O103:O137" si="14">M103*N103</f>
        <v>0</v>
      </c>
      <c r="P103" s="91">
        <f>$O103*P$16</f>
        <v>0</v>
      </c>
      <c r="Q103" s="91">
        <f t="shared" ref="Q103:Q137" si="15">$O103*Q$16</f>
        <v>0</v>
      </c>
    </row>
    <row r="104" spans="3:17">
      <c r="C104" s="135"/>
      <c r="D104" s="152"/>
      <c r="E104" s="117"/>
      <c r="F104" s="91">
        <f t="shared" si="13"/>
        <v>0</v>
      </c>
      <c r="G104" s="155"/>
      <c r="H104" s="136"/>
      <c r="I104" s="124" t="e">
        <f>VLOOKUP(H104,Presupuesto!$B$11:$C$565,2,0)</f>
        <v>#N/A</v>
      </c>
      <c r="J104" s="92" t="str">
        <f>$J$17</f>
        <v>Estudiantes y Graduados</v>
      </c>
      <c r="K104" s="92" t="s">
        <v>414</v>
      </c>
      <c r="L104" s="135"/>
      <c r="M104" s="152"/>
      <c r="N104" s="117"/>
      <c r="O104" s="91">
        <f t="shared" si="14"/>
        <v>0</v>
      </c>
      <c r="P104" s="91">
        <f t="shared" ref="P104:P137" si="16">$O104*P$16</f>
        <v>0</v>
      </c>
      <c r="Q104" s="91">
        <f t="shared" si="15"/>
        <v>0</v>
      </c>
    </row>
    <row r="105" spans="3:17">
      <c r="C105" s="135"/>
      <c r="D105" s="152"/>
      <c r="E105" s="117"/>
      <c r="F105" s="91">
        <f t="shared" si="13"/>
        <v>0</v>
      </c>
      <c r="G105" s="155"/>
      <c r="H105" s="136"/>
      <c r="I105" s="124" t="e">
        <f>VLOOKUP(H105,Presupuesto!$B$11:$C$565,2,0)</f>
        <v>#N/A</v>
      </c>
      <c r="J105" s="92" t="str">
        <f t="shared" ref="J105:J136" si="17">$J$17</f>
        <v>Estudiantes y Graduados</v>
      </c>
      <c r="K105" s="92" t="s">
        <v>414</v>
      </c>
      <c r="L105" s="135"/>
      <c r="M105" s="152"/>
      <c r="N105" s="117"/>
      <c r="O105" s="91">
        <f t="shared" si="14"/>
        <v>0</v>
      </c>
      <c r="P105" s="91">
        <f t="shared" si="16"/>
        <v>0</v>
      </c>
      <c r="Q105" s="91">
        <f t="shared" si="15"/>
        <v>0</v>
      </c>
    </row>
    <row r="106" spans="3:17">
      <c r="C106" s="135"/>
      <c r="D106" s="152"/>
      <c r="E106" s="117"/>
      <c r="F106" s="91">
        <f t="shared" si="13"/>
        <v>0</v>
      </c>
      <c r="G106" s="155"/>
      <c r="H106" s="136"/>
      <c r="I106" s="124" t="e">
        <f>VLOOKUP(H106,Presupuesto!$B$11:$C$565,2,0)</f>
        <v>#N/A</v>
      </c>
      <c r="J106" s="92" t="str">
        <f t="shared" si="17"/>
        <v>Estudiantes y Graduados</v>
      </c>
      <c r="K106" s="92" t="s">
        <v>414</v>
      </c>
      <c r="L106" s="135"/>
      <c r="M106" s="152"/>
      <c r="N106" s="117"/>
      <c r="O106" s="91">
        <f t="shared" si="14"/>
        <v>0</v>
      </c>
      <c r="P106" s="91">
        <f t="shared" si="16"/>
        <v>0</v>
      </c>
      <c r="Q106" s="91">
        <f t="shared" si="15"/>
        <v>0</v>
      </c>
    </row>
    <row r="107" spans="3:17">
      <c r="C107" s="135"/>
      <c r="D107" s="152"/>
      <c r="E107" s="117"/>
      <c r="F107" s="91">
        <f t="shared" si="13"/>
        <v>0</v>
      </c>
      <c r="G107" s="155"/>
      <c r="H107" s="136"/>
      <c r="I107" s="124" t="e">
        <f>VLOOKUP(H107,Presupuesto!$B$11:$C$565,2,0)</f>
        <v>#N/A</v>
      </c>
      <c r="J107" s="92" t="str">
        <f t="shared" si="17"/>
        <v>Estudiantes y Graduados</v>
      </c>
      <c r="K107" s="92" t="s">
        <v>414</v>
      </c>
      <c r="L107" s="135"/>
      <c r="M107" s="152"/>
      <c r="N107" s="117"/>
      <c r="O107" s="91">
        <f t="shared" si="14"/>
        <v>0</v>
      </c>
      <c r="P107" s="91">
        <f t="shared" si="16"/>
        <v>0</v>
      </c>
      <c r="Q107" s="91">
        <f t="shared" si="15"/>
        <v>0</v>
      </c>
    </row>
    <row r="108" spans="3:17">
      <c r="C108" s="135"/>
      <c r="D108" s="152"/>
      <c r="E108" s="117"/>
      <c r="F108" s="91">
        <f t="shared" si="13"/>
        <v>0</v>
      </c>
      <c r="G108" s="155"/>
      <c r="H108" s="136"/>
      <c r="I108" s="124" t="e">
        <f>VLOOKUP(H108,Presupuesto!$B$11:$C$565,2,0)</f>
        <v>#N/A</v>
      </c>
      <c r="J108" s="92" t="str">
        <f t="shared" si="17"/>
        <v>Estudiantes y Graduados</v>
      </c>
      <c r="K108" s="92" t="s">
        <v>403</v>
      </c>
      <c r="L108" s="135"/>
      <c r="M108" s="152"/>
      <c r="N108" s="117"/>
      <c r="O108" s="91">
        <f t="shared" si="14"/>
        <v>0</v>
      </c>
      <c r="P108" s="91">
        <f t="shared" si="16"/>
        <v>0</v>
      </c>
      <c r="Q108" s="91">
        <f t="shared" si="15"/>
        <v>0</v>
      </c>
    </row>
    <row r="109" spans="3:17">
      <c r="C109" s="135"/>
      <c r="D109" s="152"/>
      <c r="E109" s="117"/>
      <c r="F109" s="91">
        <f t="shared" si="13"/>
        <v>0</v>
      </c>
      <c r="G109" s="155"/>
      <c r="H109" s="136"/>
      <c r="I109" s="124" t="e">
        <f>VLOOKUP(H109,Presupuesto!$B$11:$C$565,2,0)</f>
        <v>#N/A</v>
      </c>
      <c r="J109" s="92" t="str">
        <f t="shared" si="17"/>
        <v>Estudiantes y Graduados</v>
      </c>
      <c r="K109" s="92" t="s">
        <v>414</v>
      </c>
      <c r="L109" s="135"/>
      <c r="M109" s="152"/>
      <c r="N109" s="117"/>
      <c r="O109" s="91">
        <f t="shared" si="14"/>
        <v>0</v>
      </c>
      <c r="P109" s="91">
        <f t="shared" si="16"/>
        <v>0</v>
      </c>
      <c r="Q109" s="91">
        <f t="shared" si="15"/>
        <v>0</v>
      </c>
    </row>
    <row r="110" spans="3:17">
      <c r="C110" s="135"/>
      <c r="D110" s="152"/>
      <c r="E110" s="117"/>
      <c r="F110" s="91">
        <f t="shared" si="13"/>
        <v>0</v>
      </c>
      <c r="G110" s="155"/>
      <c r="H110" s="136"/>
      <c r="I110" s="124" t="e">
        <f>VLOOKUP(H110,Presupuesto!$B$11:$C$565,2,0)</f>
        <v>#N/A</v>
      </c>
      <c r="J110" s="92" t="str">
        <f t="shared" si="17"/>
        <v>Estudiantes y Graduados</v>
      </c>
      <c r="K110" s="92" t="s">
        <v>414</v>
      </c>
      <c r="L110" s="135"/>
      <c r="M110" s="152"/>
      <c r="N110" s="117"/>
      <c r="O110" s="91">
        <f t="shared" si="14"/>
        <v>0</v>
      </c>
      <c r="P110" s="91">
        <f t="shared" si="16"/>
        <v>0</v>
      </c>
      <c r="Q110" s="91">
        <f t="shared" si="15"/>
        <v>0</v>
      </c>
    </row>
    <row r="111" spans="3:17">
      <c r="C111" s="135"/>
      <c r="D111" s="152"/>
      <c r="E111" s="117"/>
      <c r="F111" s="91">
        <f t="shared" si="13"/>
        <v>0</v>
      </c>
      <c r="G111" s="155"/>
      <c r="H111" s="136"/>
      <c r="I111" s="124" t="e">
        <f>VLOOKUP(H111,Presupuesto!$B$11:$C$565,2,0)</f>
        <v>#N/A</v>
      </c>
      <c r="J111" s="92" t="str">
        <f t="shared" si="17"/>
        <v>Estudiantes y Graduados</v>
      </c>
      <c r="K111" s="92" t="s">
        <v>414</v>
      </c>
      <c r="L111" s="135"/>
      <c r="M111" s="152"/>
      <c r="N111" s="117"/>
      <c r="O111" s="91">
        <f t="shared" si="14"/>
        <v>0</v>
      </c>
      <c r="P111" s="91">
        <f t="shared" si="16"/>
        <v>0</v>
      </c>
      <c r="Q111" s="91">
        <f t="shared" si="15"/>
        <v>0</v>
      </c>
    </row>
    <row r="112" spans="3:17">
      <c r="C112" s="135"/>
      <c r="D112" s="152"/>
      <c r="E112" s="117"/>
      <c r="F112" s="91">
        <f t="shared" si="13"/>
        <v>0</v>
      </c>
      <c r="G112" s="155"/>
      <c r="H112" s="136"/>
      <c r="I112" s="124" t="e">
        <f>VLOOKUP(H112,Presupuesto!$B$11:$C$565,2,0)</f>
        <v>#N/A</v>
      </c>
      <c r="J112" s="92" t="str">
        <f t="shared" si="17"/>
        <v>Estudiantes y Graduados</v>
      </c>
      <c r="K112" s="92" t="s">
        <v>414</v>
      </c>
      <c r="L112" s="135"/>
      <c r="M112" s="152"/>
      <c r="N112" s="117"/>
      <c r="O112" s="91">
        <f t="shared" si="14"/>
        <v>0</v>
      </c>
      <c r="P112" s="91">
        <f t="shared" si="16"/>
        <v>0</v>
      </c>
      <c r="Q112" s="91">
        <f t="shared" si="15"/>
        <v>0</v>
      </c>
    </row>
    <row r="113" spans="3:17">
      <c r="C113" s="135"/>
      <c r="D113" s="152"/>
      <c r="E113" s="117"/>
      <c r="F113" s="91">
        <f t="shared" si="13"/>
        <v>0</v>
      </c>
      <c r="G113" s="155"/>
      <c r="H113" s="136"/>
      <c r="I113" s="124" t="e">
        <f>VLOOKUP(H113,Presupuesto!$B$11:$C$565,2,0)</f>
        <v>#N/A</v>
      </c>
      <c r="J113" s="92" t="str">
        <f t="shared" si="17"/>
        <v>Estudiantes y Graduados</v>
      </c>
      <c r="K113" s="92" t="s">
        <v>414</v>
      </c>
      <c r="L113" s="135"/>
      <c r="M113" s="152"/>
      <c r="N113" s="117"/>
      <c r="O113" s="91">
        <f t="shared" si="14"/>
        <v>0</v>
      </c>
      <c r="P113" s="91">
        <f t="shared" si="16"/>
        <v>0</v>
      </c>
      <c r="Q113" s="91">
        <f t="shared" si="15"/>
        <v>0</v>
      </c>
    </row>
    <row r="114" spans="3:17">
      <c r="C114" s="135"/>
      <c r="D114" s="152"/>
      <c r="E114" s="117"/>
      <c r="F114" s="91">
        <f t="shared" si="13"/>
        <v>0</v>
      </c>
      <c r="G114" s="155"/>
      <c r="H114" s="136"/>
      <c r="I114" s="124" t="e">
        <f>VLOOKUP(H114,Presupuesto!$B$11:$C$565,2,0)</f>
        <v>#N/A</v>
      </c>
      <c r="J114" s="92" t="str">
        <f t="shared" si="17"/>
        <v>Estudiantes y Graduados</v>
      </c>
      <c r="K114" s="92" t="s">
        <v>414</v>
      </c>
      <c r="L114" s="135"/>
      <c r="M114" s="152"/>
      <c r="N114" s="117"/>
      <c r="O114" s="91">
        <f t="shared" si="14"/>
        <v>0</v>
      </c>
      <c r="P114" s="91">
        <f t="shared" si="16"/>
        <v>0</v>
      </c>
      <c r="Q114" s="91">
        <f t="shared" si="15"/>
        <v>0</v>
      </c>
    </row>
    <row r="115" spans="3:17">
      <c r="C115" s="135"/>
      <c r="D115" s="152"/>
      <c r="E115" s="117"/>
      <c r="F115" s="91">
        <f t="shared" si="13"/>
        <v>0</v>
      </c>
      <c r="G115" s="155"/>
      <c r="H115" s="136"/>
      <c r="I115" s="124" t="e">
        <f>VLOOKUP(H115,Presupuesto!$B$11:$C$565,2,0)</f>
        <v>#N/A</v>
      </c>
      <c r="J115" s="92" t="str">
        <f t="shared" si="17"/>
        <v>Estudiantes y Graduados</v>
      </c>
      <c r="K115" s="92" t="s">
        <v>414</v>
      </c>
      <c r="L115" s="135"/>
      <c r="M115" s="152"/>
      <c r="N115" s="117"/>
      <c r="O115" s="91">
        <f t="shared" si="14"/>
        <v>0</v>
      </c>
      <c r="P115" s="91">
        <f t="shared" si="16"/>
        <v>0</v>
      </c>
      <c r="Q115" s="91">
        <f t="shared" si="15"/>
        <v>0</v>
      </c>
    </row>
    <row r="116" spans="3:17">
      <c r="C116" s="135"/>
      <c r="D116" s="152"/>
      <c r="E116" s="117"/>
      <c r="F116" s="91">
        <f t="shared" si="13"/>
        <v>0</v>
      </c>
      <c r="G116" s="155"/>
      <c r="H116" s="136"/>
      <c r="I116" s="124" t="e">
        <f>VLOOKUP(H116,Presupuesto!$B$11:$C$565,2,0)</f>
        <v>#N/A</v>
      </c>
      <c r="J116" s="92" t="str">
        <f t="shared" si="17"/>
        <v>Estudiantes y Graduados</v>
      </c>
      <c r="K116" s="92" t="s">
        <v>414</v>
      </c>
      <c r="L116" s="135"/>
      <c r="M116" s="152"/>
      <c r="N116" s="117"/>
      <c r="O116" s="91">
        <f t="shared" si="14"/>
        <v>0</v>
      </c>
      <c r="P116" s="91">
        <f t="shared" si="16"/>
        <v>0</v>
      </c>
      <c r="Q116" s="91">
        <f t="shared" si="15"/>
        <v>0</v>
      </c>
    </row>
    <row r="117" spans="3:17">
      <c r="C117" s="135"/>
      <c r="D117" s="152"/>
      <c r="E117" s="117"/>
      <c r="F117" s="91">
        <f t="shared" si="13"/>
        <v>0</v>
      </c>
      <c r="G117" s="155"/>
      <c r="H117" s="136"/>
      <c r="I117" s="124" t="e">
        <f>VLOOKUP(H117,Presupuesto!$B$11:$C$565,2,0)</f>
        <v>#N/A</v>
      </c>
      <c r="J117" s="92" t="str">
        <f t="shared" si="17"/>
        <v>Estudiantes y Graduados</v>
      </c>
      <c r="K117" s="92" t="s">
        <v>414</v>
      </c>
      <c r="L117" s="135"/>
      <c r="M117" s="152"/>
      <c r="N117" s="117"/>
      <c r="O117" s="91">
        <f t="shared" si="14"/>
        <v>0</v>
      </c>
      <c r="P117" s="91">
        <f t="shared" si="16"/>
        <v>0</v>
      </c>
      <c r="Q117" s="91">
        <f t="shared" si="15"/>
        <v>0</v>
      </c>
    </row>
    <row r="118" spans="3:17">
      <c r="C118" s="135"/>
      <c r="D118" s="152"/>
      <c r="E118" s="117"/>
      <c r="F118" s="91">
        <f t="shared" si="13"/>
        <v>0</v>
      </c>
      <c r="G118" s="155"/>
      <c r="H118" s="136"/>
      <c r="I118" s="124" t="e">
        <f>VLOOKUP(H118,Presupuesto!$B$11:$C$565,2,0)</f>
        <v>#N/A</v>
      </c>
      <c r="J118" s="92" t="str">
        <f t="shared" si="17"/>
        <v>Estudiantes y Graduados</v>
      </c>
      <c r="K118" s="92" t="s">
        <v>414</v>
      </c>
      <c r="L118" s="135"/>
      <c r="M118" s="152"/>
      <c r="N118" s="117"/>
      <c r="O118" s="91">
        <f t="shared" si="14"/>
        <v>0</v>
      </c>
      <c r="P118" s="91">
        <f t="shared" si="16"/>
        <v>0</v>
      </c>
      <c r="Q118" s="91">
        <f t="shared" si="15"/>
        <v>0</v>
      </c>
    </row>
    <row r="119" spans="3:17">
      <c r="C119" s="135"/>
      <c r="D119" s="152"/>
      <c r="E119" s="117"/>
      <c r="F119" s="91">
        <f t="shared" si="13"/>
        <v>0</v>
      </c>
      <c r="G119" s="155"/>
      <c r="H119" s="136"/>
      <c r="I119" s="124" t="e">
        <f>VLOOKUP(H119,Presupuesto!$B$11:$C$565,2,0)</f>
        <v>#N/A</v>
      </c>
      <c r="J119" s="92" t="str">
        <f t="shared" si="17"/>
        <v>Estudiantes y Graduados</v>
      </c>
      <c r="K119" s="92" t="s">
        <v>414</v>
      </c>
      <c r="L119" s="135"/>
      <c r="M119" s="152"/>
      <c r="N119" s="117"/>
      <c r="O119" s="91">
        <f t="shared" si="14"/>
        <v>0</v>
      </c>
      <c r="P119" s="91">
        <f t="shared" si="16"/>
        <v>0</v>
      </c>
      <c r="Q119" s="91">
        <f t="shared" si="15"/>
        <v>0</v>
      </c>
    </row>
    <row r="120" spans="3:17">
      <c r="C120" s="135"/>
      <c r="D120" s="152"/>
      <c r="E120" s="117"/>
      <c r="F120" s="91">
        <f t="shared" si="13"/>
        <v>0</v>
      </c>
      <c r="G120" s="155"/>
      <c r="H120" s="136"/>
      <c r="I120" s="124" t="e">
        <f>VLOOKUP(H120,Presupuesto!$B$11:$C$565,2,0)</f>
        <v>#N/A</v>
      </c>
      <c r="J120" s="92" t="str">
        <f t="shared" si="17"/>
        <v>Estudiantes y Graduados</v>
      </c>
      <c r="K120" s="92" t="s">
        <v>414</v>
      </c>
      <c r="L120" s="135"/>
      <c r="M120" s="152"/>
      <c r="N120" s="117"/>
      <c r="O120" s="91">
        <f t="shared" si="14"/>
        <v>0</v>
      </c>
      <c r="P120" s="91">
        <f t="shared" si="16"/>
        <v>0</v>
      </c>
      <c r="Q120" s="91">
        <f t="shared" si="15"/>
        <v>0</v>
      </c>
    </row>
    <row r="121" spans="3:17">
      <c r="C121" s="135"/>
      <c r="D121" s="152"/>
      <c r="E121" s="117"/>
      <c r="F121" s="91">
        <f t="shared" si="13"/>
        <v>0</v>
      </c>
      <c r="G121" s="155"/>
      <c r="H121" s="136"/>
      <c r="I121" s="124" t="e">
        <f>VLOOKUP(H121,Presupuesto!$B$11:$C$565,2,0)</f>
        <v>#N/A</v>
      </c>
      <c r="J121" s="92" t="str">
        <f t="shared" si="17"/>
        <v>Estudiantes y Graduados</v>
      </c>
      <c r="K121" s="92" t="s">
        <v>414</v>
      </c>
      <c r="L121" s="135"/>
      <c r="M121" s="152"/>
      <c r="N121" s="117"/>
      <c r="O121" s="91">
        <f t="shared" si="14"/>
        <v>0</v>
      </c>
      <c r="P121" s="91">
        <f t="shared" si="16"/>
        <v>0</v>
      </c>
      <c r="Q121" s="91">
        <f t="shared" si="15"/>
        <v>0</v>
      </c>
    </row>
    <row r="122" spans="3:17">
      <c r="C122" s="135"/>
      <c r="D122" s="152"/>
      <c r="E122" s="117"/>
      <c r="F122" s="91">
        <f t="shared" si="13"/>
        <v>0</v>
      </c>
      <c r="G122" s="155"/>
      <c r="H122" s="136"/>
      <c r="I122" s="124" t="e">
        <f>VLOOKUP(H122,Presupuesto!$B$11:$C$565,2,0)</f>
        <v>#N/A</v>
      </c>
      <c r="J122" s="92" t="str">
        <f t="shared" si="17"/>
        <v>Estudiantes y Graduados</v>
      </c>
      <c r="K122" s="92" t="s">
        <v>414</v>
      </c>
      <c r="L122" s="135"/>
      <c r="M122" s="152"/>
      <c r="N122" s="117"/>
      <c r="O122" s="91">
        <f t="shared" si="14"/>
        <v>0</v>
      </c>
      <c r="P122" s="91">
        <f t="shared" si="16"/>
        <v>0</v>
      </c>
      <c r="Q122" s="91">
        <f t="shared" si="15"/>
        <v>0</v>
      </c>
    </row>
    <row r="123" spans="3:17">
      <c r="C123" s="135"/>
      <c r="D123" s="152"/>
      <c r="E123" s="117"/>
      <c r="F123" s="91">
        <f t="shared" si="13"/>
        <v>0</v>
      </c>
      <c r="G123" s="155"/>
      <c r="H123" s="136"/>
      <c r="I123" s="124" t="e">
        <f>VLOOKUP(H123,Presupuesto!$B$11:$C$565,2,0)</f>
        <v>#N/A</v>
      </c>
      <c r="J123" s="92" t="str">
        <f t="shared" si="17"/>
        <v>Estudiantes y Graduados</v>
      </c>
      <c r="K123" s="92" t="s">
        <v>414</v>
      </c>
      <c r="L123" s="135"/>
      <c r="M123" s="152"/>
      <c r="N123" s="117"/>
      <c r="O123" s="91">
        <f t="shared" si="14"/>
        <v>0</v>
      </c>
      <c r="P123" s="91">
        <f t="shared" si="16"/>
        <v>0</v>
      </c>
      <c r="Q123" s="91">
        <f t="shared" si="15"/>
        <v>0</v>
      </c>
    </row>
    <row r="124" spans="3:17">
      <c r="C124" s="135"/>
      <c r="D124" s="152"/>
      <c r="E124" s="117"/>
      <c r="F124" s="91">
        <f t="shared" si="13"/>
        <v>0</v>
      </c>
      <c r="G124" s="155"/>
      <c r="H124" s="136"/>
      <c r="I124" s="124" t="e">
        <f>VLOOKUP(H124,Presupuesto!$B$11:$C$565,2,0)</f>
        <v>#N/A</v>
      </c>
      <c r="J124" s="92" t="str">
        <f t="shared" si="17"/>
        <v>Estudiantes y Graduados</v>
      </c>
      <c r="K124" s="92" t="s">
        <v>414</v>
      </c>
      <c r="L124" s="135"/>
      <c r="M124" s="152"/>
      <c r="N124" s="117"/>
      <c r="O124" s="91">
        <f t="shared" si="14"/>
        <v>0</v>
      </c>
      <c r="P124" s="91">
        <f t="shared" si="16"/>
        <v>0</v>
      </c>
      <c r="Q124" s="91">
        <f t="shared" si="15"/>
        <v>0</v>
      </c>
    </row>
    <row r="125" spans="3:17">
      <c r="C125" s="137"/>
      <c r="D125" s="145"/>
      <c r="E125" s="112"/>
      <c r="F125" s="91">
        <f t="shared" si="13"/>
        <v>0</v>
      </c>
      <c r="G125" s="155"/>
      <c r="H125" s="138"/>
      <c r="I125" s="124" t="e">
        <f>VLOOKUP(H125,Presupuesto!$B$11:$C$565,2,0)</f>
        <v>#N/A</v>
      </c>
      <c r="J125" s="92" t="str">
        <f t="shared" si="17"/>
        <v>Estudiantes y Graduados</v>
      </c>
      <c r="K125" s="92" t="s">
        <v>414</v>
      </c>
      <c r="L125" s="137"/>
      <c r="M125" s="145"/>
      <c r="N125" s="112"/>
      <c r="O125" s="91">
        <f t="shared" si="14"/>
        <v>0</v>
      </c>
      <c r="P125" s="91">
        <f t="shared" si="16"/>
        <v>0</v>
      </c>
      <c r="Q125" s="91">
        <f t="shared" si="15"/>
        <v>0</v>
      </c>
    </row>
    <row r="126" spans="3:17">
      <c r="C126" s="137"/>
      <c r="D126" s="145"/>
      <c r="E126" s="112"/>
      <c r="F126" s="91">
        <f t="shared" si="13"/>
        <v>0</v>
      </c>
      <c r="G126" s="155"/>
      <c r="H126" s="138"/>
      <c r="I126" s="124" t="e">
        <f>VLOOKUP(H126,Presupuesto!$B$11:$C$565,2,0)</f>
        <v>#N/A</v>
      </c>
      <c r="J126" s="92" t="str">
        <f t="shared" si="17"/>
        <v>Estudiantes y Graduados</v>
      </c>
      <c r="K126" s="92" t="s">
        <v>414</v>
      </c>
      <c r="L126" s="137"/>
      <c r="M126" s="145"/>
      <c r="N126" s="112"/>
      <c r="O126" s="91">
        <f t="shared" si="14"/>
        <v>0</v>
      </c>
      <c r="P126" s="91">
        <f t="shared" si="16"/>
        <v>0</v>
      </c>
      <c r="Q126" s="91">
        <f t="shared" si="15"/>
        <v>0</v>
      </c>
    </row>
    <row r="127" spans="3:17">
      <c r="C127" s="137"/>
      <c r="D127" s="145"/>
      <c r="E127" s="112"/>
      <c r="F127" s="91">
        <f t="shared" si="13"/>
        <v>0</v>
      </c>
      <c r="G127" s="155"/>
      <c r="H127" s="138"/>
      <c r="I127" s="124" t="e">
        <f>VLOOKUP(H127,Presupuesto!$B$11:$C$565,2,0)</f>
        <v>#N/A</v>
      </c>
      <c r="J127" s="92" t="str">
        <f t="shared" si="17"/>
        <v>Estudiantes y Graduados</v>
      </c>
      <c r="K127" s="92" t="s">
        <v>414</v>
      </c>
      <c r="L127" s="137"/>
      <c r="M127" s="145"/>
      <c r="N127" s="112"/>
      <c r="O127" s="91">
        <f t="shared" si="14"/>
        <v>0</v>
      </c>
      <c r="P127" s="91">
        <f t="shared" si="16"/>
        <v>0</v>
      </c>
      <c r="Q127" s="91">
        <f t="shared" si="15"/>
        <v>0</v>
      </c>
    </row>
    <row r="128" spans="3:17">
      <c r="C128" s="137"/>
      <c r="D128" s="145"/>
      <c r="E128" s="112"/>
      <c r="F128" s="91">
        <f t="shared" si="13"/>
        <v>0</v>
      </c>
      <c r="G128" s="155"/>
      <c r="H128" s="138"/>
      <c r="I128" s="124" t="e">
        <f>VLOOKUP(H128,Presupuesto!$B$11:$C$565,2,0)</f>
        <v>#N/A</v>
      </c>
      <c r="J128" s="92" t="str">
        <f t="shared" si="17"/>
        <v>Estudiantes y Graduados</v>
      </c>
      <c r="K128" s="92" t="s">
        <v>414</v>
      </c>
      <c r="L128" s="137"/>
      <c r="M128" s="145"/>
      <c r="N128" s="112"/>
      <c r="O128" s="91">
        <f t="shared" si="14"/>
        <v>0</v>
      </c>
      <c r="P128" s="91">
        <f t="shared" si="16"/>
        <v>0</v>
      </c>
      <c r="Q128" s="91">
        <f t="shared" si="15"/>
        <v>0</v>
      </c>
    </row>
    <row r="129" spans="3:17">
      <c r="C129" s="137"/>
      <c r="D129" s="145"/>
      <c r="E129" s="112"/>
      <c r="F129" s="91">
        <f t="shared" si="13"/>
        <v>0</v>
      </c>
      <c r="G129" s="155"/>
      <c r="H129" s="138"/>
      <c r="I129" s="124" t="e">
        <f>VLOOKUP(H129,Presupuesto!$B$11:$C$565,2,0)</f>
        <v>#N/A</v>
      </c>
      <c r="J129" s="92" t="str">
        <f t="shared" si="17"/>
        <v>Estudiantes y Graduados</v>
      </c>
      <c r="K129" s="92" t="s">
        <v>414</v>
      </c>
      <c r="L129" s="137"/>
      <c r="M129" s="145"/>
      <c r="N129" s="112"/>
      <c r="O129" s="91">
        <f t="shared" si="14"/>
        <v>0</v>
      </c>
      <c r="P129" s="91">
        <f t="shared" si="16"/>
        <v>0</v>
      </c>
      <c r="Q129" s="91">
        <f t="shared" si="15"/>
        <v>0</v>
      </c>
    </row>
    <row r="130" spans="3:17">
      <c r="C130" s="137"/>
      <c r="D130" s="145"/>
      <c r="E130" s="112"/>
      <c r="F130" s="91">
        <f t="shared" si="13"/>
        <v>0</v>
      </c>
      <c r="G130" s="155"/>
      <c r="H130" s="138"/>
      <c r="I130" s="124" t="e">
        <f>VLOOKUP(H130,Presupuesto!$B$11:$C$565,2,0)</f>
        <v>#N/A</v>
      </c>
      <c r="J130" s="92" t="str">
        <f t="shared" si="17"/>
        <v>Estudiantes y Graduados</v>
      </c>
      <c r="K130" s="92" t="s">
        <v>414</v>
      </c>
      <c r="L130" s="137"/>
      <c r="M130" s="145"/>
      <c r="N130" s="112"/>
      <c r="O130" s="91">
        <f t="shared" si="14"/>
        <v>0</v>
      </c>
      <c r="P130" s="91">
        <f t="shared" si="16"/>
        <v>0</v>
      </c>
      <c r="Q130" s="91">
        <f t="shared" si="15"/>
        <v>0</v>
      </c>
    </row>
    <row r="131" spans="3:17">
      <c r="C131" s="137"/>
      <c r="D131" s="145"/>
      <c r="E131" s="112"/>
      <c r="F131" s="91">
        <f t="shared" si="13"/>
        <v>0</v>
      </c>
      <c r="G131" s="155"/>
      <c r="H131" s="138"/>
      <c r="I131" s="124" t="e">
        <f>VLOOKUP(H131,Presupuesto!$B$11:$C$565,2,0)</f>
        <v>#N/A</v>
      </c>
      <c r="J131" s="92" t="str">
        <f t="shared" si="17"/>
        <v>Estudiantes y Graduados</v>
      </c>
      <c r="K131" s="92" t="s">
        <v>414</v>
      </c>
      <c r="L131" s="137"/>
      <c r="M131" s="145"/>
      <c r="N131" s="112"/>
      <c r="O131" s="91">
        <f t="shared" si="14"/>
        <v>0</v>
      </c>
      <c r="P131" s="91">
        <f t="shared" si="16"/>
        <v>0</v>
      </c>
      <c r="Q131" s="91">
        <f t="shared" si="15"/>
        <v>0</v>
      </c>
    </row>
    <row r="132" spans="3:17">
      <c r="C132" s="137"/>
      <c r="D132" s="145"/>
      <c r="E132" s="112"/>
      <c r="F132" s="91">
        <f t="shared" si="13"/>
        <v>0</v>
      </c>
      <c r="G132" s="155"/>
      <c r="H132" s="138"/>
      <c r="I132" s="124" t="e">
        <f>VLOOKUP(H132,Presupuesto!$B$11:$C$565,2,0)</f>
        <v>#N/A</v>
      </c>
      <c r="J132" s="92" t="str">
        <f t="shared" si="17"/>
        <v>Estudiantes y Graduados</v>
      </c>
      <c r="K132" s="92" t="s">
        <v>414</v>
      </c>
      <c r="L132" s="137"/>
      <c r="M132" s="145"/>
      <c r="N132" s="112"/>
      <c r="O132" s="91">
        <f t="shared" si="14"/>
        <v>0</v>
      </c>
      <c r="P132" s="91">
        <f t="shared" si="16"/>
        <v>0</v>
      </c>
      <c r="Q132" s="91">
        <f t="shared" si="15"/>
        <v>0</v>
      </c>
    </row>
    <row r="133" spans="3:17">
      <c r="C133" s="139"/>
      <c r="D133" s="145"/>
      <c r="E133" s="112"/>
      <c r="F133" s="91">
        <f t="shared" si="13"/>
        <v>0</v>
      </c>
      <c r="G133" s="155"/>
      <c r="H133" s="140"/>
      <c r="I133" s="124" t="e">
        <f>VLOOKUP(H133,Presupuesto!$B$11:$C$565,2,0)</f>
        <v>#N/A</v>
      </c>
      <c r="J133" s="92" t="str">
        <f t="shared" si="17"/>
        <v>Estudiantes y Graduados</v>
      </c>
      <c r="K133" s="92" t="s">
        <v>405</v>
      </c>
      <c r="L133" s="139"/>
      <c r="M133" s="145"/>
      <c r="N133" s="112"/>
      <c r="O133" s="91">
        <f t="shared" si="14"/>
        <v>0</v>
      </c>
      <c r="P133" s="91">
        <f t="shared" si="16"/>
        <v>0</v>
      </c>
      <c r="Q133" s="91">
        <f t="shared" si="15"/>
        <v>0</v>
      </c>
    </row>
    <row r="134" spans="3:17">
      <c r="C134" s="139"/>
      <c r="D134" s="145"/>
      <c r="E134" s="112"/>
      <c r="F134" s="91">
        <f t="shared" si="13"/>
        <v>0</v>
      </c>
      <c r="G134" s="155"/>
      <c r="H134" s="140"/>
      <c r="I134" s="124" t="e">
        <f>VLOOKUP(H134,Presupuesto!$B$11:$C$565,2,0)</f>
        <v>#N/A</v>
      </c>
      <c r="J134" s="92" t="str">
        <f t="shared" si="17"/>
        <v>Estudiantes y Graduados</v>
      </c>
      <c r="K134" s="92" t="s">
        <v>414</v>
      </c>
      <c r="L134" s="139"/>
      <c r="M134" s="145"/>
      <c r="N134" s="112"/>
      <c r="O134" s="91">
        <f t="shared" si="14"/>
        <v>0</v>
      </c>
      <c r="P134" s="91">
        <f t="shared" si="16"/>
        <v>0</v>
      </c>
      <c r="Q134" s="91">
        <f t="shared" si="15"/>
        <v>0</v>
      </c>
    </row>
    <row r="135" spans="3:17">
      <c r="C135" s="139"/>
      <c r="D135" s="145"/>
      <c r="E135" s="112"/>
      <c r="F135" s="91">
        <f t="shared" si="13"/>
        <v>0</v>
      </c>
      <c r="G135" s="155"/>
      <c r="H135" s="140"/>
      <c r="I135" s="124" t="e">
        <f>VLOOKUP(H135,Presupuesto!$B$11:$C$565,2,0)</f>
        <v>#N/A</v>
      </c>
      <c r="J135" s="92" t="str">
        <f t="shared" si="17"/>
        <v>Estudiantes y Graduados</v>
      </c>
      <c r="K135" s="92" t="s">
        <v>414</v>
      </c>
      <c r="L135" s="139"/>
      <c r="M135" s="145"/>
      <c r="N135" s="112"/>
      <c r="O135" s="91">
        <f t="shared" si="14"/>
        <v>0</v>
      </c>
      <c r="P135" s="91">
        <f t="shared" si="16"/>
        <v>0</v>
      </c>
      <c r="Q135" s="91">
        <f t="shared" si="15"/>
        <v>0</v>
      </c>
    </row>
    <row r="136" spans="3:17">
      <c r="C136" s="139"/>
      <c r="D136" s="145"/>
      <c r="E136" s="112"/>
      <c r="F136" s="91">
        <f t="shared" si="13"/>
        <v>0</v>
      </c>
      <c r="G136" s="155"/>
      <c r="H136" s="140"/>
      <c r="I136" s="124" t="e">
        <f>VLOOKUP(H136,Presupuesto!$B$11:$C$565,2,0)</f>
        <v>#N/A</v>
      </c>
      <c r="J136" s="92" t="str">
        <f t="shared" si="17"/>
        <v>Estudiantes y Graduados</v>
      </c>
      <c r="K136" s="92" t="s">
        <v>414</v>
      </c>
      <c r="L136" s="139"/>
      <c r="M136" s="145"/>
      <c r="N136" s="112"/>
      <c r="O136" s="91">
        <f t="shared" si="14"/>
        <v>0</v>
      </c>
      <c r="P136" s="91">
        <f t="shared" si="16"/>
        <v>0</v>
      </c>
      <c r="Q136" s="91">
        <f t="shared" si="15"/>
        <v>0</v>
      </c>
    </row>
    <row r="137" spans="3:17" ht="15.75" thickBot="1">
      <c r="C137" s="141"/>
      <c r="D137" s="153"/>
      <c r="E137" s="97"/>
      <c r="F137" s="99">
        <f t="shared" si="13"/>
        <v>0</v>
      </c>
      <c r="G137" s="156"/>
      <c r="H137" s="142"/>
      <c r="I137" s="126" t="e">
        <f>VLOOKUP(H137,Presupuesto!$B$11:$C$565,2,0)</f>
        <v>#N/A</v>
      </c>
      <c r="J137" s="100" t="str">
        <f t="shared" ref="J137" si="18">$J$20</f>
        <v>Estudiantes y Graduados</v>
      </c>
      <c r="K137" s="118" t="s">
        <v>396</v>
      </c>
      <c r="L137" s="141"/>
      <c r="M137" s="153"/>
      <c r="N137" s="97"/>
      <c r="O137" s="99">
        <f t="shared" si="14"/>
        <v>0</v>
      </c>
      <c r="P137" s="99">
        <f t="shared" si="16"/>
        <v>0</v>
      </c>
      <c r="Q137" s="99">
        <f t="shared" si="15"/>
        <v>0</v>
      </c>
    </row>
    <row r="138" spans="3:17" ht="15.75" thickBot="1"/>
    <row r="139" spans="3:17" ht="15.75" thickBot="1">
      <c r="C139" s="151" t="s">
        <v>53</v>
      </c>
      <c r="D139" s="102">
        <f>SUM(F146:F180)</f>
        <v>0</v>
      </c>
      <c r="G139" s="73"/>
      <c r="H139" s="69"/>
      <c r="I139" s="69"/>
    </row>
    <row r="140" spans="3:17">
      <c r="G140" s="73"/>
      <c r="H140" s="69"/>
      <c r="I140" s="69"/>
    </row>
    <row r="141" spans="3:17">
      <c r="F141" s="69"/>
      <c r="G141" s="73"/>
      <c r="H141" s="69"/>
      <c r="I141" s="69"/>
    </row>
    <row r="142" spans="3:17" ht="15.75">
      <c r="C142" s="251" t="s">
        <v>394</v>
      </c>
      <c r="D142" s="200"/>
      <c r="F142" s="69"/>
      <c r="G142" s="73"/>
      <c r="H142" s="69"/>
      <c r="I142" s="69"/>
    </row>
    <row r="143" spans="3:17" ht="18.75">
      <c r="C143" s="203" t="e">
        <f>IFERROR(VLOOKUP(D142,'Desarrollo e Innov. Curricular'!$G:$H,2,FALSE),IFERROR(VLOOKUP(D142,'Investigación Científica'!$G:$H,2,FALSE),IFERROR(VLOOKUP(D142,'Vinculación Univ. Sociedad'!$G:$H,2,FALSE),IFERROR(VLOOKUP(D142,'Docencia y Profesorado Universi'!$G:$H,2,FALSE),IFERROR(VLOOKUP(D142,'Estudiantes y Graduados'!$G:$H,2,FALSE),IFERROR(VLOOKUP(D142,'10Gestion Administrativa'!$G:$H,2,FALSE),IFERROR(VLOOKUP(D142,'Gestión Académica'!$G:$H,2,FALSE),IFERROR(VLOOKUP(D142,'Aseguramiento de la Calidad'!$G:$H,2,FALSE),IFERROR(VLOOKUP(D142,'Gestión del Conocimiento'!$G:$H,2,FALSE),IFERROR(VLOOKUP(D142,'Gobernabilidad y Procesos...'!$G:$H,2,FALSE),IFERROR(VLOOKUP(D142,'Gestión del Talento Humano'!$G:$H,2,FALSE),IFERROR(VLOOKUP(D142,'Internacionalización de la E.S.'!$G:$H,2,FALSE),IFERROR(VLOOKUP(D142,'Cultura de Innovación Insti...'!$G:$H,2,FALSE),VLOOKUP(D142,'Lo Esencial de la Reforma Univ.'!$G:$H,2,0))))))))))))))</f>
        <v>#N/A</v>
      </c>
      <c r="D143" s="31"/>
      <c r="F143" s="69"/>
      <c r="G143" s="73"/>
      <c r="H143" s="69"/>
      <c r="I143" s="69"/>
    </row>
    <row r="144" spans="3:17" ht="42.75" thickBot="1">
      <c r="F144" s="87"/>
      <c r="G144" s="70"/>
      <c r="H144" s="70"/>
      <c r="I144" s="70"/>
      <c r="L144" s="221"/>
      <c r="M144" s="222"/>
      <c r="N144" s="221"/>
      <c r="O144" s="221"/>
      <c r="P144" s="224" t="s">
        <v>473</v>
      </c>
      <c r="Q144" s="224" t="s">
        <v>474</v>
      </c>
    </row>
    <row r="145" spans="3:17" ht="30.75" thickBot="1">
      <c r="C145" s="123" t="s">
        <v>44</v>
      </c>
      <c r="D145" s="123" t="s">
        <v>55</v>
      </c>
      <c r="E145" s="130" t="s">
        <v>57</v>
      </c>
      <c r="F145" s="129" t="s">
        <v>27</v>
      </c>
      <c r="G145" s="127" t="s">
        <v>133</v>
      </c>
      <c r="H145" s="130" t="s">
        <v>46</v>
      </c>
      <c r="I145" s="127" t="s">
        <v>134</v>
      </c>
      <c r="J145" s="127" t="s">
        <v>412</v>
      </c>
      <c r="K145" s="127" t="s">
        <v>413</v>
      </c>
      <c r="L145" s="218" t="s">
        <v>21</v>
      </c>
      <c r="M145" s="218" t="s">
        <v>55</v>
      </c>
      <c r="N145" s="219" t="s">
        <v>471</v>
      </c>
      <c r="O145" s="220" t="s">
        <v>472</v>
      </c>
      <c r="P145" s="223">
        <v>0.7</v>
      </c>
      <c r="Q145" s="223">
        <v>0.3</v>
      </c>
    </row>
    <row r="146" spans="3:17">
      <c r="C146" s="215" t="s">
        <v>443</v>
      </c>
      <c r="D146" s="216"/>
      <c r="E146" s="214">
        <f>HLOOKUP(C146,$AH$2:$BU$3,2,0)</f>
        <v>620</v>
      </c>
      <c r="F146" s="91">
        <f t="shared" ref="F146:F180" si="19">D146*E146</f>
        <v>0</v>
      </c>
      <c r="G146" s="155"/>
      <c r="H146" s="136"/>
      <c r="I146" s="124" t="e">
        <f>VLOOKUP(H146,Presupuesto!$B$11:$C$565,2,0)</f>
        <v>#N/A</v>
      </c>
      <c r="J146" s="213" t="s">
        <v>1374</v>
      </c>
      <c r="K146" s="92" t="s">
        <v>396</v>
      </c>
      <c r="L146" s="135"/>
      <c r="M146" s="152"/>
      <c r="N146" s="117"/>
      <c r="O146" s="91">
        <f t="shared" ref="O146:O180" si="20">M146*N146</f>
        <v>0</v>
      </c>
      <c r="P146" s="91">
        <f>$O146*P$16</f>
        <v>0</v>
      </c>
      <c r="Q146" s="91">
        <f t="shared" ref="Q146:Q180" si="21">$O146*Q$16</f>
        <v>0</v>
      </c>
    </row>
    <row r="147" spans="3:17">
      <c r="C147" s="135"/>
      <c r="D147" s="152"/>
      <c r="E147" s="117"/>
      <c r="F147" s="91">
        <f t="shared" si="19"/>
        <v>0</v>
      </c>
      <c r="G147" s="155"/>
      <c r="H147" s="136"/>
      <c r="I147" s="124" t="e">
        <f>VLOOKUP(H147,Presupuesto!$B$11:$C$565,2,0)</f>
        <v>#N/A</v>
      </c>
      <c r="J147" s="92" t="str">
        <f>$J$17</f>
        <v>Estudiantes y Graduados</v>
      </c>
      <c r="K147" s="92" t="s">
        <v>414</v>
      </c>
      <c r="L147" s="135"/>
      <c r="M147" s="152"/>
      <c r="N147" s="117"/>
      <c r="O147" s="91">
        <f t="shared" si="20"/>
        <v>0</v>
      </c>
      <c r="P147" s="91">
        <f t="shared" ref="P147:P180" si="22">$O147*P$16</f>
        <v>0</v>
      </c>
      <c r="Q147" s="91">
        <f t="shared" si="21"/>
        <v>0</v>
      </c>
    </row>
    <row r="148" spans="3:17">
      <c r="C148" s="135"/>
      <c r="D148" s="152"/>
      <c r="E148" s="117"/>
      <c r="F148" s="91">
        <f t="shared" si="19"/>
        <v>0</v>
      </c>
      <c r="G148" s="155"/>
      <c r="H148" s="136"/>
      <c r="I148" s="124" t="e">
        <f>VLOOKUP(H148,Presupuesto!$B$11:$C$565,2,0)</f>
        <v>#N/A</v>
      </c>
      <c r="J148" s="92" t="str">
        <f t="shared" ref="J148:J179" si="23">$J$17</f>
        <v>Estudiantes y Graduados</v>
      </c>
      <c r="K148" s="92" t="s">
        <v>414</v>
      </c>
      <c r="L148" s="135"/>
      <c r="M148" s="152"/>
      <c r="N148" s="117"/>
      <c r="O148" s="91">
        <f t="shared" si="20"/>
        <v>0</v>
      </c>
      <c r="P148" s="91">
        <f t="shared" si="22"/>
        <v>0</v>
      </c>
      <c r="Q148" s="91">
        <f t="shared" si="21"/>
        <v>0</v>
      </c>
    </row>
    <row r="149" spans="3:17">
      <c r="C149" s="135"/>
      <c r="D149" s="152"/>
      <c r="E149" s="117"/>
      <c r="F149" s="91">
        <f t="shared" si="19"/>
        <v>0</v>
      </c>
      <c r="G149" s="155"/>
      <c r="H149" s="136"/>
      <c r="I149" s="124" t="e">
        <f>VLOOKUP(H149,Presupuesto!$B$11:$C$565,2,0)</f>
        <v>#N/A</v>
      </c>
      <c r="J149" s="92" t="str">
        <f t="shared" si="23"/>
        <v>Estudiantes y Graduados</v>
      </c>
      <c r="K149" s="92" t="s">
        <v>414</v>
      </c>
      <c r="L149" s="135"/>
      <c r="M149" s="152"/>
      <c r="N149" s="117"/>
      <c r="O149" s="91">
        <f t="shared" si="20"/>
        <v>0</v>
      </c>
      <c r="P149" s="91">
        <f t="shared" si="22"/>
        <v>0</v>
      </c>
      <c r="Q149" s="91">
        <f t="shared" si="21"/>
        <v>0</v>
      </c>
    </row>
    <row r="150" spans="3:17">
      <c r="C150" s="135"/>
      <c r="D150" s="152"/>
      <c r="E150" s="117"/>
      <c r="F150" s="91">
        <f t="shared" si="19"/>
        <v>0</v>
      </c>
      <c r="G150" s="155"/>
      <c r="H150" s="136"/>
      <c r="I150" s="124" t="e">
        <f>VLOOKUP(H150,Presupuesto!$B$11:$C$565,2,0)</f>
        <v>#N/A</v>
      </c>
      <c r="J150" s="92" t="str">
        <f t="shared" si="23"/>
        <v>Estudiantes y Graduados</v>
      </c>
      <c r="K150" s="92" t="s">
        <v>414</v>
      </c>
      <c r="L150" s="135"/>
      <c r="M150" s="152"/>
      <c r="N150" s="117"/>
      <c r="O150" s="91">
        <f t="shared" si="20"/>
        <v>0</v>
      </c>
      <c r="P150" s="91">
        <f t="shared" si="22"/>
        <v>0</v>
      </c>
      <c r="Q150" s="91">
        <f t="shared" si="21"/>
        <v>0</v>
      </c>
    </row>
    <row r="151" spans="3:17">
      <c r="C151" s="135"/>
      <c r="D151" s="152"/>
      <c r="E151" s="117"/>
      <c r="F151" s="91">
        <f t="shared" si="19"/>
        <v>0</v>
      </c>
      <c r="G151" s="155"/>
      <c r="H151" s="136"/>
      <c r="I151" s="124" t="e">
        <f>VLOOKUP(H151,Presupuesto!$B$11:$C$565,2,0)</f>
        <v>#N/A</v>
      </c>
      <c r="J151" s="92" t="str">
        <f t="shared" si="23"/>
        <v>Estudiantes y Graduados</v>
      </c>
      <c r="K151" s="92" t="s">
        <v>403</v>
      </c>
      <c r="L151" s="135"/>
      <c r="M151" s="152"/>
      <c r="N151" s="117"/>
      <c r="O151" s="91">
        <f t="shared" si="20"/>
        <v>0</v>
      </c>
      <c r="P151" s="91">
        <f t="shared" si="22"/>
        <v>0</v>
      </c>
      <c r="Q151" s="91">
        <f t="shared" si="21"/>
        <v>0</v>
      </c>
    </row>
    <row r="152" spans="3:17">
      <c r="C152" s="135"/>
      <c r="D152" s="152"/>
      <c r="E152" s="117"/>
      <c r="F152" s="91">
        <f t="shared" si="19"/>
        <v>0</v>
      </c>
      <c r="G152" s="155"/>
      <c r="H152" s="136"/>
      <c r="I152" s="124" t="e">
        <f>VLOOKUP(H152,Presupuesto!$B$11:$C$565,2,0)</f>
        <v>#N/A</v>
      </c>
      <c r="J152" s="92" t="str">
        <f t="shared" si="23"/>
        <v>Estudiantes y Graduados</v>
      </c>
      <c r="K152" s="92" t="s">
        <v>414</v>
      </c>
      <c r="L152" s="135"/>
      <c r="M152" s="152"/>
      <c r="N152" s="117"/>
      <c r="O152" s="91">
        <f t="shared" si="20"/>
        <v>0</v>
      </c>
      <c r="P152" s="91">
        <f t="shared" si="22"/>
        <v>0</v>
      </c>
      <c r="Q152" s="91">
        <f t="shared" si="21"/>
        <v>0</v>
      </c>
    </row>
    <row r="153" spans="3:17">
      <c r="C153" s="135"/>
      <c r="D153" s="152"/>
      <c r="E153" s="117"/>
      <c r="F153" s="91">
        <f t="shared" si="19"/>
        <v>0</v>
      </c>
      <c r="G153" s="155"/>
      <c r="H153" s="136"/>
      <c r="I153" s="124" t="e">
        <f>VLOOKUP(H153,Presupuesto!$B$11:$C$565,2,0)</f>
        <v>#N/A</v>
      </c>
      <c r="J153" s="92" t="str">
        <f t="shared" si="23"/>
        <v>Estudiantes y Graduados</v>
      </c>
      <c r="K153" s="92" t="s">
        <v>414</v>
      </c>
      <c r="L153" s="135"/>
      <c r="M153" s="152"/>
      <c r="N153" s="117"/>
      <c r="O153" s="91">
        <f t="shared" si="20"/>
        <v>0</v>
      </c>
      <c r="P153" s="91">
        <f t="shared" si="22"/>
        <v>0</v>
      </c>
      <c r="Q153" s="91">
        <f t="shared" si="21"/>
        <v>0</v>
      </c>
    </row>
    <row r="154" spans="3:17">
      <c r="C154" s="135"/>
      <c r="D154" s="152"/>
      <c r="E154" s="117"/>
      <c r="F154" s="91">
        <f t="shared" si="19"/>
        <v>0</v>
      </c>
      <c r="G154" s="155"/>
      <c r="H154" s="136"/>
      <c r="I154" s="124" t="e">
        <f>VLOOKUP(H154,Presupuesto!$B$11:$C$565,2,0)</f>
        <v>#N/A</v>
      </c>
      <c r="J154" s="92" t="str">
        <f t="shared" si="23"/>
        <v>Estudiantes y Graduados</v>
      </c>
      <c r="K154" s="92" t="s">
        <v>414</v>
      </c>
      <c r="L154" s="135"/>
      <c r="M154" s="152"/>
      <c r="N154" s="117"/>
      <c r="O154" s="91">
        <f t="shared" si="20"/>
        <v>0</v>
      </c>
      <c r="P154" s="91">
        <f t="shared" si="22"/>
        <v>0</v>
      </c>
      <c r="Q154" s="91">
        <f t="shared" si="21"/>
        <v>0</v>
      </c>
    </row>
    <row r="155" spans="3:17">
      <c r="C155" s="135"/>
      <c r="D155" s="152"/>
      <c r="E155" s="117"/>
      <c r="F155" s="91">
        <f t="shared" si="19"/>
        <v>0</v>
      </c>
      <c r="G155" s="155"/>
      <c r="H155" s="136"/>
      <c r="I155" s="124" t="e">
        <f>VLOOKUP(H155,Presupuesto!$B$11:$C$565,2,0)</f>
        <v>#N/A</v>
      </c>
      <c r="J155" s="92" t="str">
        <f t="shared" si="23"/>
        <v>Estudiantes y Graduados</v>
      </c>
      <c r="K155" s="92" t="s">
        <v>414</v>
      </c>
      <c r="L155" s="135"/>
      <c r="M155" s="152"/>
      <c r="N155" s="117"/>
      <c r="O155" s="91">
        <f t="shared" si="20"/>
        <v>0</v>
      </c>
      <c r="P155" s="91">
        <f t="shared" si="22"/>
        <v>0</v>
      </c>
      <c r="Q155" s="91">
        <f t="shared" si="21"/>
        <v>0</v>
      </c>
    </row>
    <row r="156" spans="3:17">
      <c r="C156" s="135"/>
      <c r="D156" s="152"/>
      <c r="E156" s="117"/>
      <c r="F156" s="91">
        <f t="shared" si="19"/>
        <v>0</v>
      </c>
      <c r="G156" s="155"/>
      <c r="H156" s="136"/>
      <c r="I156" s="124" t="e">
        <f>VLOOKUP(H156,Presupuesto!$B$11:$C$565,2,0)</f>
        <v>#N/A</v>
      </c>
      <c r="J156" s="92" t="str">
        <f t="shared" si="23"/>
        <v>Estudiantes y Graduados</v>
      </c>
      <c r="K156" s="92" t="s">
        <v>414</v>
      </c>
      <c r="L156" s="135"/>
      <c r="M156" s="152"/>
      <c r="N156" s="117"/>
      <c r="O156" s="91">
        <f t="shared" si="20"/>
        <v>0</v>
      </c>
      <c r="P156" s="91">
        <f t="shared" si="22"/>
        <v>0</v>
      </c>
      <c r="Q156" s="91">
        <f t="shared" si="21"/>
        <v>0</v>
      </c>
    </row>
    <row r="157" spans="3:17">
      <c r="C157" s="135"/>
      <c r="D157" s="152"/>
      <c r="E157" s="117"/>
      <c r="F157" s="91">
        <f t="shared" si="19"/>
        <v>0</v>
      </c>
      <c r="G157" s="155"/>
      <c r="H157" s="136"/>
      <c r="I157" s="124" t="e">
        <f>VLOOKUP(H157,Presupuesto!$B$11:$C$565,2,0)</f>
        <v>#N/A</v>
      </c>
      <c r="J157" s="92" t="str">
        <f t="shared" si="23"/>
        <v>Estudiantes y Graduados</v>
      </c>
      <c r="K157" s="92" t="s">
        <v>414</v>
      </c>
      <c r="L157" s="135"/>
      <c r="M157" s="152"/>
      <c r="N157" s="117"/>
      <c r="O157" s="91">
        <f t="shared" si="20"/>
        <v>0</v>
      </c>
      <c r="P157" s="91">
        <f t="shared" si="22"/>
        <v>0</v>
      </c>
      <c r="Q157" s="91">
        <f t="shared" si="21"/>
        <v>0</v>
      </c>
    </row>
    <row r="158" spans="3:17">
      <c r="C158" s="135"/>
      <c r="D158" s="152"/>
      <c r="E158" s="117"/>
      <c r="F158" s="91">
        <f t="shared" si="19"/>
        <v>0</v>
      </c>
      <c r="G158" s="155"/>
      <c r="H158" s="136"/>
      <c r="I158" s="124" t="e">
        <f>VLOOKUP(H158,Presupuesto!$B$11:$C$565,2,0)</f>
        <v>#N/A</v>
      </c>
      <c r="J158" s="92" t="str">
        <f t="shared" si="23"/>
        <v>Estudiantes y Graduados</v>
      </c>
      <c r="K158" s="92" t="s">
        <v>414</v>
      </c>
      <c r="L158" s="135"/>
      <c r="M158" s="152"/>
      <c r="N158" s="117"/>
      <c r="O158" s="91">
        <f t="shared" si="20"/>
        <v>0</v>
      </c>
      <c r="P158" s="91">
        <f t="shared" si="22"/>
        <v>0</v>
      </c>
      <c r="Q158" s="91">
        <f t="shared" si="21"/>
        <v>0</v>
      </c>
    </row>
    <row r="159" spans="3:17">
      <c r="C159" s="135"/>
      <c r="D159" s="152"/>
      <c r="E159" s="117"/>
      <c r="F159" s="91">
        <f t="shared" si="19"/>
        <v>0</v>
      </c>
      <c r="G159" s="155"/>
      <c r="H159" s="136"/>
      <c r="I159" s="124" t="e">
        <f>VLOOKUP(H159,Presupuesto!$B$11:$C$565,2,0)</f>
        <v>#N/A</v>
      </c>
      <c r="J159" s="92" t="str">
        <f t="shared" si="23"/>
        <v>Estudiantes y Graduados</v>
      </c>
      <c r="K159" s="92" t="s">
        <v>414</v>
      </c>
      <c r="L159" s="135"/>
      <c r="M159" s="152"/>
      <c r="N159" s="117"/>
      <c r="O159" s="91">
        <f t="shared" si="20"/>
        <v>0</v>
      </c>
      <c r="P159" s="91">
        <f t="shared" si="22"/>
        <v>0</v>
      </c>
      <c r="Q159" s="91">
        <f t="shared" si="21"/>
        <v>0</v>
      </c>
    </row>
    <row r="160" spans="3:17">
      <c r="C160" s="135"/>
      <c r="D160" s="152"/>
      <c r="E160" s="117"/>
      <c r="F160" s="91">
        <f t="shared" si="19"/>
        <v>0</v>
      </c>
      <c r="G160" s="155"/>
      <c r="H160" s="136"/>
      <c r="I160" s="124" t="e">
        <f>VLOOKUP(H160,Presupuesto!$B$11:$C$565,2,0)</f>
        <v>#N/A</v>
      </c>
      <c r="J160" s="92" t="str">
        <f t="shared" si="23"/>
        <v>Estudiantes y Graduados</v>
      </c>
      <c r="K160" s="92" t="s">
        <v>414</v>
      </c>
      <c r="L160" s="135"/>
      <c r="M160" s="152"/>
      <c r="N160" s="117"/>
      <c r="O160" s="91">
        <f t="shared" si="20"/>
        <v>0</v>
      </c>
      <c r="P160" s="91">
        <f t="shared" si="22"/>
        <v>0</v>
      </c>
      <c r="Q160" s="91">
        <f t="shared" si="21"/>
        <v>0</v>
      </c>
    </row>
    <row r="161" spans="3:17">
      <c r="C161" s="135"/>
      <c r="D161" s="152"/>
      <c r="E161" s="117"/>
      <c r="F161" s="91">
        <f t="shared" si="19"/>
        <v>0</v>
      </c>
      <c r="G161" s="155"/>
      <c r="H161" s="136"/>
      <c r="I161" s="124" t="e">
        <f>VLOOKUP(H161,Presupuesto!$B$11:$C$565,2,0)</f>
        <v>#N/A</v>
      </c>
      <c r="J161" s="92" t="str">
        <f t="shared" si="23"/>
        <v>Estudiantes y Graduados</v>
      </c>
      <c r="K161" s="92" t="s">
        <v>414</v>
      </c>
      <c r="L161" s="135"/>
      <c r="M161" s="152"/>
      <c r="N161" s="117"/>
      <c r="O161" s="91">
        <f t="shared" si="20"/>
        <v>0</v>
      </c>
      <c r="P161" s="91">
        <f t="shared" si="22"/>
        <v>0</v>
      </c>
      <c r="Q161" s="91">
        <f t="shared" si="21"/>
        <v>0</v>
      </c>
    </row>
    <row r="162" spans="3:17">
      <c r="C162" s="135"/>
      <c r="D162" s="152"/>
      <c r="E162" s="117"/>
      <c r="F162" s="91">
        <f t="shared" si="19"/>
        <v>0</v>
      </c>
      <c r="G162" s="155"/>
      <c r="H162" s="136"/>
      <c r="I162" s="124" t="e">
        <f>VLOOKUP(H162,Presupuesto!$B$11:$C$565,2,0)</f>
        <v>#N/A</v>
      </c>
      <c r="J162" s="92" t="str">
        <f t="shared" si="23"/>
        <v>Estudiantes y Graduados</v>
      </c>
      <c r="K162" s="92" t="s">
        <v>414</v>
      </c>
      <c r="L162" s="135"/>
      <c r="M162" s="152"/>
      <c r="N162" s="117"/>
      <c r="O162" s="91">
        <f t="shared" si="20"/>
        <v>0</v>
      </c>
      <c r="P162" s="91">
        <f t="shared" si="22"/>
        <v>0</v>
      </c>
      <c r="Q162" s="91">
        <f t="shared" si="21"/>
        <v>0</v>
      </c>
    </row>
    <row r="163" spans="3:17">
      <c r="C163" s="135"/>
      <c r="D163" s="152"/>
      <c r="E163" s="117"/>
      <c r="F163" s="91">
        <f t="shared" si="19"/>
        <v>0</v>
      </c>
      <c r="G163" s="155"/>
      <c r="H163" s="136"/>
      <c r="I163" s="124" t="e">
        <f>VLOOKUP(H163,Presupuesto!$B$11:$C$565,2,0)</f>
        <v>#N/A</v>
      </c>
      <c r="J163" s="92" t="str">
        <f t="shared" si="23"/>
        <v>Estudiantes y Graduados</v>
      </c>
      <c r="K163" s="92" t="s">
        <v>414</v>
      </c>
      <c r="L163" s="135"/>
      <c r="M163" s="152"/>
      <c r="N163" s="117"/>
      <c r="O163" s="91">
        <f t="shared" si="20"/>
        <v>0</v>
      </c>
      <c r="P163" s="91">
        <f t="shared" si="22"/>
        <v>0</v>
      </c>
      <c r="Q163" s="91">
        <f t="shared" si="21"/>
        <v>0</v>
      </c>
    </row>
    <row r="164" spans="3:17">
      <c r="C164" s="135"/>
      <c r="D164" s="152"/>
      <c r="E164" s="117"/>
      <c r="F164" s="91">
        <f t="shared" si="19"/>
        <v>0</v>
      </c>
      <c r="G164" s="155"/>
      <c r="H164" s="136"/>
      <c r="I164" s="124" t="e">
        <f>VLOOKUP(H164,Presupuesto!$B$11:$C$565,2,0)</f>
        <v>#N/A</v>
      </c>
      <c r="J164" s="92" t="str">
        <f t="shared" si="23"/>
        <v>Estudiantes y Graduados</v>
      </c>
      <c r="K164" s="92" t="s">
        <v>414</v>
      </c>
      <c r="L164" s="135"/>
      <c r="M164" s="152"/>
      <c r="N164" s="117"/>
      <c r="O164" s="91">
        <f t="shared" si="20"/>
        <v>0</v>
      </c>
      <c r="P164" s="91">
        <f t="shared" si="22"/>
        <v>0</v>
      </c>
      <c r="Q164" s="91">
        <f t="shared" si="21"/>
        <v>0</v>
      </c>
    </row>
    <row r="165" spans="3:17">
      <c r="C165" s="135"/>
      <c r="D165" s="152"/>
      <c r="E165" s="117"/>
      <c r="F165" s="91">
        <f t="shared" si="19"/>
        <v>0</v>
      </c>
      <c r="G165" s="155"/>
      <c r="H165" s="136"/>
      <c r="I165" s="124" t="e">
        <f>VLOOKUP(H165,Presupuesto!$B$11:$C$565,2,0)</f>
        <v>#N/A</v>
      </c>
      <c r="J165" s="92" t="str">
        <f t="shared" si="23"/>
        <v>Estudiantes y Graduados</v>
      </c>
      <c r="K165" s="92" t="s">
        <v>414</v>
      </c>
      <c r="L165" s="135"/>
      <c r="M165" s="152"/>
      <c r="N165" s="117"/>
      <c r="O165" s="91">
        <f t="shared" si="20"/>
        <v>0</v>
      </c>
      <c r="P165" s="91">
        <f t="shared" si="22"/>
        <v>0</v>
      </c>
      <c r="Q165" s="91">
        <f t="shared" si="21"/>
        <v>0</v>
      </c>
    </row>
    <row r="166" spans="3:17">
      <c r="C166" s="135"/>
      <c r="D166" s="152"/>
      <c r="E166" s="117"/>
      <c r="F166" s="91">
        <f t="shared" si="19"/>
        <v>0</v>
      </c>
      <c r="G166" s="155"/>
      <c r="H166" s="136"/>
      <c r="I166" s="124" t="e">
        <f>VLOOKUP(H166,Presupuesto!$B$11:$C$565,2,0)</f>
        <v>#N/A</v>
      </c>
      <c r="J166" s="92" t="str">
        <f t="shared" si="23"/>
        <v>Estudiantes y Graduados</v>
      </c>
      <c r="K166" s="92" t="s">
        <v>414</v>
      </c>
      <c r="L166" s="135"/>
      <c r="M166" s="152"/>
      <c r="N166" s="117"/>
      <c r="O166" s="91">
        <f t="shared" si="20"/>
        <v>0</v>
      </c>
      <c r="P166" s="91">
        <f t="shared" si="22"/>
        <v>0</v>
      </c>
      <c r="Q166" s="91">
        <f t="shared" si="21"/>
        <v>0</v>
      </c>
    </row>
    <row r="167" spans="3:17">
      <c r="C167" s="135"/>
      <c r="D167" s="152"/>
      <c r="E167" s="117"/>
      <c r="F167" s="91">
        <f t="shared" si="19"/>
        <v>0</v>
      </c>
      <c r="G167" s="155"/>
      <c r="H167" s="136"/>
      <c r="I167" s="124" t="e">
        <f>VLOOKUP(H167,Presupuesto!$B$11:$C$565,2,0)</f>
        <v>#N/A</v>
      </c>
      <c r="J167" s="92" t="str">
        <f t="shared" si="23"/>
        <v>Estudiantes y Graduados</v>
      </c>
      <c r="K167" s="92" t="s">
        <v>414</v>
      </c>
      <c r="L167" s="135"/>
      <c r="M167" s="152"/>
      <c r="N167" s="117"/>
      <c r="O167" s="91">
        <f t="shared" si="20"/>
        <v>0</v>
      </c>
      <c r="P167" s="91">
        <f t="shared" si="22"/>
        <v>0</v>
      </c>
      <c r="Q167" s="91">
        <f t="shared" si="21"/>
        <v>0</v>
      </c>
    </row>
    <row r="168" spans="3:17">
      <c r="C168" s="137"/>
      <c r="D168" s="145"/>
      <c r="E168" s="112"/>
      <c r="F168" s="91">
        <f t="shared" si="19"/>
        <v>0</v>
      </c>
      <c r="G168" s="155"/>
      <c r="H168" s="138"/>
      <c r="I168" s="124" t="e">
        <f>VLOOKUP(H168,Presupuesto!$B$11:$C$565,2,0)</f>
        <v>#N/A</v>
      </c>
      <c r="J168" s="92" t="str">
        <f t="shared" si="23"/>
        <v>Estudiantes y Graduados</v>
      </c>
      <c r="K168" s="92" t="s">
        <v>414</v>
      </c>
      <c r="L168" s="137"/>
      <c r="M168" s="145"/>
      <c r="N168" s="112"/>
      <c r="O168" s="91">
        <f t="shared" si="20"/>
        <v>0</v>
      </c>
      <c r="P168" s="91">
        <f t="shared" si="22"/>
        <v>0</v>
      </c>
      <c r="Q168" s="91">
        <f t="shared" si="21"/>
        <v>0</v>
      </c>
    </row>
    <row r="169" spans="3:17">
      <c r="C169" s="137"/>
      <c r="D169" s="145"/>
      <c r="E169" s="112"/>
      <c r="F169" s="91">
        <f t="shared" si="19"/>
        <v>0</v>
      </c>
      <c r="G169" s="155"/>
      <c r="H169" s="138"/>
      <c r="I169" s="124" t="e">
        <f>VLOOKUP(H169,Presupuesto!$B$11:$C$565,2,0)</f>
        <v>#N/A</v>
      </c>
      <c r="J169" s="92" t="str">
        <f t="shared" si="23"/>
        <v>Estudiantes y Graduados</v>
      </c>
      <c r="K169" s="92" t="s">
        <v>414</v>
      </c>
      <c r="L169" s="137"/>
      <c r="M169" s="145"/>
      <c r="N169" s="112"/>
      <c r="O169" s="91">
        <f t="shared" si="20"/>
        <v>0</v>
      </c>
      <c r="P169" s="91">
        <f t="shared" si="22"/>
        <v>0</v>
      </c>
      <c r="Q169" s="91">
        <f t="shared" si="21"/>
        <v>0</v>
      </c>
    </row>
    <row r="170" spans="3:17">
      <c r="C170" s="137"/>
      <c r="D170" s="145"/>
      <c r="E170" s="112"/>
      <c r="F170" s="91">
        <f t="shared" si="19"/>
        <v>0</v>
      </c>
      <c r="G170" s="155"/>
      <c r="H170" s="138"/>
      <c r="I170" s="124" t="e">
        <f>VLOOKUP(H170,Presupuesto!$B$11:$C$565,2,0)</f>
        <v>#N/A</v>
      </c>
      <c r="J170" s="92" t="str">
        <f t="shared" si="23"/>
        <v>Estudiantes y Graduados</v>
      </c>
      <c r="K170" s="92" t="s">
        <v>414</v>
      </c>
      <c r="L170" s="137"/>
      <c r="M170" s="145"/>
      <c r="N170" s="112"/>
      <c r="O170" s="91">
        <f t="shared" si="20"/>
        <v>0</v>
      </c>
      <c r="P170" s="91">
        <f t="shared" si="22"/>
        <v>0</v>
      </c>
      <c r="Q170" s="91">
        <f t="shared" si="21"/>
        <v>0</v>
      </c>
    </row>
    <row r="171" spans="3:17">
      <c r="C171" s="137"/>
      <c r="D171" s="145"/>
      <c r="E171" s="112"/>
      <c r="F171" s="91">
        <f t="shared" si="19"/>
        <v>0</v>
      </c>
      <c r="G171" s="155"/>
      <c r="H171" s="138"/>
      <c r="I171" s="124" t="e">
        <f>VLOOKUP(H171,Presupuesto!$B$11:$C$565,2,0)</f>
        <v>#N/A</v>
      </c>
      <c r="J171" s="92" t="str">
        <f t="shared" si="23"/>
        <v>Estudiantes y Graduados</v>
      </c>
      <c r="K171" s="92" t="s">
        <v>414</v>
      </c>
      <c r="L171" s="137"/>
      <c r="M171" s="145"/>
      <c r="N171" s="112"/>
      <c r="O171" s="91">
        <f t="shared" si="20"/>
        <v>0</v>
      </c>
      <c r="P171" s="91">
        <f t="shared" si="22"/>
        <v>0</v>
      </c>
      <c r="Q171" s="91">
        <f t="shared" si="21"/>
        <v>0</v>
      </c>
    </row>
    <row r="172" spans="3:17">
      <c r="C172" s="137"/>
      <c r="D172" s="145"/>
      <c r="E172" s="112"/>
      <c r="F172" s="91">
        <f t="shared" si="19"/>
        <v>0</v>
      </c>
      <c r="G172" s="155"/>
      <c r="H172" s="138"/>
      <c r="I172" s="124" t="e">
        <f>VLOOKUP(H172,Presupuesto!$B$11:$C$565,2,0)</f>
        <v>#N/A</v>
      </c>
      <c r="J172" s="92" t="str">
        <f t="shared" si="23"/>
        <v>Estudiantes y Graduados</v>
      </c>
      <c r="K172" s="92" t="s">
        <v>414</v>
      </c>
      <c r="L172" s="137"/>
      <c r="M172" s="145"/>
      <c r="N172" s="112"/>
      <c r="O172" s="91">
        <f t="shared" si="20"/>
        <v>0</v>
      </c>
      <c r="P172" s="91">
        <f t="shared" si="22"/>
        <v>0</v>
      </c>
      <c r="Q172" s="91">
        <f t="shared" si="21"/>
        <v>0</v>
      </c>
    </row>
    <row r="173" spans="3:17">
      <c r="C173" s="137"/>
      <c r="D173" s="145"/>
      <c r="E173" s="112"/>
      <c r="F173" s="91">
        <f t="shared" si="19"/>
        <v>0</v>
      </c>
      <c r="G173" s="155"/>
      <c r="H173" s="138"/>
      <c r="I173" s="124" t="e">
        <f>VLOOKUP(H173,Presupuesto!$B$11:$C$565,2,0)</f>
        <v>#N/A</v>
      </c>
      <c r="J173" s="92" t="str">
        <f t="shared" si="23"/>
        <v>Estudiantes y Graduados</v>
      </c>
      <c r="K173" s="92" t="s">
        <v>414</v>
      </c>
      <c r="L173" s="137"/>
      <c r="M173" s="145"/>
      <c r="N173" s="112"/>
      <c r="O173" s="91">
        <f t="shared" si="20"/>
        <v>0</v>
      </c>
      <c r="P173" s="91">
        <f t="shared" si="22"/>
        <v>0</v>
      </c>
      <c r="Q173" s="91">
        <f t="shared" si="21"/>
        <v>0</v>
      </c>
    </row>
    <row r="174" spans="3:17">
      <c r="C174" s="137"/>
      <c r="D174" s="145"/>
      <c r="E174" s="112"/>
      <c r="F174" s="91">
        <f t="shared" si="19"/>
        <v>0</v>
      </c>
      <c r="G174" s="155"/>
      <c r="H174" s="138"/>
      <c r="I174" s="124" t="e">
        <f>VLOOKUP(H174,Presupuesto!$B$11:$C$565,2,0)</f>
        <v>#N/A</v>
      </c>
      <c r="J174" s="92" t="str">
        <f t="shared" si="23"/>
        <v>Estudiantes y Graduados</v>
      </c>
      <c r="K174" s="92" t="s">
        <v>414</v>
      </c>
      <c r="L174" s="137"/>
      <c r="M174" s="145"/>
      <c r="N174" s="112"/>
      <c r="O174" s="91">
        <f t="shared" si="20"/>
        <v>0</v>
      </c>
      <c r="P174" s="91">
        <f t="shared" si="22"/>
        <v>0</v>
      </c>
      <c r="Q174" s="91">
        <f t="shared" si="21"/>
        <v>0</v>
      </c>
    </row>
    <row r="175" spans="3:17">
      <c r="C175" s="137"/>
      <c r="D175" s="145"/>
      <c r="E175" s="112"/>
      <c r="F175" s="91">
        <f t="shared" si="19"/>
        <v>0</v>
      </c>
      <c r="G175" s="155"/>
      <c r="H175" s="138"/>
      <c r="I175" s="124" t="e">
        <f>VLOOKUP(H175,Presupuesto!$B$11:$C$565,2,0)</f>
        <v>#N/A</v>
      </c>
      <c r="J175" s="92" t="str">
        <f t="shared" si="23"/>
        <v>Estudiantes y Graduados</v>
      </c>
      <c r="K175" s="92" t="s">
        <v>414</v>
      </c>
      <c r="L175" s="137"/>
      <c r="M175" s="145"/>
      <c r="N175" s="112"/>
      <c r="O175" s="91">
        <f t="shared" si="20"/>
        <v>0</v>
      </c>
      <c r="P175" s="91">
        <f t="shared" si="22"/>
        <v>0</v>
      </c>
      <c r="Q175" s="91">
        <f t="shared" si="21"/>
        <v>0</v>
      </c>
    </row>
    <row r="176" spans="3:17">
      <c r="C176" s="139"/>
      <c r="D176" s="145"/>
      <c r="E176" s="112"/>
      <c r="F176" s="91">
        <f t="shared" si="19"/>
        <v>0</v>
      </c>
      <c r="G176" s="155"/>
      <c r="H176" s="140"/>
      <c r="I176" s="124" t="e">
        <f>VLOOKUP(H176,Presupuesto!$B$11:$C$565,2,0)</f>
        <v>#N/A</v>
      </c>
      <c r="J176" s="92" t="str">
        <f t="shared" si="23"/>
        <v>Estudiantes y Graduados</v>
      </c>
      <c r="K176" s="92" t="s">
        <v>405</v>
      </c>
      <c r="L176" s="139"/>
      <c r="M176" s="145"/>
      <c r="N176" s="112"/>
      <c r="O176" s="91">
        <f t="shared" si="20"/>
        <v>0</v>
      </c>
      <c r="P176" s="91">
        <f t="shared" si="22"/>
        <v>0</v>
      </c>
      <c r="Q176" s="91">
        <f t="shared" si="21"/>
        <v>0</v>
      </c>
    </row>
    <row r="177" spans="3:17">
      <c r="C177" s="139"/>
      <c r="D177" s="145"/>
      <c r="E177" s="112"/>
      <c r="F177" s="91">
        <f t="shared" si="19"/>
        <v>0</v>
      </c>
      <c r="G177" s="155"/>
      <c r="H177" s="140"/>
      <c r="I177" s="124" t="e">
        <f>VLOOKUP(H177,Presupuesto!$B$11:$C$565,2,0)</f>
        <v>#N/A</v>
      </c>
      <c r="J177" s="92" t="str">
        <f t="shared" si="23"/>
        <v>Estudiantes y Graduados</v>
      </c>
      <c r="K177" s="92" t="s">
        <v>414</v>
      </c>
      <c r="L177" s="139"/>
      <c r="M177" s="145"/>
      <c r="N177" s="112"/>
      <c r="O177" s="91">
        <f t="shared" si="20"/>
        <v>0</v>
      </c>
      <c r="P177" s="91">
        <f t="shared" si="22"/>
        <v>0</v>
      </c>
      <c r="Q177" s="91">
        <f t="shared" si="21"/>
        <v>0</v>
      </c>
    </row>
    <row r="178" spans="3:17">
      <c r="C178" s="139"/>
      <c r="D178" s="145"/>
      <c r="E178" s="112"/>
      <c r="F178" s="91">
        <f t="shared" si="19"/>
        <v>0</v>
      </c>
      <c r="G178" s="155"/>
      <c r="H178" s="140"/>
      <c r="I178" s="124" t="e">
        <f>VLOOKUP(H178,Presupuesto!$B$11:$C$565,2,0)</f>
        <v>#N/A</v>
      </c>
      <c r="J178" s="92" t="str">
        <f t="shared" si="23"/>
        <v>Estudiantes y Graduados</v>
      </c>
      <c r="K178" s="92" t="s">
        <v>414</v>
      </c>
      <c r="L178" s="139"/>
      <c r="M178" s="145"/>
      <c r="N178" s="112"/>
      <c r="O178" s="91">
        <f t="shared" si="20"/>
        <v>0</v>
      </c>
      <c r="P178" s="91">
        <f t="shared" si="22"/>
        <v>0</v>
      </c>
      <c r="Q178" s="91">
        <f t="shared" si="21"/>
        <v>0</v>
      </c>
    </row>
    <row r="179" spans="3:17">
      <c r="C179" s="139"/>
      <c r="D179" s="145"/>
      <c r="E179" s="112"/>
      <c r="F179" s="91">
        <f t="shared" si="19"/>
        <v>0</v>
      </c>
      <c r="G179" s="155"/>
      <c r="H179" s="140"/>
      <c r="I179" s="124" t="e">
        <f>VLOOKUP(H179,Presupuesto!$B$11:$C$565,2,0)</f>
        <v>#N/A</v>
      </c>
      <c r="J179" s="92" t="str">
        <f t="shared" si="23"/>
        <v>Estudiantes y Graduados</v>
      </c>
      <c r="K179" s="92" t="s">
        <v>414</v>
      </c>
      <c r="L179" s="139"/>
      <c r="M179" s="145"/>
      <c r="N179" s="112"/>
      <c r="O179" s="91">
        <f t="shared" si="20"/>
        <v>0</v>
      </c>
      <c r="P179" s="91">
        <f t="shared" si="22"/>
        <v>0</v>
      </c>
      <c r="Q179" s="91">
        <f t="shared" si="21"/>
        <v>0</v>
      </c>
    </row>
    <row r="180" spans="3:17" ht="15.75" thickBot="1">
      <c r="C180" s="141"/>
      <c r="D180" s="153"/>
      <c r="E180" s="97"/>
      <c r="F180" s="99">
        <f t="shared" si="19"/>
        <v>0</v>
      </c>
      <c r="G180" s="156"/>
      <c r="H180" s="142"/>
      <c r="I180" s="126" t="e">
        <f>VLOOKUP(H180,Presupuesto!$B$11:$C$565,2,0)</f>
        <v>#N/A</v>
      </c>
      <c r="J180" s="100" t="str">
        <f t="shared" ref="J180" si="24">$J$20</f>
        <v>Estudiantes y Graduados</v>
      </c>
      <c r="K180" s="118" t="s">
        <v>396</v>
      </c>
      <c r="L180" s="141"/>
      <c r="M180" s="153"/>
      <c r="N180" s="97"/>
      <c r="O180" s="99">
        <f t="shared" si="20"/>
        <v>0</v>
      </c>
      <c r="P180" s="99">
        <f t="shared" si="22"/>
        <v>0</v>
      </c>
      <c r="Q180" s="99">
        <f t="shared" si="21"/>
        <v>0</v>
      </c>
    </row>
    <row r="181" spans="3:17" ht="15.75" thickBot="1">
      <c r="G181" s="79"/>
    </row>
    <row r="182" spans="3:17" ht="15.75" thickBot="1">
      <c r="C182" s="151" t="s">
        <v>53</v>
      </c>
      <c r="D182" s="102">
        <f>SUM(F189:F223)</f>
        <v>0</v>
      </c>
      <c r="G182" s="73"/>
      <c r="H182" s="69"/>
      <c r="I182" s="69"/>
    </row>
    <row r="183" spans="3:17">
      <c r="G183" s="73"/>
      <c r="H183" s="69"/>
      <c r="I183" s="69"/>
    </row>
    <row r="184" spans="3:17">
      <c r="F184" s="69"/>
      <c r="G184" s="73"/>
      <c r="H184" s="69"/>
      <c r="I184" s="69"/>
    </row>
    <row r="185" spans="3:17" ht="15.75">
      <c r="C185" s="251" t="s">
        <v>394</v>
      </c>
      <c r="D185" s="200"/>
      <c r="F185" s="69"/>
      <c r="G185" s="73"/>
      <c r="H185" s="69"/>
      <c r="I185" s="69"/>
    </row>
    <row r="186" spans="3:17" ht="18.75">
      <c r="C186" s="203" t="e">
        <f>IFERROR(VLOOKUP(D185,'Desarrollo e Innov. Curricular'!$G:$H,2,FALSE),IFERROR(VLOOKUP(D185,'Investigación Científica'!$G:$H,2,FALSE),IFERROR(VLOOKUP(D185,'Vinculación Univ. Sociedad'!$G:$H,2,FALSE),IFERROR(VLOOKUP(D185,'Docencia y Profesorado Universi'!$G:$H,2,FALSE),IFERROR(VLOOKUP(D185,'Estudiantes y Graduados'!$G:$H,2,FALSE),IFERROR(VLOOKUP(D185,'10Gestion Administrativa'!$G:$H,2,FALSE),IFERROR(VLOOKUP(D185,'Gestión Académica'!$G:$H,2,FALSE),IFERROR(VLOOKUP(D185,'Aseguramiento de la Calidad'!$G:$H,2,FALSE),IFERROR(VLOOKUP(D185,'Gestión del Conocimiento'!$G:$H,2,FALSE),IFERROR(VLOOKUP(D185,'Gobernabilidad y Procesos...'!$G:$H,2,FALSE),IFERROR(VLOOKUP(D185,'Gestión del Talento Humano'!$G:$H,2,FALSE),IFERROR(VLOOKUP(D185,'Internacionalización de la E.S.'!$G:$H,2,FALSE),IFERROR(VLOOKUP(D185,'Cultura de Innovación Insti...'!$G:$H,2,FALSE),VLOOKUP(D185,'Lo Esencial de la Reforma Univ.'!$G:$H,2,0))))))))))))))</f>
        <v>#N/A</v>
      </c>
      <c r="D186" s="31"/>
      <c r="F186" s="69"/>
      <c r="G186" s="73"/>
      <c r="H186" s="69"/>
      <c r="I186" s="69"/>
    </row>
    <row r="187" spans="3:17" ht="42.75" thickBot="1">
      <c r="F187" s="87"/>
      <c r="G187" s="70"/>
      <c r="H187" s="70"/>
      <c r="I187" s="70"/>
      <c r="L187" s="221"/>
      <c r="M187" s="222"/>
      <c r="N187" s="221"/>
      <c r="O187" s="221"/>
      <c r="P187" s="224" t="s">
        <v>473</v>
      </c>
      <c r="Q187" s="224" t="s">
        <v>474</v>
      </c>
    </row>
    <row r="188" spans="3:17" ht="30.75" thickBot="1">
      <c r="C188" s="123" t="s">
        <v>44</v>
      </c>
      <c r="D188" s="123" t="s">
        <v>55</v>
      </c>
      <c r="E188" s="130" t="s">
        <v>57</v>
      </c>
      <c r="F188" s="129" t="s">
        <v>27</v>
      </c>
      <c r="G188" s="127" t="s">
        <v>133</v>
      </c>
      <c r="H188" s="130" t="s">
        <v>46</v>
      </c>
      <c r="I188" s="127" t="s">
        <v>134</v>
      </c>
      <c r="J188" s="127" t="s">
        <v>412</v>
      </c>
      <c r="K188" s="127" t="s">
        <v>413</v>
      </c>
      <c r="L188" s="218" t="s">
        <v>21</v>
      </c>
      <c r="M188" s="218" t="s">
        <v>55</v>
      </c>
      <c r="N188" s="219" t="s">
        <v>471</v>
      </c>
      <c r="O188" s="220" t="s">
        <v>472</v>
      </c>
      <c r="P188" s="223">
        <v>0.7</v>
      </c>
      <c r="Q188" s="223">
        <v>0.3</v>
      </c>
    </row>
    <row r="189" spans="3:17">
      <c r="C189" s="215" t="s">
        <v>443</v>
      </c>
      <c r="D189" s="216"/>
      <c r="E189" s="214">
        <f>HLOOKUP(C189,$AH$2:$BU$3,2,0)</f>
        <v>620</v>
      </c>
      <c r="F189" s="91">
        <f t="shared" ref="F189:F223" si="25">D189*E189</f>
        <v>0</v>
      </c>
      <c r="G189" s="155"/>
      <c r="H189" s="136"/>
      <c r="I189" s="124" t="e">
        <f>VLOOKUP(H189,Presupuesto!$B$11:$C$565,2,0)</f>
        <v>#N/A</v>
      </c>
      <c r="J189" s="213" t="s">
        <v>1374</v>
      </c>
      <c r="K189" s="92" t="s">
        <v>396</v>
      </c>
      <c r="L189" s="135"/>
      <c r="M189" s="152"/>
      <c r="N189" s="117"/>
      <c r="O189" s="91">
        <f t="shared" ref="O189:O223" si="26">M189*N189</f>
        <v>0</v>
      </c>
      <c r="P189" s="91">
        <f>$O189*P$16</f>
        <v>0</v>
      </c>
      <c r="Q189" s="91">
        <f t="shared" ref="Q189:Q223" si="27">$O189*Q$16</f>
        <v>0</v>
      </c>
    </row>
    <row r="190" spans="3:17">
      <c r="C190" s="135"/>
      <c r="D190" s="152"/>
      <c r="E190" s="117"/>
      <c r="F190" s="91">
        <f t="shared" si="25"/>
        <v>0</v>
      </c>
      <c r="G190" s="155"/>
      <c r="H190" s="136"/>
      <c r="I190" s="124" t="e">
        <f>VLOOKUP(H190,Presupuesto!$B$11:$C$565,2,0)</f>
        <v>#N/A</v>
      </c>
      <c r="J190" s="92" t="str">
        <f>$J$17</f>
        <v>Estudiantes y Graduados</v>
      </c>
      <c r="K190" s="92" t="s">
        <v>414</v>
      </c>
      <c r="L190" s="135"/>
      <c r="M190" s="152"/>
      <c r="N190" s="117"/>
      <c r="O190" s="91">
        <f t="shared" si="26"/>
        <v>0</v>
      </c>
      <c r="P190" s="91">
        <f t="shared" ref="P190:P223" si="28">$O190*P$16</f>
        <v>0</v>
      </c>
      <c r="Q190" s="91">
        <f t="shared" si="27"/>
        <v>0</v>
      </c>
    </row>
    <row r="191" spans="3:17">
      <c r="C191" s="135"/>
      <c r="D191" s="152"/>
      <c r="E191" s="117"/>
      <c r="F191" s="91">
        <f t="shared" si="25"/>
        <v>0</v>
      </c>
      <c r="G191" s="155"/>
      <c r="H191" s="136"/>
      <c r="I191" s="124" t="e">
        <f>VLOOKUP(H191,Presupuesto!$B$11:$C$565,2,0)</f>
        <v>#N/A</v>
      </c>
      <c r="J191" s="92" t="str">
        <f t="shared" ref="J191:J222" si="29">$J$17</f>
        <v>Estudiantes y Graduados</v>
      </c>
      <c r="K191" s="92" t="s">
        <v>414</v>
      </c>
      <c r="L191" s="135"/>
      <c r="M191" s="152"/>
      <c r="N191" s="117"/>
      <c r="O191" s="91">
        <f t="shared" si="26"/>
        <v>0</v>
      </c>
      <c r="P191" s="91">
        <f t="shared" si="28"/>
        <v>0</v>
      </c>
      <c r="Q191" s="91">
        <f t="shared" si="27"/>
        <v>0</v>
      </c>
    </row>
    <row r="192" spans="3:17">
      <c r="C192" s="135"/>
      <c r="D192" s="152"/>
      <c r="E192" s="117"/>
      <c r="F192" s="91">
        <f t="shared" si="25"/>
        <v>0</v>
      </c>
      <c r="G192" s="155"/>
      <c r="H192" s="136"/>
      <c r="I192" s="124" t="e">
        <f>VLOOKUP(H192,Presupuesto!$B$11:$C$565,2,0)</f>
        <v>#N/A</v>
      </c>
      <c r="J192" s="92" t="str">
        <f t="shared" si="29"/>
        <v>Estudiantes y Graduados</v>
      </c>
      <c r="K192" s="92" t="s">
        <v>414</v>
      </c>
      <c r="L192" s="135"/>
      <c r="M192" s="152"/>
      <c r="N192" s="117"/>
      <c r="O192" s="91">
        <f t="shared" si="26"/>
        <v>0</v>
      </c>
      <c r="P192" s="91">
        <f t="shared" si="28"/>
        <v>0</v>
      </c>
      <c r="Q192" s="91">
        <f t="shared" si="27"/>
        <v>0</v>
      </c>
    </row>
    <row r="193" spans="3:17">
      <c r="C193" s="135"/>
      <c r="D193" s="152"/>
      <c r="E193" s="117"/>
      <c r="F193" s="91">
        <f t="shared" si="25"/>
        <v>0</v>
      </c>
      <c r="G193" s="155"/>
      <c r="H193" s="136"/>
      <c r="I193" s="124" t="e">
        <f>VLOOKUP(H193,Presupuesto!$B$11:$C$565,2,0)</f>
        <v>#N/A</v>
      </c>
      <c r="J193" s="92" t="str">
        <f t="shared" si="29"/>
        <v>Estudiantes y Graduados</v>
      </c>
      <c r="K193" s="92" t="s">
        <v>414</v>
      </c>
      <c r="L193" s="135"/>
      <c r="M193" s="152"/>
      <c r="N193" s="117"/>
      <c r="O193" s="91">
        <f t="shared" si="26"/>
        <v>0</v>
      </c>
      <c r="P193" s="91">
        <f t="shared" si="28"/>
        <v>0</v>
      </c>
      <c r="Q193" s="91">
        <f t="shared" si="27"/>
        <v>0</v>
      </c>
    </row>
    <row r="194" spans="3:17">
      <c r="C194" s="135"/>
      <c r="D194" s="152"/>
      <c r="E194" s="117"/>
      <c r="F194" s="91">
        <f t="shared" si="25"/>
        <v>0</v>
      </c>
      <c r="G194" s="155"/>
      <c r="H194" s="136"/>
      <c r="I194" s="124" t="e">
        <f>VLOOKUP(H194,Presupuesto!$B$11:$C$565,2,0)</f>
        <v>#N/A</v>
      </c>
      <c r="J194" s="92" t="str">
        <f t="shared" si="29"/>
        <v>Estudiantes y Graduados</v>
      </c>
      <c r="K194" s="92" t="s">
        <v>403</v>
      </c>
      <c r="L194" s="135"/>
      <c r="M194" s="152"/>
      <c r="N194" s="117"/>
      <c r="O194" s="91">
        <f t="shared" si="26"/>
        <v>0</v>
      </c>
      <c r="P194" s="91">
        <f t="shared" si="28"/>
        <v>0</v>
      </c>
      <c r="Q194" s="91">
        <f t="shared" si="27"/>
        <v>0</v>
      </c>
    </row>
    <row r="195" spans="3:17">
      <c r="C195" s="135"/>
      <c r="D195" s="152"/>
      <c r="E195" s="117"/>
      <c r="F195" s="91">
        <f t="shared" si="25"/>
        <v>0</v>
      </c>
      <c r="G195" s="155"/>
      <c r="H195" s="136"/>
      <c r="I195" s="124" t="e">
        <f>VLOOKUP(H195,Presupuesto!$B$11:$C$565,2,0)</f>
        <v>#N/A</v>
      </c>
      <c r="J195" s="92" t="str">
        <f t="shared" si="29"/>
        <v>Estudiantes y Graduados</v>
      </c>
      <c r="K195" s="92" t="s">
        <v>414</v>
      </c>
      <c r="L195" s="135"/>
      <c r="M195" s="152"/>
      <c r="N195" s="117"/>
      <c r="O195" s="91">
        <f t="shared" si="26"/>
        <v>0</v>
      </c>
      <c r="P195" s="91">
        <f t="shared" si="28"/>
        <v>0</v>
      </c>
      <c r="Q195" s="91">
        <f t="shared" si="27"/>
        <v>0</v>
      </c>
    </row>
    <row r="196" spans="3:17">
      <c r="C196" s="135"/>
      <c r="D196" s="152"/>
      <c r="E196" s="117"/>
      <c r="F196" s="91">
        <f t="shared" si="25"/>
        <v>0</v>
      </c>
      <c r="G196" s="155"/>
      <c r="H196" s="136"/>
      <c r="I196" s="124" t="e">
        <f>VLOOKUP(H196,Presupuesto!$B$11:$C$565,2,0)</f>
        <v>#N/A</v>
      </c>
      <c r="J196" s="92" t="str">
        <f t="shared" si="29"/>
        <v>Estudiantes y Graduados</v>
      </c>
      <c r="K196" s="92" t="s">
        <v>414</v>
      </c>
      <c r="L196" s="135"/>
      <c r="M196" s="152"/>
      <c r="N196" s="117"/>
      <c r="O196" s="91">
        <f t="shared" si="26"/>
        <v>0</v>
      </c>
      <c r="P196" s="91">
        <f t="shared" si="28"/>
        <v>0</v>
      </c>
      <c r="Q196" s="91">
        <f t="shared" si="27"/>
        <v>0</v>
      </c>
    </row>
    <row r="197" spans="3:17">
      <c r="C197" s="135"/>
      <c r="D197" s="152"/>
      <c r="E197" s="117"/>
      <c r="F197" s="91">
        <f t="shared" si="25"/>
        <v>0</v>
      </c>
      <c r="G197" s="155"/>
      <c r="H197" s="136"/>
      <c r="I197" s="124" t="e">
        <f>VLOOKUP(H197,Presupuesto!$B$11:$C$565,2,0)</f>
        <v>#N/A</v>
      </c>
      <c r="J197" s="92" t="str">
        <f t="shared" si="29"/>
        <v>Estudiantes y Graduados</v>
      </c>
      <c r="K197" s="92" t="s">
        <v>414</v>
      </c>
      <c r="L197" s="135"/>
      <c r="M197" s="152"/>
      <c r="N197" s="117"/>
      <c r="O197" s="91">
        <f t="shared" si="26"/>
        <v>0</v>
      </c>
      <c r="P197" s="91">
        <f t="shared" si="28"/>
        <v>0</v>
      </c>
      <c r="Q197" s="91">
        <f t="shared" si="27"/>
        <v>0</v>
      </c>
    </row>
    <row r="198" spans="3:17">
      <c r="C198" s="135"/>
      <c r="D198" s="152"/>
      <c r="E198" s="117"/>
      <c r="F198" s="91">
        <f t="shared" si="25"/>
        <v>0</v>
      </c>
      <c r="G198" s="155"/>
      <c r="H198" s="136"/>
      <c r="I198" s="124" t="e">
        <f>VLOOKUP(H198,Presupuesto!$B$11:$C$565,2,0)</f>
        <v>#N/A</v>
      </c>
      <c r="J198" s="92" t="str">
        <f t="shared" si="29"/>
        <v>Estudiantes y Graduados</v>
      </c>
      <c r="K198" s="92" t="s">
        <v>414</v>
      </c>
      <c r="L198" s="135"/>
      <c r="M198" s="152"/>
      <c r="N198" s="117"/>
      <c r="O198" s="91">
        <f t="shared" si="26"/>
        <v>0</v>
      </c>
      <c r="P198" s="91">
        <f t="shared" si="28"/>
        <v>0</v>
      </c>
      <c r="Q198" s="91">
        <f t="shared" si="27"/>
        <v>0</v>
      </c>
    </row>
    <row r="199" spans="3:17">
      <c r="C199" s="135"/>
      <c r="D199" s="152"/>
      <c r="E199" s="117"/>
      <c r="F199" s="91">
        <f t="shared" si="25"/>
        <v>0</v>
      </c>
      <c r="G199" s="155"/>
      <c r="H199" s="136"/>
      <c r="I199" s="124" t="e">
        <f>VLOOKUP(H199,Presupuesto!$B$11:$C$565,2,0)</f>
        <v>#N/A</v>
      </c>
      <c r="J199" s="92" t="str">
        <f t="shared" si="29"/>
        <v>Estudiantes y Graduados</v>
      </c>
      <c r="K199" s="92" t="s">
        <v>414</v>
      </c>
      <c r="L199" s="135"/>
      <c r="M199" s="152"/>
      <c r="N199" s="117"/>
      <c r="O199" s="91">
        <f t="shared" si="26"/>
        <v>0</v>
      </c>
      <c r="P199" s="91">
        <f t="shared" si="28"/>
        <v>0</v>
      </c>
      <c r="Q199" s="91">
        <f t="shared" si="27"/>
        <v>0</v>
      </c>
    </row>
    <row r="200" spans="3:17">
      <c r="C200" s="135"/>
      <c r="D200" s="152"/>
      <c r="E200" s="117"/>
      <c r="F200" s="91">
        <f t="shared" si="25"/>
        <v>0</v>
      </c>
      <c r="G200" s="155"/>
      <c r="H200" s="136"/>
      <c r="I200" s="124" t="e">
        <f>VLOOKUP(H200,Presupuesto!$B$11:$C$565,2,0)</f>
        <v>#N/A</v>
      </c>
      <c r="J200" s="92" t="str">
        <f t="shared" si="29"/>
        <v>Estudiantes y Graduados</v>
      </c>
      <c r="K200" s="92" t="s">
        <v>414</v>
      </c>
      <c r="L200" s="135"/>
      <c r="M200" s="152"/>
      <c r="N200" s="117"/>
      <c r="O200" s="91">
        <f t="shared" si="26"/>
        <v>0</v>
      </c>
      <c r="P200" s="91">
        <f t="shared" si="28"/>
        <v>0</v>
      </c>
      <c r="Q200" s="91">
        <f t="shared" si="27"/>
        <v>0</v>
      </c>
    </row>
    <row r="201" spans="3:17">
      <c r="C201" s="135"/>
      <c r="D201" s="152"/>
      <c r="E201" s="117"/>
      <c r="F201" s="91">
        <f t="shared" si="25"/>
        <v>0</v>
      </c>
      <c r="G201" s="155"/>
      <c r="H201" s="136"/>
      <c r="I201" s="124" t="e">
        <f>VLOOKUP(H201,Presupuesto!$B$11:$C$565,2,0)</f>
        <v>#N/A</v>
      </c>
      <c r="J201" s="92" t="str">
        <f t="shared" si="29"/>
        <v>Estudiantes y Graduados</v>
      </c>
      <c r="K201" s="92" t="s">
        <v>414</v>
      </c>
      <c r="L201" s="135"/>
      <c r="M201" s="152"/>
      <c r="N201" s="117"/>
      <c r="O201" s="91">
        <f t="shared" si="26"/>
        <v>0</v>
      </c>
      <c r="P201" s="91">
        <f t="shared" si="28"/>
        <v>0</v>
      </c>
      <c r="Q201" s="91">
        <f t="shared" si="27"/>
        <v>0</v>
      </c>
    </row>
    <row r="202" spans="3:17">
      <c r="C202" s="135"/>
      <c r="D202" s="152"/>
      <c r="E202" s="117"/>
      <c r="F202" s="91">
        <f t="shared" si="25"/>
        <v>0</v>
      </c>
      <c r="G202" s="155"/>
      <c r="H202" s="136"/>
      <c r="I202" s="124" t="e">
        <f>VLOOKUP(H202,Presupuesto!$B$11:$C$565,2,0)</f>
        <v>#N/A</v>
      </c>
      <c r="J202" s="92" t="str">
        <f t="shared" si="29"/>
        <v>Estudiantes y Graduados</v>
      </c>
      <c r="K202" s="92" t="s">
        <v>414</v>
      </c>
      <c r="L202" s="135"/>
      <c r="M202" s="152"/>
      <c r="N202" s="117"/>
      <c r="O202" s="91">
        <f t="shared" si="26"/>
        <v>0</v>
      </c>
      <c r="P202" s="91">
        <f t="shared" si="28"/>
        <v>0</v>
      </c>
      <c r="Q202" s="91">
        <f t="shared" si="27"/>
        <v>0</v>
      </c>
    </row>
    <row r="203" spans="3:17">
      <c r="C203" s="135"/>
      <c r="D203" s="152"/>
      <c r="E203" s="117"/>
      <c r="F203" s="91">
        <f t="shared" si="25"/>
        <v>0</v>
      </c>
      <c r="G203" s="155"/>
      <c r="H203" s="136"/>
      <c r="I203" s="124" t="e">
        <f>VLOOKUP(H203,Presupuesto!$B$11:$C$565,2,0)</f>
        <v>#N/A</v>
      </c>
      <c r="J203" s="92" t="str">
        <f t="shared" si="29"/>
        <v>Estudiantes y Graduados</v>
      </c>
      <c r="K203" s="92" t="s">
        <v>414</v>
      </c>
      <c r="L203" s="135"/>
      <c r="M203" s="152"/>
      <c r="N203" s="117"/>
      <c r="O203" s="91">
        <f t="shared" si="26"/>
        <v>0</v>
      </c>
      <c r="P203" s="91">
        <f t="shared" si="28"/>
        <v>0</v>
      </c>
      <c r="Q203" s="91">
        <f t="shared" si="27"/>
        <v>0</v>
      </c>
    </row>
    <row r="204" spans="3:17">
      <c r="C204" s="135"/>
      <c r="D204" s="152"/>
      <c r="E204" s="117"/>
      <c r="F204" s="91">
        <f t="shared" si="25"/>
        <v>0</v>
      </c>
      <c r="G204" s="155"/>
      <c r="H204" s="136"/>
      <c r="I204" s="124" t="e">
        <f>VLOOKUP(H204,Presupuesto!$B$11:$C$565,2,0)</f>
        <v>#N/A</v>
      </c>
      <c r="J204" s="92" t="str">
        <f t="shared" si="29"/>
        <v>Estudiantes y Graduados</v>
      </c>
      <c r="K204" s="92" t="s">
        <v>414</v>
      </c>
      <c r="L204" s="135"/>
      <c r="M204" s="152"/>
      <c r="N204" s="117"/>
      <c r="O204" s="91">
        <f t="shared" si="26"/>
        <v>0</v>
      </c>
      <c r="P204" s="91">
        <f t="shared" si="28"/>
        <v>0</v>
      </c>
      <c r="Q204" s="91">
        <f t="shared" si="27"/>
        <v>0</v>
      </c>
    </row>
    <row r="205" spans="3:17">
      <c r="C205" s="135"/>
      <c r="D205" s="152"/>
      <c r="E205" s="117"/>
      <c r="F205" s="91">
        <f t="shared" si="25"/>
        <v>0</v>
      </c>
      <c r="G205" s="155"/>
      <c r="H205" s="136"/>
      <c r="I205" s="124" t="e">
        <f>VLOOKUP(H205,Presupuesto!$B$11:$C$565,2,0)</f>
        <v>#N/A</v>
      </c>
      <c r="J205" s="92" t="str">
        <f t="shared" si="29"/>
        <v>Estudiantes y Graduados</v>
      </c>
      <c r="K205" s="92" t="s">
        <v>414</v>
      </c>
      <c r="L205" s="135"/>
      <c r="M205" s="152"/>
      <c r="N205" s="117"/>
      <c r="O205" s="91">
        <f t="shared" si="26"/>
        <v>0</v>
      </c>
      <c r="P205" s="91">
        <f t="shared" si="28"/>
        <v>0</v>
      </c>
      <c r="Q205" s="91">
        <f t="shared" si="27"/>
        <v>0</v>
      </c>
    </row>
    <row r="206" spans="3:17">
      <c r="C206" s="135"/>
      <c r="D206" s="152"/>
      <c r="E206" s="117"/>
      <c r="F206" s="91">
        <f t="shared" si="25"/>
        <v>0</v>
      </c>
      <c r="G206" s="155"/>
      <c r="H206" s="136"/>
      <c r="I206" s="124" t="e">
        <f>VLOOKUP(H206,Presupuesto!$B$11:$C$565,2,0)</f>
        <v>#N/A</v>
      </c>
      <c r="J206" s="92" t="str">
        <f t="shared" si="29"/>
        <v>Estudiantes y Graduados</v>
      </c>
      <c r="K206" s="92" t="s">
        <v>414</v>
      </c>
      <c r="L206" s="135"/>
      <c r="M206" s="152"/>
      <c r="N206" s="117"/>
      <c r="O206" s="91">
        <f t="shared" si="26"/>
        <v>0</v>
      </c>
      <c r="P206" s="91">
        <f t="shared" si="28"/>
        <v>0</v>
      </c>
      <c r="Q206" s="91">
        <f t="shared" si="27"/>
        <v>0</v>
      </c>
    </row>
    <row r="207" spans="3:17">
      <c r="C207" s="135"/>
      <c r="D207" s="152"/>
      <c r="E207" s="117"/>
      <c r="F207" s="91">
        <f t="shared" si="25"/>
        <v>0</v>
      </c>
      <c r="G207" s="155"/>
      <c r="H207" s="136"/>
      <c r="I207" s="124" t="e">
        <f>VLOOKUP(H207,Presupuesto!$B$11:$C$565,2,0)</f>
        <v>#N/A</v>
      </c>
      <c r="J207" s="92" t="str">
        <f t="shared" si="29"/>
        <v>Estudiantes y Graduados</v>
      </c>
      <c r="K207" s="92" t="s">
        <v>414</v>
      </c>
      <c r="L207" s="135"/>
      <c r="M207" s="152"/>
      <c r="N207" s="117"/>
      <c r="O207" s="91">
        <f t="shared" si="26"/>
        <v>0</v>
      </c>
      <c r="P207" s="91">
        <f t="shared" si="28"/>
        <v>0</v>
      </c>
      <c r="Q207" s="91">
        <f t="shared" si="27"/>
        <v>0</v>
      </c>
    </row>
    <row r="208" spans="3:17">
      <c r="C208" s="135"/>
      <c r="D208" s="152"/>
      <c r="E208" s="117"/>
      <c r="F208" s="91">
        <f t="shared" si="25"/>
        <v>0</v>
      </c>
      <c r="G208" s="155"/>
      <c r="H208" s="136"/>
      <c r="I208" s="124" t="e">
        <f>VLOOKUP(H208,Presupuesto!$B$11:$C$565,2,0)</f>
        <v>#N/A</v>
      </c>
      <c r="J208" s="92" t="str">
        <f t="shared" si="29"/>
        <v>Estudiantes y Graduados</v>
      </c>
      <c r="K208" s="92" t="s">
        <v>414</v>
      </c>
      <c r="L208" s="135"/>
      <c r="M208" s="152"/>
      <c r="N208" s="117"/>
      <c r="O208" s="91">
        <f t="shared" si="26"/>
        <v>0</v>
      </c>
      <c r="P208" s="91">
        <f t="shared" si="28"/>
        <v>0</v>
      </c>
      <c r="Q208" s="91">
        <f t="shared" si="27"/>
        <v>0</v>
      </c>
    </row>
    <row r="209" spans="3:17">
      <c r="C209" s="135"/>
      <c r="D209" s="152"/>
      <c r="E209" s="117"/>
      <c r="F209" s="91">
        <f t="shared" si="25"/>
        <v>0</v>
      </c>
      <c r="G209" s="155"/>
      <c r="H209" s="136"/>
      <c r="I209" s="124" t="e">
        <f>VLOOKUP(H209,Presupuesto!$B$11:$C$565,2,0)</f>
        <v>#N/A</v>
      </c>
      <c r="J209" s="92" t="str">
        <f t="shared" si="29"/>
        <v>Estudiantes y Graduados</v>
      </c>
      <c r="K209" s="92" t="s">
        <v>414</v>
      </c>
      <c r="L209" s="135"/>
      <c r="M209" s="152"/>
      <c r="N209" s="117"/>
      <c r="O209" s="91">
        <f t="shared" si="26"/>
        <v>0</v>
      </c>
      <c r="P209" s="91">
        <f t="shared" si="28"/>
        <v>0</v>
      </c>
      <c r="Q209" s="91">
        <f t="shared" si="27"/>
        <v>0</v>
      </c>
    </row>
    <row r="210" spans="3:17">
      <c r="C210" s="135"/>
      <c r="D210" s="152"/>
      <c r="E210" s="117"/>
      <c r="F210" s="91">
        <f t="shared" si="25"/>
        <v>0</v>
      </c>
      <c r="G210" s="155"/>
      <c r="H210" s="136"/>
      <c r="I210" s="124" t="e">
        <f>VLOOKUP(H210,Presupuesto!$B$11:$C$565,2,0)</f>
        <v>#N/A</v>
      </c>
      <c r="J210" s="92" t="str">
        <f t="shared" si="29"/>
        <v>Estudiantes y Graduados</v>
      </c>
      <c r="K210" s="92" t="s">
        <v>414</v>
      </c>
      <c r="L210" s="135"/>
      <c r="M210" s="152"/>
      <c r="N210" s="117"/>
      <c r="O210" s="91">
        <f t="shared" si="26"/>
        <v>0</v>
      </c>
      <c r="P210" s="91">
        <f t="shared" si="28"/>
        <v>0</v>
      </c>
      <c r="Q210" s="91">
        <f t="shared" si="27"/>
        <v>0</v>
      </c>
    </row>
    <row r="211" spans="3:17">
      <c r="C211" s="137"/>
      <c r="D211" s="145"/>
      <c r="E211" s="112"/>
      <c r="F211" s="91">
        <f t="shared" si="25"/>
        <v>0</v>
      </c>
      <c r="G211" s="155"/>
      <c r="H211" s="138"/>
      <c r="I211" s="124" t="e">
        <f>VLOOKUP(H211,Presupuesto!$B$11:$C$565,2,0)</f>
        <v>#N/A</v>
      </c>
      <c r="J211" s="92" t="str">
        <f t="shared" si="29"/>
        <v>Estudiantes y Graduados</v>
      </c>
      <c r="K211" s="92" t="s">
        <v>414</v>
      </c>
      <c r="L211" s="137"/>
      <c r="M211" s="145"/>
      <c r="N211" s="112"/>
      <c r="O211" s="91">
        <f t="shared" si="26"/>
        <v>0</v>
      </c>
      <c r="P211" s="91">
        <f t="shared" si="28"/>
        <v>0</v>
      </c>
      <c r="Q211" s="91">
        <f t="shared" si="27"/>
        <v>0</v>
      </c>
    </row>
    <row r="212" spans="3:17">
      <c r="C212" s="137"/>
      <c r="D212" s="145"/>
      <c r="E212" s="112"/>
      <c r="F212" s="91">
        <f t="shared" si="25"/>
        <v>0</v>
      </c>
      <c r="G212" s="155"/>
      <c r="H212" s="138"/>
      <c r="I212" s="124" t="e">
        <f>VLOOKUP(H212,Presupuesto!$B$11:$C$565,2,0)</f>
        <v>#N/A</v>
      </c>
      <c r="J212" s="92" t="str">
        <f t="shared" si="29"/>
        <v>Estudiantes y Graduados</v>
      </c>
      <c r="K212" s="92" t="s">
        <v>414</v>
      </c>
      <c r="L212" s="137"/>
      <c r="M212" s="145"/>
      <c r="N212" s="112"/>
      <c r="O212" s="91">
        <f t="shared" si="26"/>
        <v>0</v>
      </c>
      <c r="P212" s="91">
        <f t="shared" si="28"/>
        <v>0</v>
      </c>
      <c r="Q212" s="91">
        <f t="shared" si="27"/>
        <v>0</v>
      </c>
    </row>
    <row r="213" spans="3:17">
      <c r="C213" s="137"/>
      <c r="D213" s="145"/>
      <c r="E213" s="112"/>
      <c r="F213" s="91">
        <f t="shared" si="25"/>
        <v>0</v>
      </c>
      <c r="G213" s="155"/>
      <c r="H213" s="138"/>
      <c r="I213" s="124" t="e">
        <f>VLOOKUP(H213,Presupuesto!$B$11:$C$565,2,0)</f>
        <v>#N/A</v>
      </c>
      <c r="J213" s="92" t="str">
        <f t="shared" si="29"/>
        <v>Estudiantes y Graduados</v>
      </c>
      <c r="K213" s="92" t="s">
        <v>414</v>
      </c>
      <c r="L213" s="137"/>
      <c r="M213" s="145"/>
      <c r="N213" s="112"/>
      <c r="O213" s="91">
        <f t="shared" si="26"/>
        <v>0</v>
      </c>
      <c r="P213" s="91">
        <f t="shared" si="28"/>
        <v>0</v>
      </c>
      <c r="Q213" s="91">
        <f t="shared" si="27"/>
        <v>0</v>
      </c>
    </row>
    <row r="214" spans="3:17">
      <c r="C214" s="137"/>
      <c r="D214" s="145"/>
      <c r="E214" s="112"/>
      <c r="F214" s="91">
        <f t="shared" si="25"/>
        <v>0</v>
      </c>
      <c r="G214" s="155"/>
      <c r="H214" s="138"/>
      <c r="I214" s="124" t="e">
        <f>VLOOKUP(H214,Presupuesto!$B$11:$C$565,2,0)</f>
        <v>#N/A</v>
      </c>
      <c r="J214" s="92" t="str">
        <f t="shared" si="29"/>
        <v>Estudiantes y Graduados</v>
      </c>
      <c r="K214" s="92" t="s">
        <v>414</v>
      </c>
      <c r="L214" s="137"/>
      <c r="M214" s="145"/>
      <c r="N214" s="112"/>
      <c r="O214" s="91">
        <f t="shared" si="26"/>
        <v>0</v>
      </c>
      <c r="P214" s="91">
        <f t="shared" si="28"/>
        <v>0</v>
      </c>
      <c r="Q214" s="91">
        <f t="shared" si="27"/>
        <v>0</v>
      </c>
    </row>
    <row r="215" spans="3:17">
      <c r="C215" s="137"/>
      <c r="D215" s="145"/>
      <c r="E215" s="112"/>
      <c r="F215" s="91">
        <f t="shared" si="25"/>
        <v>0</v>
      </c>
      <c r="G215" s="155"/>
      <c r="H215" s="138"/>
      <c r="I215" s="124" t="e">
        <f>VLOOKUP(H215,Presupuesto!$B$11:$C$565,2,0)</f>
        <v>#N/A</v>
      </c>
      <c r="J215" s="92" t="str">
        <f t="shared" si="29"/>
        <v>Estudiantes y Graduados</v>
      </c>
      <c r="K215" s="92" t="s">
        <v>414</v>
      </c>
      <c r="L215" s="137"/>
      <c r="M215" s="145"/>
      <c r="N215" s="112"/>
      <c r="O215" s="91">
        <f t="shared" si="26"/>
        <v>0</v>
      </c>
      <c r="P215" s="91">
        <f t="shared" si="28"/>
        <v>0</v>
      </c>
      <c r="Q215" s="91">
        <f t="shared" si="27"/>
        <v>0</v>
      </c>
    </row>
    <row r="216" spans="3:17">
      <c r="C216" s="137"/>
      <c r="D216" s="145"/>
      <c r="E216" s="112"/>
      <c r="F216" s="91">
        <f t="shared" si="25"/>
        <v>0</v>
      </c>
      <c r="G216" s="155"/>
      <c r="H216" s="138"/>
      <c r="I216" s="124" t="e">
        <f>VLOOKUP(H216,Presupuesto!$B$11:$C$565,2,0)</f>
        <v>#N/A</v>
      </c>
      <c r="J216" s="92" t="str">
        <f t="shared" si="29"/>
        <v>Estudiantes y Graduados</v>
      </c>
      <c r="K216" s="92" t="s">
        <v>414</v>
      </c>
      <c r="L216" s="137"/>
      <c r="M216" s="145"/>
      <c r="N216" s="112"/>
      <c r="O216" s="91">
        <f t="shared" si="26"/>
        <v>0</v>
      </c>
      <c r="P216" s="91">
        <f t="shared" si="28"/>
        <v>0</v>
      </c>
      <c r="Q216" s="91">
        <f t="shared" si="27"/>
        <v>0</v>
      </c>
    </row>
    <row r="217" spans="3:17">
      <c r="C217" s="137"/>
      <c r="D217" s="145"/>
      <c r="E217" s="112"/>
      <c r="F217" s="91">
        <f t="shared" si="25"/>
        <v>0</v>
      </c>
      <c r="G217" s="155"/>
      <c r="H217" s="138"/>
      <c r="I217" s="124" t="e">
        <f>VLOOKUP(H217,Presupuesto!$B$11:$C$565,2,0)</f>
        <v>#N/A</v>
      </c>
      <c r="J217" s="92" t="str">
        <f t="shared" si="29"/>
        <v>Estudiantes y Graduados</v>
      </c>
      <c r="K217" s="92" t="s">
        <v>414</v>
      </c>
      <c r="L217" s="137"/>
      <c r="M217" s="145"/>
      <c r="N217" s="112"/>
      <c r="O217" s="91">
        <f t="shared" si="26"/>
        <v>0</v>
      </c>
      <c r="P217" s="91">
        <f t="shared" si="28"/>
        <v>0</v>
      </c>
      <c r="Q217" s="91">
        <f t="shared" si="27"/>
        <v>0</v>
      </c>
    </row>
    <row r="218" spans="3:17">
      <c r="C218" s="137"/>
      <c r="D218" s="145"/>
      <c r="E218" s="112"/>
      <c r="F218" s="91">
        <f t="shared" si="25"/>
        <v>0</v>
      </c>
      <c r="G218" s="155"/>
      <c r="H218" s="138"/>
      <c r="I218" s="124" t="e">
        <f>VLOOKUP(H218,Presupuesto!$B$11:$C$565,2,0)</f>
        <v>#N/A</v>
      </c>
      <c r="J218" s="92" t="str">
        <f t="shared" si="29"/>
        <v>Estudiantes y Graduados</v>
      </c>
      <c r="K218" s="92" t="s">
        <v>414</v>
      </c>
      <c r="L218" s="137"/>
      <c r="M218" s="145"/>
      <c r="N218" s="112"/>
      <c r="O218" s="91">
        <f t="shared" si="26"/>
        <v>0</v>
      </c>
      <c r="P218" s="91">
        <f t="shared" si="28"/>
        <v>0</v>
      </c>
      <c r="Q218" s="91">
        <f t="shared" si="27"/>
        <v>0</v>
      </c>
    </row>
    <row r="219" spans="3:17">
      <c r="C219" s="139"/>
      <c r="D219" s="145"/>
      <c r="E219" s="112"/>
      <c r="F219" s="91">
        <f t="shared" si="25"/>
        <v>0</v>
      </c>
      <c r="G219" s="155"/>
      <c r="H219" s="140"/>
      <c r="I219" s="124" t="e">
        <f>VLOOKUP(H219,Presupuesto!$B$11:$C$565,2,0)</f>
        <v>#N/A</v>
      </c>
      <c r="J219" s="92" t="str">
        <f t="shared" si="29"/>
        <v>Estudiantes y Graduados</v>
      </c>
      <c r="K219" s="92" t="s">
        <v>405</v>
      </c>
      <c r="L219" s="139"/>
      <c r="M219" s="145"/>
      <c r="N219" s="112"/>
      <c r="O219" s="91">
        <f t="shared" si="26"/>
        <v>0</v>
      </c>
      <c r="P219" s="91">
        <f t="shared" si="28"/>
        <v>0</v>
      </c>
      <c r="Q219" s="91">
        <f t="shared" si="27"/>
        <v>0</v>
      </c>
    </row>
    <row r="220" spans="3:17">
      <c r="C220" s="139"/>
      <c r="D220" s="145"/>
      <c r="E220" s="112"/>
      <c r="F220" s="91">
        <f t="shared" si="25"/>
        <v>0</v>
      </c>
      <c r="G220" s="155"/>
      <c r="H220" s="140"/>
      <c r="I220" s="124" t="e">
        <f>VLOOKUP(H220,Presupuesto!$B$11:$C$565,2,0)</f>
        <v>#N/A</v>
      </c>
      <c r="J220" s="92" t="str">
        <f t="shared" si="29"/>
        <v>Estudiantes y Graduados</v>
      </c>
      <c r="K220" s="92" t="s">
        <v>414</v>
      </c>
      <c r="L220" s="139"/>
      <c r="M220" s="145"/>
      <c r="N220" s="112"/>
      <c r="O220" s="91">
        <f t="shared" si="26"/>
        <v>0</v>
      </c>
      <c r="P220" s="91">
        <f t="shared" si="28"/>
        <v>0</v>
      </c>
      <c r="Q220" s="91">
        <f t="shared" si="27"/>
        <v>0</v>
      </c>
    </row>
    <row r="221" spans="3:17">
      <c r="C221" s="139"/>
      <c r="D221" s="145"/>
      <c r="E221" s="112"/>
      <c r="F221" s="91">
        <f t="shared" si="25"/>
        <v>0</v>
      </c>
      <c r="G221" s="155"/>
      <c r="H221" s="140"/>
      <c r="I221" s="124" t="e">
        <f>VLOOKUP(H221,Presupuesto!$B$11:$C$565,2,0)</f>
        <v>#N/A</v>
      </c>
      <c r="J221" s="92" t="str">
        <f t="shared" si="29"/>
        <v>Estudiantes y Graduados</v>
      </c>
      <c r="K221" s="92" t="s">
        <v>414</v>
      </c>
      <c r="L221" s="139"/>
      <c r="M221" s="145"/>
      <c r="N221" s="112"/>
      <c r="O221" s="91">
        <f t="shared" si="26"/>
        <v>0</v>
      </c>
      <c r="P221" s="91">
        <f t="shared" si="28"/>
        <v>0</v>
      </c>
      <c r="Q221" s="91">
        <f t="shared" si="27"/>
        <v>0</v>
      </c>
    </row>
    <row r="222" spans="3:17">
      <c r="C222" s="139"/>
      <c r="D222" s="145"/>
      <c r="E222" s="112"/>
      <c r="F222" s="91">
        <f t="shared" si="25"/>
        <v>0</v>
      </c>
      <c r="G222" s="155"/>
      <c r="H222" s="140"/>
      <c r="I222" s="124" t="e">
        <f>VLOOKUP(H222,Presupuesto!$B$11:$C$565,2,0)</f>
        <v>#N/A</v>
      </c>
      <c r="J222" s="92" t="str">
        <f t="shared" si="29"/>
        <v>Estudiantes y Graduados</v>
      </c>
      <c r="K222" s="92" t="s">
        <v>414</v>
      </c>
      <c r="L222" s="139"/>
      <c r="M222" s="145"/>
      <c r="N222" s="112"/>
      <c r="O222" s="91">
        <f t="shared" si="26"/>
        <v>0</v>
      </c>
      <c r="P222" s="91">
        <f t="shared" si="28"/>
        <v>0</v>
      </c>
      <c r="Q222" s="91">
        <f t="shared" si="27"/>
        <v>0</v>
      </c>
    </row>
    <row r="223" spans="3:17" ht="15.75" thickBot="1">
      <c r="C223" s="141"/>
      <c r="D223" s="153"/>
      <c r="E223" s="97"/>
      <c r="F223" s="99">
        <f t="shared" si="25"/>
        <v>0</v>
      </c>
      <c r="G223" s="156"/>
      <c r="H223" s="142"/>
      <c r="I223" s="126" t="e">
        <f>VLOOKUP(H223,Presupuesto!$B$11:$C$565,2,0)</f>
        <v>#N/A</v>
      </c>
      <c r="J223" s="100" t="str">
        <f t="shared" ref="J223" si="30">$J$20</f>
        <v>Estudiantes y Graduados</v>
      </c>
      <c r="K223" s="118" t="s">
        <v>396</v>
      </c>
      <c r="L223" s="141"/>
      <c r="M223" s="153"/>
      <c r="N223" s="97"/>
      <c r="O223" s="99">
        <f t="shared" si="26"/>
        <v>0</v>
      </c>
      <c r="P223" s="99">
        <f t="shared" si="28"/>
        <v>0</v>
      </c>
      <c r="Q223" s="99">
        <f t="shared" si="27"/>
        <v>0</v>
      </c>
    </row>
    <row r="224" spans="3:17" ht="15.75" thickBot="1">
      <c r="G224" s="79"/>
    </row>
    <row r="225" spans="3:17" ht="15.75" thickBot="1">
      <c r="C225" s="151" t="s">
        <v>53</v>
      </c>
      <c r="D225" s="102">
        <f>SUM(F232:F266)</f>
        <v>0</v>
      </c>
      <c r="G225" s="73"/>
      <c r="H225" s="69"/>
      <c r="I225" s="69"/>
    </row>
    <row r="226" spans="3:17">
      <c r="G226" s="73"/>
      <c r="H226" s="69"/>
      <c r="I226" s="69"/>
    </row>
    <row r="227" spans="3:17">
      <c r="F227" s="69"/>
      <c r="G227" s="73"/>
      <c r="H227" s="69"/>
      <c r="I227" s="69"/>
    </row>
    <row r="228" spans="3:17" ht="15.75">
      <c r="C228" s="251" t="s">
        <v>394</v>
      </c>
      <c r="D228" s="200"/>
      <c r="F228" s="69"/>
      <c r="G228" s="73"/>
      <c r="H228" s="69"/>
      <c r="I228" s="69"/>
    </row>
    <row r="229" spans="3:17" ht="18.75">
      <c r="C229" s="203" t="e">
        <f>IFERROR(VLOOKUP(D228,'Desarrollo e Innov. Curricular'!$G:$H,2,FALSE),IFERROR(VLOOKUP(D228,'Investigación Científica'!$G:$H,2,FALSE),IFERROR(VLOOKUP(D228,'Vinculación Univ. Sociedad'!$G:$H,2,FALSE),IFERROR(VLOOKUP(D228,'Docencia y Profesorado Universi'!$G:$H,2,FALSE),IFERROR(VLOOKUP(D228,'Estudiantes y Graduados'!$G:$H,2,FALSE),IFERROR(VLOOKUP(D228,'10Gestion Administrativa'!$G:$H,2,FALSE),IFERROR(VLOOKUP(D228,'Gestión Académica'!$G:$H,2,FALSE),IFERROR(VLOOKUP(D228,'Aseguramiento de la Calidad'!$G:$H,2,FALSE),IFERROR(VLOOKUP(D228,'Gestión del Conocimiento'!$G:$H,2,FALSE),IFERROR(VLOOKUP(D228,'Gobernabilidad y Procesos...'!$G:$H,2,FALSE),IFERROR(VLOOKUP(D228,'Gestión del Talento Humano'!$G:$H,2,FALSE),IFERROR(VLOOKUP(D228,'Internacionalización de la E.S.'!$G:$H,2,FALSE),IFERROR(VLOOKUP(D228,'Cultura de Innovación Insti...'!$G:$H,2,FALSE),VLOOKUP(D228,'Lo Esencial de la Reforma Univ.'!$G:$H,2,0))))))))))))))</f>
        <v>#N/A</v>
      </c>
      <c r="D229" s="31"/>
      <c r="F229" s="69"/>
      <c r="G229" s="73"/>
      <c r="H229" s="69"/>
      <c r="I229" s="69"/>
    </row>
    <row r="230" spans="3:17" ht="42.75" thickBot="1">
      <c r="F230" s="87"/>
      <c r="G230" s="70"/>
      <c r="H230" s="70"/>
      <c r="I230" s="70"/>
      <c r="L230" s="221"/>
      <c r="M230" s="222"/>
      <c r="N230" s="221"/>
      <c r="O230" s="221"/>
      <c r="P230" s="224" t="s">
        <v>473</v>
      </c>
      <c r="Q230" s="224" t="s">
        <v>474</v>
      </c>
    </row>
    <row r="231" spans="3:17" ht="30.75" thickBot="1">
      <c r="C231" s="123" t="s">
        <v>44</v>
      </c>
      <c r="D231" s="123" t="s">
        <v>55</v>
      </c>
      <c r="E231" s="130" t="s">
        <v>57</v>
      </c>
      <c r="F231" s="129" t="s">
        <v>27</v>
      </c>
      <c r="G231" s="127" t="s">
        <v>133</v>
      </c>
      <c r="H231" s="130" t="s">
        <v>46</v>
      </c>
      <c r="I231" s="127" t="s">
        <v>134</v>
      </c>
      <c r="J231" s="127" t="s">
        <v>412</v>
      </c>
      <c r="K231" s="127" t="s">
        <v>413</v>
      </c>
      <c r="L231" s="218" t="s">
        <v>21</v>
      </c>
      <c r="M231" s="218" t="s">
        <v>55</v>
      </c>
      <c r="N231" s="219" t="s">
        <v>471</v>
      </c>
      <c r="O231" s="220" t="s">
        <v>472</v>
      </c>
      <c r="P231" s="223">
        <v>0.7</v>
      </c>
      <c r="Q231" s="223">
        <v>0.3</v>
      </c>
    </row>
    <row r="232" spans="3:17">
      <c r="C232" s="215" t="s">
        <v>443</v>
      </c>
      <c r="D232" s="216"/>
      <c r="E232" s="214">
        <f>HLOOKUP(C232,$AH$2:$BU$3,2,0)</f>
        <v>620</v>
      </c>
      <c r="F232" s="91">
        <f t="shared" ref="F232:F266" si="31">D232*E232</f>
        <v>0</v>
      </c>
      <c r="G232" s="155"/>
      <c r="H232" s="136"/>
      <c r="I232" s="124" t="e">
        <f>VLOOKUP(H232,Presupuesto!$B$11:$C$565,2,0)</f>
        <v>#N/A</v>
      </c>
      <c r="J232" s="213" t="s">
        <v>1374</v>
      </c>
      <c r="K232" s="92" t="s">
        <v>396</v>
      </c>
      <c r="L232" s="135"/>
      <c r="M232" s="152"/>
      <c r="N232" s="117"/>
      <c r="O232" s="91">
        <f t="shared" ref="O232:O266" si="32">M232*N232</f>
        <v>0</v>
      </c>
      <c r="P232" s="91">
        <f>$O232*P$16</f>
        <v>0</v>
      </c>
      <c r="Q232" s="91">
        <f t="shared" ref="Q232:Q266" si="33">$O232*Q$16</f>
        <v>0</v>
      </c>
    </row>
    <row r="233" spans="3:17">
      <c r="C233" s="135"/>
      <c r="D233" s="152"/>
      <c r="E233" s="117"/>
      <c r="F233" s="91">
        <f t="shared" si="31"/>
        <v>0</v>
      </c>
      <c r="G233" s="155"/>
      <c r="H233" s="136"/>
      <c r="I233" s="124" t="e">
        <f>VLOOKUP(H233,Presupuesto!$B$11:$C$565,2,0)</f>
        <v>#N/A</v>
      </c>
      <c r="J233" s="92" t="str">
        <f>$J$17</f>
        <v>Estudiantes y Graduados</v>
      </c>
      <c r="K233" s="92" t="s">
        <v>414</v>
      </c>
      <c r="L233" s="135"/>
      <c r="M233" s="152"/>
      <c r="N233" s="117"/>
      <c r="O233" s="91">
        <f t="shared" si="32"/>
        <v>0</v>
      </c>
      <c r="P233" s="91">
        <f t="shared" ref="P233:P266" si="34">$O233*P$16</f>
        <v>0</v>
      </c>
      <c r="Q233" s="91">
        <f t="shared" si="33"/>
        <v>0</v>
      </c>
    </row>
    <row r="234" spans="3:17">
      <c r="C234" s="135"/>
      <c r="D234" s="152"/>
      <c r="E234" s="117"/>
      <c r="F234" s="91">
        <f t="shared" si="31"/>
        <v>0</v>
      </c>
      <c r="G234" s="155"/>
      <c r="H234" s="136"/>
      <c r="I234" s="124" t="e">
        <f>VLOOKUP(H234,Presupuesto!$B$11:$C$565,2,0)</f>
        <v>#N/A</v>
      </c>
      <c r="J234" s="92" t="str">
        <f t="shared" ref="J234:J265" si="35">$J$17</f>
        <v>Estudiantes y Graduados</v>
      </c>
      <c r="K234" s="92" t="s">
        <v>414</v>
      </c>
      <c r="L234" s="135"/>
      <c r="M234" s="152"/>
      <c r="N234" s="117"/>
      <c r="O234" s="91">
        <f t="shared" si="32"/>
        <v>0</v>
      </c>
      <c r="P234" s="91">
        <f t="shared" si="34"/>
        <v>0</v>
      </c>
      <c r="Q234" s="91">
        <f t="shared" si="33"/>
        <v>0</v>
      </c>
    </row>
    <row r="235" spans="3:17">
      <c r="C235" s="135"/>
      <c r="D235" s="152"/>
      <c r="E235" s="117"/>
      <c r="F235" s="91">
        <f t="shared" si="31"/>
        <v>0</v>
      </c>
      <c r="G235" s="155"/>
      <c r="H235" s="136"/>
      <c r="I235" s="124" t="e">
        <f>VLOOKUP(H235,Presupuesto!$B$11:$C$565,2,0)</f>
        <v>#N/A</v>
      </c>
      <c r="J235" s="92" t="str">
        <f t="shared" si="35"/>
        <v>Estudiantes y Graduados</v>
      </c>
      <c r="K235" s="92" t="s">
        <v>414</v>
      </c>
      <c r="L235" s="135"/>
      <c r="M235" s="152"/>
      <c r="N235" s="117"/>
      <c r="O235" s="91">
        <f t="shared" si="32"/>
        <v>0</v>
      </c>
      <c r="P235" s="91">
        <f t="shared" si="34"/>
        <v>0</v>
      </c>
      <c r="Q235" s="91">
        <f t="shared" si="33"/>
        <v>0</v>
      </c>
    </row>
    <row r="236" spans="3:17">
      <c r="C236" s="135"/>
      <c r="D236" s="152"/>
      <c r="E236" s="117"/>
      <c r="F236" s="91">
        <f t="shared" si="31"/>
        <v>0</v>
      </c>
      <c r="G236" s="155"/>
      <c r="H236" s="136"/>
      <c r="I236" s="124" t="e">
        <f>VLOOKUP(H236,Presupuesto!$B$11:$C$565,2,0)</f>
        <v>#N/A</v>
      </c>
      <c r="J236" s="92" t="str">
        <f t="shared" si="35"/>
        <v>Estudiantes y Graduados</v>
      </c>
      <c r="K236" s="92" t="s">
        <v>414</v>
      </c>
      <c r="L236" s="135"/>
      <c r="M236" s="152"/>
      <c r="N236" s="117"/>
      <c r="O236" s="91">
        <f t="shared" si="32"/>
        <v>0</v>
      </c>
      <c r="P236" s="91">
        <f t="shared" si="34"/>
        <v>0</v>
      </c>
      <c r="Q236" s="91">
        <f t="shared" si="33"/>
        <v>0</v>
      </c>
    </row>
    <row r="237" spans="3:17">
      <c r="C237" s="135"/>
      <c r="D237" s="152"/>
      <c r="E237" s="117"/>
      <c r="F237" s="91">
        <f t="shared" si="31"/>
        <v>0</v>
      </c>
      <c r="G237" s="155"/>
      <c r="H237" s="136"/>
      <c r="I237" s="124" t="e">
        <f>VLOOKUP(H237,Presupuesto!$B$11:$C$565,2,0)</f>
        <v>#N/A</v>
      </c>
      <c r="J237" s="92" t="str">
        <f t="shared" si="35"/>
        <v>Estudiantes y Graduados</v>
      </c>
      <c r="K237" s="92" t="s">
        <v>403</v>
      </c>
      <c r="L237" s="135"/>
      <c r="M237" s="152"/>
      <c r="N237" s="117"/>
      <c r="O237" s="91">
        <f t="shared" si="32"/>
        <v>0</v>
      </c>
      <c r="P237" s="91">
        <f t="shared" si="34"/>
        <v>0</v>
      </c>
      <c r="Q237" s="91">
        <f t="shared" si="33"/>
        <v>0</v>
      </c>
    </row>
    <row r="238" spans="3:17">
      <c r="C238" s="135"/>
      <c r="D238" s="152"/>
      <c r="E238" s="117"/>
      <c r="F238" s="91">
        <f t="shared" si="31"/>
        <v>0</v>
      </c>
      <c r="G238" s="155"/>
      <c r="H238" s="136"/>
      <c r="I238" s="124" t="e">
        <f>VLOOKUP(H238,Presupuesto!$B$11:$C$565,2,0)</f>
        <v>#N/A</v>
      </c>
      <c r="J238" s="92" t="str">
        <f t="shared" si="35"/>
        <v>Estudiantes y Graduados</v>
      </c>
      <c r="K238" s="92" t="s">
        <v>414</v>
      </c>
      <c r="L238" s="135"/>
      <c r="M238" s="152"/>
      <c r="N238" s="117"/>
      <c r="O238" s="91">
        <f t="shared" si="32"/>
        <v>0</v>
      </c>
      <c r="P238" s="91">
        <f t="shared" si="34"/>
        <v>0</v>
      </c>
      <c r="Q238" s="91">
        <f t="shared" si="33"/>
        <v>0</v>
      </c>
    </row>
    <row r="239" spans="3:17">
      <c r="C239" s="135"/>
      <c r="D239" s="152"/>
      <c r="E239" s="117"/>
      <c r="F239" s="91">
        <f t="shared" si="31"/>
        <v>0</v>
      </c>
      <c r="G239" s="155"/>
      <c r="H239" s="136"/>
      <c r="I239" s="124" t="e">
        <f>VLOOKUP(H239,Presupuesto!$B$11:$C$565,2,0)</f>
        <v>#N/A</v>
      </c>
      <c r="J239" s="92" t="str">
        <f t="shared" si="35"/>
        <v>Estudiantes y Graduados</v>
      </c>
      <c r="K239" s="92" t="s">
        <v>414</v>
      </c>
      <c r="L239" s="135"/>
      <c r="M239" s="152"/>
      <c r="N239" s="117"/>
      <c r="O239" s="91">
        <f t="shared" si="32"/>
        <v>0</v>
      </c>
      <c r="P239" s="91">
        <f t="shared" si="34"/>
        <v>0</v>
      </c>
      <c r="Q239" s="91">
        <f t="shared" si="33"/>
        <v>0</v>
      </c>
    </row>
    <row r="240" spans="3:17">
      <c r="C240" s="135"/>
      <c r="D240" s="152"/>
      <c r="E240" s="117"/>
      <c r="F240" s="91">
        <f t="shared" si="31"/>
        <v>0</v>
      </c>
      <c r="G240" s="155"/>
      <c r="H240" s="136"/>
      <c r="I240" s="124" t="e">
        <f>VLOOKUP(H240,Presupuesto!$B$11:$C$565,2,0)</f>
        <v>#N/A</v>
      </c>
      <c r="J240" s="92" t="str">
        <f t="shared" si="35"/>
        <v>Estudiantes y Graduados</v>
      </c>
      <c r="K240" s="92" t="s">
        <v>414</v>
      </c>
      <c r="L240" s="135"/>
      <c r="M240" s="152"/>
      <c r="N240" s="117"/>
      <c r="O240" s="91">
        <f t="shared" si="32"/>
        <v>0</v>
      </c>
      <c r="P240" s="91">
        <f t="shared" si="34"/>
        <v>0</v>
      </c>
      <c r="Q240" s="91">
        <f t="shared" si="33"/>
        <v>0</v>
      </c>
    </row>
    <row r="241" spans="3:17">
      <c r="C241" s="135"/>
      <c r="D241" s="152"/>
      <c r="E241" s="117"/>
      <c r="F241" s="91">
        <f t="shared" si="31"/>
        <v>0</v>
      </c>
      <c r="G241" s="155"/>
      <c r="H241" s="136"/>
      <c r="I241" s="124" t="e">
        <f>VLOOKUP(H241,Presupuesto!$B$11:$C$565,2,0)</f>
        <v>#N/A</v>
      </c>
      <c r="J241" s="92" t="str">
        <f t="shared" si="35"/>
        <v>Estudiantes y Graduados</v>
      </c>
      <c r="K241" s="92" t="s">
        <v>414</v>
      </c>
      <c r="L241" s="135"/>
      <c r="M241" s="152"/>
      <c r="N241" s="117"/>
      <c r="O241" s="91">
        <f t="shared" si="32"/>
        <v>0</v>
      </c>
      <c r="P241" s="91">
        <f t="shared" si="34"/>
        <v>0</v>
      </c>
      <c r="Q241" s="91">
        <f t="shared" si="33"/>
        <v>0</v>
      </c>
    </row>
    <row r="242" spans="3:17">
      <c r="C242" s="135"/>
      <c r="D242" s="152"/>
      <c r="E242" s="117"/>
      <c r="F242" s="91">
        <f t="shared" si="31"/>
        <v>0</v>
      </c>
      <c r="G242" s="155"/>
      <c r="H242" s="136"/>
      <c r="I242" s="124" t="e">
        <f>VLOOKUP(H242,Presupuesto!$B$11:$C$565,2,0)</f>
        <v>#N/A</v>
      </c>
      <c r="J242" s="92" t="str">
        <f t="shared" si="35"/>
        <v>Estudiantes y Graduados</v>
      </c>
      <c r="K242" s="92" t="s">
        <v>414</v>
      </c>
      <c r="L242" s="135"/>
      <c r="M242" s="152"/>
      <c r="N242" s="117"/>
      <c r="O242" s="91">
        <f t="shared" si="32"/>
        <v>0</v>
      </c>
      <c r="P242" s="91">
        <f t="shared" si="34"/>
        <v>0</v>
      </c>
      <c r="Q242" s="91">
        <f t="shared" si="33"/>
        <v>0</v>
      </c>
    </row>
    <row r="243" spans="3:17">
      <c r="C243" s="135"/>
      <c r="D243" s="152"/>
      <c r="E243" s="117"/>
      <c r="F243" s="91">
        <f t="shared" si="31"/>
        <v>0</v>
      </c>
      <c r="G243" s="155"/>
      <c r="H243" s="136"/>
      <c r="I243" s="124" t="e">
        <f>VLOOKUP(H243,Presupuesto!$B$11:$C$565,2,0)</f>
        <v>#N/A</v>
      </c>
      <c r="J243" s="92" t="str">
        <f t="shared" si="35"/>
        <v>Estudiantes y Graduados</v>
      </c>
      <c r="K243" s="92" t="s">
        <v>414</v>
      </c>
      <c r="L243" s="135"/>
      <c r="M243" s="152"/>
      <c r="N243" s="117"/>
      <c r="O243" s="91">
        <f t="shared" si="32"/>
        <v>0</v>
      </c>
      <c r="P243" s="91">
        <f t="shared" si="34"/>
        <v>0</v>
      </c>
      <c r="Q243" s="91">
        <f t="shared" si="33"/>
        <v>0</v>
      </c>
    </row>
    <row r="244" spans="3:17">
      <c r="C244" s="135"/>
      <c r="D244" s="152"/>
      <c r="E244" s="117"/>
      <c r="F244" s="91">
        <f t="shared" si="31"/>
        <v>0</v>
      </c>
      <c r="G244" s="155"/>
      <c r="H244" s="136"/>
      <c r="I244" s="124" t="e">
        <f>VLOOKUP(H244,Presupuesto!$B$11:$C$565,2,0)</f>
        <v>#N/A</v>
      </c>
      <c r="J244" s="92" t="str">
        <f t="shared" si="35"/>
        <v>Estudiantes y Graduados</v>
      </c>
      <c r="K244" s="92" t="s">
        <v>414</v>
      </c>
      <c r="L244" s="135"/>
      <c r="M244" s="152"/>
      <c r="N244" s="117"/>
      <c r="O244" s="91">
        <f t="shared" si="32"/>
        <v>0</v>
      </c>
      <c r="P244" s="91">
        <f t="shared" si="34"/>
        <v>0</v>
      </c>
      <c r="Q244" s="91">
        <f t="shared" si="33"/>
        <v>0</v>
      </c>
    </row>
    <row r="245" spans="3:17">
      <c r="C245" s="135"/>
      <c r="D245" s="152"/>
      <c r="E245" s="117"/>
      <c r="F245" s="91">
        <f t="shared" si="31"/>
        <v>0</v>
      </c>
      <c r="G245" s="155"/>
      <c r="H245" s="136"/>
      <c r="I245" s="124" t="e">
        <f>VLOOKUP(H245,Presupuesto!$B$11:$C$565,2,0)</f>
        <v>#N/A</v>
      </c>
      <c r="J245" s="92" t="str">
        <f t="shared" si="35"/>
        <v>Estudiantes y Graduados</v>
      </c>
      <c r="K245" s="92" t="s">
        <v>414</v>
      </c>
      <c r="L245" s="135"/>
      <c r="M245" s="152"/>
      <c r="N245" s="117"/>
      <c r="O245" s="91">
        <f t="shared" si="32"/>
        <v>0</v>
      </c>
      <c r="P245" s="91">
        <f t="shared" si="34"/>
        <v>0</v>
      </c>
      <c r="Q245" s="91">
        <f t="shared" si="33"/>
        <v>0</v>
      </c>
    </row>
    <row r="246" spans="3:17">
      <c r="C246" s="135"/>
      <c r="D246" s="152"/>
      <c r="E246" s="117"/>
      <c r="F246" s="91">
        <f t="shared" si="31"/>
        <v>0</v>
      </c>
      <c r="G246" s="155"/>
      <c r="H246" s="136"/>
      <c r="I246" s="124" t="e">
        <f>VLOOKUP(H246,Presupuesto!$B$11:$C$565,2,0)</f>
        <v>#N/A</v>
      </c>
      <c r="J246" s="92" t="str">
        <f t="shared" si="35"/>
        <v>Estudiantes y Graduados</v>
      </c>
      <c r="K246" s="92" t="s">
        <v>414</v>
      </c>
      <c r="L246" s="135"/>
      <c r="M246" s="152"/>
      <c r="N246" s="117"/>
      <c r="O246" s="91">
        <f t="shared" si="32"/>
        <v>0</v>
      </c>
      <c r="P246" s="91">
        <f t="shared" si="34"/>
        <v>0</v>
      </c>
      <c r="Q246" s="91">
        <f t="shared" si="33"/>
        <v>0</v>
      </c>
    </row>
    <row r="247" spans="3:17">
      <c r="C247" s="135"/>
      <c r="D247" s="152"/>
      <c r="E247" s="117"/>
      <c r="F247" s="91">
        <f t="shared" si="31"/>
        <v>0</v>
      </c>
      <c r="G247" s="155"/>
      <c r="H247" s="136"/>
      <c r="I247" s="124" t="e">
        <f>VLOOKUP(H247,Presupuesto!$B$11:$C$565,2,0)</f>
        <v>#N/A</v>
      </c>
      <c r="J247" s="92" t="str">
        <f t="shared" si="35"/>
        <v>Estudiantes y Graduados</v>
      </c>
      <c r="K247" s="92" t="s">
        <v>414</v>
      </c>
      <c r="L247" s="135"/>
      <c r="M247" s="152"/>
      <c r="N247" s="117"/>
      <c r="O247" s="91">
        <f t="shared" si="32"/>
        <v>0</v>
      </c>
      <c r="P247" s="91">
        <f t="shared" si="34"/>
        <v>0</v>
      </c>
      <c r="Q247" s="91">
        <f t="shared" si="33"/>
        <v>0</v>
      </c>
    </row>
    <row r="248" spans="3:17">
      <c r="C248" s="135"/>
      <c r="D248" s="152"/>
      <c r="E248" s="117"/>
      <c r="F248" s="91">
        <f t="shared" si="31"/>
        <v>0</v>
      </c>
      <c r="G248" s="155"/>
      <c r="H248" s="136"/>
      <c r="I248" s="124" t="e">
        <f>VLOOKUP(H248,Presupuesto!$B$11:$C$565,2,0)</f>
        <v>#N/A</v>
      </c>
      <c r="J248" s="92" t="str">
        <f t="shared" si="35"/>
        <v>Estudiantes y Graduados</v>
      </c>
      <c r="K248" s="92" t="s">
        <v>414</v>
      </c>
      <c r="L248" s="135"/>
      <c r="M248" s="152"/>
      <c r="N248" s="117"/>
      <c r="O248" s="91">
        <f t="shared" si="32"/>
        <v>0</v>
      </c>
      <c r="P248" s="91">
        <f t="shared" si="34"/>
        <v>0</v>
      </c>
      <c r="Q248" s="91">
        <f t="shared" si="33"/>
        <v>0</v>
      </c>
    </row>
    <row r="249" spans="3:17">
      <c r="C249" s="135"/>
      <c r="D249" s="152"/>
      <c r="E249" s="117"/>
      <c r="F249" s="91">
        <f t="shared" si="31"/>
        <v>0</v>
      </c>
      <c r="G249" s="155"/>
      <c r="H249" s="136"/>
      <c r="I249" s="124" t="e">
        <f>VLOOKUP(H249,Presupuesto!$B$11:$C$565,2,0)</f>
        <v>#N/A</v>
      </c>
      <c r="J249" s="92" t="str">
        <f t="shared" si="35"/>
        <v>Estudiantes y Graduados</v>
      </c>
      <c r="K249" s="92" t="s">
        <v>414</v>
      </c>
      <c r="L249" s="135"/>
      <c r="M249" s="152"/>
      <c r="N249" s="117"/>
      <c r="O249" s="91">
        <f t="shared" si="32"/>
        <v>0</v>
      </c>
      <c r="P249" s="91">
        <f t="shared" si="34"/>
        <v>0</v>
      </c>
      <c r="Q249" s="91">
        <f t="shared" si="33"/>
        <v>0</v>
      </c>
    </row>
    <row r="250" spans="3:17">
      <c r="C250" s="135"/>
      <c r="D250" s="152"/>
      <c r="E250" s="117"/>
      <c r="F250" s="91">
        <f t="shared" si="31"/>
        <v>0</v>
      </c>
      <c r="G250" s="155"/>
      <c r="H250" s="136"/>
      <c r="I250" s="124" t="e">
        <f>VLOOKUP(H250,Presupuesto!$B$11:$C$565,2,0)</f>
        <v>#N/A</v>
      </c>
      <c r="J250" s="92" t="str">
        <f t="shared" si="35"/>
        <v>Estudiantes y Graduados</v>
      </c>
      <c r="K250" s="92" t="s">
        <v>414</v>
      </c>
      <c r="L250" s="135"/>
      <c r="M250" s="152"/>
      <c r="N250" s="117"/>
      <c r="O250" s="91">
        <f t="shared" si="32"/>
        <v>0</v>
      </c>
      <c r="P250" s="91">
        <f t="shared" si="34"/>
        <v>0</v>
      </c>
      <c r="Q250" s="91">
        <f t="shared" si="33"/>
        <v>0</v>
      </c>
    </row>
    <row r="251" spans="3:17">
      <c r="C251" s="135"/>
      <c r="D251" s="152"/>
      <c r="E251" s="117"/>
      <c r="F251" s="91">
        <f t="shared" si="31"/>
        <v>0</v>
      </c>
      <c r="G251" s="155"/>
      <c r="H251" s="136"/>
      <c r="I251" s="124" t="e">
        <f>VLOOKUP(H251,Presupuesto!$B$11:$C$565,2,0)</f>
        <v>#N/A</v>
      </c>
      <c r="J251" s="92" t="str">
        <f t="shared" si="35"/>
        <v>Estudiantes y Graduados</v>
      </c>
      <c r="K251" s="92" t="s">
        <v>414</v>
      </c>
      <c r="L251" s="135"/>
      <c r="M251" s="152"/>
      <c r="N251" s="117"/>
      <c r="O251" s="91">
        <f t="shared" si="32"/>
        <v>0</v>
      </c>
      <c r="P251" s="91">
        <f t="shared" si="34"/>
        <v>0</v>
      </c>
      <c r="Q251" s="91">
        <f t="shared" si="33"/>
        <v>0</v>
      </c>
    </row>
    <row r="252" spans="3:17">
      <c r="C252" s="135"/>
      <c r="D252" s="152"/>
      <c r="E252" s="117"/>
      <c r="F252" s="91">
        <f t="shared" si="31"/>
        <v>0</v>
      </c>
      <c r="G252" s="155"/>
      <c r="H252" s="136"/>
      <c r="I252" s="124" t="e">
        <f>VLOOKUP(H252,Presupuesto!$B$11:$C$565,2,0)</f>
        <v>#N/A</v>
      </c>
      <c r="J252" s="92" t="str">
        <f t="shared" si="35"/>
        <v>Estudiantes y Graduados</v>
      </c>
      <c r="K252" s="92" t="s">
        <v>414</v>
      </c>
      <c r="L252" s="135"/>
      <c r="M252" s="152"/>
      <c r="N252" s="117"/>
      <c r="O252" s="91">
        <f t="shared" si="32"/>
        <v>0</v>
      </c>
      <c r="P252" s="91">
        <f t="shared" si="34"/>
        <v>0</v>
      </c>
      <c r="Q252" s="91">
        <f t="shared" si="33"/>
        <v>0</v>
      </c>
    </row>
    <row r="253" spans="3:17">
      <c r="C253" s="135"/>
      <c r="D253" s="152"/>
      <c r="E253" s="117"/>
      <c r="F253" s="91">
        <f t="shared" si="31"/>
        <v>0</v>
      </c>
      <c r="G253" s="155"/>
      <c r="H253" s="136"/>
      <c r="I253" s="124" t="e">
        <f>VLOOKUP(H253,Presupuesto!$B$11:$C$565,2,0)</f>
        <v>#N/A</v>
      </c>
      <c r="J253" s="92" t="str">
        <f t="shared" si="35"/>
        <v>Estudiantes y Graduados</v>
      </c>
      <c r="K253" s="92" t="s">
        <v>414</v>
      </c>
      <c r="L253" s="135"/>
      <c r="M253" s="152"/>
      <c r="N253" s="117"/>
      <c r="O253" s="91">
        <f t="shared" si="32"/>
        <v>0</v>
      </c>
      <c r="P253" s="91">
        <f t="shared" si="34"/>
        <v>0</v>
      </c>
      <c r="Q253" s="91">
        <f t="shared" si="33"/>
        <v>0</v>
      </c>
    </row>
    <row r="254" spans="3:17">
      <c r="C254" s="137"/>
      <c r="D254" s="145"/>
      <c r="E254" s="112"/>
      <c r="F254" s="91">
        <f t="shared" si="31"/>
        <v>0</v>
      </c>
      <c r="G254" s="155"/>
      <c r="H254" s="138"/>
      <c r="I254" s="124" t="e">
        <f>VLOOKUP(H254,Presupuesto!$B$11:$C$565,2,0)</f>
        <v>#N/A</v>
      </c>
      <c r="J254" s="92" t="str">
        <f t="shared" si="35"/>
        <v>Estudiantes y Graduados</v>
      </c>
      <c r="K254" s="92" t="s">
        <v>414</v>
      </c>
      <c r="L254" s="137"/>
      <c r="M254" s="145"/>
      <c r="N254" s="112"/>
      <c r="O254" s="91">
        <f t="shared" si="32"/>
        <v>0</v>
      </c>
      <c r="P254" s="91">
        <f t="shared" si="34"/>
        <v>0</v>
      </c>
      <c r="Q254" s="91">
        <f t="shared" si="33"/>
        <v>0</v>
      </c>
    </row>
    <row r="255" spans="3:17">
      <c r="C255" s="137"/>
      <c r="D255" s="145"/>
      <c r="E255" s="112"/>
      <c r="F255" s="91">
        <f t="shared" si="31"/>
        <v>0</v>
      </c>
      <c r="G255" s="155"/>
      <c r="H255" s="138"/>
      <c r="I255" s="124" t="e">
        <f>VLOOKUP(H255,Presupuesto!$B$11:$C$565,2,0)</f>
        <v>#N/A</v>
      </c>
      <c r="J255" s="92" t="str">
        <f t="shared" si="35"/>
        <v>Estudiantes y Graduados</v>
      </c>
      <c r="K255" s="92" t="s">
        <v>414</v>
      </c>
      <c r="L255" s="137"/>
      <c r="M255" s="145"/>
      <c r="N255" s="112"/>
      <c r="O255" s="91">
        <f t="shared" si="32"/>
        <v>0</v>
      </c>
      <c r="P255" s="91">
        <f t="shared" si="34"/>
        <v>0</v>
      </c>
      <c r="Q255" s="91">
        <f t="shared" si="33"/>
        <v>0</v>
      </c>
    </row>
    <row r="256" spans="3:17">
      <c r="C256" s="137"/>
      <c r="D256" s="145"/>
      <c r="E256" s="112"/>
      <c r="F256" s="91">
        <f t="shared" si="31"/>
        <v>0</v>
      </c>
      <c r="G256" s="155"/>
      <c r="H256" s="138"/>
      <c r="I256" s="124" t="e">
        <f>VLOOKUP(H256,Presupuesto!$B$11:$C$565,2,0)</f>
        <v>#N/A</v>
      </c>
      <c r="J256" s="92" t="str">
        <f t="shared" si="35"/>
        <v>Estudiantes y Graduados</v>
      </c>
      <c r="K256" s="92" t="s">
        <v>414</v>
      </c>
      <c r="L256" s="137"/>
      <c r="M256" s="145"/>
      <c r="N256" s="112"/>
      <c r="O256" s="91">
        <f t="shared" si="32"/>
        <v>0</v>
      </c>
      <c r="P256" s="91">
        <f t="shared" si="34"/>
        <v>0</v>
      </c>
      <c r="Q256" s="91">
        <f t="shared" si="33"/>
        <v>0</v>
      </c>
    </row>
    <row r="257" spans="3:17">
      <c r="C257" s="137"/>
      <c r="D257" s="145"/>
      <c r="E257" s="112"/>
      <c r="F257" s="91">
        <f t="shared" si="31"/>
        <v>0</v>
      </c>
      <c r="G257" s="155"/>
      <c r="H257" s="138"/>
      <c r="I257" s="124" t="e">
        <f>VLOOKUP(H257,Presupuesto!$B$11:$C$565,2,0)</f>
        <v>#N/A</v>
      </c>
      <c r="J257" s="92" t="str">
        <f t="shared" si="35"/>
        <v>Estudiantes y Graduados</v>
      </c>
      <c r="K257" s="92" t="s">
        <v>414</v>
      </c>
      <c r="L257" s="137"/>
      <c r="M257" s="145"/>
      <c r="N257" s="112"/>
      <c r="O257" s="91">
        <f t="shared" si="32"/>
        <v>0</v>
      </c>
      <c r="P257" s="91">
        <f t="shared" si="34"/>
        <v>0</v>
      </c>
      <c r="Q257" s="91">
        <f t="shared" si="33"/>
        <v>0</v>
      </c>
    </row>
    <row r="258" spans="3:17">
      <c r="C258" s="137"/>
      <c r="D258" s="145"/>
      <c r="E258" s="112"/>
      <c r="F258" s="91">
        <f t="shared" si="31"/>
        <v>0</v>
      </c>
      <c r="G258" s="155"/>
      <c r="H258" s="138"/>
      <c r="I258" s="124" t="e">
        <f>VLOOKUP(H258,Presupuesto!$B$11:$C$565,2,0)</f>
        <v>#N/A</v>
      </c>
      <c r="J258" s="92" t="str">
        <f t="shared" si="35"/>
        <v>Estudiantes y Graduados</v>
      </c>
      <c r="K258" s="92" t="s">
        <v>414</v>
      </c>
      <c r="L258" s="137"/>
      <c r="M258" s="145"/>
      <c r="N258" s="112"/>
      <c r="O258" s="91">
        <f t="shared" si="32"/>
        <v>0</v>
      </c>
      <c r="P258" s="91">
        <f t="shared" si="34"/>
        <v>0</v>
      </c>
      <c r="Q258" s="91">
        <f t="shared" si="33"/>
        <v>0</v>
      </c>
    </row>
    <row r="259" spans="3:17">
      <c r="C259" s="137"/>
      <c r="D259" s="145"/>
      <c r="E259" s="112"/>
      <c r="F259" s="91">
        <f t="shared" si="31"/>
        <v>0</v>
      </c>
      <c r="G259" s="155"/>
      <c r="H259" s="138"/>
      <c r="I259" s="124" t="e">
        <f>VLOOKUP(H259,Presupuesto!$B$11:$C$565,2,0)</f>
        <v>#N/A</v>
      </c>
      <c r="J259" s="92" t="str">
        <f t="shared" si="35"/>
        <v>Estudiantes y Graduados</v>
      </c>
      <c r="K259" s="92" t="s">
        <v>414</v>
      </c>
      <c r="L259" s="137"/>
      <c r="M259" s="145"/>
      <c r="N259" s="112"/>
      <c r="O259" s="91">
        <f t="shared" si="32"/>
        <v>0</v>
      </c>
      <c r="P259" s="91">
        <f t="shared" si="34"/>
        <v>0</v>
      </c>
      <c r="Q259" s="91">
        <f t="shared" si="33"/>
        <v>0</v>
      </c>
    </row>
    <row r="260" spans="3:17">
      <c r="C260" s="137"/>
      <c r="D260" s="145"/>
      <c r="E260" s="112"/>
      <c r="F260" s="91">
        <f t="shared" si="31"/>
        <v>0</v>
      </c>
      <c r="G260" s="155"/>
      <c r="H260" s="138"/>
      <c r="I260" s="124" t="e">
        <f>VLOOKUP(H260,Presupuesto!$B$11:$C$565,2,0)</f>
        <v>#N/A</v>
      </c>
      <c r="J260" s="92" t="str">
        <f t="shared" si="35"/>
        <v>Estudiantes y Graduados</v>
      </c>
      <c r="K260" s="92" t="s">
        <v>414</v>
      </c>
      <c r="L260" s="137"/>
      <c r="M260" s="145"/>
      <c r="N260" s="112"/>
      <c r="O260" s="91">
        <f t="shared" si="32"/>
        <v>0</v>
      </c>
      <c r="P260" s="91">
        <f t="shared" si="34"/>
        <v>0</v>
      </c>
      <c r="Q260" s="91">
        <f t="shared" si="33"/>
        <v>0</v>
      </c>
    </row>
    <row r="261" spans="3:17">
      <c r="C261" s="137"/>
      <c r="D261" s="145"/>
      <c r="E261" s="112"/>
      <c r="F261" s="91">
        <f t="shared" si="31"/>
        <v>0</v>
      </c>
      <c r="G261" s="155"/>
      <c r="H261" s="138"/>
      <c r="I261" s="124" t="e">
        <f>VLOOKUP(H261,Presupuesto!$B$11:$C$565,2,0)</f>
        <v>#N/A</v>
      </c>
      <c r="J261" s="92" t="str">
        <f t="shared" si="35"/>
        <v>Estudiantes y Graduados</v>
      </c>
      <c r="K261" s="92" t="s">
        <v>414</v>
      </c>
      <c r="L261" s="137"/>
      <c r="M261" s="145"/>
      <c r="N261" s="112"/>
      <c r="O261" s="91">
        <f t="shared" si="32"/>
        <v>0</v>
      </c>
      <c r="P261" s="91">
        <f t="shared" si="34"/>
        <v>0</v>
      </c>
      <c r="Q261" s="91">
        <f t="shared" si="33"/>
        <v>0</v>
      </c>
    </row>
    <row r="262" spans="3:17">
      <c r="C262" s="139"/>
      <c r="D262" s="145"/>
      <c r="E262" s="112"/>
      <c r="F262" s="91">
        <f t="shared" si="31"/>
        <v>0</v>
      </c>
      <c r="G262" s="155"/>
      <c r="H262" s="140"/>
      <c r="I262" s="124" t="e">
        <f>VLOOKUP(H262,Presupuesto!$B$11:$C$565,2,0)</f>
        <v>#N/A</v>
      </c>
      <c r="J262" s="92" t="str">
        <f t="shared" si="35"/>
        <v>Estudiantes y Graduados</v>
      </c>
      <c r="K262" s="92" t="s">
        <v>405</v>
      </c>
      <c r="L262" s="139"/>
      <c r="M262" s="145"/>
      <c r="N262" s="112"/>
      <c r="O262" s="91">
        <f t="shared" si="32"/>
        <v>0</v>
      </c>
      <c r="P262" s="91">
        <f t="shared" si="34"/>
        <v>0</v>
      </c>
      <c r="Q262" s="91">
        <f t="shared" si="33"/>
        <v>0</v>
      </c>
    </row>
    <row r="263" spans="3:17">
      <c r="C263" s="139"/>
      <c r="D263" s="145"/>
      <c r="E263" s="112"/>
      <c r="F263" s="91">
        <f t="shared" si="31"/>
        <v>0</v>
      </c>
      <c r="G263" s="155"/>
      <c r="H263" s="140"/>
      <c r="I263" s="124" t="e">
        <f>VLOOKUP(H263,Presupuesto!$B$11:$C$565,2,0)</f>
        <v>#N/A</v>
      </c>
      <c r="J263" s="92" t="str">
        <f t="shared" si="35"/>
        <v>Estudiantes y Graduados</v>
      </c>
      <c r="K263" s="92" t="s">
        <v>414</v>
      </c>
      <c r="L263" s="139"/>
      <c r="M263" s="145"/>
      <c r="N263" s="112"/>
      <c r="O263" s="91">
        <f t="shared" si="32"/>
        <v>0</v>
      </c>
      <c r="P263" s="91">
        <f t="shared" si="34"/>
        <v>0</v>
      </c>
      <c r="Q263" s="91">
        <f t="shared" si="33"/>
        <v>0</v>
      </c>
    </row>
    <row r="264" spans="3:17">
      <c r="C264" s="139"/>
      <c r="D264" s="145"/>
      <c r="E264" s="112"/>
      <c r="F264" s="91">
        <f t="shared" si="31"/>
        <v>0</v>
      </c>
      <c r="G264" s="155"/>
      <c r="H264" s="140"/>
      <c r="I264" s="124" t="e">
        <f>VLOOKUP(H264,Presupuesto!$B$11:$C$565,2,0)</f>
        <v>#N/A</v>
      </c>
      <c r="J264" s="92" t="str">
        <f t="shared" si="35"/>
        <v>Estudiantes y Graduados</v>
      </c>
      <c r="K264" s="92" t="s">
        <v>414</v>
      </c>
      <c r="L264" s="139"/>
      <c r="M264" s="145"/>
      <c r="N264" s="112"/>
      <c r="O264" s="91">
        <f t="shared" si="32"/>
        <v>0</v>
      </c>
      <c r="P264" s="91">
        <f t="shared" si="34"/>
        <v>0</v>
      </c>
      <c r="Q264" s="91">
        <f t="shared" si="33"/>
        <v>0</v>
      </c>
    </row>
    <row r="265" spans="3:17">
      <c r="C265" s="139"/>
      <c r="D265" s="145"/>
      <c r="E265" s="112"/>
      <c r="F265" s="91">
        <f t="shared" si="31"/>
        <v>0</v>
      </c>
      <c r="G265" s="155"/>
      <c r="H265" s="140"/>
      <c r="I265" s="124" t="e">
        <f>VLOOKUP(H265,Presupuesto!$B$11:$C$565,2,0)</f>
        <v>#N/A</v>
      </c>
      <c r="J265" s="92" t="str">
        <f t="shared" si="35"/>
        <v>Estudiantes y Graduados</v>
      </c>
      <c r="K265" s="92" t="s">
        <v>414</v>
      </c>
      <c r="L265" s="139"/>
      <c r="M265" s="145"/>
      <c r="N265" s="112"/>
      <c r="O265" s="91">
        <f t="shared" si="32"/>
        <v>0</v>
      </c>
      <c r="P265" s="91">
        <f t="shared" si="34"/>
        <v>0</v>
      </c>
      <c r="Q265" s="91">
        <f t="shared" si="33"/>
        <v>0</v>
      </c>
    </row>
    <row r="266" spans="3:17" ht="15.75" thickBot="1">
      <c r="C266" s="141"/>
      <c r="D266" s="153"/>
      <c r="E266" s="97"/>
      <c r="F266" s="99">
        <f t="shared" si="31"/>
        <v>0</v>
      </c>
      <c r="G266" s="156"/>
      <c r="H266" s="142"/>
      <c r="I266" s="126" t="e">
        <f>VLOOKUP(H266,Presupuesto!$B$11:$C$565,2,0)</f>
        <v>#N/A</v>
      </c>
      <c r="J266" s="100" t="str">
        <f t="shared" ref="J266" si="36">$J$20</f>
        <v>Estudiantes y Graduados</v>
      </c>
      <c r="K266" s="118" t="s">
        <v>396</v>
      </c>
      <c r="L266" s="141"/>
      <c r="M266" s="153"/>
      <c r="N266" s="97"/>
      <c r="O266" s="99">
        <f t="shared" si="32"/>
        <v>0</v>
      </c>
      <c r="P266" s="99">
        <f t="shared" si="34"/>
        <v>0</v>
      </c>
      <c r="Q266" s="99">
        <f t="shared" si="33"/>
        <v>0</v>
      </c>
    </row>
    <row r="267" spans="3:17" ht="15.75" thickBot="1"/>
    <row r="268" spans="3:17" ht="15.75" thickBot="1">
      <c r="C268" s="151" t="s">
        <v>53</v>
      </c>
      <c r="D268" s="102">
        <f>SUM(F275:F309)</f>
        <v>0</v>
      </c>
      <c r="G268" s="73"/>
      <c r="H268" s="69"/>
      <c r="I268" s="69"/>
    </row>
    <row r="269" spans="3:17">
      <c r="G269" s="73"/>
      <c r="H269" s="69"/>
      <c r="I269" s="69"/>
    </row>
    <row r="270" spans="3:17">
      <c r="F270" s="69"/>
      <c r="G270" s="73"/>
      <c r="H270" s="69"/>
      <c r="I270" s="69"/>
    </row>
    <row r="271" spans="3:17" ht="15.75">
      <c r="C271" s="251" t="s">
        <v>394</v>
      </c>
      <c r="D271" s="200"/>
      <c r="F271" s="69"/>
      <c r="G271" s="73"/>
      <c r="H271" s="69"/>
      <c r="I271" s="69"/>
    </row>
    <row r="272" spans="3:17" ht="18.75">
      <c r="C272" s="203" t="e">
        <f>IFERROR(VLOOKUP(D271,'Desarrollo e Innov. Curricular'!$G:$H,2,FALSE),IFERROR(VLOOKUP(D271,'Investigación Científica'!$G:$H,2,FALSE),IFERROR(VLOOKUP(D271,'Vinculación Univ. Sociedad'!$G:$H,2,FALSE),IFERROR(VLOOKUP(D271,'Docencia y Profesorado Universi'!$G:$H,2,FALSE),IFERROR(VLOOKUP(D271,'Estudiantes y Graduados'!$G:$H,2,FALSE),IFERROR(VLOOKUP(D271,'10Gestion Administrativa'!$G:$H,2,FALSE),IFERROR(VLOOKUP(D271,'Gestión Académica'!$G:$H,2,FALSE),IFERROR(VLOOKUP(D271,'Aseguramiento de la Calidad'!$G:$H,2,FALSE),IFERROR(VLOOKUP(D271,'Gestión del Conocimiento'!$G:$H,2,FALSE),IFERROR(VLOOKUP(D271,'Gobernabilidad y Procesos...'!$G:$H,2,FALSE),IFERROR(VLOOKUP(D271,'Gestión del Talento Humano'!$G:$H,2,FALSE),IFERROR(VLOOKUP(D271,'Internacionalización de la E.S.'!$G:$H,2,FALSE),IFERROR(VLOOKUP(D271,'Cultura de Innovación Insti...'!$G:$H,2,FALSE),VLOOKUP(D271,'Lo Esencial de la Reforma Univ.'!$G:$H,2,0))))))))))))))</f>
        <v>#N/A</v>
      </c>
      <c r="D272" s="31"/>
      <c r="F272" s="69"/>
      <c r="G272" s="73"/>
      <c r="H272" s="69"/>
      <c r="I272" s="69"/>
    </row>
    <row r="273" spans="3:17" ht="42.75" thickBot="1">
      <c r="F273" s="87"/>
      <c r="G273" s="70"/>
      <c r="H273" s="70"/>
      <c r="I273" s="70"/>
      <c r="L273" s="221"/>
      <c r="M273" s="222"/>
      <c r="N273" s="221"/>
      <c r="O273" s="221"/>
      <c r="P273" s="224" t="s">
        <v>473</v>
      </c>
      <c r="Q273" s="224" t="s">
        <v>474</v>
      </c>
    </row>
    <row r="274" spans="3:17" ht="30.75" thickBot="1">
      <c r="C274" s="123" t="s">
        <v>44</v>
      </c>
      <c r="D274" s="123" t="s">
        <v>55</v>
      </c>
      <c r="E274" s="130" t="s">
        <v>57</v>
      </c>
      <c r="F274" s="129" t="s">
        <v>27</v>
      </c>
      <c r="G274" s="127" t="s">
        <v>133</v>
      </c>
      <c r="H274" s="130" t="s">
        <v>46</v>
      </c>
      <c r="I274" s="127" t="s">
        <v>134</v>
      </c>
      <c r="J274" s="127" t="s">
        <v>412</v>
      </c>
      <c r="K274" s="127" t="s">
        <v>413</v>
      </c>
      <c r="L274" s="218" t="s">
        <v>21</v>
      </c>
      <c r="M274" s="218" t="s">
        <v>55</v>
      </c>
      <c r="N274" s="219" t="s">
        <v>471</v>
      </c>
      <c r="O274" s="220" t="s">
        <v>472</v>
      </c>
      <c r="P274" s="223">
        <v>0.7</v>
      </c>
      <c r="Q274" s="223">
        <v>0.3</v>
      </c>
    </row>
    <row r="275" spans="3:17">
      <c r="C275" s="215" t="s">
        <v>443</v>
      </c>
      <c r="D275" s="216"/>
      <c r="E275" s="214">
        <f>HLOOKUP(C275,$AH$2:$BU$3,2,0)</f>
        <v>620</v>
      </c>
      <c r="F275" s="91">
        <f t="shared" ref="F275:F309" si="37">D275*E275</f>
        <v>0</v>
      </c>
      <c r="G275" s="155"/>
      <c r="H275" s="136"/>
      <c r="I275" s="124" t="e">
        <f>VLOOKUP(H275,Presupuesto!$B$11:$C$565,2,0)</f>
        <v>#N/A</v>
      </c>
      <c r="J275" s="213" t="s">
        <v>1374</v>
      </c>
      <c r="K275" s="92" t="s">
        <v>396</v>
      </c>
      <c r="L275" s="135"/>
      <c r="M275" s="152"/>
      <c r="N275" s="117"/>
      <c r="O275" s="91">
        <f t="shared" ref="O275:O309" si="38">M275*N275</f>
        <v>0</v>
      </c>
      <c r="P275" s="91">
        <f>$O275*P$16</f>
        <v>0</v>
      </c>
      <c r="Q275" s="91">
        <f t="shared" ref="Q275:Q309" si="39">$O275*Q$16</f>
        <v>0</v>
      </c>
    </row>
    <row r="276" spans="3:17">
      <c r="C276" s="135"/>
      <c r="D276" s="152"/>
      <c r="E276" s="117"/>
      <c r="F276" s="91">
        <f t="shared" si="37"/>
        <v>0</v>
      </c>
      <c r="G276" s="155"/>
      <c r="H276" s="136"/>
      <c r="I276" s="124" t="e">
        <f>VLOOKUP(H276,Presupuesto!$B$11:$C$565,2,0)</f>
        <v>#N/A</v>
      </c>
      <c r="J276" s="92" t="str">
        <f>$J$17</f>
        <v>Estudiantes y Graduados</v>
      </c>
      <c r="K276" s="92" t="s">
        <v>414</v>
      </c>
      <c r="L276" s="135"/>
      <c r="M276" s="152"/>
      <c r="N276" s="117"/>
      <c r="O276" s="91">
        <f t="shared" si="38"/>
        <v>0</v>
      </c>
      <c r="P276" s="91">
        <f t="shared" ref="P276:P309" si="40">$O276*P$16</f>
        <v>0</v>
      </c>
      <c r="Q276" s="91">
        <f t="shared" si="39"/>
        <v>0</v>
      </c>
    </row>
    <row r="277" spans="3:17">
      <c r="C277" s="135"/>
      <c r="D277" s="152"/>
      <c r="E277" s="117"/>
      <c r="F277" s="91">
        <f t="shared" si="37"/>
        <v>0</v>
      </c>
      <c r="G277" s="155"/>
      <c r="H277" s="136"/>
      <c r="I277" s="124" t="e">
        <f>VLOOKUP(H277,Presupuesto!$B$11:$C$565,2,0)</f>
        <v>#N/A</v>
      </c>
      <c r="J277" s="92" t="str">
        <f t="shared" ref="J277:J308" si="41">$J$17</f>
        <v>Estudiantes y Graduados</v>
      </c>
      <c r="K277" s="92" t="s">
        <v>414</v>
      </c>
      <c r="L277" s="135"/>
      <c r="M277" s="152"/>
      <c r="N277" s="117"/>
      <c r="O277" s="91">
        <f t="shared" si="38"/>
        <v>0</v>
      </c>
      <c r="P277" s="91">
        <f t="shared" si="40"/>
        <v>0</v>
      </c>
      <c r="Q277" s="91">
        <f t="shared" si="39"/>
        <v>0</v>
      </c>
    </row>
    <row r="278" spans="3:17">
      <c r="C278" s="135"/>
      <c r="D278" s="152"/>
      <c r="E278" s="117"/>
      <c r="F278" s="91">
        <f t="shared" si="37"/>
        <v>0</v>
      </c>
      <c r="G278" s="155"/>
      <c r="H278" s="136"/>
      <c r="I278" s="124" t="e">
        <f>VLOOKUP(H278,Presupuesto!$B$11:$C$565,2,0)</f>
        <v>#N/A</v>
      </c>
      <c r="J278" s="92" t="str">
        <f t="shared" si="41"/>
        <v>Estudiantes y Graduados</v>
      </c>
      <c r="K278" s="92" t="s">
        <v>414</v>
      </c>
      <c r="L278" s="135"/>
      <c r="M278" s="152"/>
      <c r="N278" s="117"/>
      <c r="O278" s="91">
        <f t="shared" si="38"/>
        <v>0</v>
      </c>
      <c r="P278" s="91">
        <f t="shared" si="40"/>
        <v>0</v>
      </c>
      <c r="Q278" s="91">
        <f t="shared" si="39"/>
        <v>0</v>
      </c>
    </row>
    <row r="279" spans="3:17">
      <c r="C279" s="135"/>
      <c r="D279" s="152"/>
      <c r="E279" s="117"/>
      <c r="F279" s="91">
        <f t="shared" si="37"/>
        <v>0</v>
      </c>
      <c r="G279" s="155"/>
      <c r="H279" s="136"/>
      <c r="I279" s="124" t="e">
        <f>VLOOKUP(H279,Presupuesto!$B$11:$C$565,2,0)</f>
        <v>#N/A</v>
      </c>
      <c r="J279" s="92" t="str">
        <f t="shared" si="41"/>
        <v>Estudiantes y Graduados</v>
      </c>
      <c r="K279" s="92" t="s">
        <v>414</v>
      </c>
      <c r="L279" s="135"/>
      <c r="M279" s="152"/>
      <c r="N279" s="117"/>
      <c r="O279" s="91">
        <f t="shared" si="38"/>
        <v>0</v>
      </c>
      <c r="P279" s="91">
        <f t="shared" si="40"/>
        <v>0</v>
      </c>
      <c r="Q279" s="91">
        <f t="shared" si="39"/>
        <v>0</v>
      </c>
    </row>
    <row r="280" spans="3:17">
      <c r="C280" s="135"/>
      <c r="D280" s="152"/>
      <c r="E280" s="117"/>
      <c r="F280" s="91">
        <f t="shared" si="37"/>
        <v>0</v>
      </c>
      <c r="G280" s="155"/>
      <c r="H280" s="136"/>
      <c r="I280" s="124" t="e">
        <f>VLOOKUP(H280,Presupuesto!$B$11:$C$565,2,0)</f>
        <v>#N/A</v>
      </c>
      <c r="J280" s="92" t="str">
        <f t="shared" si="41"/>
        <v>Estudiantes y Graduados</v>
      </c>
      <c r="K280" s="92" t="s">
        <v>403</v>
      </c>
      <c r="L280" s="135"/>
      <c r="M280" s="152"/>
      <c r="N280" s="117"/>
      <c r="O280" s="91">
        <f t="shared" si="38"/>
        <v>0</v>
      </c>
      <c r="P280" s="91">
        <f t="shared" si="40"/>
        <v>0</v>
      </c>
      <c r="Q280" s="91">
        <f t="shared" si="39"/>
        <v>0</v>
      </c>
    </row>
    <row r="281" spans="3:17">
      <c r="C281" s="135"/>
      <c r="D281" s="152"/>
      <c r="E281" s="117"/>
      <c r="F281" s="91">
        <f t="shared" si="37"/>
        <v>0</v>
      </c>
      <c r="G281" s="155"/>
      <c r="H281" s="136"/>
      <c r="I281" s="124" t="e">
        <f>VLOOKUP(H281,Presupuesto!$B$11:$C$565,2,0)</f>
        <v>#N/A</v>
      </c>
      <c r="J281" s="92" t="str">
        <f t="shared" si="41"/>
        <v>Estudiantes y Graduados</v>
      </c>
      <c r="K281" s="92" t="s">
        <v>414</v>
      </c>
      <c r="L281" s="135"/>
      <c r="M281" s="152"/>
      <c r="N281" s="117"/>
      <c r="O281" s="91">
        <f t="shared" si="38"/>
        <v>0</v>
      </c>
      <c r="P281" s="91">
        <f t="shared" si="40"/>
        <v>0</v>
      </c>
      <c r="Q281" s="91">
        <f t="shared" si="39"/>
        <v>0</v>
      </c>
    </row>
    <row r="282" spans="3:17">
      <c r="C282" s="135"/>
      <c r="D282" s="152"/>
      <c r="E282" s="117"/>
      <c r="F282" s="91">
        <f t="shared" si="37"/>
        <v>0</v>
      </c>
      <c r="G282" s="155"/>
      <c r="H282" s="136"/>
      <c r="I282" s="124" t="e">
        <f>VLOOKUP(H282,Presupuesto!$B$11:$C$565,2,0)</f>
        <v>#N/A</v>
      </c>
      <c r="J282" s="92" t="str">
        <f t="shared" si="41"/>
        <v>Estudiantes y Graduados</v>
      </c>
      <c r="K282" s="92" t="s">
        <v>414</v>
      </c>
      <c r="L282" s="135"/>
      <c r="M282" s="152"/>
      <c r="N282" s="117"/>
      <c r="O282" s="91">
        <f t="shared" si="38"/>
        <v>0</v>
      </c>
      <c r="P282" s="91">
        <f t="shared" si="40"/>
        <v>0</v>
      </c>
      <c r="Q282" s="91">
        <f t="shared" si="39"/>
        <v>0</v>
      </c>
    </row>
    <row r="283" spans="3:17">
      <c r="C283" s="135"/>
      <c r="D283" s="152"/>
      <c r="E283" s="117"/>
      <c r="F283" s="91">
        <f t="shared" si="37"/>
        <v>0</v>
      </c>
      <c r="G283" s="155"/>
      <c r="H283" s="136"/>
      <c r="I283" s="124" t="e">
        <f>VLOOKUP(H283,Presupuesto!$B$11:$C$565,2,0)</f>
        <v>#N/A</v>
      </c>
      <c r="J283" s="92" t="str">
        <f t="shared" si="41"/>
        <v>Estudiantes y Graduados</v>
      </c>
      <c r="K283" s="92" t="s">
        <v>414</v>
      </c>
      <c r="L283" s="135"/>
      <c r="M283" s="152"/>
      <c r="N283" s="117"/>
      <c r="O283" s="91">
        <f t="shared" si="38"/>
        <v>0</v>
      </c>
      <c r="P283" s="91">
        <f t="shared" si="40"/>
        <v>0</v>
      </c>
      <c r="Q283" s="91">
        <f t="shared" si="39"/>
        <v>0</v>
      </c>
    </row>
    <row r="284" spans="3:17">
      <c r="C284" s="135"/>
      <c r="D284" s="152"/>
      <c r="E284" s="117"/>
      <c r="F284" s="91">
        <f t="shared" si="37"/>
        <v>0</v>
      </c>
      <c r="G284" s="155"/>
      <c r="H284" s="136"/>
      <c r="I284" s="124" t="e">
        <f>VLOOKUP(H284,Presupuesto!$B$11:$C$565,2,0)</f>
        <v>#N/A</v>
      </c>
      <c r="J284" s="92" t="str">
        <f t="shared" si="41"/>
        <v>Estudiantes y Graduados</v>
      </c>
      <c r="K284" s="92" t="s">
        <v>414</v>
      </c>
      <c r="L284" s="135"/>
      <c r="M284" s="152"/>
      <c r="N284" s="117"/>
      <c r="O284" s="91">
        <f t="shared" si="38"/>
        <v>0</v>
      </c>
      <c r="P284" s="91">
        <f t="shared" si="40"/>
        <v>0</v>
      </c>
      <c r="Q284" s="91">
        <f t="shared" si="39"/>
        <v>0</v>
      </c>
    </row>
    <row r="285" spans="3:17">
      <c r="C285" s="135"/>
      <c r="D285" s="152"/>
      <c r="E285" s="117"/>
      <c r="F285" s="91">
        <f t="shared" si="37"/>
        <v>0</v>
      </c>
      <c r="G285" s="155"/>
      <c r="H285" s="136"/>
      <c r="I285" s="124" t="e">
        <f>VLOOKUP(H285,Presupuesto!$B$11:$C$565,2,0)</f>
        <v>#N/A</v>
      </c>
      <c r="J285" s="92" t="str">
        <f t="shared" si="41"/>
        <v>Estudiantes y Graduados</v>
      </c>
      <c r="K285" s="92" t="s">
        <v>414</v>
      </c>
      <c r="L285" s="135"/>
      <c r="M285" s="152"/>
      <c r="N285" s="117"/>
      <c r="O285" s="91">
        <f t="shared" si="38"/>
        <v>0</v>
      </c>
      <c r="P285" s="91">
        <f t="shared" si="40"/>
        <v>0</v>
      </c>
      <c r="Q285" s="91">
        <f t="shared" si="39"/>
        <v>0</v>
      </c>
    </row>
    <row r="286" spans="3:17">
      <c r="C286" s="135"/>
      <c r="D286" s="152"/>
      <c r="E286" s="117"/>
      <c r="F286" s="91">
        <f t="shared" si="37"/>
        <v>0</v>
      </c>
      <c r="G286" s="155"/>
      <c r="H286" s="136"/>
      <c r="I286" s="124" t="e">
        <f>VLOOKUP(H286,Presupuesto!$B$11:$C$565,2,0)</f>
        <v>#N/A</v>
      </c>
      <c r="J286" s="92" t="str">
        <f t="shared" si="41"/>
        <v>Estudiantes y Graduados</v>
      </c>
      <c r="K286" s="92" t="s">
        <v>414</v>
      </c>
      <c r="L286" s="135"/>
      <c r="M286" s="152"/>
      <c r="N286" s="117"/>
      <c r="O286" s="91">
        <f t="shared" si="38"/>
        <v>0</v>
      </c>
      <c r="P286" s="91">
        <f t="shared" si="40"/>
        <v>0</v>
      </c>
      <c r="Q286" s="91">
        <f t="shared" si="39"/>
        <v>0</v>
      </c>
    </row>
    <row r="287" spans="3:17">
      <c r="C287" s="135"/>
      <c r="D287" s="152"/>
      <c r="E287" s="117"/>
      <c r="F287" s="91">
        <f t="shared" si="37"/>
        <v>0</v>
      </c>
      <c r="G287" s="155"/>
      <c r="H287" s="136"/>
      <c r="I287" s="124" t="e">
        <f>VLOOKUP(H287,Presupuesto!$B$11:$C$565,2,0)</f>
        <v>#N/A</v>
      </c>
      <c r="J287" s="92" t="str">
        <f t="shared" si="41"/>
        <v>Estudiantes y Graduados</v>
      </c>
      <c r="K287" s="92" t="s">
        <v>414</v>
      </c>
      <c r="L287" s="135"/>
      <c r="M287" s="152"/>
      <c r="N287" s="117"/>
      <c r="O287" s="91">
        <f t="shared" si="38"/>
        <v>0</v>
      </c>
      <c r="P287" s="91">
        <f t="shared" si="40"/>
        <v>0</v>
      </c>
      <c r="Q287" s="91">
        <f t="shared" si="39"/>
        <v>0</v>
      </c>
    </row>
    <row r="288" spans="3:17">
      <c r="C288" s="135"/>
      <c r="D288" s="152"/>
      <c r="E288" s="117"/>
      <c r="F288" s="91">
        <f t="shared" si="37"/>
        <v>0</v>
      </c>
      <c r="G288" s="155"/>
      <c r="H288" s="136"/>
      <c r="I288" s="124" t="e">
        <f>VLOOKUP(H288,Presupuesto!$B$11:$C$565,2,0)</f>
        <v>#N/A</v>
      </c>
      <c r="J288" s="92" t="str">
        <f t="shared" si="41"/>
        <v>Estudiantes y Graduados</v>
      </c>
      <c r="K288" s="92" t="s">
        <v>414</v>
      </c>
      <c r="L288" s="135"/>
      <c r="M288" s="152"/>
      <c r="N288" s="117"/>
      <c r="O288" s="91">
        <f t="shared" si="38"/>
        <v>0</v>
      </c>
      <c r="P288" s="91">
        <f t="shared" si="40"/>
        <v>0</v>
      </c>
      <c r="Q288" s="91">
        <f t="shared" si="39"/>
        <v>0</v>
      </c>
    </row>
    <row r="289" spans="3:17">
      <c r="C289" s="135"/>
      <c r="D289" s="152"/>
      <c r="E289" s="117"/>
      <c r="F289" s="91">
        <f t="shared" si="37"/>
        <v>0</v>
      </c>
      <c r="G289" s="155"/>
      <c r="H289" s="136"/>
      <c r="I289" s="124" t="e">
        <f>VLOOKUP(H289,Presupuesto!$B$11:$C$565,2,0)</f>
        <v>#N/A</v>
      </c>
      <c r="J289" s="92" t="str">
        <f t="shared" si="41"/>
        <v>Estudiantes y Graduados</v>
      </c>
      <c r="K289" s="92" t="s">
        <v>414</v>
      </c>
      <c r="L289" s="135"/>
      <c r="M289" s="152"/>
      <c r="N289" s="117"/>
      <c r="O289" s="91">
        <f t="shared" si="38"/>
        <v>0</v>
      </c>
      <c r="P289" s="91">
        <f t="shared" si="40"/>
        <v>0</v>
      </c>
      <c r="Q289" s="91">
        <f t="shared" si="39"/>
        <v>0</v>
      </c>
    </row>
    <row r="290" spans="3:17">
      <c r="C290" s="135"/>
      <c r="D290" s="152"/>
      <c r="E290" s="117"/>
      <c r="F290" s="91">
        <f t="shared" si="37"/>
        <v>0</v>
      </c>
      <c r="G290" s="155"/>
      <c r="H290" s="136"/>
      <c r="I290" s="124" t="e">
        <f>VLOOKUP(H290,Presupuesto!$B$11:$C$565,2,0)</f>
        <v>#N/A</v>
      </c>
      <c r="J290" s="92" t="str">
        <f t="shared" si="41"/>
        <v>Estudiantes y Graduados</v>
      </c>
      <c r="K290" s="92" t="s">
        <v>414</v>
      </c>
      <c r="L290" s="135"/>
      <c r="M290" s="152"/>
      <c r="N290" s="117"/>
      <c r="O290" s="91">
        <f t="shared" si="38"/>
        <v>0</v>
      </c>
      <c r="P290" s="91">
        <f t="shared" si="40"/>
        <v>0</v>
      </c>
      <c r="Q290" s="91">
        <f t="shared" si="39"/>
        <v>0</v>
      </c>
    </row>
    <row r="291" spans="3:17">
      <c r="C291" s="135"/>
      <c r="D291" s="152"/>
      <c r="E291" s="117"/>
      <c r="F291" s="91">
        <f t="shared" si="37"/>
        <v>0</v>
      </c>
      <c r="G291" s="155"/>
      <c r="H291" s="136"/>
      <c r="I291" s="124" t="e">
        <f>VLOOKUP(H291,Presupuesto!$B$11:$C$565,2,0)</f>
        <v>#N/A</v>
      </c>
      <c r="J291" s="92" t="str">
        <f t="shared" si="41"/>
        <v>Estudiantes y Graduados</v>
      </c>
      <c r="K291" s="92" t="s">
        <v>414</v>
      </c>
      <c r="L291" s="135"/>
      <c r="M291" s="152"/>
      <c r="N291" s="117"/>
      <c r="O291" s="91">
        <f t="shared" si="38"/>
        <v>0</v>
      </c>
      <c r="P291" s="91">
        <f t="shared" si="40"/>
        <v>0</v>
      </c>
      <c r="Q291" s="91">
        <f t="shared" si="39"/>
        <v>0</v>
      </c>
    </row>
    <row r="292" spans="3:17">
      <c r="C292" s="135"/>
      <c r="D292" s="152"/>
      <c r="E292" s="117"/>
      <c r="F292" s="91">
        <f t="shared" si="37"/>
        <v>0</v>
      </c>
      <c r="G292" s="155"/>
      <c r="H292" s="136"/>
      <c r="I292" s="124" t="e">
        <f>VLOOKUP(H292,Presupuesto!$B$11:$C$565,2,0)</f>
        <v>#N/A</v>
      </c>
      <c r="J292" s="92" t="str">
        <f t="shared" si="41"/>
        <v>Estudiantes y Graduados</v>
      </c>
      <c r="K292" s="92" t="s">
        <v>414</v>
      </c>
      <c r="L292" s="135"/>
      <c r="M292" s="152"/>
      <c r="N292" s="117"/>
      <c r="O292" s="91">
        <f t="shared" si="38"/>
        <v>0</v>
      </c>
      <c r="P292" s="91">
        <f t="shared" si="40"/>
        <v>0</v>
      </c>
      <c r="Q292" s="91">
        <f t="shared" si="39"/>
        <v>0</v>
      </c>
    </row>
    <row r="293" spans="3:17">
      <c r="C293" s="135"/>
      <c r="D293" s="152"/>
      <c r="E293" s="117"/>
      <c r="F293" s="91">
        <f t="shared" si="37"/>
        <v>0</v>
      </c>
      <c r="G293" s="155"/>
      <c r="H293" s="136"/>
      <c r="I293" s="124" t="e">
        <f>VLOOKUP(H293,Presupuesto!$B$11:$C$565,2,0)</f>
        <v>#N/A</v>
      </c>
      <c r="J293" s="92" t="str">
        <f t="shared" si="41"/>
        <v>Estudiantes y Graduados</v>
      </c>
      <c r="K293" s="92" t="s">
        <v>414</v>
      </c>
      <c r="L293" s="135"/>
      <c r="M293" s="152"/>
      <c r="N293" s="117"/>
      <c r="O293" s="91">
        <f t="shared" si="38"/>
        <v>0</v>
      </c>
      <c r="P293" s="91">
        <f t="shared" si="40"/>
        <v>0</v>
      </c>
      <c r="Q293" s="91">
        <f t="shared" si="39"/>
        <v>0</v>
      </c>
    </row>
    <row r="294" spans="3:17">
      <c r="C294" s="135"/>
      <c r="D294" s="152"/>
      <c r="E294" s="117"/>
      <c r="F294" s="91">
        <f t="shared" si="37"/>
        <v>0</v>
      </c>
      <c r="G294" s="155"/>
      <c r="H294" s="136"/>
      <c r="I294" s="124" t="e">
        <f>VLOOKUP(H294,Presupuesto!$B$11:$C$565,2,0)</f>
        <v>#N/A</v>
      </c>
      <c r="J294" s="92" t="str">
        <f t="shared" si="41"/>
        <v>Estudiantes y Graduados</v>
      </c>
      <c r="K294" s="92" t="s">
        <v>414</v>
      </c>
      <c r="L294" s="135"/>
      <c r="M294" s="152"/>
      <c r="N294" s="117"/>
      <c r="O294" s="91">
        <f t="shared" si="38"/>
        <v>0</v>
      </c>
      <c r="P294" s="91">
        <f t="shared" si="40"/>
        <v>0</v>
      </c>
      <c r="Q294" s="91">
        <f t="shared" si="39"/>
        <v>0</v>
      </c>
    </row>
    <row r="295" spans="3:17">
      <c r="C295" s="135"/>
      <c r="D295" s="152"/>
      <c r="E295" s="117"/>
      <c r="F295" s="91">
        <f t="shared" si="37"/>
        <v>0</v>
      </c>
      <c r="G295" s="155"/>
      <c r="H295" s="136"/>
      <c r="I295" s="124" t="e">
        <f>VLOOKUP(H295,Presupuesto!$B$11:$C$565,2,0)</f>
        <v>#N/A</v>
      </c>
      <c r="J295" s="92" t="str">
        <f t="shared" si="41"/>
        <v>Estudiantes y Graduados</v>
      </c>
      <c r="K295" s="92" t="s">
        <v>414</v>
      </c>
      <c r="L295" s="135"/>
      <c r="M295" s="152"/>
      <c r="N295" s="117"/>
      <c r="O295" s="91">
        <f t="shared" si="38"/>
        <v>0</v>
      </c>
      <c r="P295" s="91">
        <f t="shared" si="40"/>
        <v>0</v>
      </c>
      <c r="Q295" s="91">
        <f t="shared" si="39"/>
        <v>0</v>
      </c>
    </row>
    <row r="296" spans="3:17">
      <c r="C296" s="135"/>
      <c r="D296" s="152"/>
      <c r="E296" s="117"/>
      <c r="F296" s="91">
        <f t="shared" si="37"/>
        <v>0</v>
      </c>
      <c r="G296" s="155"/>
      <c r="H296" s="136"/>
      <c r="I296" s="124" t="e">
        <f>VLOOKUP(H296,Presupuesto!$B$11:$C$565,2,0)</f>
        <v>#N/A</v>
      </c>
      <c r="J296" s="92" t="str">
        <f t="shared" si="41"/>
        <v>Estudiantes y Graduados</v>
      </c>
      <c r="K296" s="92" t="s">
        <v>414</v>
      </c>
      <c r="L296" s="135"/>
      <c r="M296" s="152"/>
      <c r="N296" s="117"/>
      <c r="O296" s="91">
        <f t="shared" si="38"/>
        <v>0</v>
      </c>
      <c r="P296" s="91">
        <f t="shared" si="40"/>
        <v>0</v>
      </c>
      <c r="Q296" s="91">
        <f t="shared" si="39"/>
        <v>0</v>
      </c>
    </row>
    <row r="297" spans="3:17">
      <c r="C297" s="137"/>
      <c r="D297" s="145"/>
      <c r="E297" s="112"/>
      <c r="F297" s="91">
        <f t="shared" si="37"/>
        <v>0</v>
      </c>
      <c r="G297" s="155"/>
      <c r="H297" s="138"/>
      <c r="I297" s="124" t="e">
        <f>VLOOKUP(H297,Presupuesto!$B$11:$C$565,2,0)</f>
        <v>#N/A</v>
      </c>
      <c r="J297" s="92" t="str">
        <f t="shared" si="41"/>
        <v>Estudiantes y Graduados</v>
      </c>
      <c r="K297" s="92" t="s">
        <v>414</v>
      </c>
      <c r="L297" s="137"/>
      <c r="M297" s="145"/>
      <c r="N297" s="112"/>
      <c r="O297" s="91">
        <f t="shared" si="38"/>
        <v>0</v>
      </c>
      <c r="P297" s="91">
        <f t="shared" si="40"/>
        <v>0</v>
      </c>
      <c r="Q297" s="91">
        <f t="shared" si="39"/>
        <v>0</v>
      </c>
    </row>
    <row r="298" spans="3:17">
      <c r="C298" s="137"/>
      <c r="D298" s="145"/>
      <c r="E298" s="112"/>
      <c r="F298" s="91">
        <f t="shared" si="37"/>
        <v>0</v>
      </c>
      <c r="G298" s="155"/>
      <c r="H298" s="138"/>
      <c r="I298" s="124" t="e">
        <f>VLOOKUP(H298,Presupuesto!$B$11:$C$565,2,0)</f>
        <v>#N/A</v>
      </c>
      <c r="J298" s="92" t="str">
        <f t="shared" si="41"/>
        <v>Estudiantes y Graduados</v>
      </c>
      <c r="K298" s="92" t="s">
        <v>414</v>
      </c>
      <c r="L298" s="137"/>
      <c r="M298" s="145"/>
      <c r="N298" s="112"/>
      <c r="O298" s="91">
        <f t="shared" si="38"/>
        <v>0</v>
      </c>
      <c r="P298" s="91">
        <f t="shared" si="40"/>
        <v>0</v>
      </c>
      <c r="Q298" s="91">
        <f t="shared" si="39"/>
        <v>0</v>
      </c>
    </row>
    <row r="299" spans="3:17">
      <c r="C299" s="137"/>
      <c r="D299" s="145"/>
      <c r="E299" s="112"/>
      <c r="F299" s="91">
        <f t="shared" si="37"/>
        <v>0</v>
      </c>
      <c r="G299" s="155"/>
      <c r="H299" s="138"/>
      <c r="I299" s="124" t="e">
        <f>VLOOKUP(H299,Presupuesto!$B$11:$C$565,2,0)</f>
        <v>#N/A</v>
      </c>
      <c r="J299" s="92" t="str">
        <f t="shared" si="41"/>
        <v>Estudiantes y Graduados</v>
      </c>
      <c r="K299" s="92" t="s">
        <v>414</v>
      </c>
      <c r="L299" s="137"/>
      <c r="M299" s="145"/>
      <c r="N299" s="112"/>
      <c r="O299" s="91">
        <f t="shared" si="38"/>
        <v>0</v>
      </c>
      <c r="P299" s="91">
        <f t="shared" si="40"/>
        <v>0</v>
      </c>
      <c r="Q299" s="91">
        <f t="shared" si="39"/>
        <v>0</v>
      </c>
    </row>
    <row r="300" spans="3:17">
      <c r="C300" s="137"/>
      <c r="D300" s="145"/>
      <c r="E300" s="112"/>
      <c r="F300" s="91">
        <f t="shared" si="37"/>
        <v>0</v>
      </c>
      <c r="G300" s="155"/>
      <c r="H300" s="138"/>
      <c r="I300" s="124" t="e">
        <f>VLOOKUP(H300,Presupuesto!$B$11:$C$565,2,0)</f>
        <v>#N/A</v>
      </c>
      <c r="J300" s="92" t="str">
        <f t="shared" si="41"/>
        <v>Estudiantes y Graduados</v>
      </c>
      <c r="K300" s="92" t="s">
        <v>414</v>
      </c>
      <c r="L300" s="137"/>
      <c r="M300" s="145"/>
      <c r="N300" s="112"/>
      <c r="O300" s="91">
        <f t="shared" si="38"/>
        <v>0</v>
      </c>
      <c r="P300" s="91">
        <f t="shared" si="40"/>
        <v>0</v>
      </c>
      <c r="Q300" s="91">
        <f t="shared" si="39"/>
        <v>0</v>
      </c>
    </row>
    <row r="301" spans="3:17">
      <c r="C301" s="137"/>
      <c r="D301" s="145"/>
      <c r="E301" s="112"/>
      <c r="F301" s="91">
        <f t="shared" si="37"/>
        <v>0</v>
      </c>
      <c r="G301" s="155"/>
      <c r="H301" s="138"/>
      <c r="I301" s="124" t="e">
        <f>VLOOKUP(H301,Presupuesto!$B$11:$C$565,2,0)</f>
        <v>#N/A</v>
      </c>
      <c r="J301" s="92" t="str">
        <f t="shared" si="41"/>
        <v>Estudiantes y Graduados</v>
      </c>
      <c r="K301" s="92" t="s">
        <v>414</v>
      </c>
      <c r="L301" s="137"/>
      <c r="M301" s="145"/>
      <c r="N301" s="112"/>
      <c r="O301" s="91">
        <f t="shared" si="38"/>
        <v>0</v>
      </c>
      <c r="P301" s="91">
        <f t="shared" si="40"/>
        <v>0</v>
      </c>
      <c r="Q301" s="91">
        <f t="shared" si="39"/>
        <v>0</v>
      </c>
    </row>
    <row r="302" spans="3:17">
      <c r="C302" s="137"/>
      <c r="D302" s="145"/>
      <c r="E302" s="112"/>
      <c r="F302" s="91">
        <f t="shared" si="37"/>
        <v>0</v>
      </c>
      <c r="G302" s="155"/>
      <c r="H302" s="138"/>
      <c r="I302" s="124" t="e">
        <f>VLOOKUP(H302,Presupuesto!$B$11:$C$565,2,0)</f>
        <v>#N/A</v>
      </c>
      <c r="J302" s="92" t="str">
        <f t="shared" si="41"/>
        <v>Estudiantes y Graduados</v>
      </c>
      <c r="K302" s="92" t="s">
        <v>414</v>
      </c>
      <c r="L302" s="137"/>
      <c r="M302" s="145"/>
      <c r="N302" s="112"/>
      <c r="O302" s="91">
        <f t="shared" si="38"/>
        <v>0</v>
      </c>
      <c r="P302" s="91">
        <f t="shared" si="40"/>
        <v>0</v>
      </c>
      <c r="Q302" s="91">
        <f t="shared" si="39"/>
        <v>0</v>
      </c>
    </row>
    <row r="303" spans="3:17">
      <c r="C303" s="137"/>
      <c r="D303" s="145"/>
      <c r="E303" s="112"/>
      <c r="F303" s="91">
        <f t="shared" si="37"/>
        <v>0</v>
      </c>
      <c r="G303" s="155"/>
      <c r="H303" s="138"/>
      <c r="I303" s="124" t="e">
        <f>VLOOKUP(H303,Presupuesto!$B$11:$C$565,2,0)</f>
        <v>#N/A</v>
      </c>
      <c r="J303" s="92" t="str">
        <f t="shared" si="41"/>
        <v>Estudiantes y Graduados</v>
      </c>
      <c r="K303" s="92" t="s">
        <v>414</v>
      </c>
      <c r="L303" s="137"/>
      <c r="M303" s="145"/>
      <c r="N303" s="112"/>
      <c r="O303" s="91">
        <f t="shared" si="38"/>
        <v>0</v>
      </c>
      <c r="P303" s="91">
        <f t="shared" si="40"/>
        <v>0</v>
      </c>
      <c r="Q303" s="91">
        <f t="shared" si="39"/>
        <v>0</v>
      </c>
    </row>
    <row r="304" spans="3:17">
      <c r="C304" s="137"/>
      <c r="D304" s="145"/>
      <c r="E304" s="112"/>
      <c r="F304" s="91">
        <f t="shared" si="37"/>
        <v>0</v>
      </c>
      <c r="G304" s="155"/>
      <c r="H304" s="138"/>
      <c r="I304" s="124" t="e">
        <f>VLOOKUP(H304,Presupuesto!$B$11:$C$565,2,0)</f>
        <v>#N/A</v>
      </c>
      <c r="J304" s="92" t="str">
        <f t="shared" si="41"/>
        <v>Estudiantes y Graduados</v>
      </c>
      <c r="K304" s="92" t="s">
        <v>414</v>
      </c>
      <c r="L304" s="137"/>
      <c r="M304" s="145"/>
      <c r="N304" s="112"/>
      <c r="O304" s="91">
        <f t="shared" si="38"/>
        <v>0</v>
      </c>
      <c r="P304" s="91">
        <f t="shared" si="40"/>
        <v>0</v>
      </c>
      <c r="Q304" s="91">
        <f t="shared" si="39"/>
        <v>0</v>
      </c>
    </row>
    <row r="305" spans="3:17">
      <c r="C305" s="139"/>
      <c r="D305" s="145"/>
      <c r="E305" s="112"/>
      <c r="F305" s="91">
        <f t="shared" si="37"/>
        <v>0</v>
      </c>
      <c r="G305" s="155"/>
      <c r="H305" s="140"/>
      <c r="I305" s="124" t="e">
        <f>VLOOKUP(H305,Presupuesto!$B$11:$C$565,2,0)</f>
        <v>#N/A</v>
      </c>
      <c r="J305" s="92" t="str">
        <f t="shared" si="41"/>
        <v>Estudiantes y Graduados</v>
      </c>
      <c r="K305" s="92" t="s">
        <v>405</v>
      </c>
      <c r="L305" s="139"/>
      <c r="M305" s="145"/>
      <c r="N305" s="112"/>
      <c r="O305" s="91">
        <f t="shared" si="38"/>
        <v>0</v>
      </c>
      <c r="P305" s="91">
        <f t="shared" si="40"/>
        <v>0</v>
      </c>
      <c r="Q305" s="91">
        <f t="shared" si="39"/>
        <v>0</v>
      </c>
    </row>
    <row r="306" spans="3:17">
      <c r="C306" s="139"/>
      <c r="D306" s="145"/>
      <c r="E306" s="112"/>
      <c r="F306" s="91">
        <f t="shared" si="37"/>
        <v>0</v>
      </c>
      <c r="G306" s="155"/>
      <c r="H306" s="140"/>
      <c r="I306" s="124" t="e">
        <f>VLOOKUP(H306,Presupuesto!$B$11:$C$565,2,0)</f>
        <v>#N/A</v>
      </c>
      <c r="J306" s="92" t="str">
        <f t="shared" si="41"/>
        <v>Estudiantes y Graduados</v>
      </c>
      <c r="K306" s="92" t="s">
        <v>414</v>
      </c>
      <c r="L306" s="139"/>
      <c r="M306" s="145"/>
      <c r="N306" s="112"/>
      <c r="O306" s="91">
        <f t="shared" si="38"/>
        <v>0</v>
      </c>
      <c r="P306" s="91">
        <f t="shared" si="40"/>
        <v>0</v>
      </c>
      <c r="Q306" s="91">
        <f t="shared" si="39"/>
        <v>0</v>
      </c>
    </row>
    <row r="307" spans="3:17">
      <c r="C307" s="139"/>
      <c r="D307" s="145"/>
      <c r="E307" s="112"/>
      <c r="F307" s="91">
        <f t="shared" si="37"/>
        <v>0</v>
      </c>
      <c r="G307" s="155"/>
      <c r="H307" s="140"/>
      <c r="I307" s="124" t="e">
        <f>VLOOKUP(H307,Presupuesto!$B$11:$C$565,2,0)</f>
        <v>#N/A</v>
      </c>
      <c r="J307" s="92" t="str">
        <f t="shared" si="41"/>
        <v>Estudiantes y Graduados</v>
      </c>
      <c r="K307" s="92" t="s">
        <v>414</v>
      </c>
      <c r="L307" s="139"/>
      <c r="M307" s="145"/>
      <c r="N307" s="112"/>
      <c r="O307" s="91">
        <f t="shared" si="38"/>
        <v>0</v>
      </c>
      <c r="P307" s="91">
        <f t="shared" si="40"/>
        <v>0</v>
      </c>
      <c r="Q307" s="91">
        <f t="shared" si="39"/>
        <v>0</v>
      </c>
    </row>
    <row r="308" spans="3:17">
      <c r="C308" s="139"/>
      <c r="D308" s="145"/>
      <c r="E308" s="112"/>
      <c r="F308" s="91">
        <f t="shared" si="37"/>
        <v>0</v>
      </c>
      <c r="G308" s="155"/>
      <c r="H308" s="140"/>
      <c r="I308" s="124" t="e">
        <f>VLOOKUP(H308,Presupuesto!$B$11:$C$565,2,0)</f>
        <v>#N/A</v>
      </c>
      <c r="J308" s="92" t="str">
        <f t="shared" si="41"/>
        <v>Estudiantes y Graduados</v>
      </c>
      <c r="K308" s="92" t="s">
        <v>414</v>
      </c>
      <c r="L308" s="139"/>
      <c r="M308" s="145"/>
      <c r="N308" s="112"/>
      <c r="O308" s="91">
        <f t="shared" si="38"/>
        <v>0</v>
      </c>
      <c r="P308" s="91">
        <f t="shared" si="40"/>
        <v>0</v>
      </c>
      <c r="Q308" s="91">
        <f t="shared" si="39"/>
        <v>0</v>
      </c>
    </row>
    <row r="309" spans="3:17" ht="15.75" thickBot="1">
      <c r="C309" s="141"/>
      <c r="D309" s="153"/>
      <c r="E309" s="97"/>
      <c r="F309" s="99">
        <f t="shared" si="37"/>
        <v>0</v>
      </c>
      <c r="G309" s="156"/>
      <c r="H309" s="142"/>
      <c r="I309" s="126" t="e">
        <f>VLOOKUP(H309,Presupuesto!$B$11:$C$565,2,0)</f>
        <v>#N/A</v>
      </c>
      <c r="J309" s="100" t="str">
        <f t="shared" ref="J309" si="42">$J$20</f>
        <v>Estudiantes y Graduados</v>
      </c>
      <c r="K309" s="118" t="s">
        <v>396</v>
      </c>
      <c r="L309" s="141"/>
      <c r="M309" s="153"/>
      <c r="N309" s="97"/>
      <c r="O309" s="99">
        <f t="shared" si="38"/>
        <v>0</v>
      </c>
      <c r="P309" s="99">
        <f t="shared" si="40"/>
        <v>0</v>
      </c>
      <c r="Q309" s="99">
        <f t="shared" si="39"/>
        <v>0</v>
      </c>
    </row>
    <row r="310" spans="3:17" ht="15.75" thickBot="1">
      <c r="G310" s="79"/>
    </row>
    <row r="311" spans="3:17" ht="15.75" thickBot="1">
      <c r="C311" s="151" t="s">
        <v>53</v>
      </c>
      <c r="D311" s="102">
        <f>SUM(F318:F352)</f>
        <v>0</v>
      </c>
      <c r="G311" s="73"/>
      <c r="H311" s="69"/>
      <c r="I311" s="69"/>
    </row>
    <row r="312" spans="3:17">
      <c r="G312" s="73"/>
      <c r="H312" s="69"/>
      <c r="I312" s="69"/>
    </row>
    <row r="313" spans="3:17">
      <c r="F313" s="69"/>
      <c r="G313" s="73"/>
      <c r="H313" s="69"/>
      <c r="I313" s="69"/>
    </row>
    <row r="314" spans="3:17" ht="15.75">
      <c r="C314" s="251" t="s">
        <v>394</v>
      </c>
      <c r="D314" s="200"/>
      <c r="F314" s="69"/>
      <c r="G314" s="73"/>
      <c r="H314" s="69"/>
      <c r="I314" s="69"/>
    </row>
    <row r="315" spans="3:17" ht="18.75">
      <c r="C315" s="203" t="e">
        <f>IFERROR(VLOOKUP(D314,'Desarrollo e Innov. Curricular'!$G:$H,2,FALSE),IFERROR(VLOOKUP(D314,'Investigación Científica'!$G:$H,2,FALSE),IFERROR(VLOOKUP(D314,'Vinculación Univ. Sociedad'!$G:$H,2,FALSE),IFERROR(VLOOKUP(D314,'Docencia y Profesorado Universi'!$G:$H,2,FALSE),IFERROR(VLOOKUP(D314,'Estudiantes y Graduados'!$G:$H,2,FALSE),IFERROR(VLOOKUP(D314,'10Gestion Administrativa'!$G:$H,2,FALSE),IFERROR(VLOOKUP(D314,'Gestión Académica'!$G:$H,2,FALSE),IFERROR(VLOOKUP(D314,'Aseguramiento de la Calidad'!$G:$H,2,FALSE),IFERROR(VLOOKUP(D314,'Gestión del Conocimiento'!$G:$H,2,FALSE),IFERROR(VLOOKUP(D314,'Gobernabilidad y Procesos...'!$G:$H,2,FALSE),IFERROR(VLOOKUP(D314,'Gestión del Talento Humano'!$G:$H,2,FALSE),IFERROR(VLOOKUP(D314,'Internacionalización de la E.S.'!$G:$H,2,FALSE),IFERROR(VLOOKUP(D314,'Cultura de Innovación Insti...'!$G:$H,2,FALSE),VLOOKUP(D314,'Lo Esencial de la Reforma Univ.'!$G:$H,2,0))))))))))))))</f>
        <v>#N/A</v>
      </c>
      <c r="D315" s="31"/>
      <c r="F315" s="69"/>
      <c r="G315" s="73"/>
      <c r="H315" s="69"/>
      <c r="I315" s="69"/>
    </row>
    <row r="316" spans="3:17" ht="42.75" thickBot="1">
      <c r="F316" s="87"/>
      <c r="G316" s="70"/>
      <c r="H316" s="70"/>
      <c r="I316" s="70"/>
      <c r="L316" s="221"/>
      <c r="M316" s="222"/>
      <c r="N316" s="221"/>
      <c r="O316" s="221"/>
      <c r="P316" s="224" t="s">
        <v>473</v>
      </c>
      <c r="Q316" s="224" t="s">
        <v>474</v>
      </c>
    </row>
    <row r="317" spans="3:17" ht="30.75" thickBot="1">
      <c r="C317" s="123" t="s">
        <v>44</v>
      </c>
      <c r="D317" s="123" t="s">
        <v>55</v>
      </c>
      <c r="E317" s="130" t="s">
        <v>57</v>
      </c>
      <c r="F317" s="129" t="s">
        <v>27</v>
      </c>
      <c r="G317" s="127" t="s">
        <v>133</v>
      </c>
      <c r="H317" s="130" t="s">
        <v>46</v>
      </c>
      <c r="I317" s="127" t="s">
        <v>134</v>
      </c>
      <c r="J317" s="127" t="s">
        <v>412</v>
      </c>
      <c r="K317" s="127" t="s">
        <v>413</v>
      </c>
      <c r="L317" s="218" t="s">
        <v>21</v>
      </c>
      <c r="M317" s="218" t="s">
        <v>55</v>
      </c>
      <c r="N317" s="219" t="s">
        <v>471</v>
      </c>
      <c r="O317" s="220" t="s">
        <v>472</v>
      </c>
      <c r="P317" s="223">
        <v>0.7</v>
      </c>
      <c r="Q317" s="223">
        <v>0.3</v>
      </c>
    </row>
    <row r="318" spans="3:17">
      <c r="C318" s="215" t="s">
        <v>443</v>
      </c>
      <c r="D318" s="216"/>
      <c r="E318" s="214">
        <f>HLOOKUP(C318,$AH$2:$BU$3,2,0)</f>
        <v>620</v>
      </c>
      <c r="F318" s="91">
        <f t="shared" ref="F318:F352" si="43">D318*E318</f>
        <v>0</v>
      </c>
      <c r="G318" s="155"/>
      <c r="H318" s="136"/>
      <c r="I318" s="124" t="e">
        <f>VLOOKUP(H318,Presupuesto!$B$11:$C$565,2,0)</f>
        <v>#N/A</v>
      </c>
      <c r="J318" s="213" t="s">
        <v>1374</v>
      </c>
      <c r="K318" s="92" t="s">
        <v>396</v>
      </c>
      <c r="L318" s="135"/>
      <c r="M318" s="152"/>
      <c r="N318" s="117"/>
      <c r="O318" s="91">
        <f t="shared" ref="O318:O352" si="44">M318*N318</f>
        <v>0</v>
      </c>
      <c r="P318" s="91">
        <f>$O318*P$16</f>
        <v>0</v>
      </c>
      <c r="Q318" s="91">
        <f t="shared" ref="Q318:Q352" si="45">$O318*Q$16</f>
        <v>0</v>
      </c>
    </row>
    <row r="319" spans="3:17">
      <c r="C319" s="135"/>
      <c r="D319" s="152"/>
      <c r="E319" s="117"/>
      <c r="F319" s="91">
        <f t="shared" si="43"/>
        <v>0</v>
      </c>
      <c r="G319" s="155"/>
      <c r="H319" s="136"/>
      <c r="I319" s="124" t="e">
        <f>VLOOKUP(H319,Presupuesto!$B$11:$C$565,2,0)</f>
        <v>#N/A</v>
      </c>
      <c r="J319" s="92" t="str">
        <f>$J$17</f>
        <v>Estudiantes y Graduados</v>
      </c>
      <c r="K319" s="92" t="s">
        <v>414</v>
      </c>
      <c r="L319" s="135"/>
      <c r="M319" s="152"/>
      <c r="N319" s="117"/>
      <c r="O319" s="91">
        <f t="shared" si="44"/>
        <v>0</v>
      </c>
      <c r="P319" s="91">
        <f t="shared" ref="P319:P352" si="46">$O319*P$16</f>
        <v>0</v>
      </c>
      <c r="Q319" s="91">
        <f t="shared" si="45"/>
        <v>0</v>
      </c>
    </row>
    <row r="320" spans="3:17">
      <c r="C320" s="135"/>
      <c r="D320" s="152"/>
      <c r="E320" s="117"/>
      <c r="F320" s="91">
        <f t="shared" si="43"/>
        <v>0</v>
      </c>
      <c r="G320" s="155"/>
      <c r="H320" s="136"/>
      <c r="I320" s="124" t="e">
        <f>VLOOKUP(H320,Presupuesto!$B$11:$C$565,2,0)</f>
        <v>#N/A</v>
      </c>
      <c r="J320" s="92" t="str">
        <f t="shared" ref="J320:J351" si="47">$J$17</f>
        <v>Estudiantes y Graduados</v>
      </c>
      <c r="K320" s="92" t="s">
        <v>414</v>
      </c>
      <c r="L320" s="135"/>
      <c r="M320" s="152"/>
      <c r="N320" s="117"/>
      <c r="O320" s="91">
        <f t="shared" si="44"/>
        <v>0</v>
      </c>
      <c r="P320" s="91">
        <f t="shared" si="46"/>
        <v>0</v>
      </c>
      <c r="Q320" s="91">
        <f t="shared" si="45"/>
        <v>0</v>
      </c>
    </row>
    <row r="321" spans="3:17">
      <c r="C321" s="135"/>
      <c r="D321" s="152"/>
      <c r="E321" s="117"/>
      <c r="F321" s="91">
        <f t="shared" si="43"/>
        <v>0</v>
      </c>
      <c r="G321" s="155"/>
      <c r="H321" s="136"/>
      <c r="I321" s="124" t="e">
        <f>VLOOKUP(H321,Presupuesto!$B$11:$C$565,2,0)</f>
        <v>#N/A</v>
      </c>
      <c r="J321" s="92" t="str">
        <f t="shared" si="47"/>
        <v>Estudiantes y Graduados</v>
      </c>
      <c r="K321" s="92" t="s">
        <v>414</v>
      </c>
      <c r="L321" s="135"/>
      <c r="M321" s="152"/>
      <c r="N321" s="117"/>
      <c r="O321" s="91">
        <f t="shared" si="44"/>
        <v>0</v>
      </c>
      <c r="P321" s="91">
        <f t="shared" si="46"/>
        <v>0</v>
      </c>
      <c r="Q321" s="91">
        <f t="shared" si="45"/>
        <v>0</v>
      </c>
    </row>
    <row r="322" spans="3:17">
      <c r="C322" s="135"/>
      <c r="D322" s="152"/>
      <c r="E322" s="117"/>
      <c r="F322" s="91">
        <f t="shared" si="43"/>
        <v>0</v>
      </c>
      <c r="G322" s="155"/>
      <c r="H322" s="136"/>
      <c r="I322" s="124" t="e">
        <f>VLOOKUP(H322,Presupuesto!$B$11:$C$565,2,0)</f>
        <v>#N/A</v>
      </c>
      <c r="J322" s="92" t="str">
        <f t="shared" si="47"/>
        <v>Estudiantes y Graduados</v>
      </c>
      <c r="K322" s="92" t="s">
        <v>414</v>
      </c>
      <c r="L322" s="135"/>
      <c r="M322" s="152"/>
      <c r="N322" s="117"/>
      <c r="O322" s="91">
        <f t="shared" si="44"/>
        <v>0</v>
      </c>
      <c r="P322" s="91">
        <f t="shared" si="46"/>
        <v>0</v>
      </c>
      <c r="Q322" s="91">
        <f t="shared" si="45"/>
        <v>0</v>
      </c>
    </row>
    <row r="323" spans="3:17">
      <c r="C323" s="135"/>
      <c r="D323" s="152"/>
      <c r="E323" s="117"/>
      <c r="F323" s="91">
        <f t="shared" si="43"/>
        <v>0</v>
      </c>
      <c r="G323" s="155"/>
      <c r="H323" s="136"/>
      <c r="I323" s="124" t="e">
        <f>VLOOKUP(H323,Presupuesto!$B$11:$C$565,2,0)</f>
        <v>#N/A</v>
      </c>
      <c r="J323" s="92" t="str">
        <f t="shared" si="47"/>
        <v>Estudiantes y Graduados</v>
      </c>
      <c r="K323" s="92" t="s">
        <v>403</v>
      </c>
      <c r="L323" s="135"/>
      <c r="M323" s="152"/>
      <c r="N323" s="117"/>
      <c r="O323" s="91">
        <f t="shared" si="44"/>
        <v>0</v>
      </c>
      <c r="P323" s="91">
        <f t="shared" si="46"/>
        <v>0</v>
      </c>
      <c r="Q323" s="91">
        <f t="shared" si="45"/>
        <v>0</v>
      </c>
    </row>
    <row r="324" spans="3:17">
      <c r="C324" s="135"/>
      <c r="D324" s="152"/>
      <c r="E324" s="117"/>
      <c r="F324" s="91">
        <f t="shared" si="43"/>
        <v>0</v>
      </c>
      <c r="G324" s="155"/>
      <c r="H324" s="136"/>
      <c r="I324" s="124" t="e">
        <f>VLOOKUP(H324,Presupuesto!$B$11:$C$565,2,0)</f>
        <v>#N/A</v>
      </c>
      <c r="J324" s="92" t="str">
        <f t="shared" si="47"/>
        <v>Estudiantes y Graduados</v>
      </c>
      <c r="K324" s="92" t="s">
        <v>414</v>
      </c>
      <c r="L324" s="135"/>
      <c r="M324" s="152"/>
      <c r="N324" s="117"/>
      <c r="O324" s="91">
        <f t="shared" si="44"/>
        <v>0</v>
      </c>
      <c r="P324" s="91">
        <f t="shared" si="46"/>
        <v>0</v>
      </c>
      <c r="Q324" s="91">
        <f t="shared" si="45"/>
        <v>0</v>
      </c>
    </row>
    <row r="325" spans="3:17">
      <c r="C325" s="135"/>
      <c r="D325" s="152"/>
      <c r="E325" s="117"/>
      <c r="F325" s="91">
        <f t="shared" si="43"/>
        <v>0</v>
      </c>
      <c r="G325" s="155"/>
      <c r="H325" s="136"/>
      <c r="I325" s="124" t="e">
        <f>VLOOKUP(H325,Presupuesto!$B$11:$C$565,2,0)</f>
        <v>#N/A</v>
      </c>
      <c r="J325" s="92" t="str">
        <f t="shared" si="47"/>
        <v>Estudiantes y Graduados</v>
      </c>
      <c r="K325" s="92" t="s">
        <v>414</v>
      </c>
      <c r="L325" s="135"/>
      <c r="M325" s="152"/>
      <c r="N325" s="117"/>
      <c r="O325" s="91">
        <f t="shared" si="44"/>
        <v>0</v>
      </c>
      <c r="P325" s="91">
        <f t="shared" si="46"/>
        <v>0</v>
      </c>
      <c r="Q325" s="91">
        <f t="shared" si="45"/>
        <v>0</v>
      </c>
    </row>
    <row r="326" spans="3:17">
      <c r="C326" s="135"/>
      <c r="D326" s="152"/>
      <c r="E326" s="117"/>
      <c r="F326" s="91">
        <f t="shared" si="43"/>
        <v>0</v>
      </c>
      <c r="G326" s="155"/>
      <c r="H326" s="136"/>
      <c r="I326" s="124" t="e">
        <f>VLOOKUP(H326,Presupuesto!$B$11:$C$565,2,0)</f>
        <v>#N/A</v>
      </c>
      <c r="J326" s="92" t="str">
        <f t="shared" si="47"/>
        <v>Estudiantes y Graduados</v>
      </c>
      <c r="K326" s="92" t="s">
        <v>414</v>
      </c>
      <c r="L326" s="135"/>
      <c r="M326" s="152"/>
      <c r="N326" s="117"/>
      <c r="O326" s="91">
        <f t="shared" si="44"/>
        <v>0</v>
      </c>
      <c r="P326" s="91">
        <f t="shared" si="46"/>
        <v>0</v>
      </c>
      <c r="Q326" s="91">
        <f t="shared" si="45"/>
        <v>0</v>
      </c>
    </row>
    <row r="327" spans="3:17">
      <c r="C327" s="135"/>
      <c r="D327" s="152"/>
      <c r="E327" s="117"/>
      <c r="F327" s="91">
        <f t="shared" si="43"/>
        <v>0</v>
      </c>
      <c r="G327" s="155"/>
      <c r="H327" s="136"/>
      <c r="I327" s="124" t="e">
        <f>VLOOKUP(H327,Presupuesto!$B$11:$C$565,2,0)</f>
        <v>#N/A</v>
      </c>
      <c r="J327" s="92" t="str">
        <f t="shared" si="47"/>
        <v>Estudiantes y Graduados</v>
      </c>
      <c r="K327" s="92" t="s">
        <v>414</v>
      </c>
      <c r="L327" s="135"/>
      <c r="M327" s="152"/>
      <c r="N327" s="117"/>
      <c r="O327" s="91">
        <f t="shared" si="44"/>
        <v>0</v>
      </c>
      <c r="P327" s="91">
        <f t="shared" si="46"/>
        <v>0</v>
      </c>
      <c r="Q327" s="91">
        <f t="shared" si="45"/>
        <v>0</v>
      </c>
    </row>
    <row r="328" spans="3:17">
      <c r="C328" s="135"/>
      <c r="D328" s="152"/>
      <c r="E328" s="117"/>
      <c r="F328" s="91">
        <f t="shared" si="43"/>
        <v>0</v>
      </c>
      <c r="G328" s="155"/>
      <c r="H328" s="136"/>
      <c r="I328" s="124" t="e">
        <f>VLOOKUP(H328,Presupuesto!$B$11:$C$565,2,0)</f>
        <v>#N/A</v>
      </c>
      <c r="J328" s="92" t="str">
        <f t="shared" si="47"/>
        <v>Estudiantes y Graduados</v>
      </c>
      <c r="K328" s="92" t="s">
        <v>414</v>
      </c>
      <c r="L328" s="135"/>
      <c r="M328" s="152"/>
      <c r="N328" s="117"/>
      <c r="O328" s="91">
        <f t="shared" si="44"/>
        <v>0</v>
      </c>
      <c r="P328" s="91">
        <f t="shared" si="46"/>
        <v>0</v>
      </c>
      <c r="Q328" s="91">
        <f t="shared" si="45"/>
        <v>0</v>
      </c>
    </row>
    <row r="329" spans="3:17">
      <c r="C329" s="135"/>
      <c r="D329" s="152"/>
      <c r="E329" s="117"/>
      <c r="F329" s="91">
        <f t="shared" si="43"/>
        <v>0</v>
      </c>
      <c r="G329" s="155"/>
      <c r="H329" s="136"/>
      <c r="I329" s="124" t="e">
        <f>VLOOKUP(H329,Presupuesto!$B$11:$C$565,2,0)</f>
        <v>#N/A</v>
      </c>
      <c r="J329" s="92" t="str">
        <f t="shared" si="47"/>
        <v>Estudiantes y Graduados</v>
      </c>
      <c r="K329" s="92" t="s">
        <v>414</v>
      </c>
      <c r="L329" s="135"/>
      <c r="M329" s="152"/>
      <c r="N329" s="117"/>
      <c r="O329" s="91">
        <f t="shared" si="44"/>
        <v>0</v>
      </c>
      <c r="P329" s="91">
        <f t="shared" si="46"/>
        <v>0</v>
      </c>
      <c r="Q329" s="91">
        <f t="shared" si="45"/>
        <v>0</v>
      </c>
    </row>
    <row r="330" spans="3:17">
      <c r="C330" s="135"/>
      <c r="D330" s="152"/>
      <c r="E330" s="117"/>
      <c r="F330" s="91">
        <f t="shared" si="43"/>
        <v>0</v>
      </c>
      <c r="G330" s="155"/>
      <c r="H330" s="136"/>
      <c r="I330" s="124" t="e">
        <f>VLOOKUP(H330,Presupuesto!$B$11:$C$565,2,0)</f>
        <v>#N/A</v>
      </c>
      <c r="J330" s="92" t="str">
        <f t="shared" si="47"/>
        <v>Estudiantes y Graduados</v>
      </c>
      <c r="K330" s="92" t="s">
        <v>414</v>
      </c>
      <c r="L330" s="135"/>
      <c r="M330" s="152"/>
      <c r="N330" s="117"/>
      <c r="O330" s="91">
        <f t="shared" si="44"/>
        <v>0</v>
      </c>
      <c r="P330" s="91">
        <f t="shared" si="46"/>
        <v>0</v>
      </c>
      <c r="Q330" s="91">
        <f t="shared" si="45"/>
        <v>0</v>
      </c>
    </row>
    <row r="331" spans="3:17">
      <c r="C331" s="135"/>
      <c r="D331" s="152"/>
      <c r="E331" s="117"/>
      <c r="F331" s="91">
        <f t="shared" si="43"/>
        <v>0</v>
      </c>
      <c r="G331" s="155"/>
      <c r="H331" s="136"/>
      <c r="I331" s="124" t="e">
        <f>VLOOKUP(H331,Presupuesto!$B$11:$C$565,2,0)</f>
        <v>#N/A</v>
      </c>
      <c r="J331" s="92" t="str">
        <f t="shared" si="47"/>
        <v>Estudiantes y Graduados</v>
      </c>
      <c r="K331" s="92" t="s">
        <v>414</v>
      </c>
      <c r="L331" s="135"/>
      <c r="M331" s="152"/>
      <c r="N331" s="117"/>
      <c r="O331" s="91">
        <f t="shared" si="44"/>
        <v>0</v>
      </c>
      <c r="P331" s="91">
        <f t="shared" si="46"/>
        <v>0</v>
      </c>
      <c r="Q331" s="91">
        <f t="shared" si="45"/>
        <v>0</v>
      </c>
    </row>
    <row r="332" spans="3:17">
      <c r="C332" s="135"/>
      <c r="D332" s="152"/>
      <c r="E332" s="117"/>
      <c r="F332" s="91">
        <f t="shared" si="43"/>
        <v>0</v>
      </c>
      <c r="G332" s="155"/>
      <c r="H332" s="136"/>
      <c r="I332" s="124" t="e">
        <f>VLOOKUP(H332,Presupuesto!$B$11:$C$565,2,0)</f>
        <v>#N/A</v>
      </c>
      <c r="J332" s="92" t="str">
        <f t="shared" si="47"/>
        <v>Estudiantes y Graduados</v>
      </c>
      <c r="K332" s="92" t="s">
        <v>414</v>
      </c>
      <c r="L332" s="135"/>
      <c r="M332" s="152"/>
      <c r="N332" s="117"/>
      <c r="O332" s="91">
        <f t="shared" si="44"/>
        <v>0</v>
      </c>
      <c r="P332" s="91">
        <f t="shared" si="46"/>
        <v>0</v>
      </c>
      <c r="Q332" s="91">
        <f t="shared" si="45"/>
        <v>0</v>
      </c>
    </row>
    <row r="333" spans="3:17">
      <c r="C333" s="135"/>
      <c r="D333" s="152"/>
      <c r="E333" s="117"/>
      <c r="F333" s="91">
        <f t="shared" si="43"/>
        <v>0</v>
      </c>
      <c r="G333" s="155"/>
      <c r="H333" s="136"/>
      <c r="I333" s="124" t="e">
        <f>VLOOKUP(H333,Presupuesto!$B$11:$C$565,2,0)</f>
        <v>#N/A</v>
      </c>
      <c r="J333" s="92" t="str">
        <f t="shared" si="47"/>
        <v>Estudiantes y Graduados</v>
      </c>
      <c r="K333" s="92" t="s">
        <v>414</v>
      </c>
      <c r="L333" s="135"/>
      <c r="M333" s="152"/>
      <c r="N333" s="117"/>
      <c r="O333" s="91">
        <f t="shared" si="44"/>
        <v>0</v>
      </c>
      <c r="P333" s="91">
        <f t="shared" si="46"/>
        <v>0</v>
      </c>
      <c r="Q333" s="91">
        <f t="shared" si="45"/>
        <v>0</v>
      </c>
    </row>
    <row r="334" spans="3:17">
      <c r="C334" s="135"/>
      <c r="D334" s="152"/>
      <c r="E334" s="117"/>
      <c r="F334" s="91">
        <f t="shared" si="43"/>
        <v>0</v>
      </c>
      <c r="G334" s="155"/>
      <c r="H334" s="136"/>
      <c r="I334" s="124" t="e">
        <f>VLOOKUP(H334,Presupuesto!$B$11:$C$565,2,0)</f>
        <v>#N/A</v>
      </c>
      <c r="J334" s="92" t="str">
        <f t="shared" si="47"/>
        <v>Estudiantes y Graduados</v>
      </c>
      <c r="K334" s="92" t="s">
        <v>414</v>
      </c>
      <c r="L334" s="135"/>
      <c r="M334" s="152"/>
      <c r="N334" s="117"/>
      <c r="O334" s="91">
        <f t="shared" si="44"/>
        <v>0</v>
      </c>
      <c r="P334" s="91">
        <f t="shared" si="46"/>
        <v>0</v>
      </c>
      <c r="Q334" s="91">
        <f t="shared" si="45"/>
        <v>0</v>
      </c>
    </row>
    <row r="335" spans="3:17">
      <c r="C335" s="135"/>
      <c r="D335" s="152"/>
      <c r="E335" s="117"/>
      <c r="F335" s="91">
        <f t="shared" si="43"/>
        <v>0</v>
      </c>
      <c r="G335" s="155"/>
      <c r="H335" s="136"/>
      <c r="I335" s="124" t="e">
        <f>VLOOKUP(H335,Presupuesto!$B$11:$C$565,2,0)</f>
        <v>#N/A</v>
      </c>
      <c r="J335" s="92" t="str">
        <f t="shared" si="47"/>
        <v>Estudiantes y Graduados</v>
      </c>
      <c r="K335" s="92" t="s">
        <v>414</v>
      </c>
      <c r="L335" s="135"/>
      <c r="M335" s="152"/>
      <c r="N335" s="117"/>
      <c r="O335" s="91">
        <f t="shared" si="44"/>
        <v>0</v>
      </c>
      <c r="P335" s="91">
        <f t="shared" si="46"/>
        <v>0</v>
      </c>
      <c r="Q335" s="91">
        <f t="shared" si="45"/>
        <v>0</v>
      </c>
    </row>
    <row r="336" spans="3:17">
      <c r="C336" s="135"/>
      <c r="D336" s="152"/>
      <c r="E336" s="117"/>
      <c r="F336" s="91">
        <f t="shared" si="43"/>
        <v>0</v>
      </c>
      <c r="G336" s="155"/>
      <c r="H336" s="136"/>
      <c r="I336" s="124" t="e">
        <f>VLOOKUP(H336,Presupuesto!$B$11:$C$565,2,0)</f>
        <v>#N/A</v>
      </c>
      <c r="J336" s="92" t="str">
        <f t="shared" si="47"/>
        <v>Estudiantes y Graduados</v>
      </c>
      <c r="K336" s="92" t="s">
        <v>414</v>
      </c>
      <c r="L336" s="135"/>
      <c r="M336" s="152"/>
      <c r="N336" s="117"/>
      <c r="O336" s="91">
        <f t="shared" si="44"/>
        <v>0</v>
      </c>
      <c r="P336" s="91">
        <f t="shared" si="46"/>
        <v>0</v>
      </c>
      <c r="Q336" s="91">
        <f t="shared" si="45"/>
        <v>0</v>
      </c>
    </row>
    <row r="337" spans="3:17">
      <c r="C337" s="135"/>
      <c r="D337" s="152"/>
      <c r="E337" s="117"/>
      <c r="F337" s="91">
        <f t="shared" si="43"/>
        <v>0</v>
      </c>
      <c r="G337" s="155"/>
      <c r="H337" s="136"/>
      <c r="I337" s="124" t="e">
        <f>VLOOKUP(H337,Presupuesto!$B$11:$C$565,2,0)</f>
        <v>#N/A</v>
      </c>
      <c r="J337" s="92" t="str">
        <f t="shared" si="47"/>
        <v>Estudiantes y Graduados</v>
      </c>
      <c r="K337" s="92" t="s">
        <v>414</v>
      </c>
      <c r="L337" s="135"/>
      <c r="M337" s="152"/>
      <c r="N337" s="117"/>
      <c r="O337" s="91">
        <f t="shared" si="44"/>
        <v>0</v>
      </c>
      <c r="P337" s="91">
        <f t="shared" si="46"/>
        <v>0</v>
      </c>
      <c r="Q337" s="91">
        <f t="shared" si="45"/>
        <v>0</v>
      </c>
    </row>
    <row r="338" spans="3:17">
      <c r="C338" s="135"/>
      <c r="D338" s="152"/>
      <c r="E338" s="117"/>
      <c r="F338" s="91">
        <f t="shared" si="43"/>
        <v>0</v>
      </c>
      <c r="G338" s="155"/>
      <c r="H338" s="136"/>
      <c r="I338" s="124" t="e">
        <f>VLOOKUP(H338,Presupuesto!$B$11:$C$565,2,0)</f>
        <v>#N/A</v>
      </c>
      <c r="J338" s="92" t="str">
        <f t="shared" si="47"/>
        <v>Estudiantes y Graduados</v>
      </c>
      <c r="K338" s="92" t="s">
        <v>414</v>
      </c>
      <c r="L338" s="135"/>
      <c r="M338" s="152"/>
      <c r="N338" s="117"/>
      <c r="O338" s="91">
        <f t="shared" si="44"/>
        <v>0</v>
      </c>
      <c r="P338" s="91">
        <f t="shared" si="46"/>
        <v>0</v>
      </c>
      <c r="Q338" s="91">
        <f t="shared" si="45"/>
        <v>0</v>
      </c>
    </row>
    <row r="339" spans="3:17">
      <c r="C339" s="135"/>
      <c r="D339" s="152"/>
      <c r="E339" s="117"/>
      <c r="F339" s="91">
        <f t="shared" si="43"/>
        <v>0</v>
      </c>
      <c r="G339" s="155"/>
      <c r="H339" s="136"/>
      <c r="I339" s="124" t="e">
        <f>VLOOKUP(H339,Presupuesto!$B$11:$C$565,2,0)</f>
        <v>#N/A</v>
      </c>
      <c r="J339" s="92" t="str">
        <f t="shared" si="47"/>
        <v>Estudiantes y Graduados</v>
      </c>
      <c r="K339" s="92" t="s">
        <v>414</v>
      </c>
      <c r="L339" s="135"/>
      <c r="M339" s="152"/>
      <c r="N339" s="117"/>
      <c r="O339" s="91">
        <f t="shared" si="44"/>
        <v>0</v>
      </c>
      <c r="P339" s="91">
        <f t="shared" si="46"/>
        <v>0</v>
      </c>
      <c r="Q339" s="91">
        <f t="shared" si="45"/>
        <v>0</v>
      </c>
    </row>
    <row r="340" spans="3:17">
      <c r="C340" s="137"/>
      <c r="D340" s="145"/>
      <c r="E340" s="112"/>
      <c r="F340" s="91">
        <f t="shared" si="43"/>
        <v>0</v>
      </c>
      <c r="G340" s="155"/>
      <c r="H340" s="138"/>
      <c r="I340" s="124" t="e">
        <f>VLOOKUP(H340,Presupuesto!$B$11:$C$565,2,0)</f>
        <v>#N/A</v>
      </c>
      <c r="J340" s="92" t="str">
        <f t="shared" si="47"/>
        <v>Estudiantes y Graduados</v>
      </c>
      <c r="K340" s="92" t="s">
        <v>414</v>
      </c>
      <c r="L340" s="137"/>
      <c r="M340" s="145"/>
      <c r="N340" s="112"/>
      <c r="O340" s="91">
        <f t="shared" si="44"/>
        <v>0</v>
      </c>
      <c r="P340" s="91">
        <f t="shared" si="46"/>
        <v>0</v>
      </c>
      <c r="Q340" s="91">
        <f t="shared" si="45"/>
        <v>0</v>
      </c>
    </row>
    <row r="341" spans="3:17">
      <c r="C341" s="137"/>
      <c r="D341" s="145"/>
      <c r="E341" s="112"/>
      <c r="F341" s="91">
        <f t="shared" si="43"/>
        <v>0</v>
      </c>
      <c r="G341" s="155"/>
      <c r="H341" s="138"/>
      <c r="I341" s="124" t="e">
        <f>VLOOKUP(H341,Presupuesto!$B$11:$C$565,2,0)</f>
        <v>#N/A</v>
      </c>
      <c r="J341" s="92" t="str">
        <f t="shared" si="47"/>
        <v>Estudiantes y Graduados</v>
      </c>
      <c r="K341" s="92" t="s">
        <v>414</v>
      </c>
      <c r="L341" s="137"/>
      <c r="M341" s="145"/>
      <c r="N341" s="112"/>
      <c r="O341" s="91">
        <f t="shared" si="44"/>
        <v>0</v>
      </c>
      <c r="P341" s="91">
        <f t="shared" si="46"/>
        <v>0</v>
      </c>
      <c r="Q341" s="91">
        <f t="shared" si="45"/>
        <v>0</v>
      </c>
    </row>
    <row r="342" spans="3:17">
      <c r="C342" s="137"/>
      <c r="D342" s="145"/>
      <c r="E342" s="112"/>
      <c r="F342" s="91">
        <f t="shared" si="43"/>
        <v>0</v>
      </c>
      <c r="G342" s="155"/>
      <c r="H342" s="138"/>
      <c r="I342" s="124" t="e">
        <f>VLOOKUP(H342,Presupuesto!$B$11:$C$565,2,0)</f>
        <v>#N/A</v>
      </c>
      <c r="J342" s="92" t="str">
        <f t="shared" si="47"/>
        <v>Estudiantes y Graduados</v>
      </c>
      <c r="K342" s="92" t="s">
        <v>414</v>
      </c>
      <c r="L342" s="137"/>
      <c r="M342" s="145"/>
      <c r="N342" s="112"/>
      <c r="O342" s="91">
        <f t="shared" si="44"/>
        <v>0</v>
      </c>
      <c r="P342" s="91">
        <f t="shared" si="46"/>
        <v>0</v>
      </c>
      <c r="Q342" s="91">
        <f t="shared" si="45"/>
        <v>0</v>
      </c>
    </row>
    <row r="343" spans="3:17">
      <c r="C343" s="137"/>
      <c r="D343" s="145"/>
      <c r="E343" s="112"/>
      <c r="F343" s="91">
        <f t="shared" si="43"/>
        <v>0</v>
      </c>
      <c r="G343" s="155"/>
      <c r="H343" s="138"/>
      <c r="I343" s="124" t="e">
        <f>VLOOKUP(H343,Presupuesto!$B$11:$C$565,2,0)</f>
        <v>#N/A</v>
      </c>
      <c r="J343" s="92" t="str">
        <f t="shared" si="47"/>
        <v>Estudiantes y Graduados</v>
      </c>
      <c r="K343" s="92" t="s">
        <v>414</v>
      </c>
      <c r="L343" s="137"/>
      <c r="M343" s="145"/>
      <c r="N343" s="112"/>
      <c r="O343" s="91">
        <f t="shared" si="44"/>
        <v>0</v>
      </c>
      <c r="P343" s="91">
        <f t="shared" si="46"/>
        <v>0</v>
      </c>
      <c r="Q343" s="91">
        <f t="shared" si="45"/>
        <v>0</v>
      </c>
    </row>
    <row r="344" spans="3:17">
      <c r="C344" s="137"/>
      <c r="D344" s="145"/>
      <c r="E344" s="112"/>
      <c r="F344" s="91">
        <f t="shared" si="43"/>
        <v>0</v>
      </c>
      <c r="G344" s="155"/>
      <c r="H344" s="138"/>
      <c r="I344" s="124" t="e">
        <f>VLOOKUP(H344,Presupuesto!$B$11:$C$565,2,0)</f>
        <v>#N/A</v>
      </c>
      <c r="J344" s="92" t="str">
        <f t="shared" si="47"/>
        <v>Estudiantes y Graduados</v>
      </c>
      <c r="K344" s="92" t="s">
        <v>414</v>
      </c>
      <c r="L344" s="137"/>
      <c r="M344" s="145"/>
      <c r="N344" s="112"/>
      <c r="O344" s="91">
        <f t="shared" si="44"/>
        <v>0</v>
      </c>
      <c r="P344" s="91">
        <f t="shared" si="46"/>
        <v>0</v>
      </c>
      <c r="Q344" s="91">
        <f t="shared" si="45"/>
        <v>0</v>
      </c>
    </row>
    <row r="345" spans="3:17">
      <c r="C345" s="137"/>
      <c r="D345" s="145"/>
      <c r="E345" s="112"/>
      <c r="F345" s="91">
        <f t="shared" si="43"/>
        <v>0</v>
      </c>
      <c r="G345" s="155"/>
      <c r="H345" s="138"/>
      <c r="I345" s="124" t="e">
        <f>VLOOKUP(H345,Presupuesto!$B$11:$C$565,2,0)</f>
        <v>#N/A</v>
      </c>
      <c r="J345" s="92" t="str">
        <f t="shared" si="47"/>
        <v>Estudiantes y Graduados</v>
      </c>
      <c r="K345" s="92" t="s">
        <v>414</v>
      </c>
      <c r="L345" s="137"/>
      <c r="M345" s="145"/>
      <c r="N345" s="112"/>
      <c r="O345" s="91">
        <f t="shared" si="44"/>
        <v>0</v>
      </c>
      <c r="P345" s="91">
        <f t="shared" si="46"/>
        <v>0</v>
      </c>
      <c r="Q345" s="91">
        <f t="shared" si="45"/>
        <v>0</v>
      </c>
    </row>
    <row r="346" spans="3:17">
      <c r="C346" s="137"/>
      <c r="D346" s="145"/>
      <c r="E346" s="112"/>
      <c r="F346" s="91">
        <f t="shared" si="43"/>
        <v>0</v>
      </c>
      <c r="G346" s="155"/>
      <c r="H346" s="138"/>
      <c r="I346" s="124" t="e">
        <f>VLOOKUP(H346,Presupuesto!$B$11:$C$565,2,0)</f>
        <v>#N/A</v>
      </c>
      <c r="J346" s="92" t="str">
        <f t="shared" si="47"/>
        <v>Estudiantes y Graduados</v>
      </c>
      <c r="K346" s="92" t="s">
        <v>414</v>
      </c>
      <c r="L346" s="137"/>
      <c r="M346" s="145"/>
      <c r="N346" s="112"/>
      <c r="O346" s="91">
        <f t="shared" si="44"/>
        <v>0</v>
      </c>
      <c r="P346" s="91">
        <f t="shared" si="46"/>
        <v>0</v>
      </c>
      <c r="Q346" s="91">
        <f t="shared" si="45"/>
        <v>0</v>
      </c>
    </row>
    <row r="347" spans="3:17">
      <c r="C347" s="137"/>
      <c r="D347" s="145"/>
      <c r="E347" s="112"/>
      <c r="F347" s="91">
        <f t="shared" si="43"/>
        <v>0</v>
      </c>
      <c r="G347" s="155"/>
      <c r="H347" s="138"/>
      <c r="I347" s="124" t="e">
        <f>VLOOKUP(H347,Presupuesto!$B$11:$C$565,2,0)</f>
        <v>#N/A</v>
      </c>
      <c r="J347" s="92" t="str">
        <f t="shared" si="47"/>
        <v>Estudiantes y Graduados</v>
      </c>
      <c r="K347" s="92" t="s">
        <v>414</v>
      </c>
      <c r="L347" s="137"/>
      <c r="M347" s="145"/>
      <c r="N347" s="112"/>
      <c r="O347" s="91">
        <f t="shared" si="44"/>
        <v>0</v>
      </c>
      <c r="P347" s="91">
        <f t="shared" si="46"/>
        <v>0</v>
      </c>
      <c r="Q347" s="91">
        <f t="shared" si="45"/>
        <v>0</v>
      </c>
    </row>
    <row r="348" spans="3:17">
      <c r="C348" s="139"/>
      <c r="D348" s="145"/>
      <c r="E348" s="112"/>
      <c r="F348" s="91">
        <f t="shared" si="43"/>
        <v>0</v>
      </c>
      <c r="G348" s="155"/>
      <c r="H348" s="140"/>
      <c r="I348" s="124" t="e">
        <f>VLOOKUP(H348,Presupuesto!$B$11:$C$565,2,0)</f>
        <v>#N/A</v>
      </c>
      <c r="J348" s="92" t="str">
        <f t="shared" si="47"/>
        <v>Estudiantes y Graduados</v>
      </c>
      <c r="K348" s="92" t="s">
        <v>405</v>
      </c>
      <c r="L348" s="139"/>
      <c r="M348" s="145"/>
      <c r="N348" s="112"/>
      <c r="O348" s="91">
        <f t="shared" si="44"/>
        <v>0</v>
      </c>
      <c r="P348" s="91">
        <f t="shared" si="46"/>
        <v>0</v>
      </c>
      <c r="Q348" s="91">
        <f t="shared" si="45"/>
        <v>0</v>
      </c>
    </row>
    <row r="349" spans="3:17">
      <c r="C349" s="139"/>
      <c r="D349" s="145"/>
      <c r="E349" s="112"/>
      <c r="F349" s="91">
        <f t="shared" si="43"/>
        <v>0</v>
      </c>
      <c r="G349" s="155"/>
      <c r="H349" s="140"/>
      <c r="I349" s="124" t="e">
        <f>VLOOKUP(H349,Presupuesto!$B$11:$C$565,2,0)</f>
        <v>#N/A</v>
      </c>
      <c r="J349" s="92" t="str">
        <f t="shared" si="47"/>
        <v>Estudiantes y Graduados</v>
      </c>
      <c r="K349" s="92" t="s">
        <v>414</v>
      </c>
      <c r="L349" s="139"/>
      <c r="M349" s="145"/>
      <c r="N349" s="112"/>
      <c r="O349" s="91">
        <f t="shared" si="44"/>
        <v>0</v>
      </c>
      <c r="P349" s="91">
        <f t="shared" si="46"/>
        <v>0</v>
      </c>
      <c r="Q349" s="91">
        <f t="shared" si="45"/>
        <v>0</v>
      </c>
    </row>
    <row r="350" spans="3:17">
      <c r="C350" s="139"/>
      <c r="D350" s="145"/>
      <c r="E350" s="112"/>
      <c r="F350" s="91">
        <f t="shared" si="43"/>
        <v>0</v>
      </c>
      <c r="G350" s="155"/>
      <c r="H350" s="140"/>
      <c r="I350" s="124" t="e">
        <f>VLOOKUP(H350,Presupuesto!$B$11:$C$565,2,0)</f>
        <v>#N/A</v>
      </c>
      <c r="J350" s="92" t="str">
        <f t="shared" si="47"/>
        <v>Estudiantes y Graduados</v>
      </c>
      <c r="K350" s="92" t="s">
        <v>414</v>
      </c>
      <c r="L350" s="139"/>
      <c r="M350" s="145"/>
      <c r="N350" s="112"/>
      <c r="O350" s="91">
        <f t="shared" si="44"/>
        <v>0</v>
      </c>
      <c r="P350" s="91">
        <f t="shared" si="46"/>
        <v>0</v>
      </c>
      <c r="Q350" s="91">
        <f t="shared" si="45"/>
        <v>0</v>
      </c>
    </row>
    <row r="351" spans="3:17">
      <c r="C351" s="139"/>
      <c r="D351" s="145"/>
      <c r="E351" s="112"/>
      <c r="F351" s="91">
        <f t="shared" si="43"/>
        <v>0</v>
      </c>
      <c r="G351" s="155"/>
      <c r="H351" s="140"/>
      <c r="I351" s="124" t="e">
        <f>VLOOKUP(H351,Presupuesto!$B$11:$C$565,2,0)</f>
        <v>#N/A</v>
      </c>
      <c r="J351" s="92" t="str">
        <f t="shared" si="47"/>
        <v>Estudiantes y Graduados</v>
      </c>
      <c r="K351" s="92" t="s">
        <v>414</v>
      </c>
      <c r="L351" s="139"/>
      <c r="M351" s="145"/>
      <c r="N351" s="112"/>
      <c r="O351" s="91">
        <f t="shared" si="44"/>
        <v>0</v>
      </c>
      <c r="P351" s="91">
        <f t="shared" si="46"/>
        <v>0</v>
      </c>
      <c r="Q351" s="91">
        <f t="shared" si="45"/>
        <v>0</v>
      </c>
    </row>
    <row r="352" spans="3:17" ht="15.75" thickBot="1">
      <c r="C352" s="141"/>
      <c r="D352" s="153"/>
      <c r="E352" s="97"/>
      <c r="F352" s="99">
        <f t="shared" si="43"/>
        <v>0</v>
      </c>
      <c r="G352" s="156"/>
      <c r="H352" s="142"/>
      <c r="I352" s="126" t="e">
        <f>VLOOKUP(H352,Presupuesto!$B$11:$C$565,2,0)</f>
        <v>#N/A</v>
      </c>
      <c r="J352" s="100" t="str">
        <f t="shared" ref="J352" si="48">$J$20</f>
        <v>Estudiantes y Graduados</v>
      </c>
      <c r="K352" s="118" t="s">
        <v>396</v>
      </c>
      <c r="L352" s="141"/>
      <c r="M352" s="153"/>
      <c r="N352" s="97"/>
      <c r="O352" s="99">
        <f t="shared" si="44"/>
        <v>0</v>
      </c>
      <c r="P352" s="99">
        <f t="shared" si="46"/>
        <v>0</v>
      </c>
      <c r="Q352" s="99">
        <f t="shared" si="45"/>
        <v>0</v>
      </c>
    </row>
    <row r="353" spans="3:17" ht="15.75" thickBot="1">
      <c r="G353" s="79"/>
    </row>
    <row r="354" spans="3:17" ht="15.75" thickBot="1">
      <c r="C354" s="151" t="s">
        <v>53</v>
      </c>
      <c r="D354" s="102">
        <f>SUM(F361:F395)</f>
        <v>0</v>
      </c>
      <c r="G354" s="73"/>
      <c r="H354" s="69"/>
      <c r="I354" s="69"/>
    </row>
    <row r="355" spans="3:17">
      <c r="G355" s="73"/>
      <c r="H355" s="69"/>
      <c r="I355" s="69"/>
    </row>
    <row r="356" spans="3:17">
      <c r="F356" s="69"/>
      <c r="G356" s="73"/>
      <c r="H356" s="69"/>
      <c r="I356" s="69"/>
    </row>
    <row r="357" spans="3:17" ht="15.75">
      <c r="C357" s="251" t="s">
        <v>394</v>
      </c>
      <c r="D357" s="200"/>
      <c r="F357" s="69"/>
      <c r="G357" s="73"/>
      <c r="H357" s="69"/>
      <c r="I357" s="69"/>
    </row>
    <row r="358" spans="3:17" ht="18.75">
      <c r="C358" s="203" t="e">
        <f>IFERROR(VLOOKUP(D357,'Desarrollo e Innov. Curricular'!$G:$H,2,FALSE),IFERROR(VLOOKUP(D357,'Investigación Científica'!$G:$H,2,FALSE),IFERROR(VLOOKUP(D357,'Vinculación Univ. Sociedad'!$G:$H,2,FALSE),IFERROR(VLOOKUP(D357,'Docencia y Profesorado Universi'!$G:$H,2,FALSE),IFERROR(VLOOKUP(D357,'Estudiantes y Graduados'!$G:$H,2,FALSE),IFERROR(VLOOKUP(D357,'10Gestion Administrativa'!$G:$H,2,FALSE),IFERROR(VLOOKUP(D357,'Gestión Académica'!$G:$H,2,FALSE),IFERROR(VLOOKUP(D357,'Aseguramiento de la Calidad'!$G:$H,2,FALSE),IFERROR(VLOOKUP(D357,'Gestión del Conocimiento'!$G:$H,2,FALSE),IFERROR(VLOOKUP(D357,'Gobernabilidad y Procesos...'!$G:$H,2,FALSE),IFERROR(VLOOKUP(D357,'Gestión del Talento Humano'!$G:$H,2,FALSE),IFERROR(VLOOKUP(D357,'Internacionalización de la E.S.'!$G:$H,2,FALSE),IFERROR(VLOOKUP(D357,'Cultura de Innovación Insti...'!$G:$H,2,FALSE),VLOOKUP(D357,'Lo Esencial de la Reforma Univ.'!$G:$H,2,0))))))))))))))</f>
        <v>#N/A</v>
      </c>
      <c r="D358" s="31"/>
      <c r="F358" s="69"/>
      <c r="G358" s="73"/>
      <c r="H358" s="69"/>
      <c r="I358" s="69"/>
    </row>
    <row r="359" spans="3:17" ht="42.75" thickBot="1">
      <c r="F359" s="87"/>
      <c r="G359" s="70"/>
      <c r="H359" s="70"/>
      <c r="I359" s="70"/>
      <c r="L359" s="221"/>
      <c r="M359" s="222"/>
      <c r="N359" s="221"/>
      <c r="O359" s="221"/>
      <c r="P359" s="224" t="s">
        <v>473</v>
      </c>
      <c r="Q359" s="224" t="s">
        <v>474</v>
      </c>
    </row>
    <row r="360" spans="3:17" ht="30.75" thickBot="1">
      <c r="C360" s="123" t="s">
        <v>44</v>
      </c>
      <c r="D360" s="123" t="s">
        <v>55</v>
      </c>
      <c r="E360" s="130" t="s">
        <v>57</v>
      </c>
      <c r="F360" s="129" t="s">
        <v>27</v>
      </c>
      <c r="G360" s="127" t="s">
        <v>133</v>
      </c>
      <c r="H360" s="130" t="s">
        <v>46</v>
      </c>
      <c r="I360" s="127" t="s">
        <v>134</v>
      </c>
      <c r="J360" s="127" t="s">
        <v>412</v>
      </c>
      <c r="K360" s="127" t="s">
        <v>413</v>
      </c>
      <c r="L360" s="218" t="s">
        <v>21</v>
      </c>
      <c r="M360" s="218" t="s">
        <v>55</v>
      </c>
      <c r="N360" s="219" t="s">
        <v>471</v>
      </c>
      <c r="O360" s="220" t="s">
        <v>472</v>
      </c>
      <c r="P360" s="223">
        <v>0.7</v>
      </c>
      <c r="Q360" s="223">
        <v>0.3</v>
      </c>
    </row>
    <row r="361" spans="3:17">
      <c r="C361" s="215" t="s">
        <v>443</v>
      </c>
      <c r="D361" s="216"/>
      <c r="E361" s="214">
        <f>HLOOKUP(C361,$AH$2:$BU$3,2,0)</f>
        <v>620</v>
      </c>
      <c r="F361" s="91">
        <f t="shared" ref="F361:F395" si="49">D361*E361</f>
        <v>0</v>
      </c>
      <c r="G361" s="155"/>
      <c r="H361" s="136"/>
      <c r="I361" s="124" t="e">
        <f>VLOOKUP(H361,Presupuesto!$B$11:$C$565,2,0)</f>
        <v>#N/A</v>
      </c>
      <c r="J361" s="213" t="s">
        <v>1374</v>
      </c>
      <c r="K361" s="92" t="s">
        <v>396</v>
      </c>
      <c r="L361" s="135"/>
      <c r="M361" s="152"/>
      <c r="N361" s="117"/>
      <c r="O361" s="91">
        <f t="shared" ref="O361:O395" si="50">M361*N361</f>
        <v>0</v>
      </c>
      <c r="P361" s="91">
        <f>$O361*P$16</f>
        <v>0</v>
      </c>
      <c r="Q361" s="91">
        <f t="shared" ref="Q361:Q395" si="51">$O361*Q$16</f>
        <v>0</v>
      </c>
    </row>
    <row r="362" spans="3:17">
      <c r="C362" s="135"/>
      <c r="D362" s="152"/>
      <c r="E362" s="117"/>
      <c r="F362" s="91">
        <f t="shared" si="49"/>
        <v>0</v>
      </c>
      <c r="G362" s="155"/>
      <c r="H362" s="136"/>
      <c r="I362" s="124" t="e">
        <f>VLOOKUP(H362,Presupuesto!$B$11:$C$565,2,0)</f>
        <v>#N/A</v>
      </c>
      <c r="J362" s="92" t="str">
        <f>$J$17</f>
        <v>Estudiantes y Graduados</v>
      </c>
      <c r="K362" s="92" t="s">
        <v>414</v>
      </c>
      <c r="L362" s="135"/>
      <c r="M362" s="152"/>
      <c r="N362" s="117"/>
      <c r="O362" s="91">
        <f t="shared" si="50"/>
        <v>0</v>
      </c>
      <c r="P362" s="91">
        <f t="shared" ref="P362:P395" si="52">$O362*P$16</f>
        <v>0</v>
      </c>
      <c r="Q362" s="91">
        <f t="shared" si="51"/>
        <v>0</v>
      </c>
    </row>
    <row r="363" spans="3:17">
      <c r="C363" s="135"/>
      <c r="D363" s="152"/>
      <c r="E363" s="117"/>
      <c r="F363" s="91">
        <f t="shared" si="49"/>
        <v>0</v>
      </c>
      <c r="G363" s="155"/>
      <c r="H363" s="136"/>
      <c r="I363" s="124" t="e">
        <f>VLOOKUP(H363,Presupuesto!$B$11:$C$565,2,0)</f>
        <v>#N/A</v>
      </c>
      <c r="J363" s="92" t="str">
        <f t="shared" ref="J363:J394" si="53">$J$17</f>
        <v>Estudiantes y Graduados</v>
      </c>
      <c r="K363" s="92" t="s">
        <v>414</v>
      </c>
      <c r="L363" s="135"/>
      <c r="M363" s="152"/>
      <c r="N363" s="117"/>
      <c r="O363" s="91">
        <f t="shared" si="50"/>
        <v>0</v>
      </c>
      <c r="P363" s="91">
        <f t="shared" si="52"/>
        <v>0</v>
      </c>
      <c r="Q363" s="91">
        <f t="shared" si="51"/>
        <v>0</v>
      </c>
    </row>
    <row r="364" spans="3:17">
      <c r="C364" s="135"/>
      <c r="D364" s="152"/>
      <c r="E364" s="117"/>
      <c r="F364" s="91">
        <f t="shared" si="49"/>
        <v>0</v>
      </c>
      <c r="G364" s="155"/>
      <c r="H364" s="136"/>
      <c r="I364" s="124" t="e">
        <f>VLOOKUP(H364,Presupuesto!$B$11:$C$565,2,0)</f>
        <v>#N/A</v>
      </c>
      <c r="J364" s="92" t="str">
        <f t="shared" si="53"/>
        <v>Estudiantes y Graduados</v>
      </c>
      <c r="K364" s="92" t="s">
        <v>414</v>
      </c>
      <c r="L364" s="135"/>
      <c r="M364" s="152"/>
      <c r="N364" s="117"/>
      <c r="O364" s="91">
        <f t="shared" si="50"/>
        <v>0</v>
      </c>
      <c r="P364" s="91">
        <f t="shared" si="52"/>
        <v>0</v>
      </c>
      <c r="Q364" s="91">
        <f t="shared" si="51"/>
        <v>0</v>
      </c>
    </row>
    <row r="365" spans="3:17">
      <c r="C365" s="135"/>
      <c r="D365" s="152"/>
      <c r="E365" s="117"/>
      <c r="F365" s="91">
        <f t="shared" si="49"/>
        <v>0</v>
      </c>
      <c r="G365" s="155"/>
      <c r="H365" s="136"/>
      <c r="I365" s="124" t="e">
        <f>VLOOKUP(H365,Presupuesto!$B$11:$C$565,2,0)</f>
        <v>#N/A</v>
      </c>
      <c r="J365" s="92" t="str">
        <f t="shared" si="53"/>
        <v>Estudiantes y Graduados</v>
      </c>
      <c r="K365" s="92" t="s">
        <v>414</v>
      </c>
      <c r="L365" s="135"/>
      <c r="M365" s="152"/>
      <c r="N365" s="117"/>
      <c r="O365" s="91">
        <f t="shared" si="50"/>
        <v>0</v>
      </c>
      <c r="P365" s="91">
        <f t="shared" si="52"/>
        <v>0</v>
      </c>
      <c r="Q365" s="91">
        <f t="shared" si="51"/>
        <v>0</v>
      </c>
    </row>
    <row r="366" spans="3:17">
      <c r="C366" s="135"/>
      <c r="D366" s="152"/>
      <c r="E366" s="117"/>
      <c r="F366" s="91">
        <f t="shared" si="49"/>
        <v>0</v>
      </c>
      <c r="G366" s="155"/>
      <c r="H366" s="136"/>
      <c r="I366" s="124" t="e">
        <f>VLOOKUP(H366,Presupuesto!$B$11:$C$565,2,0)</f>
        <v>#N/A</v>
      </c>
      <c r="J366" s="92" t="str">
        <f t="shared" si="53"/>
        <v>Estudiantes y Graduados</v>
      </c>
      <c r="K366" s="92" t="s">
        <v>403</v>
      </c>
      <c r="L366" s="135"/>
      <c r="M366" s="152"/>
      <c r="N366" s="117"/>
      <c r="O366" s="91">
        <f t="shared" si="50"/>
        <v>0</v>
      </c>
      <c r="P366" s="91">
        <f t="shared" si="52"/>
        <v>0</v>
      </c>
      <c r="Q366" s="91">
        <f t="shared" si="51"/>
        <v>0</v>
      </c>
    </row>
    <row r="367" spans="3:17">
      <c r="C367" s="135"/>
      <c r="D367" s="152"/>
      <c r="E367" s="117"/>
      <c r="F367" s="91">
        <f t="shared" si="49"/>
        <v>0</v>
      </c>
      <c r="G367" s="155"/>
      <c r="H367" s="136"/>
      <c r="I367" s="124" t="e">
        <f>VLOOKUP(H367,Presupuesto!$B$11:$C$565,2,0)</f>
        <v>#N/A</v>
      </c>
      <c r="J367" s="92" t="str">
        <f t="shared" si="53"/>
        <v>Estudiantes y Graduados</v>
      </c>
      <c r="K367" s="92" t="s">
        <v>414</v>
      </c>
      <c r="L367" s="135"/>
      <c r="M367" s="152"/>
      <c r="N367" s="117"/>
      <c r="O367" s="91">
        <f t="shared" si="50"/>
        <v>0</v>
      </c>
      <c r="P367" s="91">
        <f t="shared" si="52"/>
        <v>0</v>
      </c>
      <c r="Q367" s="91">
        <f t="shared" si="51"/>
        <v>0</v>
      </c>
    </row>
    <row r="368" spans="3:17">
      <c r="C368" s="135"/>
      <c r="D368" s="152"/>
      <c r="E368" s="117"/>
      <c r="F368" s="91">
        <f t="shared" si="49"/>
        <v>0</v>
      </c>
      <c r="G368" s="155"/>
      <c r="H368" s="136"/>
      <c r="I368" s="124" t="e">
        <f>VLOOKUP(H368,Presupuesto!$B$11:$C$565,2,0)</f>
        <v>#N/A</v>
      </c>
      <c r="J368" s="92" t="str">
        <f t="shared" si="53"/>
        <v>Estudiantes y Graduados</v>
      </c>
      <c r="K368" s="92" t="s">
        <v>414</v>
      </c>
      <c r="L368" s="135"/>
      <c r="M368" s="152"/>
      <c r="N368" s="117"/>
      <c r="O368" s="91">
        <f t="shared" si="50"/>
        <v>0</v>
      </c>
      <c r="P368" s="91">
        <f t="shared" si="52"/>
        <v>0</v>
      </c>
      <c r="Q368" s="91">
        <f t="shared" si="51"/>
        <v>0</v>
      </c>
    </row>
    <row r="369" spans="3:17">
      <c r="C369" s="135"/>
      <c r="D369" s="152"/>
      <c r="E369" s="117"/>
      <c r="F369" s="91">
        <f t="shared" si="49"/>
        <v>0</v>
      </c>
      <c r="G369" s="155"/>
      <c r="H369" s="136"/>
      <c r="I369" s="124" t="e">
        <f>VLOOKUP(H369,Presupuesto!$B$11:$C$565,2,0)</f>
        <v>#N/A</v>
      </c>
      <c r="J369" s="92" t="str">
        <f t="shared" si="53"/>
        <v>Estudiantes y Graduados</v>
      </c>
      <c r="K369" s="92" t="s">
        <v>414</v>
      </c>
      <c r="L369" s="135"/>
      <c r="M369" s="152"/>
      <c r="N369" s="117"/>
      <c r="O369" s="91">
        <f t="shared" si="50"/>
        <v>0</v>
      </c>
      <c r="P369" s="91">
        <f t="shared" si="52"/>
        <v>0</v>
      </c>
      <c r="Q369" s="91">
        <f t="shared" si="51"/>
        <v>0</v>
      </c>
    </row>
    <row r="370" spans="3:17">
      <c r="C370" s="135"/>
      <c r="D370" s="152"/>
      <c r="E370" s="117"/>
      <c r="F370" s="91">
        <f t="shared" si="49"/>
        <v>0</v>
      </c>
      <c r="G370" s="155"/>
      <c r="H370" s="136"/>
      <c r="I370" s="124" t="e">
        <f>VLOOKUP(H370,Presupuesto!$B$11:$C$565,2,0)</f>
        <v>#N/A</v>
      </c>
      <c r="J370" s="92" t="str">
        <f t="shared" si="53"/>
        <v>Estudiantes y Graduados</v>
      </c>
      <c r="K370" s="92" t="s">
        <v>414</v>
      </c>
      <c r="L370" s="135"/>
      <c r="M370" s="152"/>
      <c r="N370" s="117"/>
      <c r="O370" s="91">
        <f t="shared" si="50"/>
        <v>0</v>
      </c>
      <c r="P370" s="91">
        <f t="shared" si="52"/>
        <v>0</v>
      </c>
      <c r="Q370" s="91">
        <f t="shared" si="51"/>
        <v>0</v>
      </c>
    </row>
    <row r="371" spans="3:17">
      <c r="C371" s="135"/>
      <c r="D371" s="152"/>
      <c r="E371" s="117"/>
      <c r="F371" s="91">
        <f t="shared" si="49"/>
        <v>0</v>
      </c>
      <c r="G371" s="155"/>
      <c r="H371" s="136"/>
      <c r="I371" s="124" t="e">
        <f>VLOOKUP(H371,Presupuesto!$B$11:$C$565,2,0)</f>
        <v>#N/A</v>
      </c>
      <c r="J371" s="92" t="str">
        <f t="shared" si="53"/>
        <v>Estudiantes y Graduados</v>
      </c>
      <c r="K371" s="92" t="s">
        <v>414</v>
      </c>
      <c r="L371" s="135"/>
      <c r="M371" s="152"/>
      <c r="N371" s="117"/>
      <c r="O371" s="91">
        <f t="shared" si="50"/>
        <v>0</v>
      </c>
      <c r="P371" s="91">
        <f t="shared" si="52"/>
        <v>0</v>
      </c>
      <c r="Q371" s="91">
        <f t="shared" si="51"/>
        <v>0</v>
      </c>
    </row>
    <row r="372" spans="3:17">
      <c r="C372" s="135"/>
      <c r="D372" s="152"/>
      <c r="E372" s="117"/>
      <c r="F372" s="91">
        <f t="shared" si="49"/>
        <v>0</v>
      </c>
      <c r="G372" s="155"/>
      <c r="H372" s="136"/>
      <c r="I372" s="124" t="e">
        <f>VLOOKUP(H372,Presupuesto!$B$11:$C$565,2,0)</f>
        <v>#N/A</v>
      </c>
      <c r="J372" s="92" t="str">
        <f t="shared" si="53"/>
        <v>Estudiantes y Graduados</v>
      </c>
      <c r="K372" s="92" t="s">
        <v>414</v>
      </c>
      <c r="L372" s="135"/>
      <c r="M372" s="152"/>
      <c r="N372" s="117"/>
      <c r="O372" s="91">
        <f t="shared" si="50"/>
        <v>0</v>
      </c>
      <c r="P372" s="91">
        <f t="shared" si="52"/>
        <v>0</v>
      </c>
      <c r="Q372" s="91">
        <f t="shared" si="51"/>
        <v>0</v>
      </c>
    </row>
    <row r="373" spans="3:17">
      <c r="C373" s="135"/>
      <c r="D373" s="152"/>
      <c r="E373" s="117"/>
      <c r="F373" s="91">
        <f t="shared" si="49"/>
        <v>0</v>
      </c>
      <c r="G373" s="155"/>
      <c r="H373" s="136"/>
      <c r="I373" s="124" t="e">
        <f>VLOOKUP(H373,Presupuesto!$B$11:$C$565,2,0)</f>
        <v>#N/A</v>
      </c>
      <c r="J373" s="92" t="str">
        <f t="shared" si="53"/>
        <v>Estudiantes y Graduados</v>
      </c>
      <c r="K373" s="92" t="s">
        <v>414</v>
      </c>
      <c r="L373" s="135"/>
      <c r="M373" s="152"/>
      <c r="N373" s="117"/>
      <c r="O373" s="91">
        <f t="shared" si="50"/>
        <v>0</v>
      </c>
      <c r="P373" s="91">
        <f t="shared" si="52"/>
        <v>0</v>
      </c>
      <c r="Q373" s="91">
        <f t="shared" si="51"/>
        <v>0</v>
      </c>
    </row>
    <row r="374" spans="3:17">
      <c r="C374" s="135"/>
      <c r="D374" s="152"/>
      <c r="E374" s="117"/>
      <c r="F374" s="91">
        <f t="shared" si="49"/>
        <v>0</v>
      </c>
      <c r="G374" s="155"/>
      <c r="H374" s="136"/>
      <c r="I374" s="124" t="e">
        <f>VLOOKUP(H374,Presupuesto!$B$11:$C$565,2,0)</f>
        <v>#N/A</v>
      </c>
      <c r="J374" s="92" t="str">
        <f t="shared" si="53"/>
        <v>Estudiantes y Graduados</v>
      </c>
      <c r="K374" s="92" t="s">
        <v>414</v>
      </c>
      <c r="L374" s="135"/>
      <c r="M374" s="152"/>
      <c r="N374" s="117"/>
      <c r="O374" s="91">
        <f t="shared" si="50"/>
        <v>0</v>
      </c>
      <c r="P374" s="91">
        <f t="shared" si="52"/>
        <v>0</v>
      </c>
      <c r="Q374" s="91">
        <f t="shared" si="51"/>
        <v>0</v>
      </c>
    </row>
    <row r="375" spans="3:17">
      <c r="C375" s="135"/>
      <c r="D375" s="152"/>
      <c r="E375" s="117"/>
      <c r="F375" s="91">
        <f t="shared" si="49"/>
        <v>0</v>
      </c>
      <c r="G375" s="155"/>
      <c r="H375" s="136"/>
      <c r="I375" s="124" t="e">
        <f>VLOOKUP(H375,Presupuesto!$B$11:$C$565,2,0)</f>
        <v>#N/A</v>
      </c>
      <c r="J375" s="92" t="str">
        <f t="shared" si="53"/>
        <v>Estudiantes y Graduados</v>
      </c>
      <c r="K375" s="92" t="s">
        <v>414</v>
      </c>
      <c r="L375" s="135"/>
      <c r="M375" s="152"/>
      <c r="N375" s="117"/>
      <c r="O375" s="91">
        <f t="shared" si="50"/>
        <v>0</v>
      </c>
      <c r="P375" s="91">
        <f t="shared" si="52"/>
        <v>0</v>
      </c>
      <c r="Q375" s="91">
        <f t="shared" si="51"/>
        <v>0</v>
      </c>
    </row>
    <row r="376" spans="3:17">
      <c r="C376" s="135"/>
      <c r="D376" s="152"/>
      <c r="E376" s="117"/>
      <c r="F376" s="91">
        <f t="shared" si="49"/>
        <v>0</v>
      </c>
      <c r="G376" s="155"/>
      <c r="H376" s="136"/>
      <c r="I376" s="124" t="e">
        <f>VLOOKUP(H376,Presupuesto!$B$11:$C$565,2,0)</f>
        <v>#N/A</v>
      </c>
      <c r="J376" s="92" t="str">
        <f t="shared" si="53"/>
        <v>Estudiantes y Graduados</v>
      </c>
      <c r="K376" s="92" t="s">
        <v>414</v>
      </c>
      <c r="L376" s="135"/>
      <c r="M376" s="152"/>
      <c r="N376" s="117"/>
      <c r="O376" s="91">
        <f t="shared" si="50"/>
        <v>0</v>
      </c>
      <c r="P376" s="91">
        <f t="shared" si="52"/>
        <v>0</v>
      </c>
      <c r="Q376" s="91">
        <f t="shared" si="51"/>
        <v>0</v>
      </c>
    </row>
    <row r="377" spans="3:17">
      <c r="C377" s="135"/>
      <c r="D377" s="152"/>
      <c r="E377" s="117"/>
      <c r="F377" s="91">
        <f t="shared" si="49"/>
        <v>0</v>
      </c>
      <c r="G377" s="155"/>
      <c r="H377" s="136"/>
      <c r="I377" s="124" t="e">
        <f>VLOOKUP(H377,Presupuesto!$B$11:$C$565,2,0)</f>
        <v>#N/A</v>
      </c>
      <c r="J377" s="92" t="str">
        <f t="shared" si="53"/>
        <v>Estudiantes y Graduados</v>
      </c>
      <c r="K377" s="92" t="s">
        <v>414</v>
      </c>
      <c r="L377" s="135"/>
      <c r="M377" s="152"/>
      <c r="N377" s="117"/>
      <c r="O377" s="91">
        <f t="shared" si="50"/>
        <v>0</v>
      </c>
      <c r="P377" s="91">
        <f t="shared" si="52"/>
        <v>0</v>
      </c>
      <c r="Q377" s="91">
        <f t="shared" si="51"/>
        <v>0</v>
      </c>
    </row>
    <row r="378" spans="3:17">
      <c r="C378" s="135"/>
      <c r="D378" s="152"/>
      <c r="E378" s="117"/>
      <c r="F378" s="91">
        <f t="shared" si="49"/>
        <v>0</v>
      </c>
      <c r="G378" s="155"/>
      <c r="H378" s="136"/>
      <c r="I378" s="124" t="e">
        <f>VLOOKUP(H378,Presupuesto!$B$11:$C$565,2,0)</f>
        <v>#N/A</v>
      </c>
      <c r="J378" s="92" t="str">
        <f t="shared" si="53"/>
        <v>Estudiantes y Graduados</v>
      </c>
      <c r="K378" s="92" t="s">
        <v>414</v>
      </c>
      <c r="L378" s="135"/>
      <c r="M378" s="152"/>
      <c r="N378" s="117"/>
      <c r="O378" s="91">
        <f t="shared" si="50"/>
        <v>0</v>
      </c>
      <c r="P378" s="91">
        <f t="shared" si="52"/>
        <v>0</v>
      </c>
      <c r="Q378" s="91">
        <f t="shared" si="51"/>
        <v>0</v>
      </c>
    </row>
    <row r="379" spans="3:17">
      <c r="C379" s="135"/>
      <c r="D379" s="152"/>
      <c r="E379" s="117"/>
      <c r="F379" s="91">
        <f t="shared" si="49"/>
        <v>0</v>
      </c>
      <c r="G379" s="155"/>
      <c r="H379" s="136"/>
      <c r="I379" s="124" t="e">
        <f>VLOOKUP(H379,Presupuesto!$B$11:$C$565,2,0)</f>
        <v>#N/A</v>
      </c>
      <c r="J379" s="92" t="str">
        <f t="shared" si="53"/>
        <v>Estudiantes y Graduados</v>
      </c>
      <c r="K379" s="92" t="s">
        <v>414</v>
      </c>
      <c r="L379" s="135"/>
      <c r="M379" s="152"/>
      <c r="N379" s="117"/>
      <c r="O379" s="91">
        <f t="shared" si="50"/>
        <v>0</v>
      </c>
      <c r="P379" s="91">
        <f t="shared" si="52"/>
        <v>0</v>
      </c>
      <c r="Q379" s="91">
        <f t="shared" si="51"/>
        <v>0</v>
      </c>
    </row>
    <row r="380" spans="3:17">
      <c r="C380" s="135"/>
      <c r="D380" s="152"/>
      <c r="E380" s="117"/>
      <c r="F380" s="91">
        <f t="shared" si="49"/>
        <v>0</v>
      </c>
      <c r="G380" s="155"/>
      <c r="H380" s="136"/>
      <c r="I380" s="124" t="e">
        <f>VLOOKUP(H380,Presupuesto!$B$11:$C$565,2,0)</f>
        <v>#N/A</v>
      </c>
      <c r="J380" s="92" t="str">
        <f t="shared" si="53"/>
        <v>Estudiantes y Graduados</v>
      </c>
      <c r="K380" s="92" t="s">
        <v>414</v>
      </c>
      <c r="L380" s="135"/>
      <c r="M380" s="152"/>
      <c r="N380" s="117"/>
      <c r="O380" s="91">
        <f t="shared" si="50"/>
        <v>0</v>
      </c>
      <c r="P380" s="91">
        <f t="shared" si="52"/>
        <v>0</v>
      </c>
      <c r="Q380" s="91">
        <f t="shared" si="51"/>
        <v>0</v>
      </c>
    </row>
    <row r="381" spans="3:17">
      <c r="C381" s="135"/>
      <c r="D381" s="152"/>
      <c r="E381" s="117"/>
      <c r="F381" s="91">
        <f t="shared" si="49"/>
        <v>0</v>
      </c>
      <c r="G381" s="155"/>
      <c r="H381" s="136"/>
      <c r="I381" s="124" t="e">
        <f>VLOOKUP(H381,Presupuesto!$B$11:$C$565,2,0)</f>
        <v>#N/A</v>
      </c>
      <c r="J381" s="92" t="str">
        <f t="shared" si="53"/>
        <v>Estudiantes y Graduados</v>
      </c>
      <c r="K381" s="92" t="s">
        <v>414</v>
      </c>
      <c r="L381" s="135"/>
      <c r="M381" s="152"/>
      <c r="N381" s="117"/>
      <c r="O381" s="91">
        <f t="shared" si="50"/>
        <v>0</v>
      </c>
      <c r="P381" s="91">
        <f t="shared" si="52"/>
        <v>0</v>
      </c>
      <c r="Q381" s="91">
        <f t="shared" si="51"/>
        <v>0</v>
      </c>
    </row>
    <row r="382" spans="3:17">
      <c r="C382" s="135"/>
      <c r="D382" s="152"/>
      <c r="E382" s="117"/>
      <c r="F382" s="91">
        <f t="shared" si="49"/>
        <v>0</v>
      </c>
      <c r="G382" s="155"/>
      <c r="H382" s="136"/>
      <c r="I382" s="124" t="e">
        <f>VLOOKUP(H382,Presupuesto!$B$11:$C$565,2,0)</f>
        <v>#N/A</v>
      </c>
      <c r="J382" s="92" t="str">
        <f t="shared" si="53"/>
        <v>Estudiantes y Graduados</v>
      </c>
      <c r="K382" s="92" t="s">
        <v>414</v>
      </c>
      <c r="L382" s="135"/>
      <c r="M382" s="152"/>
      <c r="N382" s="117"/>
      <c r="O382" s="91">
        <f t="shared" si="50"/>
        <v>0</v>
      </c>
      <c r="P382" s="91">
        <f t="shared" si="52"/>
        <v>0</v>
      </c>
      <c r="Q382" s="91">
        <f t="shared" si="51"/>
        <v>0</v>
      </c>
    </row>
    <row r="383" spans="3:17">
      <c r="C383" s="137"/>
      <c r="D383" s="145"/>
      <c r="E383" s="112"/>
      <c r="F383" s="91">
        <f t="shared" si="49"/>
        <v>0</v>
      </c>
      <c r="G383" s="155"/>
      <c r="H383" s="138"/>
      <c r="I383" s="124" t="e">
        <f>VLOOKUP(H383,Presupuesto!$B$11:$C$565,2,0)</f>
        <v>#N/A</v>
      </c>
      <c r="J383" s="92" t="str">
        <f t="shared" si="53"/>
        <v>Estudiantes y Graduados</v>
      </c>
      <c r="K383" s="92" t="s">
        <v>414</v>
      </c>
      <c r="L383" s="137"/>
      <c r="M383" s="145"/>
      <c r="N383" s="112"/>
      <c r="O383" s="91">
        <f t="shared" si="50"/>
        <v>0</v>
      </c>
      <c r="P383" s="91">
        <f t="shared" si="52"/>
        <v>0</v>
      </c>
      <c r="Q383" s="91">
        <f t="shared" si="51"/>
        <v>0</v>
      </c>
    </row>
    <row r="384" spans="3:17">
      <c r="C384" s="137"/>
      <c r="D384" s="145"/>
      <c r="E384" s="112"/>
      <c r="F384" s="91">
        <f t="shared" si="49"/>
        <v>0</v>
      </c>
      <c r="G384" s="155"/>
      <c r="H384" s="138"/>
      <c r="I384" s="124" t="e">
        <f>VLOOKUP(H384,Presupuesto!$B$11:$C$565,2,0)</f>
        <v>#N/A</v>
      </c>
      <c r="J384" s="92" t="str">
        <f t="shared" si="53"/>
        <v>Estudiantes y Graduados</v>
      </c>
      <c r="K384" s="92" t="s">
        <v>414</v>
      </c>
      <c r="L384" s="137"/>
      <c r="M384" s="145"/>
      <c r="N384" s="112"/>
      <c r="O384" s="91">
        <f t="shared" si="50"/>
        <v>0</v>
      </c>
      <c r="P384" s="91">
        <f t="shared" si="52"/>
        <v>0</v>
      </c>
      <c r="Q384" s="91">
        <f t="shared" si="51"/>
        <v>0</v>
      </c>
    </row>
    <row r="385" spans="3:17">
      <c r="C385" s="137"/>
      <c r="D385" s="145"/>
      <c r="E385" s="112"/>
      <c r="F385" s="91">
        <f t="shared" si="49"/>
        <v>0</v>
      </c>
      <c r="G385" s="155"/>
      <c r="H385" s="138"/>
      <c r="I385" s="124" t="e">
        <f>VLOOKUP(H385,Presupuesto!$B$11:$C$565,2,0)</f>
        <v>#N/A</v>
      </c>
      <c r="J385" s="92" t="str">
        <f t="shared" si="53"/>
        <v>Estudiantes y Graduados</v>
      </c>
      <c r="K385" s="92" t="s">
        <v>414</v>
      </c>
      <c r="L385" s="137"/>
      <c r="M385" s="145"/>
      <c r="N385" s="112"/>
      <c r="O385" s="91">
        <f t="shared" si="50"/>
        <v>0</v>
      </c>
      <c r="P385" s="91">
        <f t="shared" si="52"/>
        <v>0</v>
      </c>
      <c r="Q385" s="91">
        <f t="shared" si="51"/>
        <v>0</v>
      </c>
    </row>
    <row r="386" spans="3:17">
      <c r="C386" s="137"/>
      <c r="D386" s="145"/>
      <c r="E386" s="112"/>
      <c r="F386" s="91">
        <f t="shared" si="49"/>
        <v>0</v>
      </c>
      <c r="G386" s="155"/>
      <c r="H386" s="138"/>
      <c r="I386" s="124" t="e">
        <f>VLOOKUP(H386,Presupuesto!$B$11:$C$565,2,0)</f>
        <v>#N/A</v>
      </c>
      <c r="J386" s="92" t="str">
        <f t="shared" si="53"/>
        <v>Estudiantes y Graduados</v>
      </c>
      <c r="K386" s="92" t="s">
        <v>414</v>
      </c>
      <c r="L386" s="137"/>
      <c r="M386" s="145"/>
      <c r="N386" s="112"/>
      <c r="O386" s="91">
        <f t="shared" si="50"/>
        <v>0</v>
      </c>
      <c r="P386" s="91">
        <f t="shared" si="52"/>
        <v>0</v>
      </c>
      <c r="Q386" s="91">
        <f t="shared" si="51"/>
        <v>0</v>
      </c>
    </row>
    <row r="387" spans="3:17">
      <c r="C387" s="137"/>
      <c r="D387" s="145"/>
      <c r="E387" s="112"/>
      <c r="F387" s="91">
        <f t="shared" si="49"/>
        <v>0</v>
      </c>
      <c r="G387" s="155"/>
      <c r="H387" s="138"/>
      <c r="I387" s="124" t="e">
        <f>VLOOKUP(H387,Presupuesto!$B$11:$C$565,2,0)</f>
        <v>#N/A</v>
      </c>
      <c r="J387" s="92" t="str">
        <f t="shared" si="53"/>
        <v>Estudiantes y Graduados</v>
      </c>
      <c r="K387" s="92" t="s">
        <v>414</v>
      </c>
      <c r="L387" s="137"/>
      <c r="M387" s="145"/>
      <c r="N387" s="112"/>
      <c r="O387" s="91">
        <f t="shared" si="50"/>
        <v>0</v>
      </c>
      <c r="P387" s="91">
        <f t="shared" si="52"/>
        <v>0</v>
      </c>
      <c r="Q387" s="91">
        <f t="shared" si="51"/>
        <v>0</v>
      </c>
    </row>
    <row r="388" spans="3:17">
      <c r="C388" s="137"/>
      <c r="D388" s="145"/>
      <c r="E388" s="112"/>
      <c r="F388" s="91">
        <f t="shared" si="49"/>
        <v>0</v>
      </c>
      <c r="G388" s="155"/>
      <c r="H388" s="138"/>
      <c r="I388" s="124" t="e">
        <f>VLOOKUP(H388,Presupuesto!$B$11:$C$565,2,0)</f>
        <v>#N/A</v>
      </c>
      <c r="J388" s="92" t="str">
        <f t="shared" si="53"/>
        <v>Estudiantes y Graduados</v>
      </c>
      <c r="K388" s="92" t="s">
        <v>414</v>
      </c>
      <c r="L388" s="137"/>
      <c r="M388" s="145"/>
      <c r="N388" s="112"/>
      <c r="O388" s="91">
        <f t="shared" si="50"/>
        <v>0</v>
      </c>
      <c r="P388" s="91">
        <f t="shared" si="52"/>
        <v>0</v>
      </c>
      <c r="Q388" s="91">
        <f t="shared" si="51"/>
        <v>0</v>
      </c>
    </row>
    <row r="389" spans="3:17">
      <c r="C389" s="137"/>
      <c r="D389" s="145"/>
      <c r="E389" s="112"/>
      <c r="F389" s="91">
        <f t="shared" si="49"/>
        <v>0</v>
      </c>
      <c r="G389" s="155"/>
      <c r="H389" s="138"/>
      <c r="I389" s="124" t="e">
        <f>VLOOKUP(H389,Presupuesto!$B$11:$C$565,2,0)</f>
        <v>#N/A</v>
      </c>
      <c r="J389" s="92" t="str">
        <f t="shared" si="53"/>
        <v>Estudiantes y Graduados</v>
      </c>
      <c r="K389" s="92" t="s">
        <v>414</v>
      </c>
      <c r="L389" s="137"/>
      <c r="M389" s="145"/>
      <c r="N389" s="112"/>
      <c r="O389" s="91">
        <f t="shared" si="50"/>
        <v>0</v>
      </c>
      <c r="P389" s="91">
        <f t="shared" si="52"/>
        <v>0</v>
      </c>
      <c r="Q389" s="91">
        <f t="shared" si="51"/>
        <v>0</v>
      </c>
    </row>
    <row r="390" spans="3:17">
      <c r="C390" s="137"/>
      <c r="D390" s="145"/>
      <c r="E390" s="112"/>
      <c r="F390" s="91">
        <f t="shared" si="49"/>
        <v>0</v>
      </c>
      <c r="G390" s="155"/>
      <c r="H390" s="138"/>
      <c r="I390" s="124" t="e">
        <f>VLOOKUP(H390,Presupuesto!$B$11:$C$565,2,0)</f>
        <v>#N/A</v>
      </c>
      <c r="J390" s="92" t="str">
        <f t="shared" si="53"/>
        <v>Estudiantes y Graduados</v>
      </c>
      <c r="K390" s="92" t="s">
        <v>414</v>
      </c>
      <c r="L390" s="137"/>
      <c r="M390" s="145"/>
      <c r="N390" s="112"/>
      <c r="O390" s="91">
        <f t="shared" si="50"/>
        <v>0</v>
      </c>
      <c r="P390" s="91">
        <f t="shared" si="52"/>
        <v>0</v>
      </c>
      <c r="Q390" s="91">
        <f t="shared" si="51"/>
        <v>0</v>
      </c>
    </row>
    <row r="391" spans="3:17">
      <c r="C391" s="139"/>
      <c r="D391" s="145"/>
      <c r="E391" s="112"/>
      <c r="F391" s="91">
        <f t="shared" si="49"/>
        <v>0</v>
      </c>
      <c r="G391" s="155"/>
      <c r="H391" s="140"/>
      <c r="I391" s="124" t="e">
        <f>VLOOKUP(H391,Presupuesto!$B$11:$C$565,2,0)</f>
        <v>#N/A</v>
      </c>
      <c r="J391" s="92" t="str">
        <f t="shared" si="53"/>
        <v>Estudiantes y Graduados</v>
      </c>
      <c r="K391" s="92" t="s">
        <v>405</v>
      </c>
      <c r="L391" s="139"/>
      <c r="M391" s="145"/>
      <c r="N391" s="112"/>
      <c r="O391" s="91">
        <f t="shared" si="50"/>
        <v>0</v>
      </c>
      <c r="P391" s="91">
        <f t="shared" si="52"/>
        <v>0</v>
      </c>
      <c r="Q391" s="91">
        <f t="shared" si="51"/>
        <v>0</v>
      </c>
    </row>
    <row r="392" spans="3:17">
      <c r="C392" s="139"/>
      <c r="D392" s="145"/>
      <c r="E392" s="112"/>
      <c r="F392" s="91">
        <f t="shared" si="49"/>
        <v>0</v>
      </c>
      <c r="G392" s="155"/>
      <c r="H392" s="140"/>
      <c r="I392" s="124" t="e">
        <f>VLOOKUP(H392,Presupuesto!$B$11:$C$565,2,0)</f>
        <v>#N/A</v>
      </c>
      <c r="J392" s="92" t="str">
        <f t="shared" si="53"/>
        <v>Estudiantes y Graduados</v>
      </c>
      <c r="K392" s="92" t="s">
        <v>414</v>
      </c>
      <c r="L392" s="139"/>
      <c r="M392" s="145"/>
      <c r="N392" s="112"/>
      <c r="O392" s="91">
        <f t="shared" si="50"/>
        <v>0</v>
      </c>
      <c r="P392" s="91">
        <f t="shared" si="52"/>
        <v>0</v>
      </c>
      <c r="Q392" s="91">
        <f t="shared" si="51"/>
        <v>0</v>
      </c>
    </row>
    <row r="393" spans="3:17">
      <c r="C393" s="139"/>
      <c r="D393" s="145"/>
      <c r="E393" s="112"/>
      <c r="F393" s="91">
        <f t="shared" si="49"/>
        <v>0</v>
      </c>
      <c r="G393" s="155"/>
      <c r="H393" s="140"/>
      <c r="I393" s="124" t="e">
        <f>VLOOKUP(H393,Presupuesto!$B$11:$C$565,2,0)</f>
        <v>#N/A</v>
      </c>
      <c r="J393" s="92" t="str">
        <f t="shared" si="53"/>
        <v>Estudiantes y Graduados</v>
      </c>
      <c r="K393" s="92" t="s">
        <v>414</v>
      </c>
      <c r="L393" s="139"/>
      <c r="M393" s="145"/>
      <c r="N393" s="112"/>
      <c r="O393" s="91">
        <f t="shared" si="50"/>
        <v>0</v>
      </c>
      <c r="P393" s="91">
        <f t="shared" si="52"/>
        <v>0</v>
      </c>
      <c r="Q393" s="91">
        <f t="shared" si="51"/>
        <v>0</v>
      </c>
    </row>
    <row r="394" spans="3:17">
      <c r="C394" s="139"/>
      <c r="D394" s="145"/>
      <c r="E394" s="112"/>
      <c r="F394" s="91">
        <f t="shared" si="49"/>
        <v>0</v>
      </c>
      <c r="G394" s="155"/>
      <c r="H394" s="140"/>
      <c r="I394" s="124" t="e">
        <f>VLOOKUP(H394,Presupuesto!$B$11:$C$565,2,0)</f>
        <v>#N/A</v>
      </c>
      <c r="J394" s="92" t="str">
        <f t="shared" si="53"/>
        <v>Estudiantes y Graduados</v>
      </c>
      <c r="K394" s="92" t="s">
        <v>414</v>
      </c>
      <c r="L394" s="139"/>
      <c r="M394" s="145"/>
      <c r="N394" s="112"/>
      <c r="O394" s="91">
        <f t="shared" si="50"/>
        <v>0</v>
      </c>
      <c r="P394" s="91">
        <f t="shared" si="52"/>
        <v>0</v>
      </c>
      <c r="Q394" s="91">
        <f t="shared" si="51"/>
        <v>0</v>
      </c>
    </row>
    <row r="395" spans="3:17" ht="15.75" thickBot="1">
      <c r="C395" s="141"/>
      <c r="D395" s="153"/>
      <c r="E395" s="97"/>
      <c r="F395" s="99">
        <f t="shared" si="49"/>
        <v>0</v>
      </c>
      <c r="G395" s="156"/>
      <c r="H395" s="142"/>
      <c r="I395" s="126" t="e">
        <f>VLOOKUP(H395,Presupuesto!$B$11:$C$565,2,0)</f>
        <v>#N/A</v>
      </c>
      <c r="J395" s="100" t="str">
        <f t="shared" ref="J395" si="54">$J$20</f>
        <v>Estudiantes y Graduados</v>
      </c>
      <c r="K395" s="118" t="s">
        <v>396</v>
      </c>
      <c r="L395" s="141"/>
      <c r="M395" s="153"/>
      <c r="N395" s="97"/>
      <c r="O395" s="99">
        <f t="shared" si="50"/>
        <v>0</v>
      </c>
      <c r="P395" s="99">
        <f t="shared" si="52"/>
        <v>0</v>
      </c>
      <c r="Q395" s="99">
        <f t="shared" si="51"/>
        <v>0</v>
      </c>
    </row>
    <row r="396" spans="3:17" ht="15.75" thickBot="1"/>
    <row r="397" spans="3:17" ht="15.75" thickBot="1">
      <c r="C397" s="151" t="s">
        <v>53</v>
      </c>
      <c r="D397" s="102">
        <f>SUM(F404:F438)</f>
        <v>0</v>
      </c>
      <c r="G397" s="73"/>
      <c r="H397" s="69"/>
      <c r="I397" s="69"/>
    </row>
    <row r="398" spans="3:17">
      <c r="G398" s="73"/>
      <c r="H398" s="69"/>
      <c r="I398" s="69"/>
    </row>
    <row r="399" spans="3:17">
      <c r="F399" s="69"/>
      <c r="G399" s="73"/>
      <c r="H399" s="69"/>
      <c r="I399" s="69"/>
    </row>
    <row r="400" spans="3:17" ht="15.75">
      <c r="C400" s="251" t="s">
        <v>394</v>
      </c>
      <c r="D400" s="200"/>
      <c r="F400" s="69"/>
      <c r="G400" s="73"/>
      <c r="H400" s="69"/>
      <c r="I400" s="69"/>
    </row>
    <row r="401" spans="3:17" ht="18.75">
      <c r="C401" s="203" t="e">
        <f>IFERROR(VLOOKUP(D400,'Desarrollo e Innov. Curricular'!$G:$H,2,FALSE),IFERROR(VLOOKUP(D400,'Investigación Científica'!$G:$H,2,FALSE),IFERROR(VLOOKUP(D400,'Vinculación Univ. Sociedad'!$G:$H,2,FALSE),IFERROR(VLOOKUP(D400,'Docencia y Profesorado Universi'!$G:$H,2,FALSE),IFERROR(VLOOKUP(D400,'Estudiantes y Graduados'!$G:$H,2,FALSE),IFERROR(VLOOKUP(D400,'10Gestion Administrativa'!$G:$H,2,FALSE),IFERROR(VLOOKUP(D400,'Gestión Académica'!$G:$H,2,FALSE),IFERROR(VLOOKUP(D400,'Aseguramiento de la Calidad'!$G:$H,2,FALSE),IFERROR(VLOOKUP(D400,'Gestión del Conocimiento'!$G:$H,2,FALSE),IFERROR(VLOOKUP(D400,'Gobernabilidad y Procesos...'!$G:$H,2,FALSE),IFERROR(VLOOKUP(D400,'Gestión del Talento Humano'!$G:$H,2,FALSE),IFERROR(VLOOKUP(D400,'Internacionalización de la E.S.'!$G:$H,2,FALSE),IFERROR(VLOOKUP(D400,'Cultura de Innovación Insti...'!$G:$H,2,FALSE),VLOOKUP(D400,'Lo Esencial de la Reforma Univ.'!$G:$H,2,0))))))))))))))</f>
        <v>#N/A</v>
      </c>
      <c r="D401" s="31"/>
      <c r="F401" s="69"/>
      <c r="G401" s="73"/>
      <c r="H401" s="69"/>
      <c r="I401" s="69"/>
    </row>
    <row r="402" spans="3:17" ht="42.75" thickBot="1">
      <c r="F402" s="87"/>
      <c r="G402" s="70"/>
      <c r="H402" s="70"/>
      <c r="I402" s="70"/>
      <c r="L402" s="221"/>
      <c r="M402" s="222"/>
      <c r="N402" s="221"/>
      <c r="O402" s="221"/>
      <c r="P402" s="224" t="s">
        <v>473</v>
      </c>
      <c r="Q402" s="224" t="s">
        <v>474</v>
      </c>
    </row>
    <row r="403" spans="3:17" ht="30.75" thickBot="1">
      <c r="C403" s="123" t="s">
        <v>44</v>
      </c>
      <c r="D403" s="123" t="s">
        <v>55</v>
      </c>
      <c r="E403" s="130" t="s">
        <v>57</v>
      </c>
      <c r="F403" s="129" t="s">
        <v>27</v>
      </c>
      <c r="G403" s="127" t="s">
        <v>133</v>
      </c>
      <c r="H403" s="130" t="s">
        <v>46</v>
      </c>
      <c r="I403" s="127" t="s">
        <v>134</v>
      </c>
      <c r="J403" s="127" t="s">
        <v>412</v>
      </c>
      <c r="K403" s="127" t="s">
        <v>413</v>
      </c>
      <c r="L403" s="218" t="s">
        <v>21</v>
      </c>
      <c r="M403" s="218" t="s">
        <v>55</v>
      </c>
      <c r="N403" s="219" t="s">
        <v>471</v>
      </c>
      <c r="O403" s="220" t="s">
        <v>472</v>
      </c>
      <c r="P403" s="223">
        <v>0.7</v>
      </c>
      <c r="Q403" s="223">
        <v>0.3</v>
      </c>
    </row>
    <row r="404" spans="3:17">
      <c r="C404" s="215" t="s">
        <v>443</v>
      </c>
      <c r="D404" s="216"/>
      <c r="E404" s="214">
        <f>HLOOKUP(C404,$AH$2:$BU$3,2,0)</f>
        <v>620</v>
      </c>
      <c r="F404" s="91">
        <f t="shared" ref="F404:F438" si="55">D404*E404</f>
        <v>0</v>
      </c>
      <c r="G404" s="155"/>
      <c r="H404" s="136"/>
      <c r="I404" s="124" t="e">
        <f>VLOOKUP(H404,Presupuesto!$B$11:$C$565,2,0)</f>
        <v>#N/A</v>
      </c>
      <c r="J404" s="213" t="s">
        <v>1374</v>
      </c>
      <c r="K404" s="92" t="s">
        <v>396</v>
      </c>
      <c r="L404" s="135"/>
      <c r="M404" s="152"/>
      <c r="N404" s="117"/>
      <c r="O404" s="91">
        <f t="shared" ref="O404:O438" si="56">M404*N404</f>
        <v>0</v>
      </c>
      <c r="P404" s="91">
        <f>$O404*P$16</f>
        <v>0</v>
      </c>
      <c r="Q404" s="91">
        <f t="shared" ref="Q404:Q438" si="57">$O404*Q$16</f>
        <v>0</v>
      </c>
    </row>
    <row r="405" spans="3:17">
      <c r="C405" s="135"/>
      <c r="D405" s="152"/>
      <c r="E405" s="117"/>
      <c r="F405" s="91">
        <f t="shared" si="55"/>
        <v>0</v>
      </c>
      <c r="G405" s="155"/>
      <c r="H405" s="136"/>
      <c r="I405" s="124" t="e">
        <f>VLOOKUP(H405,Presupuesto!$B$11:$C$565,2,0)</f>
        <v>#N/A</v>
      </c>
      <c r="J405" s="92" t="str">
        <f>$J$17</f>
        <v>Estudiantes y Graduados</v>
      </c>
      <c r="K405" s="92" t="s">
        <v>414</v>
      </c>
      <c r="L405" s="135"/>
      <c r="M405" s="152"/>
      <c r="N405" s="117"/>
      <c r="O405" s="91">
        <f t="shared" si="56"/>
        <v>0</v>
      </c>
      <c r="P405" s="91">
        <f t="shared" ref="P405:P438" si="58">$O405*P$16</f>
        <v>0</v>
      </c>
      <c r="Q405" s="91">
        <f t="shared" si="57"/>
        <v>0</v>
      </c>
    </row>
    <row r="406" spans="3:17">
      <c r="C406" s="135"/>
      <c r="D406" s="152"/>
      <c r="E406" s="117"/>
      <c r="F406" s="91">
        <f t="shared" si="55"/>
        <v>0</v>
      </c>
      <c r="G406" s="155"/>
      <c r="H406" s="136"/>
      <c r="I406" s="124" t="e">
        <f>VLOOKUP(H406,Presupuesto!$B$11:$C$565,2,0)</f>
        <v>#N/A</v>
      </c>
      <c r="J406" s="92" t="str">
        <f t="shared" ref="J406:J437" si="59">$J$17</f>
        <v>Estudiantes y Graduados</v>
      </c>
      <c r="K406" s="92" t="s">
        <v>414</v>
      </c>
      <c r="L406" s="135"/>
      <c r="M406" s="152"/>
      <c r="N406" s="117"/>
      <c r="O406" s="91">
        <f t="shared" si="56"/>
        <v>0</v>
      </c>
      <c r="P406" s="91">
        <f t="shared" si="58"/>
        <v>0</v>
      </c>
      <c r="Q406" s="91">
        <f t="shared" si="57"/>
        <v>0</v>
      </c>
    </row>
    <row r="407" spans="3:17">
      <c r="C407" s="135"/>
      <c r="D407" s="152"/>
      <c r="E407" s="117"/>
      <c r="F407" s="91">
        <f t="shared" si="55"/>
        <v>0</v>
      </c>
      <c r="G407" s="155"/>
      <c r="H407" s="136"/>
      <c r="I407" s="124" t="e">
        <f>VLOOKUP(H407,Presupuesto!$B$11:$C$565,2,0)</f>
        <v>#N/A</v>
      </c>
      <c r="J407" s="92" t="str">
        <f t="shared" si="59"/>
        <v>Estudiantes y Graduados</v>
      </c>
      <c r="K407" s="92" t="s">
        <v>414</v>
      </c>
      <c r="L407" s="135"/>
      <c r="M407" s="152"/>
      <c r="N407" s="117"/>
      <c r="O407" s="91">
        <f t="shared" si="56"/>
        <v>0</v>
      </c>
      <c r="P407" s="91">
        <f t="shared" si="58"/>
        <v>0</v>
      </c>
      <c r="Q407" s="91">
        <f t="shared" si="57"/>
        <v>0</v>
      </c>
    </row>
    <row r="408" spans="3:17">
      <c r="C408" s="135"/>
      <c r="D408" s="152"/>
      <c r="E408" s="117"/>
      <c r="F408" s="91">
        <f t="shared" si="55"/>
        <v>0</v>
      </c>
      <c r="G408" s="155"/>
      <c r="H408" s="136"/>
      <c r="I408" s="124" t="e">
        <f>VLOOKUP(H408,Presupuesto!$B$11:$C$565,2,0)</f>
        <v>#N/A</v>
      </c>
      <c r="J408" s="92" t="str">
        <f t="shared" si="59"/>
        <v>Estudiantes y Graduados</v>
      </c>
      <c r="K408" s="92" t="s">
        <v>414</v>
      </c>
      <c r="L408" s="135"/>
      <c r="M408" s="152"/>
      <c r="N408" s="117"/>
      <c r="O408" s="91">
        <f t="shared" si="56"/>
        <v>0</v>
      </c>
      <c r="P408" s="91">
        <f t="shared" si="58"/>
        <v>0</v>
      </c>
      <c r="Q408" s="91">
        <f t="shared" si="57"/>
        <v>0</v>
      </c>
    </row>
    <row r="409" spans="3:17">
      <c r="C409" s="135"/>
      <c r="D409" s="152"/>
      <c r="E409" s="117"/>
      <c r="F409" s="91">
        <f t="shared" si="55"/>
        <v>0</v>
      </c>
      <c r="G409" s="155"/>
      <c r="H409" s="136"/>
      <c r="I409" s="124" t="e">
        <f>VLOOKUP(H409,Presupuesto!$B$11:$C$565,2,0)</f>
        <v>#N/A</v>
      </c>
      <c r="J409" s="92" t="str">
        <f t="shared" si="59"/>
        <v>Estudiantes y Graduados</v>
      </c>
      <c r="K409" s="92" t="s">
        <v>403</v>
      </c>
      <c r="L409" s="135"/>
      <c r="M409" s="152"/>
      <c r="N409" s="117"/>
      <c r="O409" s="91">
        <f t="shared" si="56"/>
        <v>0</v>
      </c>
      <c r="P409" s="91">
        <f t="shared" si="58"/>
        <v>0</v>
      </c>
      <c r="Q409" s="91">
        <f t="shared" si="57"/>
        <v>0</v>
      </c>
    </row>
    <row r="410" spans="3:17">
      <c r="C410" s="135"/>
      <c r="D410" s="152"/>
      <c r="E410" s="117"/>
      <c r="F410" s="91">
        <f t="shared" si="55"/>
        <v>0</v>
      </c>
      <c r="G410" s="155"/>
      <c r="H410" s="136"/>
      <c r="I410" s="124" t="e">
        <f>VLOOKUP(H410,Presupuesto!$B$11:$C$565,2,0)</f>
        <v>#N/A</v>
      </c>
      <c r="J410" s="92" t="str">
        <f t="shared" si="59"/>
        <v>Estudiantes y Graduados</v>
      </c>
      <c r="K410" s="92" t="s">
        <v>414</v>
      </c>
      <c r="L410" s="135"/>
      <c r="M410" s="152"/>
      <c r="N410" s="117"/>
      <c r="O410" s="91">
        <f t="shared" si="56"/>
        <v>0</v>
      </c>
      <c r="P410" s="91">
        <f t="shared" si="58"/>
        <v>0</v>
      </c>
      <c r="Q410" s="91">
        <f t="shared" si="57"/>
        <v>0</v>
      </c>
    </row>
    <row r="411" spans="3:17">
      <c r="C411" s="135"/>
      <c r="D411" s="152"/>
      <c r="E411" s="117"/>
      <c r="F411" s="91">
        <f t="shared" si="55"/>
        <v>0</v>
      </c>
      <c r="G411" s="155"/>
      <c r="H411" s="136"/>
      <c r="I411" s="124" t="e">
        <f>VLOOKUP(H411,Presupuesto!$B$11:$C$565,2,0)</f>
        <v>#N/A</v>
      </c>
      <c r="J411" s="92" t="str">
        <f t="shared" si="59"/>
        <v>Estudiantes y Graduados</v>
      </c>
      <c r="K411" s="92" t="s">
        <v>414</v>
      </c>
      <c r="L411" s="135"/>
      <c r="M411" s="152"/>
      <c r="N411" s="117"/>
      <c r="O411" s="91">
        <f t="shared" si="56"/>
        <v>0</v>
      </c>
      <c r="P411" s="91">
        <f t="shared" si="58"/>
        <v>0</v>
      </c>
      <c r="Q411" s="91">
        <f t="shared" si="57"/>
        <v>0</v>
      </c>
    </row>
    <row r="412" spans="3:17">
      <c r="C412" s="135"/>
      <c r="D412" s="152"/>
      <c r="E412" s="117"/>
      <c r="F412" s="91">
        <f t="shared" si="55"/>
        <v>0</v>
      </c>
      <c r="G412" s="155"/>
      <c r="H412" s="136"/>
      <c r="I412" s="124" t="e">
        <f>VLOOKUP(H412,Presupuesto!$B$11:$C$565,2,0)</f>
        <v>#N/A</v>
      </c>
      <c r="J412" s="92" t="str">
        <f t="shared" si="59"/>
        <v>Estudiantes y Graduados</v>
      </c>
      <c r="K412" s="92" t="s">
        <v>414</v>
      </c>
      <c r="L412" s="135"/>
      <c r="M412" s="152"/>
      <c r="N412" s="117"/>
      <c r="O412" s="91">
        <f t="shared" si="56"/>
        <v>0</v>
      </c>
      <c r="P412" s="91">
        <f t="shared" si="58"/>
        <v>0</v>
      </c>
      <c r="Q412" s="91">
        <f t="shared" si="57"/>
        <v>0</v>
      </c>
    </row>
    <row r="413" spans="3:17">
      <c r="C413" s="135"/>
      <c r="D413" s="152"/>
      <c r="E413" s="117"/>
      <c r="F413" s="91">
        <f t="shared" si="55"/>
        <v>0</v>
      </c>
      <c r="G413" s="155"/>
      <c r="H413" s="136"/>
      <c r="I413" s="124" t="e">
        <f>VLOOKUP(H413,Presupuesto!$B$11:$C$565,2,0)</f>
        <v>#N/A</v>
      </c>
      <c r="J413" s="92" t="str">
        <f t="shared" si="59"/>
        <v>Estudiantes y Graduados</v>
      </c>
      <c r="K413" s="92" t="s">
        <v>414</v>
      </c>
      <c r="L413" s="135"/>
      <c r="M413" s="152"/>
      <c r="N413" s="117"/>
      <c r="O413" s="91">
        <f t="shared" si="56"/>
        <v>0</v>
      </c>
      <c r="P413" s="91">
        <f t="shared" si="58"/>
        <v>0</v>
      </c>
      <c r="Q413" s="91">
        <f t="shared" si="57"/>
        <v>0</v>
      </c>
    </row>
    <row r="414" spans="3:17">
      <c r="C414" s="135"/>
      <c r="D414" s="152"/>
      <c r="E414" s="117"/>
      <c r="F414" s="91">
        <f t="shared" si="55"/>
        <v>0</v>
      </c>
      <c r="G414" s="155"/>
      <c r="H414" s="136"/>
      <c r="I414" s="124" t="e">
        <f>VLOOKUP(H414,Presupuesto!$B$11:$C$565,2,0)</f>
        <v>#N/A</v>
      </c>
      <c r="J414" s="92" t="str">
        <f t="shared" si="59"/>
        <v>Estudiantes y Graduados</v>
      </c>
      <c r="K414" s="92" t="s">
        <v>414</v>
      </c>
      <c r="L414" s="135"/>
      <c r="M414" s="152"/>
      <c r="N414" s="117"/>
      <c r="O414" s="91">
        <f t="shared" si="56"/>
        <v>0</v>
      </c>
      <c r="P414" s="91">
        <f t="shared" si="58"/>
        <v>0</v>
      </c>
      <c r="Q414" s="91">
        <f t="shared" si="57"/>
        <v>0</v>
      </c>
    </row>
    <row r="415" spans="3:17">
      <c r="C415" s="135"/>
      <c r="D415" s="152"/>
      <c r="E415" s="117"/>
      <c r="F415" s="91">
        <f t="shared" si="55"/>
        <v>0</v>
      </c>
      <c r="G415" s="155"/>
      <c r="H415" s="136"/>
      <c r="I415" s="124" t="e">
        <f>VLOOKUP(H415,Presupuesto!$B$11:$C$565,2,0)</f>
        <v>#N/A</v>
      </c>
      <c r="J415" s="92" t="str">
        <f t="shared" si="59"/>
        <v>Estudiantes y Graduados</v>
      </c>
      <c r="K415" s="92" t="s">
        <v>414</v>
      </c>
      <c r="L415" s="135"/>
      <c r="M415" s="152"/>
      <c r="N415" s="117"/>
      <c r="O415" s="91">
        <f t="shared" si="56"/>
        <v>0</v>
      </c>
      <c r="P415" s="91">
        <f t="shared" si="58"/>
        <v>0</v>
      </c>
      <c r="Q415" s="91">
        <f t="shared" si="57"/>
        <v>0</v>
      </c>
    </row>
    <row r="416" spans="3:17">
      <c r="C416" s="135"/>
      <c r="D416" s="152"/>
      <c r="E416" s="117"/>
      <c r="F416" s="91">
        <f t="shared" si="55"/>
        <v>0</v>
      </c>
      <c r="G416" s="155"/>
      <c r="H416" s="136"/>
      <c r="I416" s="124" t="e">
        <f>VLOOKUP(H416,Presupuesto!$B$11:$C$565,2,0)</f>
        <v>#N/A</v>
      </c>
      <c r="J416" s="92" t="str">
        <f t="shared" si="59"/>
        <v>Estudiantes y Graduados</v>
      </c>
      <c r="K416" s="92" t="s">
        <v>414</v>
      </c>
      <c r="L416" s="135"/>
      <c r="M416" s="152"/>
      <c r="N416" s="117"/>
      <c r="O416" s="91">
        <f t="shared" si="56"/>
        <v>0</v>
      </c>
      <c r="P416" s="91">
        <f t="shared" si="58"/>
        <v>0</v>
      </c>
      <c r="Q416" s="91">
        <f t="shared" si="57"/>
        <v>0</v>
      </c>
    </row>
    <row r="417" spans="3:17">
      <c r="C417" s="135"/>
      <c r="D417" s="152"/>
      <c r="E417" s="117"/>
      <c r="F417" s="91">
        <f t="shared" si="55"/>
        <v>0</v>
      </c>
      <c r="G417" s="155"/>
      <c r="H417" s="136"/>
      <c r="I417" s="124" t="e">
        <f>VLOOKUP(H417,Presupuesto!$B$11:$C$565,2,0)</f>
        <v>#N/A</v>
      </c>
      <c r="J417" s="92" t="str">
        <f t="shared" si="59"/>
        <v>Estudiantes y Graduados</v>
      </c>
      <c r="K417" s="92" t="s">
        <v>414</v>
      </c>
      <c r="L417" s="135"/>
      <c r="M417" s="152"/>
      <c r="N417" s="117"/>
      <c r="O417" s="91">
        <f t="shared" si="56"/>
        <v>0</v>
      </c>
      <c r="P417" s="91">
        <f t="shared" si="58"/>
        <v>0</v>
      </c>
      <c r="Q417" s="91">
        <f t="shared" si="57"/>
        <v>0</v>
      </c>
    </row>
    <row r="418" spans="3:17">
      <c r="C418" s="135"/>
      <c r="D418" s="152"/>
      <c r="E418" s="117"/>
      <c r="F418" s="91">
        <f t="shared" si="55"/>
        <v>0</v>
      </c>
      <c r="G418" s="155"/>
      <c r="H418" s="136"/>
      <c r="I418" s="124" t="e">
        <f>VLOOKUP(H418,Presupuesto!$B$11:$C$565,2,0)</f>
        <v>#N/A</v>
      </c>
      <c r="J418" s="92" t="str">
        <f t="shared" si="59"/>
        <v>Estudiantes y Graduados</v>
      </c>
      <c r="K418" s="92" t="s">
        <v>414</v>
      </c>
      <c r="L418" s="135"/>
      <c r="M418" s="152"/>
      <c r="N418" s="117"/>
      <c r="O418" s="91">
        <f t="shared" si="56"/>
        <v>0</v>
      </c>
      <c r="P418" s="91">
        <f t="shared" si="58"/>
        <v>0</v>
      </c>
      <c r="Q418" s="91">
        <f t="shared" si="57"/>
        <v>0</v>
      </c>
    </row>
    <row r="419" spans="3:17">
      <c r="C419" s="135"/>
      <c r="D419" s="152"/>
      <c r="E419" s="117"/>
      <c r="F419" s="91">
        <f t="shared" si="55"/>
        <v>0</v>
      </c>
      <c r="G419" s="155"/>
      <c r="H419" s="136"/>
      <c r="I419" s="124" t="e">
        <f>VLOOKUP(H419,Presupuesto!$B$11:$C$565,2,0)</f>
        <v>#N/A</v>
      </c>
      <c r="J419" s="92" t="str">
        <f t="shared" si="59"/>
        <v>Estudiantes y Graduados</v>
      </c>
      <c r="K419" s="92" t="s">
        <v>414</v>
      </c>
      <c r="L419" s="135"/>
      <c r="M419" s="152"/>
      <c r="N419" s="117"/>
      <c r="O419" s="91">
        <f t="shared" si="56"/>
        <v>0</v>
      </c>
      <c r="P419" s="91">
        <f t="shared" si="58"/>
        <v>0</v>
      </c>
      <c r="Q419" s="91">
        <f t="shared" si="57"/>
        <v>0</v>
      </c>
    </row>
    <row r="420" spans="3:17">
      <c r="C420" s="135"/>
      <c r="D420" s="152"/>
      <c r="E420" s="117"/>
      <c r="F420" s="91">
        <f t="shared" si="55"/>
        <v>0</v>
      </c>
      <c r="G420" s="155"/>
      <c r="H420" s="136"/>
      <c r="I420" s="124" t="e">
        <f>VLOOKUP(H420,Presupuesto!$B$11:$C$565,2,0)</f>
        <v>#N/A</v>
      </c>
      <c r="J420" s="92" t="str">
        <f t="shared" si="59"/>
        <v>Estudiantes y Graduados</v>
      </c>
      <c r="K420" s="92" t="s">
        <v>414</v>
      </c>
      <c r="L420" s="135"/>
      <c r="M420" s="152"/>
      <c r="N420" s="117"/>
      <c r="O420" s="91">
        <f t="shared" si="56"/>
        <v>0</v>
      </c>
      <c r="P420" s="91">
        <f t="shared" si="58"/>
        <v>0</v>
      </c>
      <c r="Q420" s="91">
        <f t="shared" si="57"/>
        <v>0</v>
      </c>
    </row>
    <row r="421" spans="3:17">
      <c r="C421" s="135"/>
      <c r="D421" s="152"/>
      <c r="E421" s="117"/>
      <c r="F421" s="91">
        <f t="shared" si="55"/>
        <v>0</v>
      </c>
      <c r="G421" s="155"/>
      <c r="H421" s="136"/>
      <c r="I421" s="124" t="e">
        <f>VLOOKUP(H421,Presupuesto!$B$11:$C$565,2,0)</f>
        <v>#N/A</v>
      </c>
      <c r="J421" s="92" t="str">
        <f t="shared" si="59"/>
        <v>Estudiantes y Graduados</v>
      </c>
      <c r="K421" s="92" t="s">
        <v>414</v>
      </c>
      <c r="L421" s="135"/>
      <c r="M421" s="152"/>
      <c r="N421" s="117"/>
      <c r="O421" s="91">
        <f t="shared" si="56"/>
        <v>0</v>
      </c>
      <c r="P421" s="91">
        <f t="shared" si="58"/>
        <v>0</v>
      </c>
      <c r="Q421" s="91">
        <f t="shared" si="57"/>
        <v>0</v>
      </c>
    </row>
    <row r="422" spans="3:17">
      <c r="C422" s="135"/>
      <c r="D422" s="152"/>
      <c r="E422" s="117"/>
      <c r="F422" s="91">
        <f t="shared" si="55"/>
        <v>0</v>
      </c>
      <c r="G422" s="155"/>
      <c r="H422" s="136"/>
      <c r="I422" s="124" t="e">
        <f>VLOOKUP(H422,Presupuesto!$B$11:$C$565,2,0)</f>
        <v>#N/A</v>
      </c>
      <c r="J422" s="92" t="str">
        <f t="shared" si="59"/>
        <v>Estudiantes y Graduados</v>
      </c>
      <c r="K422" s="92" t="s">
        <v>414</v>
      </c>
      <c r="L422" s="135"/>
      <c r="M422" s="152"/>
      <c r="N422" s="117"/>
      <c r="O422" s="91">
        <f t="shared" si="56"/>
        <v>0</v>
      </c>
      <c r="P422" s="91">
        <f t="shared" si="58"/>
        <v>0</v>
      </c>
      <c r="Q422" s="91">
        <f t="shared" si="57"/>
        <v>0</v>
      </c>
    </row>
    <row r="423" spans="3:17">
      <c r="C423" s="135"/>
      <c r="D423" s="152"/>
      <c r="E423" s="117"/>
      <c r="F423" s="91">
        <f t="shared" si="55"/>
        <v>0</v>
      </c>
      <c r="G423" s="155"/>
      <c r="H423" s="136"/>
      <c r="I423" s="124" t="e">
        <f>VLOOKUP(H423,Presupuesto!$B$11:$C$565,2,0)</f>
        <v>#N/A</v>
      </c>
      <c r="J423" s="92" t="str">
        <f t="shared" si="59"/>
        <v>Estudiantes y Graduados</v>
      </c>
      <c r="K423" s="92" t="s">
        <v>414</v>
      </c>
      <c r="L423" s="135"/>
      <c r="M423" s="152"/>
      <c r="N423" s="117"/>
      <c r="O423" s="91">
        <f t="shared" si="56"/>
        <v>0</v>
      </c>
      <c r="P423" s="91">
        <f t="shared" si="58"/>
        <v>0</v>
      </c>
      <c r="Q423" s="91">
        <f t="shared" si="57"/>
        <v>0</v>
      </c>
    </row>
    <row r="424" spans="3:17">
      <c r="C424" s="135"/>
      <c r="D424" s="152"/>
      <c r="E424" s="117"/>
      <c r="F424" s="91">
        <f t="shared" si="55"/>
        <v>0</v>
      </c>
      <c r="G424" s="155"/>
      <c r="H424" s="136"/>
      <c r="I424" s="124" t="e">
        <f>VLOOKUP(H424,Presupuesto!$B$11:$C$565,2,0)</f>
        <v>#N/A</v>
      </c>
      <c r="J424" s="92" t="str">
        <f t="shared" si="59"/>
        <v>Estudiantes y Graduados</v>
      </c>
      <c r="K424" s="92" t="s">
        <v>414</v>
      </c>
      <c r="L424" s="135"/>
      <c r="M424" s="152"/>
      <c r="N424" s="117"/>
      <c r="O424" s="91">
        <f t="shared" si="56"/>
        <v>0</v>
      </c>
      <c r="P424" s="91">
        <f t="shared" si="58"/>
        <v>0</v>
      </c>
      <c r="Q424" s="91">
        <f t="shared" si="57"/>
        <v>0</v>
      </c>
    </row>
    <row r="425" spans="3:17">
      <c r="C425" s="135"/>
      <c r="D425" s="152"/>
      <c r="E425" s="117"/>
      <c r="F425" s="91">
        <f t="shared" si="55"/>
        <v>0</v>
      </c>
      <c r="G425" s="155"/>
      <c r="H425" s="136"/>
      <c r="I425" s="124" t="e">
        <f>VLOOKUP(H425,Presupuesto!$B$11:$C$565,2,0)</f>
        <v>#N/A</v>
      </c>
      <c r="J425" s="92" t="str">
        <f t="shared" si="59"/>
        <v>Estudiantes y Graduados</v>
      </c>
      <c r="K425" s="92" t="s">
        <v>414</v>
      </c>
      <c r="L425" s="135"/>
      <c r="M425" s="152"/>
      <c r="N425" s="117"/>
      <c r="O425" s="91">
        <f t="shared" si="56"/>
        <v>0</v>
      </c>
      <c r="P425" s="91">
        <f t="shared" si="58"/>
        <v>0</v>
      </c>
      <c r="Q425" s="91">
        <f t="shared" si="57"/>
        <v>0</v>
      </c>
    </row>
    <row r="426" spans="3:17">
      <c r="C426" s="137"/>
      <c r="D426" s="145"/>
      <c r="E426" s="112"/>
      <c r="F426" s="91">
        <f t="shared" si="55"/>
        <v>0</v>
      </c>
      <c r="G426" s="155"/>
      <c r="H426" s="138"/>
      <c r="I426" s="124" t="e">
        <f>VLOOKUP(H426,Presupuesto!$B$11:$C$565,2,0)</f>
        <v>#N/A</v>
      </c>
      <c r="J426" s="92" t="str">
        <f t="shared" si="59"/>
        <v>Estudiantes y Graduados</v>
      </c>
      <c r="K426" s="92" t="s">
        <v>414</v>
      </c>
      <c r="L426" s="137"/>
      <c r="M426" s="145"/>
      <c r="N426" s="112"/>
      <c r="O426" s="91">
        <f t="shared" si="56"/>
        <v>0</v>
      </c>
      <c r="P426" s="91">
        <f t="shared" si="58"/>
        <v>0</v>
      </c>
      <c r="Q426" s="91">
        <f t="shared" si="57"/>
        <v>0</v>
      </c>
    </row>
    <row r="427" spans="3:17">
      <c r="C427" s="137"/>
      <c r="D427" s="145"/>
      <c r="E427" s="112"/>
      <c r="F427" s="91">
        <f t="shared" si="55"/>
        <v>0</v>
      </c>
      <c r="G427" s="155"/>
      <c r="H427" s="138"/>
      <c r="I427" s="124" t="e">
        <f>VLOOKUP(H427,Presupuesto!$B$11:$C$565,2,0)</f>
        <v>#N/A</v>
      </c>
      <c r="J427" s="92" t="str">
        <f t="shared" si="59"/>
        <v>Estudiantes y Graduados</v>
      </c>
      <c r="K427" s="92" t="s">
        <v>414</v>
      </c>
      <c r="L427" s="137"/>
      <c r="M427" s="145"/>
      <c r="N427" s="112"/>
      <c r="O427" s="91">
        <f t="shared" si="56"/>
        <v>0</v>
      </c>
      <c r="P427" s="91">
        <f t="shared" si="58"/>
        <v>0</v>
      </c>
      <c r="Q427" s="91">
        <f t="shared" si="57"/>
        <v>0</v>
      </c>
    </row>
    <row r="428" spans="3:17">
      <c r="C428" s="137"/>
      <c r="D428" s="145"/>
      <c r="E428" s="112"/>
      <c r="F428" s="91">
        <f t="shared" si="55"/>
        <v>0</v>
      </c>
      <c r="G428" s="155"/>
      <c r="H428" s="138"/>
      <c r="I428" s="124" t="e">
        <f>VLOOKUP(H428,Presupuesto!$B$11:$C$565,2,0)</f>
        <v>#N/A</v>
      </c>
      <c r="J428" s="92" t="str">
        <f t="shared" si="59"/>
        <v>Estudiantes y Graduados</v>
      </c>
      <c r="K428" s="92" t="s">
        <v>414</v>
      </c>
      <c r="L428" s="137"/>
      <c r="M428" s="145"/>
      <c r="N428" s="112"/>
      <c r="O428" s="91">
        <f t="shared" si="56"/>
        <v>0</v>
      </c>
      <c r="P428" s="91">
        <f t="shared" si="58"/>
        <v>0</v>
      </c>
      <c r="Q428" s="91">
        <f t="shared" si="57"/>
        <v>0</v>
      </c>
    </row>
    <row r="429" spans="3:17">
      <c r="C429" s="137"/>
      <c r="D429" s="145"/>
      <c r="E429" s="112"/>
      <c r="F429" s="91">
        <f t="shared" si="55"/>
        <v>0</v>
      </c>
      <c r="G429" s="155"/>
      <c r="H429" s="138"/>
      <c r="I429" s="124" t="e">
        <f>VLOOKUP(H429,Presupuesto!$B$11:$C$565,2,0)</f>
        <v>#N/A</v>
      </c>
      <c r="J429" s="92" t="str">
        <f t="shared" si="59"/>
        <v>Estudiantes y Graduados</v>
      </c>
      <c r="K429" s="92" t="s">
        <v>414</v>
      </c>
      <c r="L429" s="137"/>
      <c r="M429" s="145"/>
      <c r="N429" s="112"/>
      <c r="O429" s="91">
        <f t="shared" si="56"/>
        <v>0</v>
      </c>
      <c r="P429" s="91">
        <f t="shared" si="58"/>
        <v>0</v>
      </c>
      <c r="Q429" s="91">
        <f t="shared" si="57"/>
        <v>0</v>
      </c>
    </row>
    <row r="430" spans="3:17">
      <c r="C430" s="137"/>
      <c r="D430" s="145"/>
      <c r="E430" s="112"/>
      <c r="F430" s="91">
        <f t="shared" si="55"/>
        <v>0</v>
      </c>
      <c r="G430" s="155"/>
      <c r="H430" s="138"/>
      <c r="I430" s="124" t="e">
        <f>VLOOKUP(H430,Presupuesto!$B$11:$C$565,2,0)</f>
        <v>#N/A</v>
      </c>
      <c r="J430" s="92" t="str">
        <f t="shared" si="59"/>
        <v>Estudiantes y Graduados</v>
      </c>
      <c r="K430" s="92" t="s">
        <v>414</v>
      </c>
      <c r="L430" s="137"/>
      <c r="M430" s="145"/>
      <c r="N430" s="112"/>
      <c r="O430" s="91">
        <f t="shared" si="56"/>
        <v>0</v>
      </c>
      <c r="P430" s="91">
        <f t="shared" si="58"/>
        <v>0</v>
      </c>
      <c r="Q430" s="91">
        <f t="shared" si="57"/>
        <v>0</v>
      </c>
    </row>
    <row r="431" spans="3:17">
      <c r="C431" s="137"/>
      <c r="D431" s="145"/>
      <c r="E431" s="112"/>
      <c r="F431" s="91">
        <f t="shared" si="55"/>
        <v>0</v>
      </c>
      <c r="G431" s="155"/>
      <c r="H431" s="138"/>
      <c r="I431" s="124" t="e">
        <f>VLOOKUP(H431,Presupuesto!$B$11:$C$565,2,0)</f>
        <v>#N/A</v>
      </c>
      <c r="J431" s="92" t="str">
        <f t="shared" si="59"/>
        <v>Estudiantes y Graduados</v>
      </c>
      <c r="K431" s="92" t="s">
        <v>414</v>
      </c>
      <c r="L431" s="137"/>
      <c r="M431" s="145"/>
      <c r="N431" s="112"/>
      <c r="O431" s="91">
        <f t="shared" si="56"/>
        <v>0</v>
      </c>
      <c r="P431" s="91">
        <f t="shared" si="58"/>
        <v>0</v>
      </c>
      <c r="Q431" s="91">
        <f t="shared" si="57"/>
        <v>0</v>
      </c>
    </row>
    <row r="432" spans="3:17">
      <c r="C432" s="137"/>
      <c r="D432" s="145"/>
      <c r="E432" s="112"/>
      <c r="F432" s="91">
        <f t="shared" si="55"/>
        <v>0</v>
      </c>
      <c r="G432" s="155"/>
      <c r="H432" s="138"/>
      <c r="I432" s="124" t="e">
        <f>VLOOKUP(H432,Presupuesto!$B$11:$C$565,2,0)</f>
        <v>#N/A</v>
      </c>
      <c r="J432" s="92" t="str">
        <f t="shared" si="59"/>
        <v>Estudiantes y Graduados</v>
      </c>
      <c r="K432" s="92" t="s">
        <v>414</v>
      </c>
      <c r="L432" s="137"/>
      <c r="M432" s="145"/>
      <c r="N432" s="112"/>
      <c r="O432" s="91">
        <f t="shared" si="56"/>
        <v>0</v>
      </c>
      <c r="P432" s="91">
        <f t="shared" si="58"/>
        <v>0</v>
      </c>
      <c r="Q432" s="91">
        <f t="shared" si="57"/>
        <v>0</v>
      </c>
    </row>
    <row r="433" spans="3:17">
      <c r="C433" s="137"/>
      <c r="D433" s="145"/>
      <c r="E433" s="112"/>
      <c r="F433" s="91">
        <f t="shared" si="55"/>
        <v>0</v>
      </c>
      <c r="G433" s="155"/>
      <c r="H433" s="138"/>
      <c r="I433" s="124" t="e">
        <f>VLOOKUP(H433,Presupuesto!$B$11:$C$565,2,0)</f>
        <v>#N/A</v>
      </c>
      <c r="J433" s="92" t="str">
        <f t="shared" si="59"/>
        <v>Estudiantes y Graduados</v>
      </c>
      <c r="K433" s="92" t="s">
        <v>414</v>
      </c>
      <c r="L433" s="137"/>
      <c r="M433" s="145"/>
      <c r="N433" s="112"/>
      <c r="O433" s="91">
        <f t="shared" si="56"/>
        <v>0</v>
      </c>
      <c r="P433" s="91">
        <f t="shared" si="58"/>
        <v>0</v>
      </c>
      <c r="Q433" s="91">
        <f t="shared" si="57"/>
        <v>0</v>
      </c>
    </row>
    <row r="434" spans="3:17">
      <c r="C434" s="139"/>
      <c r="D434" s="145"/>
      <c r="E434" s="112"/>
      <c r="F434" s="91">
        <f t="shared" si="55"/>
        <v>0</v>
      </c>
      <c r="G434" s="155"/>
      <c r="H434" s="140"/>
      <c r="I434" s="124" t="e">
        <f>VLOOKUP(H434,Presupuesto!$B$11:$C$565,2,0)</f>
        <v>#N/A</v>
      </c>
      <c r="J434" s="92" t="str">
        <f t="shared" si="59"/>
        <v>Estudiantes y Graduados</v>
      </c>
      <c r="K434" s="92" t="s">
        <v>405</v>
      </c>
      <c r="L434" s="139"/>
      <c r="M434" s="145"/>
      <c r="N434" s="112"/>
      <c r="O434" s="91">
        <f t="shared" si="56"/>
        <v>0</v>
      </c>
      <c r="P434" s="91">
        <f t="shared" si="58"/>
        <v>0</v>
      </c>
      <c r="Q434" s="91">
        <f t="shared" si="57"/>
        <v>0</v>
      </c>
    </row>
    <row r="435" spans="3:17">
      <c r="C435" s="139"/>
      <c r="D435" s="145"/>
      <c r="E435" s="112"/>
      <c r="F435" s="91">
        <f t="shared" si="55"/>
        <v>0</v>
      </c>
      <c r="G435" s="155"/>
      <c r="H435" s="140"/>
      <c r="I435" s="124" t="e">
        <f>VLOOKUP(H435,Presupuesto!$B$11:$C$565,2,0)</f>
        <v>#N/A</v>
      </c>
      <c r="J435" s="92" t="str">
        <f t="shared" si="59"/>
        <v>Estudiantes y Graduados</v>
      </c>
      <c r="K435" s="92" t="s">
        <v>414</v>
      </c>
      <c r="L435" s="139"/>
      <c r="M435" s="145"/>
      <c r="N435" s="112"/>
      <c r="O435" s="91">
        <f t="shared" si="56"/>
        <v>0</v>
      </c>
      <c r="P435" s="91">
        <f t="shared" si="58"/>
        <v>0</v>
      </c>
      <c r="Q435" s="91">
        <f t="shared" si="57"/>
        <v>0</v>
      </c>
    </row>
    <row r="436" spans="3:17">
      <c r="C436" s="139"/>
      <c r="D436" s="145"/>
      <c r="E436" s="112"/>
      <c r="F436" s="91">
        <f t="shared" si="55"/>
        <v>0</v>
      </c>
      <c r="G436" s="155"/>
      <c r="H436" s="140"/>
      <c r="I436" s="124" t="e">
        <f>VLOOKUP(H436,Presupuesto!$B$11:$C$565,2,0)</f>
        <v>#N/A</v>
      </c>
      <c r="J436" s="92" t="str">
        <f t="shared" si="59"/>
        <v>Estudiantes y Graduados</v>
      </c>
      <c r="K436" s="92" t="s">
        <v>414</v>
      </c>
      <c r="L436" s="139"/>
      <c r="M436" s="145"/>
      <c r="N436" s="112"/>
      <c r="O436" s="91">
        <f t="shared" si="56"/>
        <v>0</v>
      </c>
      <c r="P436" s="91">
        <f t="shared" si="58"/>
        <v>0</v>
      </c>
      <c r="Q436" s="91">
        <f t="shared" si="57"/>
        <v>0</v>
      </c>
    </row>
    <row r="437" spans="3:17">
      <c r="C437" s="139"/>
      <c r="D437" s="145"/>
      <c r="E437" s="112"/>
      <c r="F437" s="91">
        <f t="shared" si="55"/>
        <v>0</v>
      </c>
      <c r="G437" s="155"/>
      <c r="H437" s="140"/>
      <c r="I437" s="124" t="e">
        <f>VLOOKUP(H437,Presupuesto!$B$11:$C$565,2,0)</f>
        <v>#N/A</v>
      </c>
      <c r="J437" s="92" t="str">
        <f t="shared" si="59"/>
        <v>Estudiantes y Graduados</v>
      </c>
      <c r="K437" s="92" t="s">
        <v>414</v>
      </c>
      <c r="L437" s="139"/>
      <c r="M437" s="145"/>
      <c r="N437" s="112"/>
      <c r="O437" s="91">
        <f t="shared" si="56"/>
        <v>0</v>
      </c>
      <c r="P437" s="91">
        <f t="shared" si="58"/>
        <v>0</v>
      </c>
      <c r="Q437" s="91">
        <f t="shared" si="57"/>
        <v>0</v>
      </c>
    </row>
    <row r="438" spans="3:17" ht="15.75" thickBot="1">
      <c r="C438" s="141"/>
      <c r="D438" s="153"/>
      <c r="E438" s="97"/>
      <c r="F438" s="99">
        <f t="shared" si="55"/>
        <v>0</v>
      </c>
      <c r="G438" s="156"/>
      <c r="H438" s="142"/>
      <c r="I438" s="126" t="e">
        <f>VLOOKUP(H438,Presupuesto!$B$11:$C$565,2,0)</f>
        <v>#N/A</v>
      </c>
      <c r="J438" s="100" t="str">
        <f t="shared" ref="J438" si="60">$J$20</f>
        <v>Estudiantes y Graduados</v>
      </c>
      <c r="K438" s="118" t="s">
        <v>396</v>
      </c>
      <c r="L438" s="141"/>
      <c r="M438" s="153"/>
      <c r="N438" s="97"/>
      <c r="O438" s="99">
        <f t="shared" si="56"/>
        <v>0</v>
      </c>
      <c r="P438" s="99">
        <f t="shared" si="58"/>
        <v>0</v>
      </c>
      <c r="Q438" s="99">
        <f t="shared" si="57"/>
        <v>0</v>
      </c>
    </row>
    <row r="439" spans="3:17" ht="15.75" thickBot="1">
      <c r="G439" s="79"/>
    </row>
    <row r="440" spans="3:17" ht="15.75" thickBot="1">
      <c r="C440" s="151" t="s">
        <v>53</v>
      </c>
      <c r="D440" s="102">
        <f>SUM(F447:F481)</f>
        <v>0</v>
      </c>
      <c r="G440" s="73"/>
      <c r="H440" s="69"/>
      <c r="I440" s="69"/>
    </row>
    <row r="441" spans="3:17">
      <c r="G441" s="73"/>
      <c r="H441" s="69"/>
      <c r="I441" s="69"/>
    </row>
    <row r="442" spans="3:17">
      <c r="F442" s="69"/>
      <c r="G442" s="73"/>
      <c r="H442" s="69"/>
      <c r="I442" s="69"/>
    </row>
    <row r="443" spans="3:17" ht="15.75">
      <c r="C443" s="251" t="s">
        <v>394</v>
      </c>
      <c r="D443" s="200"/>
      <c r="F443" s="69"/>
      <c r="G443" s="73"/>
      <c r="H443" s="69"/>
      <c r="I443" s="69"/>
    </row>
    <row r="444" spans="3:17" ht="18.75">
      <c r="C444" s="203" t="e">
        <f>IFERROR(VLOOKUP(D443,'Desarrollo e Innov. Curricular'!$G:$H,2,FALSE),IFERROR(VLOOKUP(D443,'Investigación Científica'!$G:$H,2,FALSE),IFERROR(VLOOKUP(D443,'Vinculación Univ. Sociedad'!$G:$H,2,FALSE),IFERROR(VLOOKUP(D443,'Docencia y Profesorado Universi'!$G:$H,2,FALSE),IFERROR(VLOOKUP(D443,'Estudiantes y Graduados'!$G:$H,2,FALSE),IFERROR(VLOOKUP(D443,'10Gestion Administrativa'!$G:$H,2,FALSE),IFERROR(VLOOKUP(D443,'Gestión Académica'!$G:$H,2,FALSE),IFERROR(VLOOKUP(D443,'Aseguramiento de la Calidad'!$G:$H,2,FALSE),IFERROR(VLOOKUP(D443,'Gestión del Conocimiento'!$G:$H,2,FALSE),IFERROR(VLOOKUP(D443,'Gobernabilidad y Procesos...'!$G:$H,2,FALSE),IFERROR(VLOOKUP(D443,'Gestión del Talento Humano'!$G:$H,2,FALSE),IFERROR(VLOOKUP(D443,'Internacionalización de la E.S.'!$G:$H,2,FALSE),IFERROR(VLOOKUP(D443,'Cultura de Innovación Insti...'!$G:$H,2,FALSE),VLOOKUP(D443,'Lo Esencial de la Reforma Univ.'!$G:$H,2,0))))))))))))))</f>
        <v>#N/A</v>
      </c>
      <c r="D444" s="31"/>
      <c r="F444" s="69"/>
      <c r="G444" s="73"/>
      <c r="H444" s="69"/>
      <c r="I444" s="69"/>
    </row>
    <row r="445" spans="3:17" ht="42.75" thickBot="1">
      <c r="F445" s="87"/>
      <c r="G445" s="70"/>
      <c r="H445" s="70"/>
      <c r="I445" s="70"/>
      <c r="L445" s="221"/>
      <c r="M445" s="222"/>
      <c r="N445" s="221"/>
      <c r="O445" s="221"/>
      <c r="P445" s="224" t="s">
        <v>473</v>
      </c>
      <c r="Q445" s="224" t="s">
        <v>474</v>
      </c>
    </row>
    <row r="446" spans="3:17" ht="30.75" thickBot="1">
      <c r="C446" s="123" t="s">
        <v>44</v>
      </c>
      <c r="D446" s="123" t="s">
        <v>55</v>
      </c>
      <c r="E446" s="130" t="s">
        <v>57</v>
      </c>
      <c r="F446" s="129" t="s">
        <v>27</v>
      </c>
      <c r="G446" s="127" t="s">
        <v>133</v>
      </c>
      <c r="H446" s="130" t="s">
        <v>46</v>
      </c>
      <c r="I446" s="127" t="s">
        <v>134</v>
      </c>
      <c r="J446" s="127" t="s">
        <v>412</v>
      </c>
      <c r="K446" s="127" t="s">
        <v>413</v>
      </c>
      <c r="L446" s="218" t="s">
        <v>21</v>
      </c>
      <c r="M446" s="218" t="s">
        <v>55</v>
      </c>
      <c r="N446" s="219" t="s">
        <v>471</v>
      </c>
      <c r="O446" s="220" t="s">
        <v>472</v>
      </c>
      <c r="P446" s="223">
        <v>0.7</v>
      </c>
      <c r="Q446" s="223">
        <v>0.3</v>
      </c>
    </row>
    <row r="447" spans="3:17">
      <c r="C447" s="215" t="s">
        <v>443</v>
      </c>
      <c r="D447" s="216"/>
      <c r="E447" s="214">
        <f>HLOOKUP(C447,$AH$2:$BU$3,2,0)</f>
        <v>620</v>
      </c>
      <c r="F447" s="91">
        <f t="shared" ref="F447:F481" si="61">D447*E447</f>
        <v>0</v>
      </c>
      <c r="G447" s="155"/>
      <c r="H447" s="136"/>
      <c r="I447" s="124" t="e">
        <f>VLOOKUP(H447,Presupuesto!$B$11:$C$565,2,0)</f>
        <v>#N/A</v>
      </c>
      <c r="J447" s="213" t="s">
        <v>1374</v>
      </c>
      <c r="K447" s="92" t="s">
        <v>396</v>
      </c>
      <c r="L447" s="135"/>
      <c r="M447" s="152"/>
      <c r="N447" s="117"/>
      <c r="O447" s="91">
        <f t="shared" ref="O447:O481" si="62">M447*N447</f>
        <v>0</v>
      </c>
      <c r="P447" s="91">
        <f>$O447*P$16</f>
        <v>0</v>
      </c>
      <c r="Q447" s="91">
        <f t="shared" ref="Q447:Q481" si="63">$O447*Q$16</f>
        <v>0</v>
      </c>
    </row>
    <row r="448" spans="3:17">
      <c r="C448" s="135"/>
      <c r="D448" s="152"/>
      <c r="E448" s="117"/>
      <c r="F448" s="91">
        <f t="shared" si="61"/>
        <v>0</v>
      </c>
      <c r="G448" s="155"/>
      <c r="H448" s="136"/>
      <c r="I448" s="124" t="e">
        <f>VLOOKUP(H448,Presupuesto!$B$11:$C$565,2,0)</f>
        <v>#N/A</v>
      </c>
      <c r="J448" s="92" t="str">
        <f>$J$17</f>
        <v>Estudiantes y Graduados</v>
      </c>
      <c r="K448" s="92" t="s">
        <v>414</v>
      </c>
      <c r="L448" s="135"/>
      <c r="M448" s="152"/>
      <c r="N448" s="117"/>
      <c r="O448" s="91">
        <f t="shared" si="62"/>
        <v>0</v>
      </c>
      <c r="P448" s="91">
        <f t="shared" ref="P448:P481" si="64">$O448*P$16</f>
        <v>0</v>
      </c>
      <c r="Q448" s="91">
        <f t="shared" si="63"/>
        <v>0</v>
      </c>
    </row>
    <row r="449" spans="3:17">
      <c r="C449" s="135"/>
      <c r="D449" s="152"/>
      <c r="E449" s="117"/>
      <c r="F449" s="91">
        <f t="shared" si="61"/>
        <v>0</v>
      </c>
      <c r="G449" s="155"/>
      <c r="H449" s="136"/>
      <c r="I449" s="124" t="e">
        <f>VLOOKUP(H449,Presupuesto!$B$11:$C$565,2,0)</f>
        <v>#N/A</v>
      </c>
      <c r="J449" s="92" t="str">
        <f t="shared" ref="J449:J480" si="65">$J$17</f>
        <v>Estudiantes y Graduados</v>
      </c>
      <c r="K449" s="92" t="s">
        <v>414</v>
      </c>
      <c r="L449" s="135"/>
      <c r="M449" s="152"/>
      <c r="N449" s="117"/>
      <c r="O449" s="91">
        <f t="shared" si="62"/>
        <v>0</v>
      </c>
      <c r="P449" s="91">
        <f t="shared" si="64"/>
        <v>0</v>
      </c>
      <c r="Q449" s="91">
        <f t="shared" si="63"/>
        <v>0</v>
      </c>
    </row>
    <row r="450" spans="3:17">
      <c r="C450" s="135"/>
      <c r="D450" s="152"/>
      <c r="E450" s="117"/>
      <c r="F450" s="91">
        <f t="shared" si="61"/>
        <v>0</v>
      </c>
      <c r="G450" s="155"/>
      <c r="H450" s="136"/>
      <c r="I450" s="124" t="e">
        <f>VLOOKUP(H450,Presupuesto!$B$11:$C$565,2,0)</f>
        <v>#N/A</v>
      </c>
      <c r="J450" s="92" t="str">
        <f t="shared" si="65"/>
        <v>Estudiantes y Graduados</v>
      </c>
      <c r="K450" s="92" t="s">
        <v>414</v>
      </c>
      <c r="L450" s="135"/>
      <c r="M450" s="152"/>
      <c r="N450" s="117"/>
      <c r="O450" s="91">
        <f t="shared" si="62"/>
        <v>0</v>
      </c>
      <c r="P450" s="91">
        <f t="shared" si="64"/>
        <v>0</v>
      </c>
      <c r="Q450" s="91">
        <f t="shared" si="63"/>
        <v>0</v>
      </c>
    </row>
    <row r="451" spans="3:17">
      <c r="C451" s="135"/>
      <c r="D451" s="152"/>
      <c r="E451" s="117"/>
      <c r="F451" s="91">
        <f t="shared" si="61"/>
        <v>0</v>
      </c>
      <c r="G451" s="155"/>
      <c r="H451" s="136"/>
      <c r="I451" s="124" t="e">
        <f>VLOOKUP(H451,Presupuesto!$B$11:$C$565,2,0)</f>
        <v>#N/A</v>
      </c>
      <c r="J451" s="92" t="str">
        <f t="shared" si="65"/>
        <v>Estudiantes y Graduados</v>
      </c>
      <c r="K451" s="92" t="s">
        <v>414</v>
      </c>
      <c r="L451" s="135"/>
      <c r="M451" s="152"/>
      <c r="N451" s="117"/>
      <c r="O451" s="91">
        <f t="shared" si="62"/>
        <v>0</v>
      </c>
      <c r="P451" s="91">
        <f t="shared" si="64"/>
        <v>0</v>
      </c>
      <c r="Q451" s="91">
        <f t="shared" si="63"/>
        <v>0</v>
      </c>
    </row>
    <row r="452" spans="3:17">
      <c r="C452" s="135"/>
      <c r="D452" s="152"/>
      <c r="E452" s="117"/>
      <c r="F452" s="91">
        <f t="shared" si="61"/>
        <v>0</v>
      </c>
      <c r="G452" s="155"/>
      <c r="H452" s="136"/>
      <c r="I452" s="124" t="e">
        <f>VLOOKUP(H452,Presupuesto!$B$11:$C$565,2,0)</f>
        <v>#N/A</v>
      </c>
      <c r="J452" s="92" t="str">
        <f t="shared" si="65"/>
        <v>Estudiantes y Graduados</v>
      </c>
      <c r="K452" s="92" t="s">
        <v>403</v>
      </c>
      <c r="L452" s="135"/>
      <c r="M452" s="152"/>
      <c r="N452" s="117"/>
      <c r="O452" s="91">
        <f t="shared" si="62"/>
        <v>0</v>
      </c>
      <c r="P452" s="91">
        <f t="shared" si="64"/>
        <v>0</v>
      </c>
      <c r="Q452" s="91">
        <f t="shared" si="63"/>
        <v>0</v>
      </c>
    </row>
    <row r="453" spans="3:17">
      <c r="C453" s="135"/>
      <c r="D453" s="152"/>
      <c r="E453" s="117"/>
      <c r="F453" s="91">
        <f t="shared" si="61"/>
        <v>0</v>
      </c>
      <c r="G453" s="155"/>
      <c r="H453" s="136"/>
      <c r="I453" s="124" t="e">
        <f>VLOOKUP(H453,Presupuesto!$B$11:$C$565,2,0)</f>
        <v>#N/A</v>
      </c>
      <c r="J453" s="92" t="str">
        <f t="shared" si="65"/>
        <v>Estudiantes y Graduados</v>
      </c>
      <c r="K453" s="92" t="s">
        <v>414</v>
      </c>
      <c r="L453" s="135"/>
      <c r="M453" s="152"/>
      <c r="N453" s="117"/>
      <c r="O453" s="91">
        <f t="shared" si="62"/>
        <v>0</v>
      </c>
      <c r="P453" s="91">
        <f t="shared" si="64"/>
        <v>0</v>
      </c>
      <c r="Q453" s="91">
        <f t="shared" si="63"/>
        <v>0</v>
      </c>
    </row>
    <row r="454" spans="3:17">
      <c r="C454" s="135"/>
      <c r="D454" s="152"/>
      <c r="E454" s="117"/>
      <c r="F454" s="91">
        <f t="shared" si="61"/>
        <v>0</v>
      </c>
      <c r="G454" s="155"/>
      <c r="H454" s="136"/>
      <c r="I454" s="124" t="e">
        <f>VLOOKUP(H454,Presupuesto!$B$11:$C$565,2,0)</f>
        <v>#N/A</v>
      </c>
      <c r="J454" s="92" t="str">
        <f t="shared" si="65"/>
        <v>Estudiantes y Graduados</v>
      </c>
      <c r="K454" s="92" t="s">
        <v>414</v>
      </c>
      <c r="L454" s="135"/>
      <c r="M454" s="152"/>
      <c r="N454" s="117"/>
      <c r="O454" s="91">
        <f t="shared" si="62"/>
        <v>0</v>
      </c>
      <c r="P454" s="91">
        <f t="shared" si="64"/>
        <v>0</v>
      </c>
      <c r="Q454" s="91">
        <f t="shared" si="63"/>
        <v>0</v>
      </c>
    </row>
    <row r="455" spans="3:17">
      <c r="C455" s="135"/>
      <c r="D455" s="152"/>
      <c r="E455" s="117"/>
      <c r="F455" s="91">
        <f t="shared" si="61"/>
        <v>0</v>
      </c>
      <c r="G455" s="155"/>
      <c r="H455" s="136"/>
      <c r="I455" s="124" t="e">
        <f>VLOOKUP(H455,Presupuesto!$B$11:$C$565,2,0)</f>
        <v>#N/A</v>
      </c>
      <c r="J455" s="92" t="str">
        <f t="shared" si="65"/>
        <v>Estudiantes y Graduados</v>
      </c>
      <c r="K455" s="92" t="s">
        <v>414</v>
      </c>
      <c r="L455" s="135"/>
      <c r="M455" s="152"/>
      <c r="N455" s="117"/>
      <c r="O455" s="91">
        <f t="shared" si="62"/>
        <v>0</v>
      </c>
      <c r="P455" s="91">
        <f t="shared" si="64"/>
        <v>0</v>
      </c>
      <c r="Q455" s="91">
        <f t="shared" si="63"/>
        <v>0</v>
      </c>
    </row>
    <row r="456" spans="3:17">
      <c r="C456" s="135"/>
      <c r="D456" s="152"/>
      <c r="E456" s="117"/>
      <c r="F456" s="91">
        <f t="shared" si="61"/>
        <v>0</v>
      </c>
      <c r="G456" s="155"/>
      <c r="H456" s="136"/>
      <c r="I456" s="124" t="e">
        <f>VLOOKUP(H456,Presupuesto!$B$11:$C$565,2,0)</f>
        <v>#N/A</v>
      </c>
      <c r="J456" s="92" t="str">
        <f t="shared" si="65"/>
        <v>Estudiantes y Graduados</v>
      </c>
      <c r="K456" s="92" t="s">
        <v>414</v>
      </c>
      <c r="L456" s="135"/>
      <c r="M456" s="152"/>
      <c r="N456" s="117"/>
      <c r="O456" s="91">
        <f t="shared" si="62"/>
        <v>0</v>
      </c>
      <c r="P456" s="91">
        <f t="shared" si="64"/>
        <v>0</v>
      </c>
      <c r="Q456" s="91">
        <f t="shared" si="63"/>
        <v>0</v>
      </c>
    </row>
    <row r="457" spans="3:17">
      <c r="C457" s="135"/>
      <c r="D457" s="152"/>
      <c r="E457" s="117"/>
      <c r="F457" s="91">
        <f t="shared" si="61"/>
        <v>0</v>
      </c>
      <c r="G457" s="155"/>
      <c r="H457" s="136"/>
      <c r="I457" s="124" t="e">
        <f>VLOOKUP(H457,Presupuesto!$B$11:$C$565,2,0)</f>
        <v>#N/A</v>
      </c>
      <c r="J457" s="92" t="str">
        <f t="shared" si="65"/>
        <v>Estudiantes y Graduados</v>
      </c>
      <c r="K457" s="92" t="s">
        <v>414</v>
      </c>
      <c r="L457" s="135"/>
      <c r="M457" s="152"/>
      <c r="N457" s="117"/>
      <c r="O457" s="91">
        <f t="shared" si="62"/>
        <v>0</v>
      </c>
      <c r="P457" s="91">
        <f t="shared" si="64"/>
        <v>0</v>
      </c>
      <c r="Q457" s="91">
        <f t="shared" si="63"/>
        <v>0</v>
      </c>
    </row>
    <row r="458" spans="3:17">
      <c r="C458" s="135"/>
      <c r="D458" s="152"/>
      <c r="E458" s="117"/>
      <c r="F458" s="91">
        <f t="shared" si="61"/>
        <v>0</v>
      </c>
      <c r="G458" s="155"/>
      <c r="H458" s="136"/>
      <c r="I458" s="124" t="e">
        <f>VLOOKUP(H458,Presupuesto!$B$11:$C$565,2,0)</f>
        <v>#N/A</v>
      </c>
      <c r="J458" s="92" t="str">
        <f t="shared" si="65"/>
        <v>Estudiantes y Graduados</v>
      </c>
      <c r="K458" s="92" t="s">
        <v>414</v>
      </c>
      <c r="L458" s="135"/>
      <c r="M458" s="152"/>
      <c r="N458" s="117"/>
      <c r="O458" s="91">
        <f t="shared" si="62"/>
        <v>0</v>
      </c>
      <c r="P458" s="91">
        <f t="shared" si="64"/>
        <v>0</v>
      </c>
      <c r="Q458" s="91">
        <f t="shared" si="63"/>
        <v>0</v>
      </c>
    </row>
    <row r="459" spans="3:17">
      <c r="C459" s="135"/>
      <c r="D459" s="152"/>
      <c r="E459" s="117"/>
      <c r="F459" s="91">
        <f t="shared" si="61"/>
        <v>0</v>
      </c>
      <c r="G459" s="155"/>
      <c r="H459" s="136"/>
      <c r="I459" s="124" t="e">
        <f>VLOOKUP(H459,Presupuesto!$B$11:$C$565,2,0)</f>
        <v>#N/A</v>
      </c>
      <c r="J459" s="92" t="str">
        <f t="shared" si="65"/>
        <v>Estudiantes y Graduados</v>
      </c>
      <c r="K459" s="92" t="s">
        <v>414</v>
      </c>
      <c r="L459" s="135"/>
      <c r="M459" s="152"/>
      <c r="N459" s="117"/>
      <c r="O459" s="91">
        <f t="shared" si="62"/>
        <v>0</v>
      </c>
      <c r="P459" s="91">
        <f t="shared" si="64"/>
        <v>0</v>
      </c>
      <c r="Q459" s="91">
        <f t="shared" si="63"/>
        <v>0</v>
      </c>
    </row>
    <row r="460" spans="3:17">
      <c r="C460" s="135"/>
      <c r="D460" s="152"/>
      <c r="E460" s="117"/>
      <c r="F460" s="91">
        <f t="shared" si="61"/>
        <v>0</v>
      </c>
      <c r="G460" s="155"/>
      <c r="H460" s="136"/>
      <c r="I460" s="124" t="e">
        <f>VLOOKUP(H460,Presupuesto!$B$11:$C$565,2,0)</f>
        <v>#N/A</v>
      </c>
      <c r="J460" s="92" t="str">
        <f t="shared" si="65"/>
        <v>Estudiantes y Graduados</v>
      </c>
      <c r="K460" s="92" t="s">
        <v>414</v>
      </c>
      <c r="L460" s="135"/>
      <c r="M460" s="152"/>
      <c r="N460" s="117"/>
      <c r="O460" s="91">
        <f t="shared" si="62"/>
        <v>0</v>
      </c>
      <c r="P460" s="91">
        <f t="shared" si="64"/>
        <v>0</v>
      </c>
      <c r="Q460" s="91">
        <f t="shared" si="63"/>
        <v>0</v>
      </c>
    </row>
    <row r="461" spans="3:17">
      <c r="C461" s="135"/>
      <c r="D461" s="152"/>
      <c r="E461" s="117"/>
      <c r="F461" s="91">
        <f t="shared" si="61"/>
        <v>0</v>
      </c>
      <c r="G461" s="155"/>
      <c r="H461" s="136"/>
      <c r="I461" s="124" t="e">
        <f>VLOOKUP(H461,Presupuesto!$B$11:$C$565,2,0)</f>
        <v>#N/A</v>
      </c>
      <c r="J461" s="92" t="str">
        <f t="shared" si="65"/>
        <v>Estudiantes y Graduados</v>
      </c>
      <c r="K461" s="92" t="s">
        <v>414</v>
      </c>
      <c r="L461" s="135"/>
      <c r="M461" s="152"/>
      <c r="N461" s="117"/>
      <c r="O461" s="91">
        <f t="shared" si="62"/>
        <v>0</v>
      </c>
      <c r="P461" s="91">
        <f t="shared" si="64"/>
        <v>0</v>
      </c>
      <c r="Q461" s="91">
        <f t="shared" si="63"/>
        <v>0</v>
      </c>
    </row>
    <row r="462" spans="3:17">
      <c r="C462" s="135"/>
      <c r="D462" s="152"/>
      <c r="E462" s="117"/>
      <c r="F462" s="91">
        <f t="shared" si="61"/>
        <v>0</v>
      </c>
      <c r="G462" s="155"/>
      <c r="H462" s="136"/>
      <c r="I462" s="124" t="e">
        <f>VLOOKUP(H462,Presupuesto!$B$11:$C$565,2,0)</f>
        <v>#N/A</v>
      </c>
      <c r="J462" s="92" t="str">
        <f t="shared" si="65"/>
        <v>Estudiantes y Graduados</v>
      </c>
      <c r="K462" s="92" t="s">
        <v>414</v>
      </c>
      <c r="L462" s="135"/>
      <c r="M462" s="152"/>
      <c r="N462" s="117"/>
      <c r="O462" s="91">
        <f t="shared" si="62"/>
        <v>0</v>
      </c>
      <c r="P462" s="91">
        <f t="shared" si="64"/>
        <v>0</v>
      </c>
      <c r="Q462" s="91">
        <f t="shared" si="63"/>
        <v>0</v>
      </c>
    </row>
    <row r="463" spans="3:17">
      <c r="C463" s="135"/>
      <c r="D463" s="152"/>
      <c r="E463" s="117"/>
      <c r="F463" s="91">
        <f t="shared" si="61"/>
        <v>0</v>
      </c>
      <c r="G463" s="155"/>
      <c r="H463" s="136"/>
      <c r="I463" s="124" t="e">
        <f>VLOOKUP(H463,Presupuesto!$B$11:$C$565,2,0)</f>
        <v>#N/A</v>
      </c>
      <c r="J463" s="92" t="str">
        <f t="shared" si="65"/>
        <v>Estudiantes y Graduados</v>
      </c>
      <c r="K463" s="92" t="s">
        <v>414</v>
      </c>
      <c r="L463" s="135"/>
      <c r="M463" s="152"/>
      <c r="N463" s="117"/>
      <c r="O463" s="91">
        <f t="shared" si="62"/>
        <v>0</v>
      </c>
      <c r="P463" s="91">
        <f t="shared" si="64"/>
        <v>0</v>
      </c>
      <c r="Q463" s="91">
        <f t="shared" si="63"/>
        <v>0</v>
      </c>
    </row>
    <row r="464" spans="3:17">
      <c r="C464" s="135"/>
      <c r="D464" s="152"/>
      <c r="E464" s="117"/>
      <c r="F464" s="91">
        <f t="shared" si="61"/>
        <v>0</v>
      </c>
      <c r="G464" s="155"/>
      <c r="H464" s="136"/>
      <c r="I464" s="124" t="e">
        <f>VLOOKUP(H464,Presupuesto!$B$11:$C$565,2,0)</f>
        <v>#N/A</v>
      </c>
      <c r="J464" s="92" t="str">
        <f t="shared" si="65"/>
        <v>Estudiantes y Graduados</v>
      </c>
      <c r="K464" s="92" t="s">
        <v>414</v>
      </c>
      <c r="L464" s="135"/>
      <c r="M464" s="152"/>
      <c r="N464" s="117"/>
      <c r="O464" s="91">
        <f t="shared" si="62"/>
        <v>0</v>
      </c>
      <c r="P464" s="91">
        <f t="shared" si="64"/>
        <v>0</v>
      </c>
      <c r="Q464" s="91">
        <f t="shared" si="63"/>
        <v>0</v>
      </c>
    </row>
    <row r="465" spans="3:17">
      <c r="C465" s="135"/>
      <c r="D465" s="152"/>
      <c r="E465" s="117"/>
      <c r="F465" s="91">
        <f t="shared" si="61"/>
        <v>0</v>
      </c>
      <c r="G465" s="155"/>
      <c r="H465" s="136"/>
      <c r="I465" s="124" t="e">
        <f>VLOOKUP(H465,Presupuesto!$B$11:$C$565,2,0)</f>
        <v>#N/A</v>
      </c>
      <c r="J465" s="92" t="str">
        <f t="shared" si="65"/>
        <v>Estudiantes y Graduados</v>
      </c>
      <c r="K465" s="92" t="s">
        <v>414</v>
      </c>
      <c r="L465" s="135"/>
      <c r="M465" s="152"/>
      <c r="N465" s="117"/>
      <c r="O465" s="91">
        <f t="shared" si="62"/>
        <v>0</v>
      </c>
      <c r="P465" s="91">
        <f t="shared" si="64"/>
        <v>0</v>
      </c>
      <c r="Q465" s="91">
        <f t="shared" si="63"/>
        <v>0</v>
      </c>
    </row>
    <row r="466" spans="3:17">
      <c r="C466" s="135"/>
      <c r="D466" s="152"/>
      <c r="E466" s="117"/>
      <c r="F466" s="91">
        <f t="shared" si="61"/>
        <v>0</v>
      </c>
      <c r="G466" s="155"/>
      <c r="H466" s="136"/>
      <c r="I466" s="124" t="e">
        <f>VLOOKUP(H466,Presupuesto!$B$11:$C$565,2,0)</f>
        <v>#N/A</v>
      </c>
      <c r="J466" s="92" t="str">
        <f t="shared" si="65"/>
        <v>Estudiantes y Graduados</v>
      </c>
      <c r="K466" s="92" t="s">
        <v>414</v>
      </c>
      <c r="L466" s="135"/>
      <c r="M466" s="152"/>
      <c r="N466" s="117"/>
      <c r="O466" s="91">
        <f t="shared" si="62"/>
        <v>0</v>
      </c>
      <c r="P466" s="91">
        <f t="shared" si="64"/>
        <v>0</v>
      </c>
      <c r="Q466" s="91">
        <f t="shared" si="63"/>
        <v>0</v>
      </c>
    </row>
    <row r="467" spans="3:17">
      <c r="C467" s="135"/>
      <c r="D467" s="152"/>
      <c r="E467" s="117"/>
      <c r="F467" s="91">
        <f t="shared" si="61"/>
        <v>0</v>
      </c>
      <c r="G467" s="155"/>
      <c r="H467" s="136"/>
      <c r="I467" s="124" t="e">
        <f>VLOOKUP(H467,Presupuesto!$B$11:$C$565,2,0)</f>
        <v>#N/A</v>
      </c>
      <c r="J467" s="92" t="str">
        <f t="shared" si="65"/>
        <v>Estudiantes y Graduados</v>
      </c>
      <c r="K467" s="92" t="s">
        <v>414</v>
      </c>
      <c r="L467" s="135"/>
      <c r="M467" s="152"/>
      <c r="N467" s="117"/>
      <c r="O467" s="91">
        <f t="shared" si="62"/>
        <v>0</v>
      </c>
      <c r="P467" s="91">
        <f t="shared" si="64"/>
        <v>0</v>
      </c>
      <c r="Q467" s="91">
        <f t="shared" si="63"/>
        <v>0</v>
      </c>
    </row>
    <row r="468" spans="3:17">
      <c r="C468" s="135"/>
      <c r="D468" s="152"/>
      <c r="E468" s="117"/>
      <c r="F468" s="91">
        <f t="shared" si="61"/>
        <v>0</v>
      </c>
      <c r="G468" s="155"/>
      <c r="H468" s="136"/>
      <c r="I468" s="124" t="e">
        <f>VLOOKUP(H468,Presupuesto!$B$11:$C$565,2,0)</f>
        <v>#N/A</v>
      </c>
      <c r="J468" s="92" t="str">
        <f t="shared" si="65"/>
        <v>Estudiantes y Graduados</v>
      </c>
      <c r="K468" s="92" t="s">
        <v>414</v>
      </c>
      <c r="L468" s="135"/>
      <c r="M468" s="152"/>
      <c r="N468" s="117"/>
      <c r="O468" s="91">
        <f t="shared" si="62"/>
        <v>0</v>
      </c>
      <c r="P468" s="91">
        <f t="shared" si="64"/>
        <v>0</v>
      </c>
      <c r="Q468" s="91">
        <f t="shared" si="63"/>
        <v>0</v>
      </c>
    </row>
    <row r="469" spans="3:17">
      <c r="C469" s="137"/>
      <c r="D469" s="145"/>
      <c r="E469" s="112"/>
      <c r="F469" s="91">
        <f t="shared" si="61"/>
        <v>0</v>
      </c>
      <c r="G469" s="155"/>
      <c r="H469" s="138"/>
      <c r="I469" s="124" t="e">
        <f>VLOOKUP(H469,Presupuesto!$B$11:$C$565,2,0)</f>
        <v>#N/A</v>
      </c>
      <c r="J469" s="92" t="str">
        <f t="shared" si="65"/>
        <v>Estudiantes y Graduados</v>
      </c>
      <c r="K469" s="92" t="s">
        <v>414</v>
      </c>
      <c r="L469" s="137"/>
      <c r="M469" s="145"/>
      <c r="N469" s="112"/>
      <c r="O469" s="91">
        <f t="shared" si="62"/>
        <v>0</v>
      </c>
      <c r="P469" s="91">
        <f t="shared" si="64"/>
        <v>0</v>
      </c>
      <c r="Q469" s="91">
        <f t="shared" si="63"/>
        <v>0</v>
      </c>
    </row>
    <row r="470" spans="3:17">
      <c r="C470" s="137"/>
      <c r="D470" s="145"/>
      <c r="E470" s="112"/>
      <c r="F470" s="91">
        <f t="shared" si="61"/>
        <v>0</v>
      </c>
      <c r="G470" s="155"/>
      <c r="H470" s="138"/>
      <c r="I470" s="124" t="e">
        <f>VLOOKUP(H470,Presupuesto!$B$11:$C$565,2,0)</f>
        <v>#N/A</v>
      </c>
      <c r="J470" s="92" t="str">
        <f t="shared" si="65"/>
        <v>Estudiantes y Graduados</v>
      </c>
      <c r="K470" s="92" t="s">
        <v>414</v>
      </c>
      <c r="L470" s="137"/>
      <c r="M470" s="145"/>
      <c r="N470" s="112"/>
      <c r="O470" s="91">
        <f t="shared" si="62"/>
        <v>0</v>
      </c>
      <c r="P470" s="91">
        <f t="shared" si="64"/>
        <v>0</v>
      </c>
      <c r="Q470" s="91">
        <f t="shared" si="63"/>
        <v>0</v>
      </c>
    </row>
    <row r="471" spans="3:17">
      <c r="C471" s="137"/>
      <c r="D471" s="145"/>
      <c r="E471" s="112"/>
      <c r="F471" s="91">
        <f t="shared" si="61"/>
        <v>0</v>
      </c>
      <c r="G471" s="155"/>
      <c r="H471" s="138"/>
      <c r="I471" s="124" t="e">
        <f>VLOOKUP(H471,Presupuesto!$B$11:$C$565,2,0)</f>
        <v>#N/A</v>
      </c>
      <c r="J471" s="92" t="str">
        <f t="shared" si="65"/>
        <v>Estudiantes y Graduados</v>
      </c>
      <c r="K471" s="92" t="s">
        <v>414</v>
      </c>
      <c r="L471" s="137"/>
      <c r="M471" s="145"/>
      <c r="N471" s="112"/>
      <c r="O471" s="91">
        <f t="shared" si="62"/>
        <v>0</v>
      </c>
      <c r="P471" s="91">
        <f t="shared" si="64"/>
        <v>0</v>
      </c>
      <c r="Q471" s="91">
        <f t="shared" si="63"/>
        <v>0</v>
      </c>
    </row>
    <row r="472" spans="3:17">
      <c r="C472" s="137"/>
      <c r="D472" s="145"/>
      <c r="E472" s="112"/>
      <c r="F472" s="91">
        <f t="shared" si="61"/>
        <v>0</v>
      </c>
      <c r="G472" s="155"/>
      <c r="H472" s="138"/>
      <c r="I472" s="124" t="e">
        <f>VLOOKUP(H472,Presupuesto!$B$11:$C$565,2,0)</f>
        <v>#N/A</v>
      </c>
      <c r="J472" s="92" t="str">
        <f t="shared" si="65"/>
        <v>Estudiantes y Graduados</v>
      </c>
      <c r="K472" s="92" t="s">
        <v>414</v>
      </c>
      <c r="L472" s="137"/>
      <c r="M472" s="145"/>
      <c r="N472" s="112"/>
      <c r="O472" s="91">
        <f t="shared" si="62"/>
        <v>0</v>
      </c>
      <c r="P472" s="91">
        <f t="shared" si="64"/>
        <v>0</v>
      </c>
      <c r="Q472" s="91">
        <f t="shared" si="63"/>
        <v>0</v>
      </c>
    </row>
    <row r="473" spans="3:17">
      <c r="C473" s="137"/>
      <c r="D473" s="145"/>
      <c r="E473" s="112"/>
      <c r="F473" s="91">
        <f t="shared" si="61"/>
        <v>0</v>
      </c>
      <c r="G473" s="155"/>
      <c r="H473" s="138"/>
      <c r="I473" s="124" t="e">
        <f>VLOOKUP(H473,Presupuesto!$B$11:$C$565,2,0)</f>
        <v>#N/A</v>
      </c>
      <c r="J473" s="92" t="str">
        <f t="shared" si="65"/>
        <v>Estudiantes y Graduados</v>
      </c>
      <c r="K473" s="92" t="s">
        <v>414</v>
      </c>
      <c r="L473" s="137"/>
      <c r="M473" s="145"/>
      <c r="N473" s="112"/>
      <c r="O473" s="91">
        <f t="shared" si="62"/>
        <v>0</v>
      </c>
      <c r="P473" s="91">
        <f t="shared" si="64"/>
        <v>0</v>
      </c>
      <c r="Q473" s="91">
        <f t="shared" si="63"/>
        <v>0</v>
      </c>
    </row>
    <row r="474" spans="3:17">
      <c r="C474" s="137"/>
      <c r="D474" s="145"/>
      <c r="E474" s="112"/>
      <c r="F474" s="91">
        <f t="shared" si="61"/>
        <v>0</v>
      </c>
      <c r="G474" s="155"/>
      <c r="H474" s="138"/>
      <c r="I474" s="124" t="e">
        <f>VLOOKUP(H474,Presupuesto!$B$11:$C$565,2,0)</f>
        <v>#N/A</v>
      </c>
      <c r="J474" s="92" t="str">
        <f t="shared" si="65"/>
        <v>Estudiantes y Graduados</v>
      </c>
      <c r="K474" s="92" t="s">
        <v>414</v>
      </c>
      <c r="L474" s="137"/>
      <c r="M474" s="145"/>
      <c r="N474" s="112"/>
      <c r="O474" s="91">
        <f t="shared" si="62"/>
        <v>0</v>
      </c>
      <c r="P474" s="91">
        <f t="shared" si="64"/>
        <v>0</v>
      </c>
      <c r="Q474" s="91">
        <f t="shared" si="63"/>
        <v>0</v>
      </c>
    </row>
    <row r="475" spans="3:17">
      <c r="C475" s="137"/>
      <c r="D475" s="145"/>
      <c r="E475" s="112"/>
      <c r="F475" s="91">
        <f t="shared" si="61"/>
        <v>0</v>
      </c>
      <c r="G475" s="155"/>
      <c r="H475" s="138"/>
      <c r="I475" s="124" t="e">
        <f>VLOOKUP(H475,Presupuesto!$B$11:$C$565,2,0)</f>
        <v>#N/A</v>
      </c>
      <c r="J475" s="92" t="str">
        <f t="shared" si="65"/>
        <v>Estudiantes y Graduados</v>
      </c>
      <c r="K475" s="92" t="s">
        <v>414</v>
      </c>
      <c r="L475" s="137"/>
      <c r="M475" s="145"/>
      <c r="N475" s="112"/>
      <c r="O475" s="91">
        <f t="shared" si="62"/>
        <v>0</v>
      </c>
      <c r="P475" s="91">
        <f t="shared" si="64"/>
        <v>0</v>
      </c>
      <c r="Q475" s="91">
        <f t="shared" si="63"/>
        <v>0</v>
      </c>
    </row>
    <row r="476" spans="3:17">
      <c r="C476" s="137"/>
      <c r="D476" s="145"/>
      <c r="E476" s="112"/>
      <c r="F476" s="91">
        <f t="shared" si="61"/>
        <v>0</v>
      </c>
      <c r="G476" s="155"/>
      <c r="H476" s="138"/>
      <c r="I476" s="124" t="e">
        <f>VLOOKUP(H476,Presupuesto!$B$11:$C$565,2,0)</f>
        <v>#N/A</v>
      </c>
      <c r="J476" s="92" t="str">
        <f t="shared" si="65"/>
        <v>Estudiantes y Graduados</v>
      </c>
      <c r="K476" s="92" t="s">
        <v>414</v>
      </c>
      <c r="L476" s="137"/>
      <c r="M476" s="145"/>
      <c r="N476" s="112"/>
      <c r="O476" s="91">
        <f t="shared" si="62"/>
        <v>0</v>
      </c>
      <c r="P476" s="91">
        <f t="shared" si="64"/>
        <v>0</v>
      </c>
      <c r="Q476" s="91">
        <f t="shared" si="63"/>
        <v>0</v>
      </c>
    </row>
    <row r="477" spans="3:17">
      <c r="C477" s="139"/>
      <c r="D477" s="145"/>
      <c r="E477" s="112"/>
      <c r="F477" s="91">
        <f t="shared" si="61"/>
        <v>0</v>
      </c>
      <c r="G477" s="155"/>
      <c r="H477" s="140"/>
      <c r="I477" s="124" t="e">
        <f>VLOOKUP(H477,Presupuesto!$B$11:$C$565,2,0)</f>
        <v>#N/A</v>
      </c>
      <c r="J477" s="92" t="str">
        <f t="shared" si="65"/>
        <v>Estudiantes y Graduados</v>
      </c>
      <c r="K477" s="92" t="s">
        <v>405</v>
      </c>
      <c r="L477" s="139"/>
      <c r="M477" s="145"/>
      <c r="N477" s="112"/>
      <c r="O477" s="91">
        <f t="shared" si="62"/>
        <v>0</v>
      </c>
      <c r="P477" s="91">
        <f t="shared" si="64"/>
        <v>0</v>
      </c>
      <c r="Q477" s="91">
        <f t="shared" si="63"/>
        <v>0</v>
      </c>
    </row>
    <row r="478" spans="3:17">
      <c r="C478" s="139"/>
      <c r="D478" s="145"/>
      <c r="E478" s="112"/>
      <c r="F478" s="91">
        <f t="shared" si="61"/>
        <v>0</v>
      </c>
      <c r="G478" s="155"/>
      <c r="H478" s="140"/>
      <c r="I478" s="124" t="e">
        <f>VLOOKUP(H478,Presupuesto!$B$11:$C$565,2,0)</f>
        <v>#N/A</v>
      </c>
      <c r="J478" s="92" t="str">
        <f t="shared" si="65"/>
        <v>Estudiantes y Graduados</v>
      </c>
      <c r="K478" s="92" t="s">
        <v>414</v>
      </c>
      <c r="L478" s="139"/>
      <c r="M478" s="145"/>
      <c r="N478" s="112"/>
      <c r="O478" s="91">
        <f t="shared" si="62"/>
        <v>0</v>
      </c>
      <c r="P478" s="91">
        <f t="shared" si="64"/>
        <v>0</v>
      </c>
      <c r="Q478" s="91">
        <f t="shared" si="63"/>
        <v>0</v>
      </c>
    </row>
    <row r="479" spans="3:17">
      <c r="C479" s="139"/>
      <c r="D479" s="145"/>
      <c r="E479" s="112"/>
      <c r="F479" s="91">
        <f t="shared" si="61"/>
        <v>0</v>
      </c>
      <c r="G479" s="155"/>
      <c r="H479" s="140"/>
      <c r="I479" s="124" t="e">
        <f>VLOOKUP(H479,Presupuesto!$B$11:$C$565,2,0)</f>
        <v>#N/A</v>
      </c>
      <c r="J479" s="92" t="str">
        <f t="shared" si="65"/>
        <v>Estudiantes y Graduados</v>
      </c>
      <c r="K479" s="92" t="s">
        <v>414</v>
      </c>
      <c r="L479" s="139"/>
      <c r="M479" s="145"/>
      <c r="N479" s="112"/>
      <c r="O479" s="91">
        <f t="shared" si="62"/>
        <v>0</v>
      </c>
      <c r="P479" s="91">
        <f t="shared" si="64"/>
        <v>0</v>
      </c>
      <c r="Q479" s="91">
        <f t="shared" si="63"/>
        <v>0</v>
      </c>
    </row>
    <row r="480" spans="3:17">
      <c r="C480" s="139"/>
      <c r="D480" s="145"/>
      <c r="E480" s="112"/>
      <c r="F480" s="91">
        <f t="shared" si="61"/>
        <v>0</v>
      </c>
      <c r="G480" s="155"/>
      <c r="H480" s="140"/>
      <c r="I480" s="124" t="e">
        <f>VLOOKUP(H480,Presupuesto!$B$11:$C$565,2,0)</f>
        <v>#N/A</v>
      </c>
      <c r="J480" s="92" t="str">
        <f t="shared" si="65"/>
        <v>Estudiantes y Graduados</v>
      </c>
      <c r="K480" s="92" t="s">
        <v>414</v>
      </c>
      <c r="L480" s="139"/>
      <c r="M480" s="145"/>
      <c r="N480" s="112"/>
      <c r="O480" s="91">
        <f t="shared" si="62"/>
        <v>0</v>
      </c>
      <c r="P480" s="91">
        <f t="shared" si="64"/>
        <v>0</v>
      </c>
      <c r="Q480" s="91">
        <f t="shared" si="63"/>
        <v>0</v>
      </c>
    </row>
    <row r="481" spans="3:17" ht="15.75" thickBot="1">
      <c r="C481" s="141"/>
      <c r="D481" s="153"/>
      <c r="E481" s="97"/>
      <c r="F481" s="99">
        <f t="shared" si="61"/>
        <v>0</v>
      </c>
      <c r="G481" s="156"/>
      <c r="H481" s="142"/>
      <c r="I481" s="126" t="e">
        <f>VLOOKUP(H481,Presupuesto!$B$11:$C$565,2,0)</f>
        <v>#N/A</v>
      </c>
      <c r="J481" s="100" t="str">
        <f t="shared" ref="J481" si="66">$J$20</f>
        <v>Estudiantes y Graduados</v>
      </c>
      <c r="K481" s="118" t="s">
        <v>396</v>
      </c>
      <c r="L481" s="141"/>
      <c r="M481" s="153"/>
      <c r="N481" s="97"/>
      <c r="O481" s="99">
        <f t="shared" si="62"/>
        <v>0</v>
      </c>
      <c r="P481" s="99">
        <f t="shared" si="64"/>
        <v>0</v>
      </c>
      <c r="Q481" s="99">
        <f t="shared" si="63"/>
        <v>0</v>
      </c>
    </row>
    <row r="482" spans="3:17" ht="15.75" thickBot="1">
      <c r="G482" s="79"/>
    </row>
    <row r="483" spans="3:17" ht="15.75" thickBot="1">
      <c r="C483" s="151" t="s">
        <v>53</v>
      </c>
      <c r="D483" s="102">
        <f>SUM(F490:F524)</f>
        <v>0</v>
      </c>
      <c r="G483" s="73"/>
      <c r="H483" s="69"/>
      <c r="I483" s="69"/>
    </row>
    <row r="484" spans="3:17">
      <c r="G484" s="73"/>
      <c r="H484" s="69"/>
      <c r="I484" s="69"/>
    </row>
    <row r="485" spans="3:17">
      <c r="F485" s="69"/>
      <c r="G485" s="73"/>
      <c r="H485" s="69"/>
      <c r="I485" s="69"/>
    </row>
    <row r="486" spans="3:17" ht="15.75">
      <c r="C486" s="251" t="s">
        <v>394</v>
      </c>
      <c r="D486" s="200"/>
      <c r="F486" s="69"/>
      <c r="G486" s="73"/>
      <c r="H486" s="69"/>
      <c r="I486" s="69"/>
    </row>
    <row r="487" spans="3:17" ht="18.75">
      <c r="C487" s="203" t="e">
        <f>IFERROR(VLOOKUP(D486,'Desarrollo e Innov. Curricular'!$G:$H,2,FALSE),IFERROR(VLOOKUP(D486,'Investigación Científica'!$G:$H,2,FALSE),IFERROR(VLOOKUP(D486,'Vinculación Univ. Sociedad'!$G:$H,2,FALSE),IFERROR(VLOOKUP(D486,'Docencia y Profesorado Universi'!$G:$H,2,FALSE),IFERROR(VLOOKUP(D486,'Estudiantes y Graduados'!$G:$H,2,FALSE),IFERROR(VLOOKUP(D486,'10Gestion Administrativa'!$G:$H,2,FALSE),IFERROR(VLOOKUP(D486,'Gestión Académica'!$G:$H,2,FALSE),IFERROR(VLOOKUP(D486,'Aseguramiento de la Calidad'!$G:$H,2,FALSE),IFERROR(VLOOKUP(D486,'Gestión del Conocimiento'!$G:$H,2,FALSE),IFERROR(VLOOKUP(D486,'Gobernabilidad y Procesos...'!$G:$H,2,FALSE),IFERROR(VLOOKUP(D486,'Gestión del Talento Humano'!$G:$H,2,FALSE),IFERROR(VLOOKUP(D486,'Internacionalización de la E.S.'!$G:$H,2,FALSE),IFERROR(VLOOKUP(D486,'Cultura de Innovación Insti...'!$G:$H,2,FALSE),VLOOKUP(D486,'Lo Esencial de la Reforma Univ.'!$G:$H,2,0))))))))))))))</f>
        <v>#N/A</v>
      </c>
      <c r="D487" s="31"/>
      <c r="F487" s="69"/>
      <c r="G487" s="73"/>
      <c r="H487" s="69"/>
      <c r="I487" s="69"/>
    </row>
    <row r="488" spans="3:17" ht="42.75" thickBot="1">
      <c r="F488" s="87"/>
      <c r="G488" s="70"/>
      <c r="H488" s="70"/>
      <c r="I488" s="70"/>
      <c r="L488" s="221"/>
      <c r="M488" s="222"/>
      <c r="N488" s="221"/>
      <c r="O488" s="221"/>
      <c r="P488" s="224" t="s">
        <v>473</v>
      </c>
      <c r="Q488" s="224" t="s">
        <v>474</v>
      </c>
    </row>
    <row r="489" spans="3:17" ht="30.75" thickBot="1">
      <c r="C489" s="123" t="s">
        <v>44</v>
      </c>
      <c r="D489" s="123" t="s">
        <v>55</v>
      </c>
      <c r="E489" s="130" t="s">
        <v>57</v>
      </c>
      <c r="F489" s="129" t="s">
        <v>27</v>
      </c>
      <c r="G489" s="127" t="s">
        <v>133</v>
      </c>
      <c r="H489" s="130" t="s">
        <v>46</v>
      </c>
      <c r="I489" s="127" t="s">
        <v>134</v>
      </c>
      <c r="J489" s="127" t="s">
        <v>412</v>
      </c>
      <c r="K489" s="127" t="s">
        <v>413</v>
      </c>
      <c r="L489" s="218" t="s">
        <v>21</v>
      </c>
      <c r="M489" s="218" t="s">
        <v>55</v>
      </c>
      <c r="N489" s="219" t="s">
        <v>471</v>
      </c>
      <c r="O489" s="220" t="s">
        <v>472</v>
      </c>
      <c r="P489" s="223">
        <v>0.7</v>
      </c>
      <c r="Q489" s="223">
        <v>0.3</v>
      </c>
    </row>
    <row r="490" spans="3:17">
      <c r="C490" s="215" t="s">
        <v>443</v>
      </c>
      <c r="D490" s="216"/>
      <c r="E490" s="214">
        <f>HLOOKUP(C490,$AH$2:$BU$3,2,0)</f>
        <v>620</v>
      </c>
      <c r="F490" s="91">
        <f t="shared" ref="F490:F524" si="67">D490*E490</f>
        <v>0</v>
      </c>
      <c r="G490" s="155"/>
      <c r="H490" s="136"/>
      <c r="I490" s="124" t="e">
        <f>VLOOKUP(H490,Presupuesto!$B$11:$C$565,2,0)</f>
        <v>#N/A</v>
      </c>
      <c r="J490" s="213" t="s">
        <v>1374</v>
      </c>
      <c r="K490" s="92" t="s">
        <v>396</v>
      </c>
      <c r="L490" s="135"/>
      <c r="M490" s="152"/>
      <c r="N490" s="117"/>
      <c r="O490" s="91">
        <f t="shared" ref="O490:O524" si="68">M490*N490</f>
        <v>0</v>
      </c>
      <c r="P490" s="91">
        <f>$O490*P$16</f>
        <v>0</v>
      </c>
      <c r="Q490" s="91">
        <f t="shared" ref="Q490:Q524" si="69">$O490*Q$16</f>
        <v>0</v>
      </c>
    </row>
    <row r="491" spans="3:17">
      <c r="C491" s="135"/>
      <c r="D491" s="152"/>
      <c r="E491" s="117"/>
      <c r="F491" s="91">
        <f t="shared" si="67"/>
        <v>0</v>
      </c>
      <c r="G491" s="155"/>
      <c r="H491" s="136"/>
      <c r="I491" s="124" t="e">
        <f>VLOOKUP(H491,Presupuesto!$B$11:$C$565,2,0)</f>
        <v>#N/A</v>
      </c>
      <c r="J491" s="92" t="str">
        <f>$J$17</f>
        <v>Estudiantes y Graduados</v>
      </c>
      <c r="K491" s="92" t="s">
        <v>414</v>
      </c>
      <c r="L491" s="135"/>
      <c r="M491" s="152"/>
      <c r="N491" s="117"/>
      <c r="O491" s="91">
        <f t="shared" si="68"/>
        <v>0</v>
      </c>
      <c r="P491" s="91">
        <f t="shared" ref="P491:P524" si="70">$O491*P$16</f>
        <v>0</v>
      </c>
      <c r="Q491" s="91">
        <f t="shared" si="69"/>
        <v>0</v>
      </c>
    </row>
    <row r="492" spans="3:17">
      <c r="C492" s="135"/>
      <c r="D492" s="152"/>
      <c r="E492" s="117"/>
      <c r="F492" s="91">
        <f t="shared" si="67"/>
        <v>0</v>
      </c>
      <c r="G492" s="155"/>
      <c r="H492" s="136"/>
      <c r="I492" s="124" t="e">
        <f>VLOOKUP(H492,Presupuesto!$B$11:$C$565,2,0)</f>
        <v>#N/A</v>
      </c>
      <c r="J492" s="92" t="str">
        <f t="shared" ref="J492:J523" si="71">$J$17</f>
        <v>Estudiantes y Graduados</v>
      </c>
      <c r="K492" s="92" t="s">
        <v>414</v>
      </c>
      <c r="L492" s="135"/>
      <c r="M492" s="152"/>
      <c r="N492" s="117"/>
      <c r="O492" s="91">
        <f t="shared" si="68"/>
        <v>0</v>
      </c>
      <c r="P492" s="91">
        <f t="shared" si="70"/>
        <v>0</v>
      </c>
      <c r="Q492" s="91">
        <f t="shared" si="69"/>
        <v>0</v>
      </c>
    </row>
    <row r="493" spans="3:17">
      <c r="C493" s="135"/>
      <c r="D493" s="152"/>
      <c r="E493" s="117"/>
      <c r="F493" s="91">
        <f t="shared" si="67"/>
        <v>0</v>
      </c>
      <c r="G493" s="155"/>
      <c r="H493" s="136"/>
      <c r="I493" s="124" t="e">
        <f>VLOOKUP(H493,Presupuesto!$B$11:$C$565,2,0)</f>
        <v>#N/A</v>
      </c>
      <c r="J493" s="92" t="str">
        <f t="shared" si="71"/>
        <v>Estudiantes y Graduados</v>
      </c>
      <c r="K493" s="92" t="s">
        <v>414</v>
      </c>
      <c r="L493" s="135"/>
      <c r="M493" s="152"/>
      <c r="N493" s="117"/>
      <c r="O493" s="91">
        <f t="shared" si="68"/>
        <v>0</v>
      </c>
      <c r="P493" s="91">
        <f t="shared" si="70"/>
        <v>0</v>
      </c>
      <c r="Q493" s="91">
        <f t="shared" si="69"/>
        <v>0</v>
      </c>
    </row>
    <row r="494" spans="3:17">
      <c r="C494" s="135"/>
      <c r="D494" s="152"/>
      <c r="E494" s="117"/>
      <c r="F494" s="91">
        <f t="shared" si="67"/>
        <v>0</v>
      </c>
      <c r="G494" s="155"/>
      <c r="H494" s="136"/>
      <c r="I494" s="124" t="e">
        <f>VLOOKUP(H494,Presupuesto!$B$11:$C$565,2,0)</f>
        <v>#N/A</v>
      </c>
      <c r="J494" s="92" t="str">
        <f t="shared" si="71"/>
        <v>Estudiantes y Graduados</v>
      </c>
      <c r="K494" s="92" t="s">
        <v>414</v>
      </c>
      <c r="L494" s="135"/>
      <c r="M494" s="152"/>
      <c r="N494" s="117"/>
      <c r="O494" s="91">
        <f t="shared" si="68"/>
        <v>0</v>
      </c>
      <c r="P494" s="91">
        <f t="shared" si="70"/>
        <v>0</v>
      </c>
      <c r="Q494" s="91">
        <f t="shared" si="69"/>
        <v>0</v>
      </c>
    </row>
    <row r="495" spans="3:17">
      <c r="C495" s="135"/>
      <c r="D495" s="152"/>
      <c r="E495" s="117"/>
      <c r="F495" s="91">
        <f t="shared" si="67"/>
        <v>0</v>
      </c>
      <c r="G495" s="155"/>
      <c r="H495" s="136"/>
      <c r="I495" s="124" t="e">
        <f>VLOOKUP(H495,Presupuesto!$B$11:$C$565,2,0)</f>
        <v>#N/A</v>
      </c>
      <c r="J495" s="92" t="str">
        <f t="shared" si="71"/>
        <v>Estudiantes y Graduados</v>
      </c>
      <c r="K495" s="92" t="s">
        <v>403</v>
      </c>
      <c r="L495" s="135"/>
      <c r="M495" s="152"/>
      <c r="N495" s="117"/>
      <c r="O495" s="91">
        <f t="shared" si="68"/>
        <v>0</v>
      </c>
      <c r="P495" s="91">
        <f t="shared" si="70"/>
        <v>0</v>
      </c>
      <c r="Q495" s="91">
        <f t="shared" si="69"/>
        <v>0</v>
      </c>
    </row>
    <row r="496" spans="3:17">
      <c r="C496" s="135"/>
      <c r="D496" s="152"/>
      <c r="E496" s="117"/>
      <c r="F496" s="91">
        <f t="shared" si="67"/>
        <v>0</v>
      </c>
      <c r="G496" s="155"/>
      <c r="H496" s="136"/>
      <c r="I496" s="124" t="e">
        <f>VLOOKUP(H496,Presupuesto!$B$11:$C$565,2,0)</f>
        <v>#N/A</v>
      </c>
      <c r="J496" s="92" t="str">
        <f t="shared" si="71"/>
        <v>Estudiantes y Graduados</v>
      </c>
      <c r="K496" s="92" t="s">
        <v>414</v>
      </c>
      <c r="L496" s="135"/>
      <c r="M496" s="152"/>
      <c r="N496" s="117"/>
      <c r="O496" s="91">
        <f t="shared" si="68"/>
        <v>0</v>
      </c>
      <c r="P496" s="91">
        <f t="shared" si="70"/>
        <v>0</v>
      </c>
      <c r="Q496" s="91">
        <f t="shared" si="69"/>
        <v>0</v>
      </c>
    </row>
    <row r="497" spans="3:17">
      <c r="C497" s="135"/>
      <c r="D497" s="152"/>
      <c r="E497" s="117"/>
      <c r="F497" s="91">
        <f t="shared" si="67"/>
        <v>0</v>
      </c>
      <c r="G497" s="155"/>
      <c r="H497" s="136"/>
      <c r="I497" s="124" t="e">
        <f>VLOOKUP(H497,Presupuesto!$B$11:$C$565,2,0)</f>
        <v>#N/A</v>
      </c>
      <c r="J497" s="92" t="str">
        <f t="shared" si="71"/>
        <v>Estudiantes y Graduados</v>
      </c>
      <c r="K497" s="92" t="s">
        <v>414</v>
      </c>
      <c r="L497" s="135"/>
      <c r="M497" s="152"/>
      <c r="N497" s="117"/>
      <c r="O497" s="91">
        <f t="shared" si="68"/>
        <v>0</v>
      </c>
      <c r="P497" s="91">
        <f t="shared" si="70"/>
        <v>0</v>
      </c>
      <c r="Q497" s="91">
        <f t="shared" si="69"/>
        <v>0</v>
      </c>
    </row>
    <row r="498" spans="3:17">
      <c r="C498" s="135"/>
      <c r="D498" s="152"/>
      <c r="E498" s="117"/>
      <c r="F498" s="91">
        <f t="shared" si="67"/>
        <v>0</v>
      </c>
      <c r="G498" s="155"/>
      <c r="H498" s="136"/>
      <c r="I498" s="124" t="e">
        <f>VLOOKUP(H498,Presupuesto!$B$11:$C$565,2,0)</f>
        <v>#N/A</v>
      </c>
      <c r="J498" s="92" t="str">
        <f t="shared" si="71"/>
        <v>Estudiantes y Graduados</v>
      </c>
      <c r="K498" s="92" t="s">
        <v>414</v>
      </c>
      <c r="L498" s="135"/>
      <c r="M498" s="152"/>
      <c r="N498" s="117"/>
      <c r="O498" s="91">
        <f t="shared" si="68"/>
        <v>0</v>
      </c>
      <c r="P498" s="91">
        <f t="shared" si="70"/>
        <v>0</v>
      </c>
      <c r="Q498" s="91">
        <f t="shared" si="69"/>
        <v>0</v>
      </c>
    </row>
    <row r="499" spans="3:17">
      <c r="C499" s="135"/>
      <c r="D499" s="152"/>
      <c r="E499" s="117"/>
      <c r="F499" s="91">
        <f t="shared" si="67"/>
        <v>0</v>
      </c>
      <c r="G499" s="155"/>
      <c r="H499" s="136"/>
      <c r="I499" s="124" t="e">
        <f>VLOOKUP(H499,Presupuesto!$B$11:$C$565,2,0)</f>
        <v>#N/A</v>
      </c>
      <c r="J499" s="92" t="str">
        <f t="shared" si="71"/>
        <v>Estudiantes y Graduados</v>
      </c>
      <c r="K499" s="92" t="s">
        <v>414</v>
      </c>
      <c r="L499" s="135"/>
      <c r="M499" s="152"/>
      <c r="N499" s="117"/>
      <c r="O499" s="91">
        <f t="shared" si="68"/>
        <v>0</v>
      </c>
      <c r="P499" s="91">
        <f t="shared" si="70"/>
        <v>0</v>
      </c>
      <c r="Q499" s="91">
        <f t="shared" si="69"/>
        <v>0</v>
      </c>
    </row>
    <row r="500" spans="3:17">
      <c r="C500" s="135"/>
      <c r="D500" s="152"/>
      <c r="E500" s="117"/>
      <c r="F500" s="91">
        <f t="shared" si="67"/>
        <v>0</v>
      </c>
      <c r="G500" s="155"/>
      <c r="H500" s="136"/>
      <c r="I500" s="124" t="e">
        <f>VLOOKUP(H500,Presupuesto!$B$11:$C$565,2,0)</f>
        <v>#N/A</v>
      </c>
      <c r="J500" s="92" t="str">
        <f t="shared" si="71"/>
        <v>Estudiantes y Graduados</v>
      </c>
      <c r="K500" s="92" t="s">
        <v>414</v>
      </c>
      <c r="L500" s="135"/>
      <c r="M500" s="152"/>
      <c r="N500" s="117"/>
      <c r="O500" s="91">
        <f t="shared" si="68"/>
        <v>0</v>
      </c>
      <c r="P500" s="91">
        <f t="shared" si="70"/>
        <v>0</v>
      </c>
      <c r="Q500" s="91">
        <f t="shared" si="69"/>
        <v>0</v>
      </c>
    </row>
    <row r="501" spans="3:17">
      <c r="C501" s="135"/>
      <c r="D501" s="152"/>
      <c r="E501" s="117"/>
      <c r="F501" s="91">
        <f t="shared" si="67"/>
        <v>0</v>
      </c>
      <c r="G501" s="155"/>
      <c r="H501" s="136"/>
      <c r="I501" s="124" t="e">
        <f>VLOOKUP(H501,Presupuesto!$B$11:$C$565,2,0)</f>
        <v>#N/A</v>
      </c>
      <c r="J501" s="92" t="str">
        <f t="shared" si="71"/>
        <v>Estudiantes y Graduados</v>
      </c>
      <c r="K501" s="92" t="s">
        <v>414</v>
      </c>
      <c r="L501" s="135"/>
      <c r="M501" s="152"/>
      <c r="N501" s="117"/>
      <c r="O501" s="91">
        <f t="shared" si="68"/>
        <v>0</v>
      </c>
      <c r="P501" s="91">
        <f t="shared" si="70"/>
        <v>0</v>
      </c>
      <c r="Q501" s="91">
        <f t="shared" si="69"/>
        <v>0</v>
      </c>
    </row>
    <row r="502" spans="3:17">
      <c r="C502" s="135"/>
      <c r="D502" s="152"/>
      <c r="E502" s="117"/>
      <c r="F502" s="91">
        <f t="shared" si="67"/>
        <v>0</v>
      </c>
      <c r="G502" s="155"/>
      <c r="H502" s="136"/>
      <c r="I502" s="124" t="e">
        <f>VLOOKUP(H502,Presupuesto!$B$11:$C$565,2,0)</f>
        <v>#N/A</v>
      </c>
      <c r="J502" s="92" t="str">
        <f t="shared" si="71"/>
        <v>Estudiantes y Graduados</v>
      </c>
      <c r="K502" s="92" t="s">
        <v>414</v>
      </c>
      <c r="L502" s="135"/>
      <c r="M502" s="152"/>
      <c r="N502" s="117"/>
      <c r="O502" s="91">
        <f t="shared" si="68"/>
        <v>0</v>
      </c>
      <c r="P502" s="91">
        <f t="shared" si="70"/>
        <v>0</v>
      </c>
      <c r="Q502" s="91">
        <f t="shared" si="69"/>
        <v>0</v>
      </c>
    </row>
    <row r="503" spans="3:17">
      <c r="C503" s="135"/>
      <c r="D503" s="152"/>
      <c r="E503" s="117"/>
      <c r="F503" s="91">
        <f t="shared" si="67"/>
        <v>0</v>
      </c>
      <c r="G503" s="155"/>
      <c r="H503" s="136"/>
      <c r="I503" s="124" t="e">
        <f>VLOOKUP(H503,Presupuesto!$B$11:$C$565,2,0)</f>
        <v>#N/A</v>
      </c>
      <c r="J503" s="92" t="str">
        <f t="shared" si="71"/>
        <v>Estudiantes y Graduados</v>
      </c>
      <c r="K503" s="92" t="s">
        <v>414</v>
      </c>
      <c r="L503" s="135"/>
      <c r="M503" s="152"/>
      <c r="N503" s="117"/>
      <c r="O503" s="91">
        <f t="shared" si="68"/>
        <v>0</v>
      </c>
      <c r="P503" s="91">
        <f t="shared" si="70"/>
        <v>0</v>
      </c>
      <c r="Q503" s="91">
        <f t="shared" si="69"/>
        <v>0</v>
      </c>
    </row>
    <row r="504" spans="3:17">
      <c r="C504" s="135"/>
      <c r="D504" s="152"/>
      <c r="E504" s="117"/>
      <c r="F504" s="91">
        <f t="shared" si="67"/>
        <v>0</v>
      </c>
      <c r="G504" s="155"/>
      <c r="H504" s="136"/>
      <c r="I504" s="124" t="e">
        <f>VLOOKUP(H504,Presupuesto!$B$11:$C$565,2,0)</f>
        <v>#N/A</v>
      </c>
      <c r="J504" s="92" t="str">
        <f t="shared" si="71"/>
        <v>Estudiantes y Graduados</v>
      </c>
      <c r="K504" s="92" t="s">
        <v>414</v>
      </c>
      <c r="L504" s="135"/>
      <c r="M504" s="152"/>
      <c r="N504" s="117"/>
      <c r="O504" s="91">
        <f t="shared" si="68"/>
        <v>0</v>
      </c>
      <c r="P504" s="91">
        <f t="shared" si="70"/>
        <v>0</v>
      </c>
      <c r="Q504" s="91">
        <f t="shared" si="69"/>
        <v>0</v>
      </c>
    </row>
    <row r="505" spans="3:17">
      <c r="C505" s="135"/>
      <c r="D505" s="152"/>
      <c r="E505" s="117"/>
      <c r="F505" s="91">
        <f t="shared" si="67"/>
        <v>0</v>
      </c>
      <c r="G505" s="155"/>
      <c r="H505" s="136"/>
      <c r="I505" s="124" t="e">
        <f>VLOOKUP(H505,Presupuesto!$B$11:$C$565,2,0)</f>
        <v>#N/A</v>
      </c>
      <c r="J505" s="92" t="str">
        <f t="shared" si="71"/>
        <v>Estudiantes y Graduados</v>
      </c>
      <c r="K505" s="92" t="s">
        <v>414</v>
      </c>
      <c r="L505" s="135"/>
      <c r="M505" s="152"/>
      <c r="N505" s="117"/>
      <c r="O505" s="91">
        <f t="shared" si="68"/>
        <v>0</v>
      </c>
      <c r="P505" s="91">
        <f t="shared" si="70"/>
        <v>0</v>
      </c>
      <c r="Q505" s="91">
        <f t="shared" si="69"/>
        <v>0</v>
      </c>
    </row>
    <row r="506" spans="3:17">
      <c r="C506" s="135"/>
      <c r="D506" s="152"/>
      <c r="E506" s="117"/>
      <c r="F506" s="91">
        <f t="shared" si="67"/>
        <v>0</v>
      </c>
      <c r="G506" s="155"/>
      <c r="H506" s="136"/>
      <c r="I506" s="124" t="e">
        <f>VLOOKUP(H506,Presupuesto!$B$11:$C$565,2,0)</f>
        <v>#N/A</v>
      </c>
      <c r="J506" s="92" t="str">
        <f t="shared" si="71"/>
        <v>Estudiantes y Graduados</v>
      </c>
      <c r="K506" s="92" t="s">
        <v>414</v>
      </c>
      <c r="L506" s="135"/>
      <c r="M506" s="152"/>
      <c r="N506" s="117"/>
      <c r="O506" s="91">
        <f t="shared" si="68"/>
        <v>0</v>
      </c>
      <c r="P506" s="91">
        <f t="shared" si="70"/>
        <v>0</v>
      </c>
      <c r="Q506" s="91">
        <f t="shared" si="69"/>
        <v>0</v>
      </c>
    </row>
    <row r="507" spans="3:17">
      <c r="C507" s="135"/>
      <c r="D507" s="152"/>
      <c r="E507" s="117"/>
      <c r="F507" s="91">
        <f t="shared" si="67"/>
        <v>0</v>
      </c>
      <c r="G507" s="155"/>
      <c r="H507" s="136"/>
      <c r="I507" s="124" t="e">
        <f>VLOOKUP(H507,Presupuesto!$B$11:$C$565,2,0)</f>
        <v>#N/A</v>
      </c>
      <c r="J507" s="92" t="str">
        <f t="shared" si="71"/>
        <v>Estudiantes y Graduados</v>
      </c>
      <c r="K507" s="92" t="s">
        <v>414</v>
      </c>
      <c r="L507" s="135"/>
      <c r="M507" s="152"/>
      <c r="N507" s="117"/>
      <c r="O507" s="91">
        <f t="shared" si="68"/>
        <v>0</v>
      </c>
      <c r="P507" s="91">
        <f t="shared" si="70"/>
        <v>0</v>
      </c>
      <c r="Q507" s="91">
        <f t="shared" si="69"/>
        <v>0</v>
      </c>
    </row>
    <row r="508" spans="3:17">
      <c r="C508" s="135"/>
      <c r="D508" s="152"/>
      <c r="E508" s="117"/>
      <c r="F508" s="91">
        <f t="shared" si="67"/>
        <v>0</v>
      </c>
      <c r="G508" s="155"/>
      <c r="H508" s="136"/>
      <c r="I508" s="124" t="e">
        <f>VLOOKUP(H508,Presupuesto!$B$11:$C$565,2,0)</f>
        <v>#N/A</v>
      </c>
      <c r="J508" s="92" t="str">
        <f t="shared" si="71"/>
        <v>Estudiantes y Graduados</v>
      </c>
      <c r="K508" s="92" t="s">
        <v>414</v>
      </c>
      <c r="L508" s="135"/>
      <c r="M508" s="152"/>
      <c r="N508" s="117"/>
      <c r="O508" s="91">
        <f t="shared" si="68"/>
        <v>0</v>
      </c>
      <c r="P508" s="91">
        <f t="shared" si="70"/>
        <v>0</v>
      </c>
      <c r="Q508" s="91">
        <f t="shared" si="69"/>
        <v>0</v>
      </c>
    </row>
    <row r="509" spans="3:17">
      <c r="C509" s="135"/>
      <c r="D509" s="152"/>
      <c r="E509" s="117"/>
      <c r="F509" s="91">
        <f t="shared" si="67"/>
        <v>0</v>
      </c>
      <c r="G509" s="155"/>
      <c r="H509" s="136"/>
      <c r="I509" s="124" t="e">
        <f>VLOOKUP(H509,Presupuesto!$B$11:$C$565,2,0)</f>
        <v>#N/A</v>
      </c>
      <c r="J509" s="92" t="str">
        <f t="shared" si="71"/>
        <v>Estudiantes y Graduados</v>
      </c>
      <c r="K509" s="92" t="s">
        <v>414</v>
      </c>
      <c r="L509" s="135"/>
      <c r="M509" s="152"/>
      <c r="N509" s="117"/>
      <c r="O509" s="91">
        <f t="shared" si="68"/>
        <v>0</v>
      </c>
      <c r="P509" s="91">
        <f t="shared" si="70"/>
        <v>0</v>
      </c>
      <c r="Q509" s="91">
        <f t="shared" si="69"/>
        <v>0</v>
      </c>
    </row>
    <row r="510" spans="3:17">
      <c r="C510" s="135"/>
      <c r="D510" s="152"/>
      <c r="E510" s="117"/>
      <c r="F510" s="91">
        <f t="shared" si="67"/>
        <v>0</v>
      </c>
      <c r="G510" s="155"/>
      <c r="H510" s="136"/>
      <c r="I510" s="124" t="e">
        <f>VLOOKUP(H510,Presupuesto!$B$11:$C$565,2,0)</f>
        <v>#N/A</v>
      </c>
      <c r="J510" s="92" t="str">
        <f t="shared" si="71"/>
        <v>Estudiantes y Graduados</v>
      </c>
      <c r="K510" s="92" t="s">
        <v>414</v>
      </c>
      <c r="L510" s="135"/>
      <c r="M510" s="152"/>
      <c r="N510" s="117"/>
      <c r="O510" s="91">
        <f t="shared" si="68"/>
        <v>0</v>
      </c>
      <c r="P510" s="91">
        <f t="shared" si="70"/>
        <v>0</v>
      </c>
      <c r="Q510" s="91">
        <f t="shared" si="69"/>
        <v>0</v>
      </c>
    </row>
    <row r="511" spans="3:17">
      <c r="C511" s="135"/>
      <c r="D511" s="152"/>
      <c r="E511" s="117"/>
      <c r="F511" s="91">
        <f t="shared" si="67"/>
        <v>0</v>
      </c>
      <c r="G511" s="155"/>
      <c r="H511" s="136"/>
      <c r="I511" s="124" t="e">
        <f>VLOOKUP(H511,Presupuesto!$B$11:$C$565,2,0)</f>
        <v>#N/A</v>
      </c>
      <c r="J511" s="92" t="str">
        <f t="shared" si="71"/>
        <v>Estudiantes y Graduados</v>
      </c>
      <c r="K511" s="92" t="s">
        <v>414</v>
      </c>
      <c r="L511" s="135"/>
      <c r="M511" s="152"/>
      <c r="N511" s="117"/>
      <c r="O511" s="91">
        <f t="shared" si="68"/>
        <v>0</v>
      </c>
      <c r="P511" s="91">
        <f t="shared" si="70"/>
        <v>0</v>
      </c>
      <c r="Q511" s="91">
        <f t="shared" si="69"/>
        <v>0</v>
      </c>
    </row>
    <row r="512" spans="3:17">
      <c r="C512" s="137"/>
      <c r="D512" s="145"/>
      <c r="E512" s="112"/>
      <c r="F512" s="91">
        <f t="shared" si="67"/>
        <v>0</v>
      </c>
      <c r="G512" s="155"/>
      <c r="H512" s="138"/>
      <c r="I512" s="124" t="e">
        <f>VLOOKUP(H512,Presupuesto!$B$11:$C$565,2,0)</f>
        <v>#N/A</v>
      </c>
      <c r="J512" s="92" t="str">
        <f t="shared" si="71"/>
        <v>Estudiantes y Graduados</v>
      </c>
      <c r="K512" s="92" t="s">
        <v>414</v>
      </c>
      <c r="L512" s="137"/>
      <c r="M512" s="145"/>
      <c r="N512" s="112"/>
      <c r="O512" s="91">
        <f t="shared" si="68"/>
        <v>0</v>
      </c>
      <c r="P512" s="91">
        <f t="shared" si="70"/>
        <v>0</v>
      </c>
      <c r="Q512" s="91">
        <f t="shared" si="69"/>
        <v>0</v>
      </c>
    </row>
    <row r="513" spans="3:17">
      <c r="C513" s="137"/>
      <c r="D513" s="145"/>
      <c r="E513" s="112"/>
      <c r="F513" s="91">
        <f t="shared" si="67"/>
        <v>0</v>
      </c>
      <c r="G513" s="155"/>
      <c r="H513" s="138"/>
      <c r="I513" s="124" t="e">
        <f>VLOOKUP(H513,Presupuesto!$B$11:$C$565,2,0)</f>
        <v>#N/A</v>
      </c>
      <c r="J513" s="92" t="str">
        <f t="shared" si="71"/>
        <v>Estudiantes y Graduados</v>
      </c>
      <c r="K513" s="92" t="s">
        <v>414</v>
      </c>
      <c r="L513" s="137"/>
      <c r="M513" s="145"/>
      <c r="N513" s="112"/>
      <c r="O513" s="91">
        <f t="shared" si="68"/>
        <v>0</v>
      </c>
      <c r="P513" s="91">
        <f t="shared" si="70"/>
        <v>0</v>
      </c>
      <c r="Q513" s="91">
        <f t="shared" si="69"/>
        <v>0</v>
      </c>
    </row>
    <row r="514" spans="3:17">
      <c r="C514" s="137"/>
      <c r="D514" s="145"/>
      <c r="E514" s="112"/>
      <c r="F514" s="91">
        <f t="shared" si="67"/>
        <v>0</v>
      </c>
      <c r="G514" s="155"/>
      <c r="H514" s="138"/>
      <c r="I514" s="124" t="e">
        <f>VLOOKUP(H514,Presupuesto!$B$11:$C$565,2,0)</f>
        <v>#N/A</v>
      </c>
      <c r="J514" s="92" t="str">
        <f t="shared" si="71"/>
        <v>Estudiantes y Graduados</v>
      </c>
      <c r="K514" s="92" t="s">
        <v>414</v>
      </c>
      <c r="L514" s="137"/>
      <c r="M514" s="145"/>
      <c r="N514" s="112"/>
      <c r="O514" s="91">
        <f t="shared" si="68"/>
        <v>0</v>
      </c>
      <c r="P514" s="91">
        <f t="shared" si="70"/>
        <v>0</v>
      </c>
      <c r="Q514" s="91">
        <f t="shared" si="69"/>
        <v>0</v>
      </c>
    </row>
    <row r="515" spans="3:17">
      <c r="C515" s="137"/>
      <c r="D515" s="145"/>
      <c r="E515" s="112"/>
      <c r="F515" s="91">
        <f t="shared" si="67"/>
        <v>0</v>
      </c>
      <c r="G515" s="155"/>
      <c r="H515" s="138"/>
      <c r="I515" s="124" t="e">
        <f>VLOOKUP(H515,Presupuesto!$B$11:$C$565,2,0)</f>
        <v>#N/A</v>
      </c>
      <c r="J515" s="92" t="str">
        <f t="shared" si="71"/>
        <v>Estudiantes y Graduados</v>
      </c>
      <c r="K515" s="92" t="s">
        <v>414</v>
      </c>
      <c r="L515" s="137"/>
      <c r="M515" s="145"/>
      <c r="N515" s="112"/>
      <c r="O515" s="91">
        <f t="shared" si="68"/>
        <v>0</v>
      </c>
      <c r="P515" s="91">
        <f t="shared" si="70"/>
        <v>0</v>
      </c>
      <c r="Q515" s="91">
        <f t="shared" si="69"/>
        <v>0</v>
      </c>
    </row>
    <row r="516" spans="3:17">
      <c r="C516" s="137"/>
      <c r="D516" s="145"/>
      <c r="E516" s="112"/>
      <c r="F516" s="91">
        <f t="shared" si="67"/>
        <v>0</v>
      </c>
      <c r="G516" s="155"/>
      <c r="H516" s="138"/>
      <c r="I516" s="124" t="e">
        <f>VLOOKUP(H516,Presupuesto!$B$11:$C$565,2,0)</f>
        <v>#N/A</v>
      </c>
      <c r="J516" s="92" t="str">
        <f t="shared" si="71"/>
        <v>Estudiantes y Graduados</v>
      </c>
      <c r="K516" s="92" t="s">
        <v>414</v>
      </c>
      <c r="L516" s="137"/>
      <c r="M516" s="145"/>
      <c r="N516" s="112"/>
      <c r="O516" s="91">
        <f t="shared" si="68"/>
        <v>0</v>
      </c>
      <c r="P516" s="91">
        <f t="shared" si="70"/>
        <v>0</v>
      </c>
      <c r="Q516" s="91">
        <f t="shared" si="69"/>
        <v>0</v>
      </c>
    </row>
    <row r="517" spans="3:17">
      <c r="C517" s="137"/>
      <c r="D517" s="145"/>
      <c r="E517" s="112"/>
      <c r="F517" s="91">
        <f t="shared" si="67"/>
        <v>0</v>
      </c>
      <c r="G517" s="155"/>
      <c r="H517" s="138"/>
      <c r="I517" s="124" t="e">
        <f>VLOOKUP(H517,Presupuesto!$B$11:$C$565,2,0)</f>
        <v>#N/A</v>
      </c>
      <c r="J517" s="92" t="str">
        <f t="shared" si="71"/>
        <v>Estudiantes y Graduados</v>
      </c>
      <c r="K517" s="92" t="s">
        <v>414</v>
      </c>
      <c r="L517" s="137"/>
      <c r="M517" s="145"/>
      <c r="N517" s="112"/>
      <c r="O517" s="91">
        <f t="shared" si="68"/>
        <v>0</v>
      </c>
      <c r="P517" s="91">
        <f t="shared" si="70"/>
        <v>0</v>
      </c>
      <c r="Q517" s="91">
        <f t="shared" si="69"/>
        <v>0</v>
      </c>
    </row>
    <row r="518" spans="3:17">
      <c r="C518" s="137"/>
      <c r="D518" s="145"/>
      <c r="E518" s="112"/>
      <c r="F518" s="91">
        <f t="shared" si="67"/>
        <v>0</v>
      </c>
      <c r="G518" s="155"/>
      <c r="H518" s="138"/>
      <c r="I518" s="124" t="e">
        <f>VLOOKUP(H518,Presupuesto!$B$11:$C$565,2,0)</f>
        <v>#N/A</v>
      </c>
      <c r="J518" s="92" t="str">
        <f t="shared" si="71"/>
        <v>Estudiantes y Graduados</v>
      </c>
      <c r="K518" s="92" t="s">
        <v>414</v>
      </c>
      <c r="L518" s="137"/>
      <c r="M518" s="145"/>
      <c r="N518" s="112"/>
      <c r="O518" s="91">
        <f t="shared" si="68"/>
        <v>0</v>
      </c>
      <c r="P518" s="91">
        <f t="shared" si="70"/>
        <v>0</v>
      </c>
      <c r="Q518" s="91">
        <f t="shared" si="69"/>
        <v>0</v>
      </c>
    </row>
    <row r="519" spans="3:17">
      <c r="C519" s="137"/>
      <c r="D519" s="145"/>
      <c r="E519" s="112"/>
      <c r="F519" s="91">
        <f t="shared" si="67"/>
        <v>0</v>
      </c>
      <c r="G519" s="155"/>
      <c r="H519" s="138"/>
      <c r="I519" s="124" t="e">
        <f>VLOOKUP(H519,Presupuesto!$B$11:$C$565,2,0)</f>
        <v>#N/A</v>
      </c>
      <c r="J519" s="92" t="str">
        <f t="shared" si="71"/>
        <v>Estudiantes y Graduados</v>
      </c>
      <c r="K519" s="92" t="s">
        <v>414</v>
      </c>
      <c r="L519" s="137"/>
      <c r="M519" s="145"/>
      <c r="N519" s="112"/>
      <c r="O519" s="91">
        <f t="shared" si="68"/>
        <v>0</v>
      </c>
      <c r="P519" s="91">
        <f t="shared" si="70"/>
        <v>0</v>
      </c>
      <c r="Q519" s="91">
        <f t="shared" si="69"/>
        <v>0</v>
      </c>
    </row>
    <row r="520" spans="3:17">
      <c r="C520" s="139"/>
      <c r="D520" s="145"/>
      <c r="E520" s="112"/>
      <c r="F520" s="91">
        <f t="shared" si="67"/>
        <v>0</v>
      </c>
      <c r="G520" s="155"/>
      <c r="H520" s="140"/>
      <c r="I520" s="124" t="e">
        <f>VLOOKUP(H520,Presupuesto!$B$11:$C$565,2,0)</f>
        <v>#N/A</v>
      </c>
      <c r="J520" s="92" t="str">
        <f t="shared" si="71"/>
        <v>Estudiantes y Graduados</v>
      </c>
      <c r="K520" s="92" t="s">
        <v>405</v>
      </c>
      <c r="L520" s="139"/>
      <c r="M520" s="145"/>
      <c r="N520" s="112"/>
      <c r="O520" s="91">
        <f t="shared" si="68"/>
        <v>0</v>
      </c>
      <c r="P520" s="91">
        <f t="shared" si="70"/>
        <v>0</v>
      </c>
      <c r="Q520" s="91">
        <f t="shared" si="69"/>
        <v>0</v>
      </c>
    </row>
    <row r="521" spans="3:17">
      <c r="C521" s="139"/>
      <c r="D521" s="145"/>
      <c r="E521" s="112"/>
      <c r="F521" s="91">
        <f t="shared" si="67"/>
        <v>0</v>
      </c>
      <c r="G521" s="155"/>
      <c r="H521" s="140"/>
      <c r="I521" s="124" t="e">
        <f>VLOOKUP(H521,Presupuesto!$B$11:$C$565,2,0)</f>
        <v>#N/A</v>
      </c>
      <c r="J521" s="92" t="str">
        <f t="shared" si="71"/>
        <v>Estudiantes y Graduados</v>
      </c>
      <c r="K521" s="92" t="s">
        <v>414</v>
      </c>
      <c r="L521" s="139"/>
      <c r="M521" s="145"/>
      <c r="N521" s="112"/>
      <c r="O521" s="91">
        <f t="shared" si="68"/>
        <v>0</v>
      </c>
      <c r="P521" s="91">
        <f t="shared" si="70"/>
        <v>0</v>
      </c>
      <c r="Q521" s="91">
        <f t="shared" si="69"/>
        <v>0</v>
      </c>
    </row>
    <row r="522" spans="3:17">
      <c r="C522" s="139"/>
      <c r="D522" s="145"/>
      <c r="E522" s="112"/>
      <c r="F522" s="91">
        <f t="shared" si="67"/>
        <v>0</v>
      </c>
      <c r="G522" s="155"/>
      <c r="H522" s="140"/>
      <c r="I522" s="124" t="e">
        <f>VLOOKUP(H522,Presupuesto!$B$11:$C$565,2,0)</f>
        <v>#N/A</v>
      </c>
      <c r="J522" s="92" t="str">
        <f t="shared" si="71"/>
        <v>Estudiantes y Graduados</v>
      </c>
      <c r="K522" s="92" t="s">
        <v>414</v>
      </c>
      <c r="L522" s="139"/>
      <c r="M522" s="145"/>
      <c r="N522" s="112"/>
      <c r="O522" s="91">
        <f t="shared" si="68"/>
        <v>0</v>
      </c>
      <c r="P522" s="91">
        <f t="shared" si="70"/>
        <v>0</v>
      </c>
      <c r="Q522" s="91">
        <f t="shared" si="69"/>
        <v>0</v>
      </c>
    </row>
    <row r="523" spans="3:17">
      <c r="C523" s="139"/>
      <c r="D523" s="145"/>
      <c r="E523" s="112"/>
      <c r="F523" s="91">
        <f t="shared" si="67"/>
        <v>0</v>
      </c>
      <c r="G523" s="155"/>
      <c r="H523" s="140"/>
      <c r="I523" s="124" t="e">
        <f>VLOOKUP(H523,Presupuesto!$B$11:$C$565,2,0)</f>
        <v>#N/A</v>
      </c>
      <c r="J523" s="92" t="str">
        <f t="shared" si="71"/>
        <v>Estudiantes y Graduados</v>
      </c>
      <c r="K523" s="92" t="s">
        <v>414</v>
      </c>
      <c r="L523" s="139"/>
      <c r="M523" s="145"/>
      <c r="N523" s="112"/>
      <c r="O523" s="91">
        <f t="shared" si="68"/>
        <v>0</v>
      </c>
      <c r="P523" s="91">
        <f t="shared" si="70"/>
        <v>0</v>
      </c>
      <c r="Q523" s="91">
        <f t="shared" si="69"/>
        <v>0</v>
      </c>
    </row>
    <row r="524" spans="3:17" ht="15.75" thickBot="1">
      <c r="C524" s="141"/>
      <c r="D524" s="153"/>
      <c r="E524" s="97"/>
      <c r="F524" s="99">
        <f t="shared" si="67"/>
        <v>0</v>
      </c>
      <c r="G524" s="156"/>
      <c r="H524" s="142"/>
      <c r="I524" s="126" t="e">
        <f>VLOOKUP(H524,Presupuesto!$B$11:$C$565,2,0)</f>
        <v>#N/A</v>
      </c>
      <c r="J524" s="100" t="str">
        <f t="shared" ref="J524" si="72">$J$20</f>
        <v>Estudiantes y Graduados</v>
      </c>
      <c r="K524" s="118" t="s">
        <v>396</v>
      </c>
      <c r="L524" s="141"/>
      <c r="M524" s="153"/>
      <c r="N524" s="97"/>
      <c r="O524" s="99">
        <f t="shared" si="68"/>
        <v>0</v>
      </c>
      <c r="P524" s="99">
        <f t="shared" si="70"/>
        <v>0</v>
      </c>
      <c r="Q524" s="99">
        <f t="shared" si="69"/>
        <v>0</v>
      </c>
    </row>
  </sheetData>
  <dataValidations count="5">
    <dataValidation type="list" allowBlank="1" showInputMessage="1" showErrorMessage="1" errorTitle="¡Ingreso Invalido!" error="Seleccione una opción de la lista." promptTitle="Categoria/Zona de Viáticos" prompt="Seleccione una opción de la lista" sqref="C17 C60 C103 C146 C189 C232 C275 C318 C361 C404 C447 C490">
      <formula1>$AH$2:$BU$2</formula1>
    </dataValidation>
    <dataValidation type="list" allowBlank="1" showInputMessage="1" showErrorMessage="1" errorTitle="¡Ingreso Inválido!" error="Seleccione una opción de la lista." promptTitle="Dimensión Estratégica" prompt="Seleccione una opción de la lista." sqref="J17:J51 J60:J94 J103:J137 J146:J180 J189:J223 J232:J266 J275:J309 J318:J352 J361:J395 J404:J438 J447:J481 J490:J524">
      <formula1>$A$2:$N$2</formula1>
    </dataValidation>
    <dataValidation type="list" allowBlank="1" showInputMessage="1" showErrorMessage="1" errorTitle="¡Ingreso Inválido!" error="Seleccione una opción de la lista" promptTitle="Mes Requerido" prompt="Seleccione el mes en el que requiere el recurso." sqref="K17:K51 K60:K94 K103:K137 K146:K180 K189:K223 K232:K266 K275:K309 K318:K352 K361:K395 K404:K438 K447:K481 K490:K524">
      <formula1>$U$2:$AF$2</formula1>
    </dataValidation>
    <dataValidation type="list" allowBlank="1" showInputMessage="1" showErrorMessage="1" errorTitle="¡Ingreso Inválido!" error="Seleccione una opción de la lista." promptTitle="Tipo de Presupuesto" prompt="Seleccione una opción de la lista." sqref="G17:G51 G60:G94 G103:G137 G146:G180 G189:G223 G232:G266 G275:G309 G318:G352 G361:G395 G404:G438 G447:G481 G490:G524">
      <formula1>$R$2:$S$2</formula1>
    </dataValidation>
    <dataValidation type="list" allowBlank="1" showInputMessage="1" showErrorMessage="1" errorTitle="¡Ingreso Inválido!" error="Verifique el valor ingresado." promptTitle="Ingrese el Objeto de Gasto" prompt="Ingrese el Objeto de Gasto" sqref="H17:H51 H60:H94 H103:H137 H146:H180 H189:H223 H232:H266 H275:H309 H318:H352 H361:H395 H404:H438 H447:H481 H490:H524">
      <formula1>$A$1:$UI$1</formula1>
    </dataValidation>
  </dataValidations>
  <pageMargins left="0.7" right="0.7" top="0.75" bottom="0.75" header="0.3" footer="0.3"/>
  <pageSetup paperSize="5" scale="65" orientation="landscape" horizontalDpi="300" verticalDpi="300" r:id="rId1"/>
  <drawing r:id="rId2"/>
</worksheet>
</file>

<file path=xl/worksheets/sheet13.xml><?xml version="1.0" encoding="utf-8"?>
<worksheet xmlns="http://schemas.openxmlformats.org/spreadsheetml/2006/main" xmlns:r="http://schemas.openxmlformats.org/officeDocument/2006/relationships">
  <sheetPr>
    <pageSetUpPr fitToPage="1"/>
  </sheetPr>
  <dimension ref="A1:X110"/>
  <sheetViews>
    <sheetView topLeftCell="F1" zoomScale="70" zoomScaleNormal="70" workbookViewId="0">
      <pane ySplit="8" topLeftCell="A33" activePane="bottomLeft" state="frozen"/>
      <selection activeCell="M8" sqref="M8"/>
      <selection pane="bottomLeft" activeCell="I33" sqref="I33"/>
    </sheetView>
  </sheetViews>
  <sheetFormatPr baseColWidth="10" defaultColWidth="11.5703125" defaultRowHeight="15"/>
  <cols>
    <col min="1" max="1" width="35.5703125" style="79" customWidth="1"/>
    <col min="2" max="2" width="27.85546875" style="386" customWidth="1"/>
    <col min="3" max="3" width="35" style="79" customWidth="1"/>
    <col min="4" max="4" width="33.5703125" style="389" customWidth="1"/>
    <col min="5" max="6" width="27.42578125" style="79" customWidth="1"/>
    <col min="7" max="7" width="27.42578125" style="71" customWidth="1"/>
    <col min="8" max="9" width="27.42578125" style="79" customWidth="1"/>
    <col min="10" max="10" width="15.28515625" style="79" customWidth="1"/>
    <col min="11" max="11" width="13.7109375" style="79" bestFit="1" customWidth="1"/>
    <col min="12" max="12" width="15.28515625" style="79" customWidth="1"/>
    <col min="13" max="13" width="18.85546875" style="79" customWidth="1"/>
    <col min="14" max="14" width="12.7109375" style="79" bestFit="1" customWidth="1"/>
    <col min="15" max="15" width="13.7109375" style="79" bestFit="1" customWidth="1"/>
    <col min="16" max="17" width="12.7109375" style="79" bestFit="1" customWidth="1"/>
    <col min="18" max="18" width="15.28515625" style="79" customWidth="1"/>
    <col min="19" max="19" width="18.28515625" style="79" customWidth="1"/>
    <col min="20" max="21" width="14.140625" style="79" customWidth="1"/>
    <col min="22" max="22" width="27.140625" style="79" customWidth="1"/>
    <col min="23" max="23" width="14.140625" style="79" customWidth="1"/>
    <col min="24" max="24" width="17" style="79" customWidth="1"/>
    <col min="25" max="16384" width="11.5703125" style="79"/>
  </cols>
  <sheetData>
    <row r="1" spans="1:24" ht="18" customHeight="1">
      <c r="B1" s="385"/>
      <c r="C1" s="201"/>
      <c r="D1" s="388"/>
      <c r="E1" s="201"/>
      <c r="F1" s="201"/>
      <c r="G1" s="230"/>
      <c r="J1" s="202" t="s">
        <v>1351</v>
      </c>
      <c r="K1" s="201"/>
      <c r="L1" s="201"/>
      <c r="M1" s="201"/>
      <c r="N1" s="201"/>
      <c r="O1" s="201"/>
      <c r="P1" s="201"/>
      <c r="Q1" s="201"/>
      <c r="R1" s="201"/>
      <c r="S1" s="201"/>
      <c r="T1" s="201"/>
      <c r="U1" s="201"/>
      <c r="V1" s="201"/>
      <c r="W1" s="201"/>
      <c r="X1" s="201"/>
    </row>
    <row r="2" spans="1:24" ht="18" customHeight="1">
      <c r="A2" s="256" t="s">
        <v>1350</v>
      </c>
      <c r="B2" s="385"/>
      <c r="C2" s="201"/>
      <c r="D2" s="388"/>
      <c r="E2" s="201"/>
      <c r="F2" s="201"/>
      <c r="G2" s="230"/>
      <c r="J2" s="202"/>
      <c r="K2" s="201"/>
      <c r="L2" s="201"/>
      <c r="M2" s="201"/>
      <c r="N2" s="201"/>
      <c r="O2" s="201"/>
      <c r="P2" s="201"/>
      <c r="Q2" s="201"/>
      <c r="R2" s="201"/>
      <c r="S2" s="201"/>
      <c r="T2" s="201"/>
      <c r="U2" s="201"/>
      <c r="V2" s="201"/>
      <c r="W2" s="201"/>
      <c r="X2" s="201"/>
    </row>
    <row r="3" spans="1:24" ht="18" customHeight="1">
      <c r="A3" s="256" t="s">
        <v>1511</v>
      </c>
      <c r="B3" s="385"/>
      <c r="C3" s="201"/>
      <c r="D3" s="388"/>
      <c r="E3" s="201"/>
      <c r="F3" s="201"/>
      <c r="G3" s="230"/>
      <c r="J3" s="202"/>
      <c r="K3" s="201"/>
      <c r="L3" s="201"/>
      <c r="M3" s="201"/>
      <c r="N3" s="201"/>
      <c r="O3" s="201"/>
      <c r="P3" s="201"/>
      <c r="Q3" s="201"/>
      <c r="R3" s="201"/>
      <c r="S3" s="201"/>
      <c r="T3" s="201"/>
      <c r="U3" s="201"/>
      <c r="V3" s="201"/>
      <c r="W3" s="201"/>
      <c r="X3" s="201"/>
    </row>
    <row r="4" spans="1:24" ht="18" customHeight="1">
      <c r="A4" s="256" t="s">
        <v>1512</v>
      </c>
      <c r="B4" s="385"/>
      <c r="C4" s="201"/>
      <c r="D4" s="388"/>
      <c r="E4" s="201"/>
      <c r="F4" s="201"/>
      <c r="G4" s="230"/>
      <c r="J4" s="202"/>
      <c r="K4" s="201"/>
      <c r="L4" s="201"/>
      <c r="M4" s="201"/>
      <c r="N4" s="201"/>
      <c r="O4" s="201"/>
      <c r="P4" s="201"/>
      <c r="Q4" s="201"/>
      <c r="R4" s="201"/>
      <c r="S4" s="201"/>
      <c r="T4" s="201"/>
      <c r="U4" s="201"/>
      <c r="V4" s="201"/>
      <c r="W4" s="201"/>
      <c r="X4" s="201"/>
    </row>
    <row r="5" spans="1:24" ht="18" customHeight="1">
      <c r="A5" s="314" t="s">
        <v>1451</v>
      </c>
      <c r="B5" s="385"/>
      <c r="C5" s="201"/>
      <c r="D5" s="388"/>
      <c r="E5" s="201"/>
      <c r="F5" s="201"/>
      <c r="G5" s="230"/>
      <c r="J5" s="202"/>
      <c r="K5" s="201"/>
      <c r="L5" s="201"/>
      <c r="M5" s="201"/>
      <c r="N5" s="201"/>
      <c r="O5" s="201"/>
      <c r="P5" s="201"/>
      <c r="Q5" s="201"/>
      <c r="R5" s="201"/>
      <c r="S5" s="201"/>
      <c r="T5" s="201"/>
      <c r="U5" s="201"/>
      <c r="V5" s="201"/>
      <c r="W5" s="201"/>
      <c r="X5" s="201"/>
    </row>
    <row r="6" spans="1:24" ht="14.45" customHeight="1">
      <c r="A6" s="844" t="s">
        <v>97</v>
      </c>
      <c r="B6" s="845" t="s">
        <v>112</v>
      </c>
      <c r="C6" s="829" t="s">
        <v>1452</v>
      </c>
      <c r="D6" s="845" t="s">
        <v>1435</v>
      </c>
      <c r="E6" s="841" t="s">
        <v>87</v>
      </c>
      <c r="F6" s="841" t="s">
        <v>88</v>
      </c>
      <c r="G6" s="832" t="s">
        <v>394</v>
      </c>
      <c r="H6" s="841" t="s">
        <v>1432</v>
      </c>
      <c r="I6" s="841" t="s">
        <v>1433</v>
      </c>
      <c r="J6" s="835" t="s">
        <v>100</v>
      </c>
      <c r="K6" s="848"/>
      <c r="L6" s="848"/>
      <c r="M6" s="848"/>
      <c r="N6" s="848"/>
      <c r="O6" s="848"/>
      <c r="P6" s="848"/>
      <c r="Q6" s="836"/>
      <c r="R6" s="837" t="s">
        <v>101</v>
      </c>
      <c r="S6" s="838"/>
      <c r="T6" s="829" t="s">
        <v>102</v>
      </c>
      <c r="U6" s="829" t="s">
        <v>103</v>
      </c>
      <c r="V6" s="829" t="s">
        <v>110</v>
      </c>
      <c r="W6" s="829" t="s">
        <v>109</v>
      </c>
      <c r="X6" s="826" t="s">
        <v>89</v>
      </c>
    </row>
    <row r="7" spans="1:24" ht="14.45" customHeight="1">
      <c r="A7" s="844"/>
      <c r="B7" s="846"/>
      <c r="C7" s="830"/>
      <c r="D7" s="846"/>
      <c r="E7" s="842"/>
      <c r="F7" s="842"/>
      <c r="G7" s="833"/>
      <c r="H7" s="842"/>
      <c r="I7" s="842"/>
      <c r="J7" s="835" t="s">
        <v>104</v>
      </c>
      <c r="K7" s="836"/>
      <c r="L7" s="835" t="s">
        <v>105</v>
      </c>
      <c r="M7" s="836"/>
      <c r="N7" s="835" t="s">
        <v>106</v>
      </c>
      <c r="O7" s="836"/>
      <c r="P7" s="835" t="s">
        <v>107</v>
      </c>
      <c r="Q7" s="836"/>
      <c r="R7" s="839"/>
      <c r="S7" s="840"/>
      <c r="T7" s="830"/>
      <c r="U7" s="830"/>
      <c r="V7" s="830"/>
      <c r="W7" s="830"/>
      <c r="X7" s="827"/>
    </row>
    <row r="8" spans="1:24" ht="61.9" customHeight="1">
      <c r="A8" s="844"/>
      <c r="B8" s="847"/>
      <c r="C8" s="831"/>
      <c r="D8" s="847"/>
      <c r="E8" s="843"/>
      <c r="F8" s="843"/>
      <c r="G8" s="834"/>
      <c r="H8" s="843"/>
      <c r="I8" s="843"/>
      <c r="J8" s="315" t="s">
        <v>108</v>
      </c>
      <c r="K8" s="315" t="s">
        <v>12</v>
      </c>
      <c r="L8" s="315" t="s">
        <v>108</v>
      </c>
      <c r="M8" s="315" t="s">
        <v>12</v>
      </c>
      <c r="N8" s="315" t="s">
        <v>108</v>
      </c>
      <c r="O8" s="315" t="s">
        <v>12</v>
      </c>
      <c r="P8" s="315" t="s">
        <v>108</v>
      </c>
      <c r="Q8" s="315" t="s">
        <v>12</v>
      </c>
      <c r="R8" s="315" t="s">
        <v>108</v>
      </c>
      <c r="S8" s="315" t="s">
        <v>12</v>
      </c>
      <c r="T8" s="831"/>
      <c r="U8" s="831"/>
      <c r="V8" s="831"/>
      <c r="W8" s="831"/>
      <c r="X8" s="828"/>
    </row>
    <row r="9" spans="1:24" ht="250.15" customHeight="1">
      <c r="A9" s="805" t="s">
        <v>1514</v>
      </c>
      <c r="B9" s="808" t="s">
        <v>1733</v>
      </c>
      <c r="C9" s="307" t="s">
        <v>1734</v>
      </c>
      <c r="D9" s="387" t="s">
        <v>1743</v>
      </c>
      <c r="E9" s="328" t="s">
        <v>1540</v>
      </c>
      <c r="F9" s="328" t="s">
        <v>1545</v>
      </c>
      <c r="G9" s="531" t="s">
        <v>2009</v>
      </c>
      <c r="H9" s="536" t="s">
        <v>1748</v>
      </c>
      <c r="I9" s="523" t="s">
        <v>2809</v>
      </c>
      <c r="J9" s="533">
        <v>0.33329999999999999</v>
      </c>
      <c r="K9" s="534">
        <f>S9*J9</f>
        <v>103369.3287</v>
      </c>
      <c r="L9" s="533">
        <v>0.33329999999999999</v>
      </c>
      <c r="M9" s="534">
        <f>S9*L9</f>
        <v>103369.3287</v>
      </c>
      <c r="N9" s="533">
        <v>0.33329999999999999</v>
      </c>
      <c r="O9" s="534">
        <f>S9*N9</f>
        <v>103369.3287</v>
      </c>
      <c r="P9" s="533"/>
      <c r="Q9" s="534">
        <f>S9*P9</f>
        <v>0</v>
      </c>
      <c r="R9" s="535">
        <f t="shared" ref="R9" si="0">+J9+L9+N9+P9</f>
        <v>0.99990000000000001</v>
      </c>
      <c r="S9" s="736">
        <v>310139</v>
      </c>
      <c r="T9" s="799" t="s">
        <v>1575</v>
      </c>
      <c r="U9" s="799" t="s">
        <v>1576</v>
      </c>
      <c r="V9" s="817" t="s">
        <v>1436</v>
      </c>
      <c r="W9" s="799" t="s">
        <v>1726</v>
      </c>
      <c r="X9" s="820" t="s">
        <v>1727</v>
      </c>
    </row>
    <row r="10" spans="1:24" ht="42" customHeight="1">
      <c r="A10" s="806"/>
      <c r="B10" s="809"/>
      <c r="C10" s="307"/>
      <c r="D10" s="432"/>
      <c r="E10" s="328"/>
      <c r="F10" s="328"/>
      <c r="G10" s="531" t="s">
        <v>2010</v>
      </c>
      <c r="H10" s="536" t="s">
        <v>1748</v>
      </c>
      <c r="I10" s="523" t="s">
        <v>2810</v>
      </c>
      <c r="J10" s="533"/>
      <c r="K10" s="534">
        <f t="shared" ref="K10" si="1">S10*J10</f>
        <v>0</v>
      </c>
      <c r="L10" s="533"/>
      <c r="M10" s="534">
        <f t="shared" ref="M10" si="2">S10*L10</f>
        <v>0</v>
      </c>
      <c r="N10" s="533"/>
      <c r="O10" s="534">
        <f t="shared" ref="O10" si="3">S10*N10</f>
        <v>0</v>
      </c>
      <c r="P10" s="533"/>
      <c r="Q10" s="534">
        <f t="shared" ref="Q10" si="4">S10*P10</f>
        <v>0</v>
      </c>
      <c r="R10" s="535">
        <f t="shared" ref="R10" si="5">+J10+L10+N10+P10</f>
        <v>0</v>
      </c>
      <c r="S10" s="736"/>
      <c r="T10" s="800"/>
      <c r="U10" s="800"/>
      <c r="V10" s="818"/>
      <c r="W10" s="800"/>
      <c r="X10" s="821"/>
    </row>
    <row r="11" spans="1:24" ht="73.900000000000006" customHeight="1">
      <c r="A11" s="806"/>
      <c r="B11" s="809"/>
      <c r="C11" s="307"/>
      <c r="D11" s="432"/>
      <c r="E11" s="328"/>
      <c r="F11" s="328"/>
      <c r="G11" s="531" t="s">
        <v>2011</v>
      </c>
      <c r="H11" s="536" t="s">
        <v>1748</v>
      </c>
      <c r="I11" s="523" t="s">
        <v>1573</v>
      </c>
      <c r="J11" s="533"/>
      <c r="K11" s="534">
        <f t="shared" ref="K11:K46" si="6">S11*J11</f>
        <v>0</v>
      </c>
      <c r="L11" s="533"/>
      <c r="M11" s="534">
        <f t="shared" ref="M11:M46" si="7">S11*L11</f>
        <v>0</v>
      </c>
      <c r="N11" s="533"/>
      <c r="O11" s="534">
        <f t="shared" ref="O11:O46" si="8">S11*N11</f>
        <v>0</v>
      </c>
      <c r="P11" s="533"/>
      <c r="Q11" s="534">
        <f t="shared" ref="Q11:Q46" si="9">S11*P11</f>
        <v>0</v>
      </c>
      <c r="R11" s="535">
        <f t="shared" ref="R11:R46" si="10">+J11+L11+N11+P11</f>
        <v>0</v>
      </c>
      <c r="S11" s="736"/>
      <c r="T11" s="800"/>
      <c r="U11" s="800"/>
      <c r="V11" s="818"/>
      <c r="W11" s="800"/>
      <c r="X11" s="821"/>
    </row>
    <row r="12" spans="1:24" ht="87.6" customHeight="1">
      <c r="A12" s="806"/>
      <c r="B12" s="809"/>
      <c r="C12" s="307"/>
      <c r="D12" s="432"/>
      <c r="E12" s="328"/>
      <c r="F12" s="328"/>
      <c r="G12" s="531" t="s">
        <v>2012</v>
      </c>
      <c r="H12" s="536" t="s">
        <v>1748</v>
      </c>
      <c r="I12" s="523" t="s">
        <v>2259</v>
      </c>
      <c r="J12" s="533"/>
      <c r="K12" s="534">
        <f t="shared" si="6"/>
        <v>0</v>
      </c>
      <c r="L12" s="533"/>
      <c r="M12" s="534">
        <f t="shared" si="7"/>
        <v>0</v>
      </c>
      <c r="N12" s="533">
        <v>1</v>
      </c>
      <c r="O12" s="534">
        <f t="shared" si="8"/>
        <v>2278</v>
      </c>
      <c r="P12" s="533"/>
      <c r="Q12" s="534">
        <f t="shared" si="9"/>
        <v>0</v>
      </c>
      <c r="R12" s="535">
        <f t="shared" si="10"/>
        <v>1</v>
      </c>
      <c r="S12" s="736">
        <v>2278</v>
      </c>
      <c r="T12" s="800"/>
      <c r="U12" s="800"/>
      <c r="V12" s="818"/>
      <c r="W12" s="800"/>
      <c r="X12" s="821"/>
    </row>
    <row r="13" spans="1:24" ht="201" customHeight="1">
      <c r="A13" s="807"/>
      <c r="B13" s="809"/>
      <c r="C13" s="307"/>
      <c r="D13" s="432"/>
      <c r="E13" s="328"/>
      <c r="F13" s="328"/>
      <c r="G13" s="531" t="s">
        <v>2013</v>
      </c>
      <c r="H13" s="536" t="s">
        <v>1748</v>
      </c>
      <c r="I13" s="523" t="s">
        <v>2014</v>
      </c>
      <c r="J13" s="533"/>
      <c r="K13" s="534">
        <f t="shared" si="6"/>
        <v>0</v>
      </c>
      <c r="L13" s="533"/>
      <c r="M13" s="534">
        <f t="shared" si="7"/>
        <v>0</v>
      </c>
      <c r="N13" s="533">
        <v>1</v>
      </c>
      <c r="O13" s="534">
        <f t="shared" si="8"/>
        <v>10987</v>
      </c>
      <c r="P13" s="533"/>
      <c r="Q13" s="534">
        <f t="shared" si="9"/>
        <v>0</v>
      </c>
      <c r="R13" s="535">
        <f t="shared" si="10"/>
        <v>1</v>
      </c>
      <c r="S13" s="736">
        <v>10987</v>
      </c>
      <c r="T13" s="801"/>
      <c r="U13" s="801"/>
      <c r="V13" s="819"/>
      <c r="W13" s="801"/>
      <c r="X13" s="822"/>
    </row>
    <row r="14" spans="1:24" ht="201" customHeight="1">
      <c r="A14" s="633"/>
      <c r="B14" s="809"/>
      <c r="C14" s="307"/>
      <c r="D14" s="634"/>
      <c r="E14" s="328"/>
      <c r="F14" s="328"/>
      <c r="G14" s="531" t="s">
        <v>2431</v>
      </c>
      <c r="H14" s="653" t="s">
        <v>1748</v>
      </c>
      <c r="I14" s="523" t="s">
        <v>2338</v>
      </c>
      <c r="J14" s="533">
        <v>0.25</v>
      </c>
      <c r="K14" s="534">
        <v>0</v>
      </c>
      <c r="L14" s="533">
        <v>0.25</v>
      </c>
      <c r="M14" s="534">
        <v>0</v>
      </c>
      <c r="N14" s="533">
        <v>0.25</v>
      </c>
      <c r="O14" s="534">
        <v>0</v>
      </c>
      <c r="P14" s="533">
        <v>0.25</v>
      </c>
      <c r="Q14" s="534">
        <v>0</v>
      </c>
      <c r="R14" s="535"/>
      <c r="S14" s="736">
        <v>0</v>
      </c>
      <c r="T14" s="647" t="s">
        <v>2456</v>
      </c>
      <c r="U14" s="647" t="s">
        <v>2457</v>
      </c>
      <c r="V14" s="501" t="s">
        <v>2458</v>
      </c>
      <c r="W14" s="647" t="s">
        <v>2459</v>
      </c>
      <c r="X14" s="414" t="s">
        <v>2460</v>
      </c>
    </row>
    <row r="15" spans="1:24" ht="200.45" customHeight="1">
      <c r="A15" s="805" t="s">
        <v>1512</v>
      </c>
      <c r="B15" s="809"/>
      <c r="C15" s="307" t="s">
        <v>1735</v>
      </c>
      <c r="D15" s="811" t="s">
        <v>1744</v>
      </c>
      <c r="E15" s="312" t="s">
        <v>1438</v>
      </c>
      <c r="F15" s="312" t="s">
        <v>1546</v>
      </c>
      <c r="G15" s="532" t="s">
        <v>2026</v>
      </c>
      <c r="H15" s="559" t="s">
        <v>1749</v>
      </c>
      <c r="I15" s="524" t="s">
        <v>2347</v>
      </c>
      <c r="J15" s="533">
        <v>1</v>
      </c>
      <c r="K15" s="534">
        <f t="shared" si="6"/>
        <v>6418</v>
      </c>
      <c r="L15" s="533"/>
      <c r="M15" s="534">
        <f t="shared" si="7"/>
        <v>0</v>
      </c>
      <c r="N15" s="533"/>
      <c r="O15" s="534">
        <f t="shared" si="8"/>
        <v>0</v>
      </c>
      <c r="P15" s="533"/>
      <c r="Q15" s="534">
        <f t="shared" si="9"/>
        <v>0</v>
      </c>
      <c r="R15" s="535">
        <f t="shared" si="10"/>
        <v>1</v>
      </c>
      <c r="S15" s="736">
        <v>6418</v>
      </c>
      <c r="T15" s="799" t="s">
        <v>1577</v>
      </c>
      <c r="U15" s="799" t="s">
        <v>1578</v>
      </c>
      <c r="V15" s="805" t="s">
        <v>2461</v>
      </c>
      <c r="W15" s="823" t="s">
        <v>2462</v>
      </c>
      <c r="X15" s="802" t="s">
        <v>1802</v>
      </c>
    </row>
    <row r="16" spans="1:24" ht="151.15" customHeight="1">
      <c r="A16" s="806"/>
      <c r="B16" s="809"/>
      <c r="C16" s="307"/>
      <c r="D16" s="812"/>
      <c r="E16" s="312"/>
      <c r="F16" s="312"/>
      <c r="G16" s="532" t="s">
        <v>2028</v>
      </c>
      <c r="H16" s="559" t="s">
        <v>1749</v>
      </c>
      <c r="I16" s="525" t="s">
        <v>2291</v>
      </c>
      <c r="J16" s="533"/>
      <c r="K16" s="534">
        <f t="shared" si="6"/>
        <v>0</v>
      </c>
      <c r="L16" s="533">
        <v>0.5</v>
      </c>
      <c r="M16" s="534">
        <f t="shared" si="7"/>
        <v>36139</v>
      </c>
      <c r="N16" s="533">
        <v>0.5</v>
      </c>
      <c r="O16" s="534">
        <f t="shared" si="8"/>
        <v>36139</v>
      </c>
      <c r="P16" s="533"/>
      <c r="Q16" s="534">
        <f t="shared" si="9"/>
        <v>0</v>
      </c>
      <c r="R16" s="535">
        <f t="shared" si="10"/>
        <v>1</v>
      </c>
      <c r="S16" s="736">
        <v>72278</v>
      </c>
      <c r="T16" s="800"/>
      <c r="U16" s="800"/>
      <c r="V16" s="806"/>
      <c r="W16" s="824"/>
      <c r="X16" s="803"/>
    </row>
    <row r="17" spans="1:24" ht="109.9" customHeight="1">
      <c r="A17" s="806"/>
      <c r="B17" s="809"/>
      <c r="C17" s="307"/>
      <c r="D17" s="812"/>
      <c r="E17" s="312"/>
      <c r="F17" s="312"/>
      <c r="G17" s="532" t="s">
        <v>2059</v>
      </c>
      <c r="H17" s="559" t="s">
        <v>1749</v>
      </c>
      <c r="I17" s="525" t="s">
        <v>2260</v>
      </c>
      <c r="J17" s="533"/>
      <c r="K17" s="534">
        <f t="shared" si="6"/>
        <v>0</v>
      </c>
      <c r="L17" s="533"/>
      <c r="M17" s="534">
        <f t="shared" si="7"/>
        <v>0</v>
      </c>
      <c r="N17" s="533">
        <v>1</v>
      </c>
      <c r="O17" s="534">
        <f t="shared" si="8"/>
        <v>840</v>
      </c>
      <c r="P17" s="533"/>
      <c r="Q17" s="534">
        <f t="shared" si="9"/>
        <v>0</v>
      </c>
      <c r="R17" s="535">
        <f t="shared" si="10"/>
        <v>1</v>
      </c>
      <c r="S17" s="736">
        <v>840</v>
      </c>
      <c r="T17" s="801"/>
      <c r="U17" s="801"/>
      <c r="V17" s="807"/>
      <c r="W17" s="825"/>
      <c r="X17" s="804"/>
    </row>
    <row r="18" spans="1:24" ht="269.45" customHeight="1">
      <c r="A18" s="806"/>
      <c r="B18" s="809"/>
      <c r="C18" s="307"/>
      <c r="D18" s="812"/>
      <c r="E18" s="312"/>
      <c r="F18" s="312"/>
      <c r="G18" s="532" t="s">
        <v>2432</v>
      </c>
      <c r="H18" s="655" t="s">
        <v>1749</v>
      </c>
      <c r="I18" s="525" t="s">
        <v>2811</v>
      </c>
      <c r="J18" s="533">
        <v>1</v>
      </c>
      <c r="K18" s="534">
        <f t="shared" si="6"/>
        <v>32500</v>
      </c>
      <c r="L18" s="533"/>
      <c r="M18" s="534">
        <f t="shared" si="7"/>
        <v>0</v>
      </c>
      <c r="N18" s="533"/>
      <c r="O18" s="534">
        <f t="shared" si="8"/>
        <v>0</v>
      </c>
      <c r="P18" s="533"/>
      <c r="Q18" s="534">
        <f t="shared" si="9"/>
        <v>0</v>
      </c>
      <c r="R18" s="535">
        <f t="shared" si="10"/>
        <v>1</v>
      </c>
      <c r="S18" s="736">
        <v>32500</v>
      </c>
      <c r="T18" s="647" t="s">
        <v>2463</v>
      </c>
      <c r="U18" s="647" t="s">
        <v>2464</v>
      </c>
      <c r="V18" s="374" t="s">
        <v>2465</v>
      </c>
      <c r="W18" s="537" t="s">
        <v>2466</v>
      </c>
      <c r="X18" s="416" t="s">
        <v>2466</v>
      </c>
    </row>
    <row r="19" spans="1:24" ht="147.6" customHeight="1">
      <c r="A19" s="806"/>
      <c r="B19" s="809"/>
      <c r="C19" s="307"/>
      <c r="D19" s="812"/>
      <c r="E19" s="312"/>
      <c r="F19" s="312"/>
      <c r="G19" s="532" t="s">
        <v>2433</v>
      </c>
      <c r="H19" s="655" t="s">
        <v>1749</v>
      </c>
      <c r="I19" s="525" t="s">
        <v>2812</v>
      </c>
      <c r="J19" s="533"/>
      <c r="K19" s="534">
        <f t="shared" si="6"/>
        <v>0</v>
      </c>
      <c r="L19" s="533"/>
      <c r="M19" s="534">
        <f t="shared" si="7"/>
        <v>0</v>
      </c>
      <c r="N19" s="533">
        <v>1</v>
      </c>
      <c r="O19" s="534">
        <f t="shared" si="8"/>
        <v>40000</v>
      </c>
      <c r="P19" s="533"/>
      <c r="Q19" s="534">
        <f t="shared" si="9"/>
        <v>0</v>
      </c>
      <c r="R19" s="535">
        <f t="shared" si="10"/>
        <v>1</v>
      </c>
      <c r="S19" s="736">
        <v>40000</v>
      </c>
      <c r="T19" s="647" t="s">
        <v>2467</v>
      </c>
      <c r="U19" s="647" t="s">
        <v>2464</v>
      </c>
      <c r="V19" s="374" t="s">
        <v>2468</v>
      </c>
      <c r="W19" s="537" t="s">
        <v>2466</v>
      </c>
      <c r="X19" s="416" t="s">
        <v>2475</v>
      </c>
    </row>
    <row r="20" spans="1:24" ht="240" customHeight="1">
      <c r="A20" s="806"/>
      <c r="B20" s="809"/>
      <c r="C20" s="307"/>
      <c r="D20" s="812"/>
      <c r="E20" s="312"/>
      <c r="F20" s="312"/>
      <c r="G20" s="532" t="s">
        <v>2434</v>
      </c>
      <c r="H20" s="655" t="s">
        <v>1749</v>
      </c>
      <c r="I20" s="525" t="s">
        <v>2813</v>
      </c>
      <c r="J20" s="533">
        <v>1</v>
      </c>
      <c r="K20" s="534">
        <f t="shared" si="6"/>
        <v>333000</v>
      </c>
      <c r="L20" s="533"/>
      <c r="M20" s="534">
        <f t="shared" si="7"/>
        <v>0</v>
      </c>
      <c r="N20" s="533"/>
      <c r="O20" s="534">
        <f t="shared" si="8"/>
        <v>0</v>
      </c>
      <c r="P20" s="533"/>
      <c r="Q20" s="534">
        <f t="shared" si="9"/>
        <v>0</v>
      </c>
      <c r="R20" s="535">
        <f t="shared" si="10"/>
        <v>1</v>
      </c>
      <c r="S20" s="736">
        <v>333000</v>
      </c>
      <c r="T20" s="647" t="s">
        <v>2471</v>
      </c>
      <c r="U20" s="647" t="s">
        <v>2472</v>
      </c>
      <c r="V20" s="374" t="s">
        <v>2473</v>
      </c>
      <c r="W20" s="537" t="s">
        <v>2474</v>
      </c>
      <c r="X20" s="416" t="s">
        <v>2476</v>
      </c>
    </row>
    <row r="21" spans="1:24" ht="322.89999999999998" customHeight="1">
      <c r="A21" s="806"/>
      <c r="B21" s="809"/>
      <c r="C21" s="307"/>
      <c r="D21" s="812"/>
      <c r="E21" s="312"/>
      <c r="F21" s="312"/>
      <c r="G21" s="532" t="s">
        <v>2435</v>
      </c>
      <c r="H21" s="655" t="s">
        <v>1749</v>
      </c>
      <c r="I21" s="525" t="s">
        <v>2469</v>
      </c>
      <c r="J21" s="533">
        <v>0.5</v>
      </c>
      <c r="K21" s="534">
        <f t="shared" ref="K21:K23" si="11">S21*J21</f>
        <v>90000</v>
      </c>
      <c r="L21" s="533">
        <v>0.5</v>
      </c>
      <c r="M21" s="534">
        <f t="shared" ref="M21:M23" si="12">S21*L21</f>
        <v>90000</v>
      </c>
      <c r="N21" s="533"/>
      <c r="O21" s="534">
        <f t="shared" ref="O21:O23" si="13">S21*N21</f>
        <v>0</v>
      </c>
      <c r="P21" s="533"/>
      <c r="Q21" s="534">
        <f t="shared" ref="Q21:Q23" si="14">S21*P21</f>
        <v>0</v>
      </c>
      <c r="R21" s="535">
        <f t="shared" ref="R21:R23" si="15">+J21+L21+N21+P21</f>
        <v>1</v>
      </c>
      <c r="S21" s="736">
        <v>180000</v>
      </c>
      <c r="T21" s="647" t="s">
        <v>2477</v>
      </c>
      <c r="U21" s="647" t="s">
        <v>2478</v>
      </c>
      <c r="V21" s="374" t="s">
        <v>2479</v>
      </c>
      <c r="W21" s="537" t="s">
        <v>2480</v>
      </c>
      <c r="X21" s="416" t="s">
        <v>2096</v>
      </c>
    </row>
    <row r="22" spans="1:24" ht="312.60000000000002" customHeight="1">
      <c r="A22" s="806"/>
      <c r="B22" s="809"/>
      <c r="C22" s="307"/>
      <c r="D22" s="812"/>
      <c r="E22" s="312"/>
      <c r="F22" s="312"/>
      <c r="G22" s="532" t="s">
        <v>2436</v>
      </c>
      <c r="H22" s="655" t="s">
        <v>1749</v>
      </c>
      <c r="I22" s="525" t="s">
        <v>2481</v>
      </c>
      <c r="J22" s="533">
        <v>0.25</v>
      </c>
      <c r="K22" s="534">
        <f t="shared" si="11"/>
        <v>19545.25</v>
      </c>
      <c r="L22" s="533">
        <v>0.25</v>
      </c>
      <c r="M22" s="534">
        <f t="shared" si="12"/>
        <v>19545.25</v>
      </c>
      <c r="N22" s="533">
        <v>0.25</v>
      </c>
      <c r="O22" s="534">
        <f t="shared" si="13"/>
        <v>19545.25</v>
      </c>
      <c r="P22" s="533">
        <v>0.25</v>
      </c>
      <c r="Q22" s="534">
        <f t="shared" si="14"/>
        <v>19545.25</v>
      </c>
      <c r="R22" s="535">
        <f t="shared" si="15"/>
        <v>1</v>
      </c>
      <c r="S22" s="736">
        <v>78181</v>
      </c>
      <c r="T22" s="647" t="s">
        <v>2482</v>
      </c>
      <c r="U22" s="647" t="s">
        <v>2483</v>
      </c>
      <c r="V22" s="374" t="s">
        <v>2484</v>
      </c>
      <c r="W22" s="537" t="s">
        <v>2480</v>
      </c>
      <c r="X22" s="416" t="s">
        <v>2489</v>
      </c>
    </row>
    <row r="23" spans="1:24" ht="144.6" customHeight="1">
      <c r="A23" s="806"/>
      <c r="B23" s="809"/>
      <c r="C23" s="307"/>
      <c r="D23" s="812"/>
      <c r="E23" s="312"/>
      <c r="F23" s="312"/>
      <c r="G23" s="532" t="s">
        <v>2437</v>
      </c>
      <c r="H23" s="655" t="s">
        <v>1749</v>
      </c>
      <c r="I23" s="525" t="s">
        <v>2470</v>
      </c>
      <c r="J23" s="533"/>
      <c r="K23" s="534">
        <f t="shared" si="11"/>
        <v>0</v>
      </c>
      <c r="L23" s="533">
        <v>1</v>
      </c>
      <c r="M23" s="534">
        <f t="shared" si="12"/>
        <v>29000</v>
      </c>
      <c r="N23" s="533"/>
      <c r="O23" s="534">
        <f t="shared" si="13"/>
        <v>0</v>
      </c>
      <c r="P23" s="533"/>
      <c r="Q23" s="534">
        <f t="shared" si="14"/>
        <v>0</v>
      </c>
      <c r="R23" s="535">
        <f t="shared" si="15"/>
        <v>1</v>
      </c>
      <c r="S23" s="736">
        <v>29000</v>
      </c>
      <c r="T23" s="647" t="s">
        <v>2485</v>
      </c>
      <c r="U23" s="647" t="s">
        <v>2464</v>
      </c>
      <c r="V23" s="374" t="s">
        <v>2486</v>
      </c>
      <c r="W23" s="537" t="s">
        <v>2487</v>
      </c>
      <c r="X23" s="416" t="s">
        <v>2488</v>
      </c>
    </row>
    <row r="24" spans="1:24" ht="204" customHeight="1">
      <c r="A24" s="806"/>
      <c r="B24" s="809"/>
      <c r="C24" s="307" t="s">
        <v>1736</v>
      </c>
      <c r="D24" s="813"/>
      <c r="E24" s="308" t="s">
        <v>1541</v>
      </c>
      <c r="F24" s="308" t="s">
        <v>1547</v>
      </c>
      <c r="G24" s="532" t="s">
        <v>2029</v>
      </c>
      <c r="H24" s="568" t="s">
        <v>2016</v>
      </c>
      <c r="I24" s="682" t="s">
        <v>2438</v>
      </c>
      <c r="J24" s="533"/>
      <c r="K24" s="534">
        <f t="shared" si="6"/>
        <v>0</v>
      </c>
      <c r="L24" s="533"/>
      <c r="M24" s="534">
        <f t="shared" si="7"/>
        <v>0</v>
      </c>
      <c r="N24" s="533"/>
      <c r="O24" s="534">
        <f t="shared" si="8"/>
        <v>0</v>
      </c>
      <c r="P24" s="533"/>
      <c r="Q24" s="534">
        <f t="shared" si="9"/>
        <v>0</v>
      </c>
      <c r="R24" s="535">
        <f t="shared" si="10"/>
        <v>0</v>
      </c>
      <c r="S24" s="736"/>
      <c r="T24" s="799" t="s">
        <v>1579</v>
      </c>
      <c r="U24" s="799" t="s">
        <v>1580</v>
      </c>
      <c r="V24" s="805" t="s">
        <v>1441</v>
      </c>
      <c r="W24" s="799" t="s">
        <v>1769</v>
      </c>
      <c r="X24" s="802" t="s">
        <v>1803</v>
      </c>
    </row>
    <row r="25" spans="1:24" ht="257.45" customHeight="1">
      <c r="A25" s="806"/>
      <c r="B25" s="809"/>
      <c r="C25" s="441"/>
      <c r="D25" s="434"/>
      <c r="E25" s="536"/>
      <c r="F25" s="536"/>
      <c r="G25" s="532" t="s">
        <v>2060</v>
      </c>
      <c r="H25" s="568" t="s">
        <v>2016</v>
      </c>
      <c r="I25" s="682" t="s">
        <v>2814</v>
      </c>
      <c r="J25" s="533">
        <v>0.33329999999999999</v>
      </c>
      <c r="K25" s="534">
        <f t="shared" si="6"/>
        <v>131389.8597</v>
      </c>
      <c r="L25" s="533">
        <v>0.33329999999999999</v>
      </c>
      <c r="M25" s="534">
        <f t="shared" si="7"/>
        <v>131389.8597</v>
      </c>
      <c r="N25" s="533">
        <v>0.33329999999999999</v>
      </c>
      <c r="O25" s="534">
        <f t="shared" si="8"/>
        <v>131389.8597</v>
      </c>
      <c r="P25" s="533"/>
      <c r="Q25" s="534">
        <f t="shared" si="9"/>
        <v>0</v>
      </c>
      <c r="R25" s="535">
        <f t="shared" si="10"/>
        <v>0.99990000000000001</v>
      </c>
      <c r="S25" s="736">
        <v>394209</v>
      </c>
      <c r="T25" s="800"/>
      <c r="U25" s="800"/>
      <c r="V25" s="806"/>
      <c r="W25" s="800"/>
      <c r="X25" s="803"/>
    </row>
    <row r="26" spans="1:24" ht="84" customHeight="1">
      <c r="A26" s="806"/>
      <c r="B26" s="809"/>
      <c r="C26" s="441"/>
      <c r="D26" s="434"/>
      <c r="E26" s="536"/>
      <c r="F26" s="536"/>
      <c r="G26" s="532" t="s">
        <v>2030</v>
      </c>
      <c r="H26" s="568" t="s">
        <v>2016</v>
      </c>
      <c r="I26" s="526" t="s">
        <v>1750</v>
      </c>
      <c r="J26" s="533"/>
      <c r="K26" s="534">
        <f t="shared" si="6"/>
        <v>0</v>
      </c>
      <c r="L26" s="533"/>
      <c r="M26" s="534">
        <f t="shared" si="7"/>
        <v>0</v>
      </c>
      <c r="N26" s="533"/>
      <c r="O26" s="534">
        <f t="shared" si="8"/>
        <v>0</v>
      </c>
      <c r="P26" s="533"/>
      <c r="Q26" s="534">
        <f t="shared" si="9"/>
        <v>0</v>
      </c>
      <c r="R26" s="535">
        <f t="shared" si="10"/>
        <v>0</v>
      </c>
      <c r="S26" s="736"/>
      <c r="T26" s="800"/>
      <c r="U26" s="800"/>
      <c r="V26" s="806"/>
      <c r="W26" s="800"/>
      <c r="X26" s="803"/>
    </row>
    <row r="27" spans="1:24" ht="72" customHeight="1">
      <c r="A27" s="806"/>
      <c r="B27" s="809"/>
      <c r="C27" s="441"/>
      <c r="D27" s="434"/>
      <c r="E27" s="536"/>
      <c r="F27" s="536"/>
      <c r="G27" s="532" t="s">
        <v>2031</v>
      </c>
      <c r="H27" s="568" t="s">
        <v>2016</v>
      </c>
      <c r="I27" s="526" t="s">
        <v>1751</v>
      </c>
      <c r="J27" s="533"/>
      <c r="K27" s="534">
        <f t="shared" si="6"/>
        <v>0</v>
      </c>
      <c r="L27" s="533"/>
      <c r="M27" s="534">
        <f t="shared" si="7"/>
        <v>0</v>
      </c>
      <c r="N27" s="533"/>
      <c r="O27" s="534">
        <f t="shared" si="8"/>
        <v>0</v>
      </c>
      <c r="P27" s="533"/>
      <c r="Q27" s="534">
        <f t="shared" si="9"/>
        <v>0</v>
      </c>
      <c r="R27" s="535">
        <f t="shared" si="10"/>
        <v>0</v>
      </c>
      <c r="S27" s="736"/>
      <c r="T27" s="800"/>
      <c r="U27" s="800"/>
      <c r="V27" s="806"/>
      <c r="W27" s="800"/>
      <c r="X27" s="803"/>
    </row>
    <row r="28" spans="1:24" ht="91.15" customHeight="1">
      <c r="A28" s="806"/>
      <c r="B28" s="809"/>
      <c r="C28" s="441"/>
      <c r="D28" s="434"/>
      <c r="E28" s="536"/>
      <c r="F28" s="536"/>
      <c r="G28" s="532" t="s">
        <v>2032</v>
      </c>
      <c r="H28" s="568" t="s">
        <v>2016</v>
      </c>
      <c r="I28" s="526" t="s">
        <v>2815</v>
      </c>
      <c r="J28" s="533"/>
      <c r="K28" s="534">
        <f t="shared" si="6"/>
        <v>0</v>
      </c>
      <c r="L28" s="533"/>
      <c r="M28" s="534">
        <f t="shared" si="7"/>
        <v>0</v>
      </c>
      <c r="N28" s="533">
        <v>1</v>
      </c>
      <c r="O28" s="534">
        <f t="shared" si="8"/>
        <v>2278</v>
      </c>
      <c r="P28" s="533"/>
      <c r="Q28" s="534">
        <f t="shared" si="9"/>
        <v>0</v>
      </c>
      <c r="R28" s="535">
        <f t="shared" si="10"/>
        <v>1</v>
      </c>
      <c r="S28" s="736">
        <v>2278</v>
      </c>
      <c r="T28" s="800"/>
      <c r="U28" s="800"/>
      <c r="V28" s="806"/>
      <c r="W28" s="800"/>
      <c r="X28" s="803"/>
    </row>
    <row r="29" spans="1:24" ht="206.45" customHeight="1">
      <c r="A29" s="806"/>
      <c r="B29" s="809"/>
      <c r="C29" s="441"/>
      <c r="D29" s="434"/>
      <c r="E29" s="536"/>
      <c r="F29" s="536"/>
      <c r="G29" s="532" t="s">
        <v>2045</v>
      </c>
      <c r="H29" s="568" t="s">
        <v>2016</v>
      </c>
      <c r="I29" s="526" t="s">
        <v>1752</v>
      </c>
      <c r="J29" s="533"/>
      <c r="K29" s="534">
        <f t="shared" si="6"/>
        <v>0</v>
      </c>
      <c r="L29" s="533"/>
      <c r="M29" s="534">
        <f t="shared" si="7"/>
        <v>0</v>
      </c>
      <c r="N29" s="533">
        <v>1</v>
      </c>
      <c r="O29" s="534">
        <f t="shared" si="8"/>
        <v>21487</v>
      </c>
      <c r="P29" s="533"/>
      <c r="Q29" s="534">
        <f t="shared" si="9"/>
        <v>0</v>
      </c>
      <c r="R29" s="535">
        <f t="shared" si="10"/>
        <v>1</v>
      </c>
      <c r="S29" s="736">
        <v>21487</v>
      </c>
      <c r="T29" s="801"/>
      <c r="U29" s="801"/>
      <c r="V29" s="807"/>
      <c r="W29" s="801"/>
      <c r="X29" s="804"/>
    </row>
    <row r="30" spans="1:24" ht="381" customHeight="1">
      <c r="A30" s="806"/>
      <c r="B30" s="809"/>
      <c r="C30" s="814" t="s">
        <v>1737</v>
      </c>
      <c r="D30" s="811" t="s">
        <v>1745</v>
      </c>
      <c r="E30" s="849" t="s">
        <v>1442</v>
      </c>
      <c r="F30" s="805" t="s">
        <v>1548</v>
      </c>
      <c r="G30" s="532" t="s">
        <v>2027</v>
      </c>
      <c r="H30" s="309" t="s">
        <v>2017</v>
      </c>
      <c r="I30" s="527" t="s">
        <v>2339</v>
      </c>
      <c r="J30" s="533">
        <v>0.33329999999999999</v>
      </c>
      <c r="K30" s="534">
        <f t="shared" si="6"/>
        <v>11879.811899999999</v>
      </c>
      <c r="L30" s="533">
        <v>0.33329999999999999</v>
      </c>
      <c r="M30" s="534">
        <f t="shared" si="7"/>
        <v>11879.811899999999</v>
      </c>
      <c r="N30" s="533">
        <v>0.33329999999999999</v>
      </c>
      <c r="O30" s="534">
        <f t="shared" si="8"/>
        <v>11879.811899999999</v>
      </c>
      <c r="P30" s="533"/>
      <c r="Q30" s="534">
        <f t="shared" si="9"/>
        <v>0</v>
      </c>
      <c r="R30" s="535">
        <f t="shared" si="10"/>
        <v>0.99990000000000001</v>
      </c>
      <c r="S30" s="736">
        <v>35643</v>
      </c>
      <c r="T30" s="647" t="s">
        <v>1581</v>
      </c>
      <c r="U30" s="647" t="s">
        <v>1582</v>
      </c>
      <c r="V30" s="374" t="s">
        <v>1439</v>
      </c>
      <c r="W30" s="647" t="s">
        <v>1730</v>
      </c>
      <c r="X30" s="308" t="s">
        <v>1804</v>
      </c>
    </row>
    <row r="31" spans="1:24" ht="301.14999999999998" customHeight="1">
      <c r="A31" s="806"/>
      <c r="B31" s="809"/>
      <c r="C31" s="815"/>
      <c r="D31" s="812"/>
      <c r="E31" s="850"/>
      <c r="F31" s="806"/>
      <c r="G31" s="532" t="s">
        <v>2258</v>
      </c>
      <c r="H31" s="559" t="s">
        <v>2018</v>
      </c>
      <c r="I31" s="660" t="s">
        <v>2816</v>
      </c>
      <c r="J31" s="533"/>
      <c r="K31" s="534">
        <f t="shared" si="6"/>
        <v>0</v>
      </c>
      <c r="L31" s="533"/>
      <c r="M31" s="534">
        <f t="shared" si="7"/>
        <v>0</v>
      </c>
      <c r="N31" s="533"/>
      <c r="O31" s="534">
        <f t="shared" si="8"/>
        <v>0</v>
      </c>
      <c r="P31" s="533"/>
      <c r="Q31" s="534">
        <f t="shared" si="9"/>
        <v>0</v>
      </c>
      <c r="R31" s="535">
        <f t="shared" si="10"/>
        <v>0</v>
      </c>
      <c r="S31" s="736"/>
      <c r="T31" s="799" t="s">
        <v>1583</v>
      </c>
      <c r="U31" s="799" t="s">
        <v>1584</v>
      </c>
      <c r="V31" s="805" t="s">
        <v>2490</v>
      </c>
      <c r="W31" s="799" t="s">
        <v>1770</v>
      </c>
      <c r="X31" s="802" t="s">
        <v>2491</v>
      </c>
    </row>
    <row r="32" spans="1:24" ht="229.15" customHeight="1">
      <c r="A32" s="806"/>
      <c r="B32" s="809"/>
      <c r="C32" s="815"/>
      <c r="D32" s="812"/>
      <c r="E32" s="850"/>
      <c r="F32" s="806"/>
      <c r="G32" s="532" t="s">
        <v>2033</v>
      </c>
      <c r="H32" s="559" t="s">
        <v>2018</v>
      </c>
      <c r="I32" s="660" t="s">
        <v>2340</v>
      </c>
      <c r="J32" s="533"/>
      <c r="K32" s="534">
        <f t="shared" si="6"/>
        <v>0</v>
      </c>
      <c r="L32" s="533"/>
      <c r="M32" s="534">
        <f t="shared" si="7"/>
        <v>0</v>
      </c>
      <c r="N32" s="533"/>
      <c r="O32" s="534">
        <f t="shared" si="8"/>
        <v>0</v>
      </c>
      <c r="P32" s="533"/>
      <c r="Q32" s="534">
        <f t="shared" si="9"/>
        <v>0</v>
      </c>
      <c r="R32" s="535">
        <f t="shared" si="10"/>
        <v>0</v>
      </c>
      <c r="S32" s="736"/>
      <c r="T32" s="800"/>
      <c r="U32" s="800"/>
      <c r="V32" s="806"/>
      <c r="W32" s="800"/>
      <c r="X32" s="803"/>
    </row>
    <row r="33" spans="1:24" ht="193.15" customHeight="1">
      <c r="A33" s="806"/>
      <c r="B33" s="809"/>
      <c r="C33" s="815"/>
      <c r="D33" s="812"/>
      <c r="E33" s="850"/>
      <c r="F33" s="806"/>
      <c r="G33" s="532" t="s">
        <v>2034</v>
      </c>
      <c r="H33" s="559" t="s">
        <v>2018</v>
      </c>
      <c r="I33" s="660" t="s">
        <v>2917</v>
      </c>
      <c r="J33" s="533"/>
      <c r="K33" s="534">
        <f t="shared" si="6"/>
        <v>0</v>
      </c>
      <c r="L33" s="533">
        <v>0</v>
      </c>
      <c r="M33" s="534">
        <f t="shared" si="7"/>
        <v>0</v>
      </c>
      <c r="N33" s="533">
        <v>0.5</v>
      </c>
      <c r="O33" s="534">
        <f t="shared" si="8"/>
        <v>550000</v>
      </c>
      <c r="P33" s="533">
        <v>0.5</v>
      </c>
      <c r="Q33" s="534">
        <f t="shared" si="9"/>
        <v>550000</v>
      </c>
      <c r="R33" s="535">
        <f t="shared" si="10"/>
        <v>1</v>
      </c>
      <c r="S33" s="736">
        <v>1100000</v>
      </c>
      <c r="T33" s="800"/>
      <c r="U33" s="800"/>
      <c r="V33" s="806"/>
      <c r="W33" s="800"/>
      <c r="X33" s="803"/>
    </row>
    <row r="34" spans="1:24" ht="147" customHeight="1">
      <c r="A34" s="806"/>
      <c r="B34" s="809"/>
      <c r="C34" s="635"/>
      <c r="D34" s="812"/>
      <c r="E34" s="636"/>
      <c r="F34" s="643"/>
      <c r="G34" s="532" t="s">
        <v>2777</v>
      </c>
      <c r="H34" s="712" t="s">
        <v>2018</v>
      </c>
      <c r="I34" s="714" t="s">
        <v>2341</v>
      </c>
      <c r="J34" s="533"/>
      <c r="K34" s="534">
        <f t="shared" ref="K34" si="16">S34*J34</f>
        <v>0</v>
      </c>
      <c r="L34" s="533"/>
      <c r="M34" s="534">
        <f t="shared" ref="M34" si="17">S34*L34</f>
        <v>0</v>
      </c>
      <c r="N34" s="533"/>
      <c r="O34" s="534">
        <f t="shared" ref="O34" si="18">S34*N34</f>
        <v>0</v>
      </c>
      <c r="P34" s="533"/>
      <c r="Q34" s="534">
        <f t="shared" ref="Q34" si="19">S34*P34</f>
        <v>0</v>
      </c>
      <c r="R34" s="535">
        <f t="shared" ref="R34" si="20">+J34+L34+N34+P34</f>
        <v>0</v>
      </c>
      <c r="S34" s="736"/>
      <c r="T34" s="801"/>
      <c r="U34" s="801"/>
      <c r="V34" s="807"/>
      <c r="W34" s="801"/>
      <c r="X34" s="804"/>
    </row>
    <row r="35" spans="1:24" ht="109.15" customHeight="1">
      <c r="A35" s="806"/>
      <c r="B35" s="809"/>
      <c r="C35" s="307" t="s">
        <v>1738</v>
      </c>
      <c r="D35" s="812"/>
      <c r="E35" s="312" t="s">
        <v>1542</v>
      </c>
      <c r="F35" s="318" t="s">
        <v>1549</v>
      </c>
      <c r="G35" s="532" t="s">
        <v>2035</v>
      </c>
      <c r="H35" s="558" t="s">
        <v>2019</v>
      </c>
      <c r="I35" s="561" t="s">
        <v>2342</v>
      </c>
      <c r="J35" s="533"/>
      <c r="K35" s="534">
        <f t="shared" si="6"/>
        <v>0</v>
      </c>
      <c r="L35" s="533"/>
      <c r="M35" s="534">
        <f t="shared" si="7"/>
        <v>0</v>
      </c>
      <c r="N35" s="533"/>
      <c r="O35" s="534">
        <f t="shared" si="8"/>
        <v>0</v>
      </c>
      <c r="P35" s="533"/>
      <c r="Q35" s="534">
        <f t="shared" si="9"/>
        <v>0</v>
      </c>
      <c r="R35" s="535">
        <f t="shared" si="10"/>
        <v>0</v>
      </c>
      <c r="S35" s="736"/>
      <c r="T35" s="799" t="s">
        <v>1585</v>
      </c>
      <c r="U35" s="799" t="s">
        <v>1586</v>
      </c>
      <c r="V35" s="805" t="s">
        <v>1443</v>
      </c>
      <c r="W35" s="799" t="s">
        <v>1731</v>
      </c>
      <c r="X35" s="802" t="s">
        <v>1805</v>
      </c>
    </row>
    <row r="36" spans="1:24" ht="88.9" customHeight="1">
      <c r="A36" s="806"/>
      <c r="B36" s="809"/>
      <c r="C36" s="441"/>
      <c r="D36" s="812"/>
      <c r="E36" s="447"/>
      <c r="F36" s="318"/>
      <c r="G36" s="532" t="s">
        <v>2036</v>
      </c>
      <c r="H36" s="711" t="s">
        <v>2019</v>
      </c>
      <c r="I36" s="561" t="s">
        <v>2899</v>
      </c>
      <c r="J36" s="533"/>
      <c r="K36" s="534">
        <f t="shared" si="6"/>
        <v>0</v>
      </c>
      <c r="L36" s="533"/>
      <c r="M36" s="534">
        <f t="shared" si="7"/>
        <v>0</v>
      </c>
      <c r="N36" s="533"/>
      <c r="O36" s="534">
        <f t="shared" si="8"/>
        <v>0</v>
      </c>
      <c r="P36" s="533"/>
      <c r="Q36" s="534">
        <f t="shared" si="9"/>
        <v>0</v>
      </c>
      <c r="R36" s="535">
        <f t="shared" si="10"/>
        <v>0</v>
      </c>
      <c r="S36" s="736"/>
      <c r="T36" s="800"/>
      <c r="U36" s="800"/>
      <c r="V36" s="806"/>
      <c r="W36" s="800"/>
      <c r="X36" s="803"/>
    </row>
    <row r="37" spans="1:24" ht="160.9" customHeight="1">
      <c r="A37" s="806"/>
      <c r="B37" s="809"/>
      <c r="C37" s="441"/>
      <c r="D37" s="812"/>
      <c r="E37" s="447"/>
      <c r="F37" s="318"/>
      <c r="G37" s="532" t="s">
        <v>2037</v>
      </c>
      <c r="H37" s="558" t="s">
        <v>2019</v>
      </c>
      <c r="I37" s="561" t="s">
        <v>2343</v>
      </c>
      <c r="J37" s="533"/>
      <c r="K37" s="534">
        <f t="shared" si="6"/>
        <v>0</v>
      </c>
      <c r="L37" s="533">
        <v>1</v>
      </c>
      <c r="M37" s="534">
        <f t="shared" si="7"/>
        <v>15348</v>
      </c>
      <c r="N37" s="533"/>
      <c r="O37" s="534">
        <f t="shared" si="8"/>
        <v>0</v>
      </c>
      <c r="P37" s="533"/>
      <c r="Q37" s="534">
        <f t="shared" si="9"/>
        <v>0</v>
      </c>
      <c r="R37" s="535">
        <f t="shared" si="10"/>
        <v>1</v>
      </c>
      <c r="S37" s="736">
        <v>15348</v>
      </c>
      <c r="T37" s="801"/>
      <c r="U37" s="801"/>
      <c r="V37" s="807"/>
      <c r="W37" s="801"/>
      <c r="X37" s="804"/>
    </row>
    <row r="38" spans="1:24" ht="180.6" customHeight="1">
      <c r="A38" s="806"/>
      <c r="B38" s="809"/>
      <c r="C38" s="814" t="s">
        <v>1739</v>
      </c>
      <c r="D38" s="812"/>
      <c r="E38" s="805" t="s">
        <v>1543</v>
      </c>
      <c r="F38" s="805" t="s">
        <v>1550</v>
      </c>
      <c r="G38" s="532" t="s">
        <v>2038</v>
      </c>
      <c r="H38" s="429" t="s">
        <v>2020</v>
      </c>
      <c r="I38" s="661" t="s">
        <v>2817</v>
      </c>
      <c r="J38" s="533"/>
      <c r="K38" s="534">
        <f t="shared" si="6"/>
        <v>0</v>
      </c>
      <c r="L38" s="533">
        <v>1</v>
      </c>
      <c r="M38" s="534">
        <f t="shared" si="7"/>
        <v>4590</v>
      </c>
      <c r="N38" s="533"/>
      <c r="O38" s="534">
        <f t="shared" si="8"/>
        <v>0</v>
      </c>
      <c r="P38" s="533"/>
      <c r="Q38" s="534">
        <f t="shared" si="9"/>
        <v>0</v>
      </c>
      <c r="R38" s="535">
        <f t="shared" si="10"/>
        <v>1</v>
      </c>
      <c r="S38" s="736">
        <v>4590</v>
      </c>
      <c r="T38" s="647" t="s">
        <v>1587</v>
      </c>
      <c r="U38" s="647" t="s">
        <v>1586</v>
      </c>
      <c r="V38" s="374" t="s">
        <v>1444</v>
      </c>
      <c r="W38" s="538" t="s">
        <v>1731</v>
      </c>
      <c r="X38" s="416" t="s">
        <v>2493</v>
      </c>
    </row>
    <row r="39" spans="1:24" ht="229.15" customHeight="1">
      <c r="A39" s="806"/>
      <c r="B39" s="809"/>
      <c r="C39" s="816"/>
      <c r="D39" s="812"/>
      <c r="E39" s="807"/>
      <c r="F39" s="807"/>
      <c r="G39" s="532" t="s">
        <v>2039</v>
      </c>
      <c r="H39" s="310" t="s">
        <v>2021</v>
      </c>
      <c r="I39" s="564" t="s">
        <v>2344</v>
      </c>
      <c r="J39" s="533"/>
      <c r="K39" s="534">
        <f t="shared" si="6"/>
        <v>0</v>
      </c>
      <c r="L39" s="533"/>
      <c r="M39" s="534">
        <f t="shared" si="7"/>
        <v>0</v>
      </c>
      <c r="N39" s="533"/>
      <c r="O39" s="534">
        <f t="shared" si="8"/>
        <v>0</v>
      </c>
      <c r="P39" s="533">
        <v>1</v>
      </c>
      <c r="Q39" s="534">
        <f t="shared" si="9"/>
        <v>7848</v>
      </c>
      <c r="R39" s="535">
        <f t="shared" si="10"/>
        <v>1</v>
      </c>
      <c r="S39" s="736">
        <v>7848</v>
      </c>
      <c r="T39" s="537" t="s">
        <v>1588</v>
      </c>
      <c r="U39" s="647" t="s">
        <v>1586</v>
      </c>
      <c r="V39" s="374" t="s">
        <v>2492</v>
      </c>
      <c r="W39" s="538" t="s">
        <v>1731</v>
      </c>
      <c r="X39" s="416" t="s">
        <v>2493</v>
      </c>
    </row>
    <row r="40" spans="1:24" ht="277.14999999999998" customHeight="1">
      <c r="A40" s="806"/>
      <c r="B40" s="809"/>
      <c r="C40" s="814" t="s">
        <v>1740</v>
      </c>
      <c r="D40" s="812"/>
      <c r="E40" s="805" t="s">
        <v>1544</v>
      </c>
      <c r="F40" s="805" t="s">
        <v>1551</v>
      </c>
      <c r="G40" s="532" t="s">
        <v>2040</v>
      </c>
      <c r="H40" s="311" t="s">
        <v>2022</v>
      </c>
      <c r="I40" s="528" t="s">
        <v>2818</v>
      </c>
      <c r="J40" s="533"/>
      <c r="K40" s="534">
        <f t="shared" si="6"/>
        <v>0</v>
      </c>
      <c r="L40" s="533">
        <v>1</v>
      </c>
      <c r="M40" s="534">
        <f t="shared" si="7"/>
        <v>60487</v>
      </c>
      <c r="N40" s="533"/>
      <c r="O40" s="534">
        <f t="shared" si="8"/>
        <v>0</v>
      </c>
      <c r="P40" s="533"/>
      <c r="Q40" s="534">
        <f t="shared" si="9"/>
        <v>0</v>
      </c>
      <c r="R40" s="535">
        <f t="shared" si="10"/>
        <v>1</v>
      </c>
      <c r="S40" s="736">
        <v>60487</v>
      </c>
      <c r="T40" s="537" t="s">
        <v>1589</v>
      </c>
      <c r="U40" s="647" t="s">
        <v>1590</v>
      </c>
      <c r="V40" s="374" t="s">
        <v>1445</v>
      </c>
      <c r="W40" s="647" t="s">
        <v>1732</v>
      </c>
      <c r="X40" s="416" t="s">
        <v>1448</v>
      </c>
    </row>
    <row r="41" spans="1:24" ht="203.45" customHeight="1">
      <c r="A41" s="806"/>
      <c r="B41" s="809"/>
      <c r="C41" s="816"/>
      <c r="D41" s="813"/>
      <c r="E41" s="807"/>
      <c r="F41" s="807"/>
      <c r="G41" s="532"/>
      <c r="H41" s="311" t="s">
        <v>2022</v>
      </c>
      <c r="I41" s="693" t="s">
        <v>2261</v>
      </c>
      <c r="J41" s="533"/>
      <c r="K41" s="534">
        <f t="shared" si="6"/>
        <v>0</v>
      </c>
      <c r="L41" s="533"/>
      <c r="M41" s="534">
        <f t="shared" si="7"/>
        <v>0</v>
      </c>
      <c r="N41" s="533"/>
      <c r="O41" s="534">
        <f t="shared" si="8"/>
        <v>0</v>
      </c>
      <c r="P41" s="533"/>
      <c r="Q41" s="534">
        <f t="shared" si="9"/>
        <v>0</v>
      </c>
      <c r="R41" s="535">
        <f t="shared" si="10"/>
        <v>0</v>
      </c>
      <c r="S41" s="736"/>
      <c r="T41" s="537" t="s">
        <v>1591</v>
      </c>
      <c r="U41" s="647" t="s">
        <v>1592</v>
      </c>
      <c r="V41" s="374" t="s">
        <v>2495</v>
      </c>
      <c r="W41" s="647" t="s">
        <v>1731</v>
      </c>
      <c r="X41" s="416" t="s">
        <v>2494</v>
      </c>
    </row>
    <row r="42" spans="1:24" ht="167.45" customHeight="1">
      <c r="A42" s="807"/>
      <c r="B42" s="809"/>
      <c r="C42" s="307" t="s">
        <v>1741</v>
      </c>
      <c r="D42" s="387" t="s">
        <v>1746</v>
      </c>
      <c r="E42" s="312" t="s">
        <v>1552</v>
      </c>
      <c r="F42" s="312" t="s">
        <v>1553</v>
      </c>
      <c r="G42" s="532" t="s">
        <v>2041</v>
      </c>
      <c r="H42" s="312" t="s">
        <v>2023</v>
      </c>
      <c r="I42" s="529" t="s">
        <v>2345</v>
      </c>
      <c r="J42" s="533"/>
      <c r="K42" s="534">
        <f t="shared" si="6"/>
        <v>0</v>
      </c>
      <c r="L42" s="533"/>
      <c r="M42" s="534">
        <f t="shared" si="7"/>
        <v>0</v>
      </c>
      <c r="N42" s="533"/>
      <c r="O42" s="534">
        <f t="shared" si="8"/>
        <v>0</v>
      </c>
      <c r="P42" s="533">
        <v>1</v>
      </c>
      <c r="Q42" s="534">
        <f t="shared" si="9"/>
        <v>22848</v>
      </c>
      <c r="R42" s="535">
        <f t="shared" si="10"/>
        <v>1</v>
      </c>
      <c r="S42" s="736">
        <v>22848</v>
      </c>
      <c r="T42" s="537"/>
      <c r="U42" s="647"/>
      <c r="V42" s="374" t="s">
        <v>1446</v>
      </c>
      <c r="W42" s="538" t="s">
        <v>1729</v>
      </c>
      <c r="X42" s="416" t="s">
        <v>1449</v>
      </c>
    </row>
    <row r="43" spans="1:24" ht="167.45" customHeight="1">
      <c r="A43" s="630"/>
      <c r="B43" s="809"/>
      <c r="C43" s="441"/>
      <c r="D43" s="631"/>
      <c r="E43" s="632"/>
      <c r="F43" s="632"/>
      <c r="G43" s="532" t="s">
        <v>2778</v>
      </c>
      <c r="H43" s="312" t="s">
        <v>2023</v>
      </c>
      <c r="I43" s="529" t="s">
        <v>2900</v>
      </c>
      <c r="J43" s="533"/>
      <c r="K43" s="534">
        <f t="shared" ref="K43" si="21">S43*J43</f>
        <v>0</v>
      </c>
      <c r="L43" s="533"/>
      <c r="M43" s="534">
        <f t="shared" ref="M43" si="22">S43*L43</f>
        <v>0</v>
      </c>
      <c r="N43" s="533"/>
      <c r="O43" s="534">
        <f t="shared" ref="O43" si="23">S43*N43</f>
        <v>0</v>
      </c>
      <c r="P43" s="533">
        <v>1</v>
      </c>
      <c r="Q43" s="534">
        <f t="shared" ref="Q43" si="24">S43*P43</f>
        <v>0</v>
      </c>
      <c r="R43" s="535">
        <f t="shared" ref="R43" si="25">+J43+L43+N43+P43</f>
        <v>1</v>
      </c>
      <c r="S43" s="736"/>
      <c r="T43" s="537" t="s">
        <v>2496</v>
      </c>
      <c r="U43" s="647" t="s">
        <v>2497</v>
      </c>
      <c r="V43" s="374" t="s">
        <v>2498</v>
      </c>
      <c r="W43" s="538" t="s">
        <v>2499</v>
      </c>
      <c r="X43" s="416" t="s">
        <v>2500</v>
      </c>
    </row>
    <row r="44" spans="1:24" ht="167.45" customHeight="1">
      <c r="A44" s="802" t="s">
        <v>1513</v>
      </c>
      <c r="B44" s="809"/>
      <c r="C44" s="814" t="s">
        <v>1742</v>
      </c>
      <c r="D44" s="811" t="s">
        <v>1747</v>
      </c>
      <c r="E44" s="805" t="s">
        <v>1554</v>
      </c>
      <c r="F44" s="805" t="s">
        <v>1555</v>
      </c>
      <c r="G44" s="532" t="s">
        <v>2042</v>
      </c>
      <c r="H44" s="713" t="s">
        <v>2024</v>
      </c>
      <c r="I44" s="530" t="s">
        <v>2346</v>
      </c>
      <c r="J44" s="533"/>
      <c r="K44" s="534">
        <f t="shared" si="6"/>
        <v>0</v>
      </c>
      <c r="L44" s="533"/>
      <c r="M44" s="534">
        <f t="shared" si="7"/>
        <v>0</v>
      </c>
      <c r="N44" s="533"/>
      <c r="O44" s="534">
        <f t="shared" si="8"/>
        <v>0</v>
      </c>
      <c r="P44" s="533"/>
      <c r="Q44" s="534">
        <f t="shared" si="9"/>
        <v>0</v>
      </c>
      <c r="R44" s="535">
        <f t="shared" si="10"/>
        <v>0</v>
      </c>
      <c r="S44" s="736"/>
      <c r="T44" s="537" t="s">
        <v>1593</v>
      </c>
      <c r="U44" s="538" t="s">
        <v>1594</v>
      </c>
      <c r="V44" s="501" t="s">
        <v>1447</v>
      </c>
      <c r="W44" s="538" t="s">
        <v>2501</v>
      </c>
      <c r="X44" s="416" t="s">
        <v>1801</v>
      </c>
    </row>
    <row r="45" spans="1:24" ht="190.15" customHeight="1">
      <c r="A45" s="803"/>
      <c r="B45" s="809"/>
      <c r="C45" s="815"/>
      <c r="D45" s="812"/>
      <c r="E45" s="806"/>
      <c r="F45" s="806"/>
      <c r="G45" s="532" t="s">
        <v>2043</v>
      </c>
      <c r="H45" s="713" t="s">
        <v>2024</v>
      </c>
      <c r="I45" s="530" t="s">
        <v>2901</v>
      </c>
      <c r="J45" s="533"/>
      <c r="K45" s="534">
        <f t="shared" si="6"/>
        <v>0</v>
      </c>
      <c r="L45" s="533"/>
      <c r="M45" s="534">
        <f t="shared" si="7"/>
        <v>0</v>
      </c>
      <c r="N45" s="533"/>
      <c r="O45" s="534">
        <f t="shared" si="8"/>
        <v>0</v>
      </c>
      <c r="P45" s="533"/>
      <c r="Q45" s="534">
        <f t="shared" si="9"/>
        <v>0</v>
      </c>
      <c r="R45" s="535">
        <f t="shared" si="10"/>
        <v>0</v>
      </c>
      <c r="S45" s="736"/>
      <c r="T45" s="537" t="s">
        <v>1595</v>
      </c>
      <c r="U45" s="538" t="s">
        <v>2502</v>
      </c>
      <c r="V45" s="501" t="s">
        <v>2498</v>
      </c>
      <c r="W45" s="538" t="s">
        <v>2501</v>
      </c>
      <c r="X45" s="416" t="s">
        <v>2503</v>
      </c>
    </row>
    <row r="46" spans="1:24" ht="167.45" customHeight="1">
      <c r="A46" s="804"/>
      <c r="B46" s="810"/>
      <c r="C46" s="816"/>
      <c r="D46" s="813"/>
      <c r="E46" s="807"/>
      <c r="F46" s="807"/>
      <c r="G46" s="532" t="s">
        <v>2044</v>
      </c>
      <c r="H46" s="311" t="s">
        <v>2025</v>
      </c>
      <c r="I46" s="528" t="s">
        <v>2262</v>
      </c>
      <c r="J46" s="533"/>
      <c r="K46" s="534">
        <f t="shared" si="6"/>
        <v>0</v>
      </c>
      <c r="L46" s="533"/>
      <c r="M46" s="534">
        <f t="shared" si="7"/>
        <v>0</v>
      </c>
      <c r="N46" s="533"/>
      <c r="O46" s="534">
        <f t="shared" si="8"/>
        <v>0</v>
      </c>
      <c r="P46" s="533">
        <v>1</v>
      </c>
      <c r="Q46" s="534">
        <f t="shared" si="9"/>
        <v>7848</v>
      </c>
      <c r="R46" s="535">
        <f t="shared" si="10"/>
        <v>1</v>
      </c>
      <c r="S46" s="736">
        <v>7848</v>
      </c>
      <c r="T46" s="537" t="s">
        <v>1596</v>
      </c>
      <c r="U46" s="647" t="s">
        <v>1594</v>
      </c>
      <c r="V46" s="501" t="s">
        <v>2504</v>
      </c>
      <c r="W46" s="538" t="s">
        <v>1728</v>
      </c>
      <c r="X46" s="308" t="s">
        <v>1450</v>
      </c>
    </row>
    <row r="47" spans="1:24" ht="15.6" customHeight="1">
      <c r="A47" s="353"/>
      <c r="B47" s="539"/>
      <c r="C47" s="354"/>
      <c r="D47" s="540"/>
      <c r="E47" s="353" t="s">
        <v>1365</v>
      </c>
      <c r="F47" s="354"/>
      <c r="G47" s="354"/>
      <c r="H47" s="355"/>
      <c r="I47" s="355"/>
      <c r="J47" s="541">
        <f t="shared" ref="J47:R47" si="26">SUM(J9:J46)</f>
        <v>4.9999000000000002</v>
      </c>
      <c r="K47" s="541">
        <f t="shared" si="26"/>
        <v>728102.25029999996</v>
      </c>
      <c r="L47" s="541">
        <f t="shared" si="26"/>
        <v>6.4999000000000002</v>
      </c>
      <c r="M47" s="541">
        <f t="shared" si="26"/>
        <v>501748.25029999996</v>
      </c>
      <c r="N47" s="541">
        <f t="shared" si="26"/>
        <v>8.4999000000000002</v>
      </c>
      <c r="O47" s="541">
        <f t="shared" si="26"/>
        <v>930193.25029999996</v>
      </c>
      <c r="P47" s="541">
        <f t="shared" si="26"/>
        <v>5</v>
      </c>
      <c r="Q47" s="541">
        <f t="shared" si="26"/>
        <v>608089.25</v>
      </c>
      <c r="R47" s="541">
        <f t="shared" si="26"/>
        <v>23.999700000000001</v>
      </c>
      <c r="S47" s="541">
        <f>SUM(S9:S46)</f>
        <v>2768207</v>
      </c>
      <c r="T47" s="542"/>
      <c r="U47" s="542"/>
      <c r="V47" s="542"/>
      <c r="W47" s="542"/>
      <c r="X47" s="543"/>
    </row>
    <row r="48" spans="1:24">
      <c r="G48" s="79"/>
    </row>
    <row r="49" spans="7:7">
      <c r="G49" s="79"/>
    </row>
    <row r="50" spans="7:7">
      <c r="G50" s="79"/>
    </row>
    <row r="51" spans="7:7">
      <c r="G51" s="79"/>
    </row>
    <row r="52" spans="7:7">
      <c r="G52" s="79"/>
    </row>
    <row r="53" spans="7:7">
      <c r="G53" s="79"/>
    </row>
    <row r="54" spans="7:7">
      <c r="G54" s="79"/>
    </row>
    <row r="55" spans="7:7">
      <c r="G55" s="79"/>
    </row>
    <row r="56" spans="7:7">
      <c r="G56" s="79"/>
    </row>
    <row r="57" spans="7:7">
      <c r="G57" s="79"/>
    </row>
    <row r="58" spans="7:7">
      <c r="G58" s="79"/>
    </row>
    <row r="59" spans="7:7">
      <c r="G59" s="79"/>
    </row>
    <row r="60" spans="7:7">
      <c r="G60" s="79"/>
    </row>
    <row r="61" spans="7:7">
      <c r="G61" s="79"/>
    </row>
    <row r="62" spans="7:7">
      <c r="G62" s="79"/>
    </row>
    <row r="63" spans="7:7">
      <c r="G63" s="79"/>
    </row>
    <row r="64" spans="7:7">
      <c r="G64" s="79"/>
    </row>
    <row r="65" spans="7:7">
      <c r="G65" s="79"/>
    </row>
    <row r="66" spans="7:7">
      <c r="G66" s="79"/>
    </row>
    <row r="67" spans="7:7">
      <c r="G67" s="79"/>
    </row>
    <row r="68" spans="7:7">
      <c r="G68" s="79"/>
    </row>
    <row r="69" spans="7:7">
      <c r="G69" s="79"/>
    </row>
    <row r="70" spans="7:7">
      <c r="G70" s="79"/>
    </row>
    <row r="71" spans="7:7">
      <c r="G71" s="79"/>
    </row>
    <row r="72" spans="7:7">
      <c r="G72" s="79"/>
    </row>
    <row r="73" spans="7:7">
      <c r="G73" s="79"/>
    </row>
    <row r="74" spans="7:7">
      <c r="G74" s="79"/>
    </row>
    <row r="75" spans="7:7">
      <c r="G75" s="79"/>
    </row>
    <row r="76" spans="7:7">
      <c r="G76" s="79"/>
    </row>
    <row r="77" spans="7:7">
      <c r="G77" s="79"/>
    </row>
    <row r="78" spans="7:7">
      <c r="G78" s="79"/>
    </row>
    <row r="79" spans="7:7">
      <c r="G79" s="79"/>
    </row>
    <row r="80" spans="7:7">
      <c r="G80" s="79"/>
    </row>
    <row r="81" spans="7:7">
      <c r="G81" s="79"/>
    </row>
    <row r="82" spans="7:7">
      <c r="G82" s="79"/>
    </row>
    <row r="83" spans="7:7">
      <c r="G83" s="79"/>
    </row>
    <row r="84" spans="7:7">
      <c r="G84" s="79"/>
    </row>
    <row r="85" spans="7:7">
      <c r="G85" s="79"/>
    </row>
    <row r="86" spans="7:7">
      <c r="G86" s="79"/>
    </row>
    <row r="87" spans="7:7">
      <c r="G87" s="79"/>
    </row>
    <row r="88" spans="7:7">
      <c r="G88" s="79"/>
    </row>
    <row r="89" spans="7:7">
      <c r="G89" s="79"/>
    </row>
    <row r="90" spans="7:7">
      <c r="G90" s="79"/>
    </row>
    <row r="91" spans="7:7">
      <c r="G91" s="79"/>
    </row>
    <row r="92" spans="7:7">
      <c r="G92" s="79"/>
    </row>
    <row r="93" spans="7:7">
      <c r="G93" s="79"/>
    </row>
    <row r="94" spans="7:7">
      <c r="G94" s="79"/>
    </row>
    <row r="95" spans="7:7">
      <c r="G95" s="79"/>
    </row>
    <row r="96" spans="7:7">
      <c r="G96" s="79"/>
    </row>
    <row r="97" spans="7:7">
      <c r="G97" s="79"/>
    </row>
    <row r="98" spans="7:7">
      <c r="G98" s="79"/>
    </row>
    <row r="99" spans="7:7">
      <c r="G99" s="79"/>
    </row>
    <row r="100" spans="7:7">
      <c r="G100" s="79"/>
    </row>
    <row r="101" spans="7:7">
      <c r="G101" s="79"/>
    </row>
    <row r="102" spans="7:7">
      <c r="G102" s="79"/>
    </row>
    <row r="103" spans="7:7">
      <c r="G103" s="79"/>
    </row>
    <row r="104" spans="7:7">
      <c r="G104" s="79"/>
    </row>
    <row r="105" spans="7:7">
      <c r="G105" s="79"/>
    </row>
    <row r="106" spans="7:7">
      <c r="G106" s="79"/>
    </row>
    <row r="107" spans="7:7">
      <c r="G107" s="79"/>
    </row>
    <row r="108" spans="7:7">
      <c r="G108" s="79"/>
    </row>
    <row r="109" spans="7:7">
      <c r="G109" s="79"/>
    </row>
    <row r="110" spans="7:7">
      <c r="G110" s="79"/>
    </row>
  </sheetData>
  <mergeCells count="64">
    <mergeCell ref="E40:E41"/>
    <mergeCell ref="E38:E39"/>
    <mergeCell ref="E30:E33"/>
    <mergeCell ref="F44:F46"/>
    <mergeCell ref="F40:F41"/>
    <mergeCell ref="F38:F39"/>
    <mergeCell ref="F30:F33"/>
    <mergeCell ref="F6:F8"/>
    <mergeCell ref="A6:A8"/>
    <mergeCell ref="B6:B8"/>
    <mergeCell ref="L7:M7"/>
    <mergeCell ref="H6:H8"/>
    <mergeCell ref="J6:Q6"/>
    <mergeCell ref="I6:I8"/>
    <mergeCell ref="C6:C8"/>
    <mergeCell ref="D6:D8"/>
    <mergeCell ref="E6:E8"/>
    <mergeCell ref="X6:X8"/>
    <mergeCell ref="T6:T8"/>
    <mergeCell ref="U6:U8"/>
    <mergeCell ref="G6:G8"/>
    <mergeCell ref="W6:W8"/>
    <mergeCell ref="V6:V8"/>
    <mergeCell ref="J7:K7"/>
    <mergeCell ref="N7:O7"/>
    <mergeCell ref="P7:Q7"/>
    <mergeCell ref="R6:S7"/>
    <mergeCell ref="V24:V29"/>
    <mergeCell ref="W24:W29"/>
    <mergeCell ref="A9:A13"/>
    <mergeCell ref="V9:V13"/>
    <mergeCell ref="X9:X13"/>
    <mergeCell ref="T9:T13"/>
    <mergeCell ref="U9:U13"/>
    <mergeCell ref="T15:T17"/>
    <mergeCell ref="U15:U17"/>
    <mergeCell ref="X15:X17"/>
    <mergeCell ref="X24:X29"/>
    <mergeCell ref="W9:W13"/>
    <mergeCell ref="V15:V17"/>
    <mergeCell ref="W15:W17"/>
    <mergeCell ref="T35:T37"/>
    <mergeCell ref="T24:T29"/>
    <mergeCell ref="U24:U29"/>
    <mergeCell ref="A44:A46"/>
    <mergeCell ref="A15:A42"/>
    <mergeCell ref="E44:E46"/>
    <mergeCell ref="T31:T34"/>
    <mergeCell ref="B9:B46"/>
    <mergeCell ref="D15:D24"/>
    <mergeCell ref="D30:D41"/>
    <mergeCell ref="D44:D46"/>
    <mergeCell ref="C30:C33"/>
    <mergeCell ref="C38:C39"/>
    <mergeCell ref="C40:C41"/>
    <mergeCell ref="U31:U34"/>
    <mergeCell ref="C44:C46"/>
    <mergeCell ref="W31:W34"/>
    <mergeCell ref="X31:X34"/>
    <mergeCell ref="V31:V34"/>
    <mergeCell ref="U35:U37"/>
    <mergeCell ref="V35:V37"/>
    <mergeCell ref="W35:W37"/>
    <mergeCell ref="X35:X37"/>
  </mergeCells>
  <conditionalFormatting sqref="G9:G46">
    <cfRule type="duplicateValues" dxfId="2" priority="16"/>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H6:I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E6:E8"/>
    <dataValidation allowBlank="1" showInputMessage="1" showErrorMessage="1" promptTitle="INDICADORES DE RESULTADOS" prompt="Medidas o variables para verificar el cumplimiento de cada paso.&#10;" sqref="F6:F8"/>
    <dataValidation allowBlank="1" showInputMessage="1" showErrorMessage="1" promptTitle="CORRELATIVO DE LA ACTIVIDAD" prompt="Estos son los mismos utilizados en los cuadros de costos, los cuales sirven para poder reflejar la Actividad a realizar en cada uno de los cuadros de costos." sqref="G6:G8"/>
    <dataValidation allowBlank="1" showInputMessage="1" showErrorMessage="1" promptTitle="SUPUESTOS" prompt="Un  supuesto es un dato asumido como cierto a efectos de planificación este puede ser positivo como negativo." sqref="T6:T8"/>
    <dataValidation allowBlank="1" showInputMessage="1" showErrorMessage="1" promptTitle="JUSTIFICACIÓN" prompt="Es aquella en que se explica de forma convincente el motivo por el que y para que se va realizar dicha actividad, que beneficio va traer a la institución." sqref="U6:U8"/>
    <dataValidation allowBlank="1" showInputMessage="1" showErrorMessage="1" promptTitle="MEDIO DE VERIFICACIÓN" prompt="Corresponde a los elementos a través del cual se acredita y se verifican  las actividades." sqref="V6:V8"/>
    <dataValidation allowBlank="1" showInputMessage="1" showErrorMessage="1" promptTitle="POBLACIÓN OBJETIVO" prompt="Grupo  de personas al cual se pretende beneficiar con dicho actividad." sqref="W6:W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X6:X8"/>
  </dataValidations>
  <printOptions horizontalCentered="1"/>
  <pageMargins left="0.70866141732283472" right="1.299212598425197" top="0.74803149606299213" bottom="0.74803149606299213" header="0.31496062992125984" footer="0.31496062992125984"/>
  <pageSetup paperSize="5" scale="30" fitToHeight="0" pageOrder="overThenDown" orientation="landscape" horizontalDpi="4294967294" r:id="rId1"/>
</worksheet>
</file>

<file path=xl/worksheets/sheet14.xml><?xml version="1.0" encoding="utf-8"?>
<worksheet xmlns="http://schemas.openxmlformats.org/spreadsheetml/2006/main" xmlns:r="http://schemas.openxmlformats.org/officeDocument/2006/relationships">
  <sheetPr>
    <pageSetUpPr fitToPage="1"/>
  </sheetPr>
  <dimension ref="A1:X154"/>
  <sheetViews>
    <sheetView showGridLines="0" topLeftCell="G1" zoomScale="70" zoomScaleNormal="70" workbookViewId="0">
      <pane ySplit="6" topLeftCell="A36" activePane="bottomLeft" state="frozen"/>
      <selection sqref="A1:V1"/>
      <selection pane="bottomLeft" activeCell="S39" sqref="S39"/>
    </sheetView>
  </sheetViews>
  <sheetFormatPr baseColWidth="10" defaultColWidth="12.5703125" defaultRowHeight="12"/>
  <cols>
    <col min="1" max="1" width="35.140625" style="363" customWidth="1"/>
    <col min="2" max="2" width="48.140625" style="363" customWidth="1"/>
    <col min="3" max="3" width="48.140625" style="233" customWidth="1"/>
    <col min="4" max="4" width="48.140625" style="384" customWidth="1"/>
    <col min="5" max="5" width="32.42578125" style="233" customWidth="1"/>
    <col min="6" max="6" width="32.7109375" style="233" customWidth="1"/>
    <col min="7" max="7" width="27.42578125" style="237" customWidth="1"/>
    <col min="8" max="9" width="36.42578125" style="233" customWidth="1"/>
    <col min="10" max="10" width="15.28515625" style="233" customWidth="1"/>
    <col min="11" max="11" width="15.85546875" style="233" customWidth="1"/>
    <col min="12" max="12" width="15.28515625" style="233" customWidth="1"/>
    <col min="13" max="13" width="15.42578125" style="233" customWidth="1"/>
    <col min="14" max="14" width="15.28515625" style="233" customWidth="1"/>
    <col min="15" max="15" width="14.85546875" style="233" customWidth="1"/>
    <col min="16" max="16" width="15.28515625" style="233" customWidth="1"/>
    <col min="17" max="17" width="17.5703125" style="233" customWidth="1"/>
    <col min="18" max="18" width="15.28515625" style="233" customWidth="1"/>
    <col min="19" max="19" width="16.28515625" style="233" bestFit="1" customWidth="1"/>
    <col min="20" max="21" width="14.28515625" style="233" customWidth="1"/>
    <col min="22" max="22" width="28.5703125" style="233" customWidth="1"/>
    <col min="23" max="23" width="14.28515625" style="233" customWidth="1"/>
    <col min="24" max="24" width="15.7109375" style="233" customWidth="1"/>
    <col min="25" max="16384" width="12.5703125" style="233"/>
  </cols>
  <sheetData>
    <row r="1" spans="1:24" s="232" customFormat="1" ht="12.75">
      <c r="A1" s="378"/>
      <c r="B1" s="350"/>
      <c r="C1" s="331"/>
      <c r="D1" s="381"/>
      <c r="E1" s="331"/>
      <c r="F1" s="331"/>
      <c r="G1" s="331"/>
      <c r="H1" s="331"/>
      <c r="I1" s="331"/>
      <c r="J1" s="331" t="s">
        <v>1394</v>
      </c>
      <c r="K1" s="331"/>
      <c r="L1" s="331"/>
      <c r="M1" s="331"/>
      <c r="N1" s="331"/>
      <c r="O1" s="331"/>
      <c r="P1" s="331"/>
      <c r="Q1" s="331"/>
      <c r="R1" s="331"/>
      <c r="S1" s="331"/>
      <c r="T1" s="331"/>
      <c r="U1" s="331"/>
      <c r="V1" s="331"/>
      <c r="W1" s="331"/>
      <c r="X1" s="331"/>
    </row>
    <row r="2" spans="1:24" s="232" customFormat="1" ht="12.75">
      <c r="A2" s="379" t="s">
        <v>1350</v>
      </c>
      <c r="B2" s="350"/>
      <c r="C2" s="331"/>
      <c r="D2" s="381"/>
      <c r="E2" s="331"/>
      <c r="F2" s="331"/>
      <c r="G2" s="331"/>
      <c r="H2" s="331"/>
      <c r="I2" s="331"/>
      <c r="J2" s="331"/>
      <c r="K2" s="331"/>
      <c r="L2" s="331"/>
      <c r="M2" s="331"/>
      <c r="N2" s="331"/>
      <c r="O2" s="331"/>
      <c r="P2" s="331"/>
      <c r="Q2" s="331"/>
      <c r="R2" s="331"/>
      <c r="S2" s="331"/>
      <c r="T2" s="331"/>
      <c r="U2" s="331"/>
      <c r="V2" s="331"/>
      <c r="W2" s="331"/>
      <c r="X2" s="331"/>
    </row>
    <row r="3" spans="1:24" s="232" customFormat="1" ht="21" customHeight="1">
      <c r="A3" s="366" t="s">
        <v>1387</v>
      </c>
      <c r="B3" s="323"/>
      <c r="C3" s="334"/>
      <c r="D3" s="382"/>
      <c r="E3" s="334"/>
      <c r="F3" s="334"/>
      <c r="G3" s="335"/>
      <c r="H3" s="334"/>
      <c r="I3" s="334"/>
      <c r="J3" s="334"/>
      <c r="K3" s="334"/>
      <c r="L3" s="334"/>
      <c r="M3" s="334"/>
      <c r="N3" s="334"/>
      <c r="O3" s="334"/>
      <c r="P3" s="334"/>
      <c r="Q3" s="334"/>
      <c r="R3" s="334"/>
      <c r="S3" s="334"/>
      <c r="T3" s="334"/>
      <c r="U3" s="334"/>
      <c r="V3" s="334"/>
      <c r="W3" s="334"/>
      <c r="X3" s="334"/>
    </row>
    <row r="4" spans="1:24" s="67" customFormat="1" ht="23.25" customHeight="1">
      <c r="A4" s="863" t="s">
        <v>97</v>
      </c>
      <c r="B4" s="854" t="s">
        <v>112</v>
      </c>
      <c r="C4" s="854" t="s">
        <v>1452</v>
      </c>
      <c r="D4" s="863" t="s">
        <v>1435</v>
      </c>
      <c r="E4" s="826" t="s">
        <v>87</v>
      </c>
      <c r="F4" s="826" t="s">
        <v>88</v>
      </c>
      <c r="G4" s="872" t="s">
        <v>394</v>
      </c>
      <c r="H4" s="826" t="s">
        <v>1453</v>
      </c>
      <c r="I4" s="869" t="s">
        <v>1433</v>
      </c>
      <c r="J4" s="851" t="s">
        <v>100</v>
      </c>
      <c r="K4" s="852"/>
      <c r="L4" s="852"/>
      <c r="M4" s="852"/>
      <c r="N4" s="852"/>
      <c r="O4" s="852"/>
      <c r="P4" s="852"/>
      <c r="Q4" s="853"/>
      <c r="R4" s="857" t="s">
        <v>101</v>
      </c>
      <c r="S4" s="858"/>
      <c r="T4" s="854" t="s">
        <v>102</v>
      </c>
      <c r="U4" s="854" t="s">
        <v>103</v>
      </c>
      <c r="V4" s="854" t="s">
        <v>110</v>
      </c>
      <c r="W4" s="854" t="s">
        <v>109</v>
      </c>
      <c r="X4" s="826" t="s">
        <v>89</v>
      </c>
    </row>
    <row r="5" spans="1:24" s="67" customFormat="1" ht="15" customHeight="1">
      <c r="A5" s="864"/>
      <c r="B5" s="855"/>
      <c r="C5" s="855"/>
      <c r="D5" s="864"/>
      <c r="E5" s="827"/>
      <c r="F5" s="827"/>
      <c r="G5" s="873"/>
      <c r="H5" s="827"/>
      <c r="I5" s="870"/>
      <c r="J5" s="851" t="s">
        <v>104</v>
      </c>
      <c r="K5" s="853"/>
      <c r="L5" s="851" t="s">
        <v>105</v>
      </c>
      <c r="M5" s="853"/>
      <c r="N5" s="851" t="s">
        <v>106</v>
      </c>
      <c r="O5" s="853"/>
      <c r="P5" s="851" t="s">
        <v>107</v>
      </c>
      <c r="Q5" s="853"/>
      <c r="R5" s="859"/>
      <c r="S5" s="860"/>
      <c r="T5" s="855"/>
      <c r="U5" s="855"/>
      <c r="V5" s="855"/>
      <c r="W5" s="855"/>
      <c r="X5" s="827"/>
    </row>
    <row r="6" spans="1:24" s="67" customFormat="1" ht="24" customHeight="1">
      <c r="A6" s="865"/>
      <c r="B6" s="856"/>
      <c r="C6" s="856"/>
      <c r="D6" s="865"/>
      <c r="E6" s="828"/>
      <c r="F6" s="828"/>
      <c r="G6" s="874"/>
      <c r="H6" s="828"/>
      <c r="I6" s="871"/>
      <c r="J6" s="315" t="s">
        <v>108</v>
      </c>
      <c r="K6" s="315" t="s">
        <v>12</v>
      </c>
      <c r="L6" s="315" t="s">
        <v>108</v>
      </c>
      <c r="M6" s="315" t="s">
        <v>12</v>
      </c>
      <c r="N6" s="315" t="s">
        <v>108</v>
      </c>
      <c r="O6" s="315" t="s">
        <v>12</v>
      </c>
      <c r="P6" s="315" t="s">
        <v>108</v>
      </c>
      <c r="Q6" s="315" t="s">
        <v>12</v>
      </c>
      <c r="R6" s="315" t="s">
        <v>108</v>
      </c>
      <c r="S6" s="315" t="s">
        <v>12</v>
      </c>
      <c r="T6" s="856"/>
      <c r="U6" s="856"/>
      <c r="V6" s="856"/>
      <c r="W6" s="856"/>
      <c r="X6" s="828"/>
    </row>
    <row r="7" spans="1:24" ht="179.45" customHeight="1">
      <c r="A7" s="861" t="s">
        <v>1753</v>
      </c>
      <c r="B7" s="866" t="s">
        <v>1346</v>
      </c>
      <c r="C7" s="814" t="s">
        <v>1754</v>
      </c>
      <c r="D7" s="811" t="s">
        <v>1755</v>
      </c>
      <c r="E7" s="805" t="s">
        <v>1539</v>
      </c>
      <c r="F7" s="805" t="s">
        <v>1556</v>
      </c>
      <c r="G7" s="598" t="s">
        <v>2046</v>
      </c>
      <c r="H7" s="426" t="s">
        <v>2088</v>
      </c>
      <c r="I7" s="545" t="s">
        <v>2505</v>
      </c>
      <c r="J7" s="533"/>
      <c r="K7" s="534">
        <f t="shared" ref="K7" si="0">S7*J7</f>
        <v>0</v>
      </c>
      <c r="L7" s="533">
        <v>1</v>
      </c>
      <c r="M7" s="534">
        <f t="shared" ref="M7" si="1">S7*L7</f>
        <v>3418</v>
      </c>
      <c r="N7" s="533"/>
      <c r="O7" s="534">
        <f t="shared" ref="O7" si="2">S7*N7</f>
        <v>0</v>
      </c>
      <c r="P7" s="533"/>
      <c r="Q7" s="534">
        <f t="shared" ref="Q7" si="3">S7*P7</f>
        <v>0</v>
      </c>
      <c r="R7" s="535">
        <f t="shared" ref="R7" si="4">+J7+L7+N7+P7</f>
        <v>1</v>
      </c>
      <c r="S7" s="736">
        <v>3418</v>
      </c>
      <c r="T7" s="337" t="s">
        <v>2667</v>
      </c>
      <c r="U7" s="337" t="s">
        <v>1597</v>
      </c>
      <c r="V7" s="374" t="s">
        <v>2506</v>
      </c>
      <c r="W7" s="337" t="s">
        <v>1986</v>
      </c>
      <c r="X7" s="414" t="s">
        <v>1458</v>
      </c>
    </row>
    <row r="8" spans="1:24" ht="172.9" customHeight="1">
      <c r="A8" s="862"/>
      <c r="B8" s="867"/>
      <c r="C8" s="815"/>
      <c r="D8" s="812"/>
      <c r="E8" s="806"/>
      <c r="F8" s="806"/>
      <c r="G8" s="598" t="s">
        <v>2047</v>
      </c>
      <c r="H8" s="426" t="s">
        <v>1756</v>
      </c>
      <c r="I8" s="552" t="s">
        <v>2819</v>
      </c>
      <c r="J8" s="533"/>
      <c r="K8" s="534">
        <f t="shared" ref="K8:K38" si="5">S8*J8</f>
        <v>0</v>
      </c>
      <c r="L8" s="533"/>
      <c r="M8" s="534">
        <f t="shared" ref="M8:M38" si="6">S8*L8</f>
        <v>0</v>
      </c>
      <c r="N8" s="533">
        <v>1</v>
      </c>
      <c r="O8" s="534">
        <f t="shared" ref="O8:O38" si="7">S8*N8</f>
        <v>6278</v>
      </c>
      <c r="P8" s="533"/>
      <c r="Q8" s="534">
        <f t="shared" ref="Q8:Q38" si="8">S8*P8</f>
        <v>0</v>
      </c>
      <c r="R8" s="535">
        <f t="shared" ref="R8:R38" si="9">+J8+L8+N8+P8</f>
        <v>1</v>
      </c>
      <c r="S8" s="736">
        <v>6278</v>
      </c>
      <c r="T8" s="337" t="s">
        <v>1598</v>
      </c>
      <c r="U8" s="337" t="s">
        <v>1599</v>
      </c>
      <c r="V8" s="374" t="s">
        <v>2507</v>
      </c>
      <c r="W8" s="337" t="s">
        <v>1728</v>
      </c>
      <c r="X8" s="458" t="s">
        <v>1761</v>
      </c>
    </row>
    <row r="9" spans="1:24" ht="178.15" customHeight="1">
      <c r="A9" s="862"/>
      <c r="B9" s="867"/>
      <c r="C9" s="815"/>
      <c r="D9" s="812"/>
      <c r="E9" s="806"/>
      <c r="F9" s="806"/>
      <c r="G9" s="598" t="s">
        <v>2048</v>
      </c>
      <c r="H9" s="814" t="s">
        <v>1757</v>
      </c>
      <c r="I9" s="546" t="s">
        <v>2263</v>
      </c>
      <c r="J9" s="533"/>
      <c r="K9" s="534">
        <f t="shared" si="5"/>
        <v>0</v>
      </c>
      <c r="L9" s="533">
        <v>1</v>
      </c>
      <c r="M9" s="534">
        <f t="shared" si="6"/>
        <v>6418</v>
      </c>
      <c r="N9" s="533"/>
      <c r="O9" s="534">
        <f t="shared" si="7"/>
        <v>0</v>
      </c>
      <c r="P9" s="533"/>
      <c r="Q9" s="534">
        <f t="shared" si="8"/>
        <v>0</v>
      </c>
      <c r="R9" s="535">
        <f t="shared" si="9"/>
        <v>1</v>
      </c>
      <c r="S9" s="736">
        <v>6418</v>
      </c>
      <c r="T9" s="861" t="s">
        <v>1600</v>
      </c>
      <c r="U9" s="861" t="s">
        <v>1601</v>
      </c>
      <c r="V9" s="374" t="s">
        <v>2508</v>
      </c>
      <c r="W9" s="878" t="s">
        <v>1762</v>
      </c>
      <c r="X9" s="876" t="s">
        <v>1799</v>
      </c>
    </row>
    <row r="10" spans="1:24" ht="169.15" customHeight="1">
      <c r="A10" s="862"/>
      <c r="B10" s="867"/>
      <c r="C10" s="815"/>
      <c r="D10" s="812"/>
      <c r="E10" s="806"/>
      <c r="F10" s="806"/>
      <c r="G10" s="598" t="s">
        <v>2049</v>
      </c>
      <c r="H10" s="815"/>
      <c r="I10" s="546" t="s">
        <v>2264</v>
      </c>
      <c r="J10" s="533"/>
      <c r="K10" s="534">
        <f t="shared" si="5"/>
        <v>0</v>
      </c>
      <c r="L10" s="533">
        <v>1</v>
      </c>
      <c r="M10" s="534">
        <f t="shared" si="6"/>
        <v>3987</v>
      </c>
      <c r="N10" s="533"/>
      <c r="O10" s="534">
        <f t="shared" si="7"/>
        <v>0</v>
      </c>
      <c r="P10" s="533"/>
      <c r="Q10" s="534">
        <f t="shared" si="8"/>
        <v>0</v>
      </c>
      <c r="R10" s="535">
        <f t="shared" si="9"/>
        <v>1</v>
      </c>
      <c r="S10" s="736">
        <v>3987</v>
      </c>
      <c r="T10" s="862"/>
      <c r="U10" s="862"/>
      <c r="V10" s="374" t="s">
        <v>2509</v>
      </c>
      <c r="W10" s="879"/>
      <c r="X10" s="881"/>
    </row>
    <row r="11" spans="1:24" ht="187.15" customHeight="1">
      <c r="A11" s="862"/>
      <c r="B11" s="867"/>
      <c r="C11" s="815"/>
      <c r="D11" s="812"/>
      <c r="E11" s="806"/>
      <c r="F11" s="806"/>
      <c r="G11" s="598" t="s">
        <v>2050</v>
      </c>
      <c r="H11" s="815"/>
      <c r="I11" s="546" t="s">
        <v>2265</v>
      </c>
      <c r="J11" s="533"/>
      <c r="K11" s="534">
        <f t="shared" si="5"/>
        <v>0</v>
      </c>
      <c r="L11" s="533"/>
      <c r="M11" s="534">
        <f t="shared" si="6"/>
        <v>0</v>
      </c>
      <c r="N11" s="533"/>
      <c r="O11" s="534">
        <f t="shared" si="7"/>
        <v>0</v>
      </c>
      <c r="P11" s="533"/>
      <c r="Q11" s="534">
        <f t="shared" si="8"/>
        <v>0</v>
      </c>
      <c r="R11" s="535">
        <f t="shared" si="9"/>
        <v>0</v>
      </c>
      <c r="S11" s="736"/>
      <c r="T11" s="862"/>
      <c r="U11" s="862"/>
      <c r="V11" s="374" t="s">
        <v>2510</v>
      </c>
      <c r="W11" s="879"/>
      <c r="X11" s="881"/>
    </row>
    <row r="12" spans="1:24" ht="109.15" customHeight="1">
      <c r="A12" s="862"/>
      <c r="B12" s="867"/>
      <c r="C12" s="815"/>
      <c r="D12" s="812"/>
      <c r="E12" s="806"/>
      <c r="F12" s="806"/>
      <c r="G12" s="598" t="s">
        <v>2051</v>
      </c>
      <c r="H12" s="816"/>
      <c r="I12" s="546" t="s">
        <v>2266</v>
      </c>
      <c r="J12" s="533"/>
      <c r="K12" s="534">
        <f t="shared" si="5"/>
        <v>0</v>
      </c>
      <c r="L12" s="533"/>
      <c r="M12" s="534">
        <f t="shared" si="6"/>
        <v>0</v>
      </c>
      <c r="N12" s="533"/>
      <c r="O12" s="534">
        <f t="shared" si="7"/>
        <v>0</v>
      </c>
      <c r="P12" s="533"/>
      <c r="Q12" s="534">
        <f t="shared" si="8"/>
        <v>0</v>
      </c>
      <c r="R12" s="535">
        <f t="shared" si="9"/>
        <v>0</v>
      </c>
      <c r="S12" s="736"/>
      <c r="T12" s="875"/>
      <c r="U12" s="875"/>
      <c r="V12" s="374" t="s">
        <v>2511</v>
      </c>
      <c r="W12" s="880"/>
      <c r="X12" s="877"/>
    </row>
    <row r="13" spans="1:24" ht="183.6" customHeight="1">
      <c r="A13" s="862"/>
      <c r="B13" s="867"/>
      <c r="C13" s="815"/>
      <c r="D13" s="812"/>
      <c r="E13" s="806"/>
      <c r="F13" s="806"/>
      <c r="G13" s="598" t="s">
        <v>2052</v>
      </c>
      <c r="H13" s="628" t="s">
        <v>1758</v>
      </c>
      <c r="I13" s="547" t="s">
        <v>2820</v>
      </c>
      <c r="J13" s="533"/>
      <c r="K13" s="534">
        <f t="shared" si="5"/>
        <v>0</v>
      </c>
      <c r="L13" s="533"/>
      <c r="M13" s="534">
        <f t="shared" si="6"/>
        <v>0</v>
      </c>
      <c r="N13" s="533"/>
      <c r="O13" s="534">
        <f t="shared" si="7"/>
        <v>0</v>
      </c>
      <c r="P13" s="533"/>
      <c r="Q13" s="534">
        <f t="shared" si="8"/>
        <v>0</v>
      </c>
      <c r="R13" s="535">
        <f t="shared" si="9"/>
        <v>0</v>
      </c>
      <c r="S13" s="736"/>
      <c r="T13" s="337" t="s">
        <v>1602</v>
      </c>
      <c r="U13" s="337" t="s">
        <v>1603</v>
      </c>
      <c r="V13" s="374" t="s">
        <v>2512</v>
      </c>
      <c r="W13" s="672" t="s">
        <v>1762</v>
      </c>
      <c r="X13" s="458" t="s">
        <v>1799</v>
      </c>
    </row>
    <row r="14" spans="1:24" ht="264.60000000000002" customHeight="1">
      <c r="A14" s="862"/>
      <c r="B14" s="868"/>
      <c r="C14" s="815"/>
      <c r="D14" s="812"/>
      <c r="E14" s="806"/>
      <c r="F14" s="806"/>
      <c r="G14" s="598" t="s">
        <v>2053</v>
      </c>
      <c r="H14" s="628" t="s">
        <v>1758</v>
      </c>
      <c r="I14" s="547" t="s">
        <v>2415</v>
      </c>
      <c r="J14" s="533"/>
      <c r="K14" s="534">
        <f t="shared" si="5"/>
        <v>0</v>
      </c>
      <c r="L14" s="533">
        <v>1</v>
      </c>
      <c r="M14" s="534">
        <f t="shared" si="6"/>
        <v>444000</v>
      </c>
      <c r="N14" s="533"/>
      <c r="O14" s="534">
        <f t="shared" si="7"/>
        <v>0</v>
      </c>
      <c r="P14" s="533"/>
      <c r="Q14" s="534">
        <f t="shared" si="8"/>
        <v>0</v>
      </c>
      <c r="R14" s="535">
        <f t="shared" si="9"/>
        <v>1</v>
      </c>
      <c r="S14" s="736">
        <v>444000</v>
      </c>
      <c r="T14" s="337" t="s">
        <v>1604</v>
      </c>
      <c r="U14" s="337" t="s">
        <v>2524</v>
      </c>
      <c r="V14" s="374" t="s">
        <v>2513</v>
      </c>
      <c r="W14" s="672" t="s">
        <v>1762</v>
      </c>
      <c r="X14" s="458" t="s">
        <v>2525</v>
      </c>
    </row>
    <row r="15" spans="1:24" ht="190.15" customHeight="1">
      <c r="A15" s="862"/>
      <c r="B15" s="866" t="s">
        <v>1347</v>
      </c>
      <c r="C15" s="815"/>
      <c r="D15" s="812"/>
      <c r="E15" s="806"/>
      <c r="F15" s="806"/>
      <c r="G15" s="598" t="s">
        <v>2054</v>
      </c>
      <c r="H15" s="426" t="s">
        <v>1759</v>
      </c>
      <c r="I15" s="548" t="s">
        <v>2821</v>
      </c>
      <c r="J15" s="533"/>
      <c r="K15" s="534">
        <f t="shared" si="5"/>
        <v>0</v>
      </c>
      <c r="L15" s="533">
        <v>1</v>
      </c>
      <c r="M15" s="534">
        <f t="shared" si="6"/>
        <v>2550</v>
      </c>
      <c r="N15" s="533"/>
      <c r="O15" s="534">
        <f t="shared" si="7"/>
        <v>0</v>
      </c>
      <c r="P15" s="533"/>
      <c r="Q15" s="534">
        <f t="shared" si="8"/>
        <v>0</v>
      </c>
      <c r="R15" s="535">
        <f t="shared" si="9"/>
        <v>1</v>
      </c>
      <c r="S15" s="736">
        <v>2550</v>
      </c>
      <c r="T15" s="337" t="s">
        <v>1605</v>
      </c>
      <c r="U15" s="337" t="s">
        <v>1606</v>
      </c>
      <c r="V15" s="374" t="s">
        <v>2514</v>
      </c>
      <c r="W15" s="687" t="s">
        <v>2526</v>
      </c>
      <c r="X15" s="458" t="s">
        <v>1800</v>
      </c>
    </row>
    <row r="16" spans="1:24" ht="100.15" customHeight="1">
      <c r="A16" s="862"/>
      <c r="B16" s="867"/>
      <c r="C16" s="815"/>
      <c r="D16" s="812"/>
      <c r="E16" s="806"/>
      <c r="F16" s="806"/>
      <c r="G16" s="598" t="s">
        <v>2089</v>
      </c>
      <c r="H16" s="426" t="s">
        <v>1759</v>
      </c>
      <c r="I16" s="465" t="s">
        <v>2267</v>
      </c>
      <c r="J16" s="533"/>
      <c r="K16" s="534">
        <f t="shared" ref="K16:K18" si="10">S16*J16</f>
        <v>0</v>
      </c>
      <c r="L16" s="533">
        <v>1</v>
      </c>
      <c r="M16" s="534">
        <f t="shared" ref="M16:M18" si="11">S16*L16</f>
        <v>4278</v>
      </c>
      <c r="N16" s="533"/>
      <c r="O16" s="534">
        <f t="shared" ref="O16:O18" si="12">S16*N16</f>
        <v>0</v>
      </c>
      <c r="P16" s="533"/>
      <c r="Q16" s="534">
        <f t="shared" ref="Q16:Q18" si="13">S16*P16</f>
        <v>0</v>
      </c>
      <c r="R16" s="535">
        <f t="shared" ref="R16:R18" si="14">+J16+L16+N16+P16</f>
        <v>1</v>
      </c>
      <c r="S16" s="736">
        <v>4278</v>
      </c>
      <c r="T16" s="861" t="s">
        <v>2528</v>
      </c>
      <c r="U16" s="861" t="s">
        <v>2529</v>
      </c>
      <c r="V16" s="374" t="s">
        <v>2515</v>
      </c>
      <c r="W16" s="861" t="s">
        <v>2527</v>
      </c>
      <c r="X16" s="876" t="s">
        <v>2530</v>
      </c>
    </row>
    <row r="17" spans="1:24" ht="63" customHeight="1">
      <c r="A17" s="862"/>
      <c r="B17" s="867"/>
      <c r="C17" s="815"/>
      <c r="D17" s="812"/>
      <c r="E17" s="806"/>
      <c r="F17" s="806"/>
      <c r="G17" s="598" t="s">
        <v>2416</v>
      </c>
      <c r="H17" s="426" t="s">
        <v>1759</v>
      </c>
      <c r="I17" s="465" t="s">
        <v>2822</v>
      </c>
      <c r="J17" s="533"/>
      <c r="K17" s="534">
        <f t="shared" si="10"/>
        <v>0</v>
      </c>
      <c r="L17" s="533">
        <v>0.5</v>
      </c>
      <c r="M17" s="534">
        <f t="shared" si="11"/>
        <v>4000</v>
      </c>
      <c r="N17" s="533"/>
      <c r="O17" s="534">
        <f t="shared" si="12"/>
        <v>0</v>
      </c>
      <c r="P17" s="533">
        <v>0.5</v>
      </c>
      <c r="Q17" s="534">
        <f t="shared" si="13"/>
        <v>4000</v>
      </c>
      <c r="R17" s="535">
        <f t="shared" si="14"/>
        <v>1</v>
      </c>
      <c r="S17" s="736">
        <v>8000</v>
      </c>
      <c r="T17" s="875"/>
      <c r="U17" s="875"/>
      <c r="V17" s="374" t="s">
        <v>2516</v>
      </c>
      <c r="W17" s="875"/>
      <c r="X17" s="877"/>
    </row>
    <row r="18" spans="1:24" ht="172.15" customHeight="1">
      <c r="A18" s="862"/>
      <c r="B18" s="867"/>
      <c r="C18" s="815"/>
      <c r="D18" s="812"/>
      <c r="E18" s="806"/>
      <c r="F18" s="806"/>
      <c r="G18" s="598" t="s">
        <v>2417</v>
      </c>
      <c r="H18" s="426" t="s">
        <v>1759</v>
      </c>
      <c r="I18" s="465" t="s">
        <v>2531</v>
      </c>
      <c r="J18" s="533"/>
      <c r="K18" s="534">
        <f t="shared" si="10"/>
        <v>0</v>
      </c>
      <c r="L18" s="533"/>
      <c r="M18" s="534">
        <f t="shared" si="11"/>
        <v>0</v>
      </c>
      <c r="N18" s="533"/>
      <c r="O18" s="534">
        <f t="shared" si="12"/>
        <v>0</v>
      </c>
      <c r="P18" s="533"/>
      <c r="Q18" s="534">
        <f t="shared" si="13"/>
        <v>0</v>
      </c>
      <c r="R18" s="535">
        <f t="shared" si="14"/>
        <v>0</v>
      </c>
      <c r="S18" s="736"/>
      <c r="T18" s="337" t="s">
        <v>2532</v>
      </c>
      <c r="U18" s="337" t="s">
        <v>2517</v>
      </c>
      <c r="V18" s="374" t="s">
        <v>2518</v>
      </c>
      <c r="W18" s="672" t="s">
        <v>2533</v>
      </c>
      <c r="X18" s="458" t="s">
        <v>2534</v>
      </c>
    </row>
    <row r="19" spans="1:24" ht="409.6" customHeight="1">
      <c r="A19" s="862"/>
      <c r="B19" s="867"/>
      <c r="C19" s="815"/>
      <c r="D19" s="812"/>
      <c r="E19" s="806"/>
      <c r="F19" s="806"/>
      <c r="G19" s="598" t="s">
        <v>2418</v>
      </c>
      <c r="H19" s="419" t="s">
        <v>1759</v>
      </c>
      <c r="I19" s="485" t="s">
        <v>2348</v>
      </c>
      <c r="J19" s="533"/>
      <c r="K19" s="534">
        <f t="shared" si="5"/>
        <v>0</v>
      </c>
      <c r="L19" s="533">
        <v>0.33329999999999999</v>
      </c>
      <c r="M19" s="534">
        <f t="shared" si="6"/>
        <v>621071.22</v>
      </c>
      <c r="N19" s="533">
        <v>0.33329999999999999</v>
      </c>
      <c r="O19" s="534">
        <f t="shared" si="7"/>
        <v>621071.22</v>
      </c>
      <c r="P19" s="533">
        <v>0.33329999999999999</v>
      </c>
      <c r="Q19" s="534">
        <f t="shared" si="8"/>
        <v>621071.22</v>
      </c>
      <c r="R19" s="535">
        <f t="shared" si="9"/>
        <v>0.99990000000000001</v>
      </c>
      <c r="S19" s="736">
        <v>1863400</v>
      </c>
      <c r="T19" s="705" t="s">
        <v>2521</v>
      </c>
      <c r="U19" s="705" t="s">
        <v>2520</v>
      </c>
      <c r="V19" s="312" t="s">
        <v>2519</v>
      </c>
      <c r="W19" s="705" t="s">
        <v>2535</v>
      </c>
      <c r="X19" s="421" t="s">
        <v>2536</v>
      </c>
    </row>
    <row r="20" spans="1:24" ht="210" customHeight="1">
      <c r="A20" s="862"/>
      <c r="B20" s="867"/>
      <c r="C20" s="815"/>
      <c r="D20" s="812"/>
      <c r="E20" s="806"/>
      <c r="F20" s="806"/>
      <c r="G20" s="598" t="s">
        <v>2419</v>
      </c>
      <c r="H20" s="419" t="s">
        <v>1759</v>
      </c>
      <c r="I20" s="465" t="s">
        <v>2349</v>
      </c>
      <c r="J20" s="533">
        <v>0.5</v>
      </c>
      <c r="K20" s="534">
        <f t="shared" si="5"/>
        <v>19935.5</v>
      </c>
      <c r="L20" s="533">
        <v>0.5</v>
      </c>
      <c r="M20" s="534">
        <f t="shared" si="6"/>
        <v>19935.5</v>
      </c>
      <c r="N20" s="533"/>
      <c r="O20" s="534">
        <f t="shared" si="7"/>
        <v>0</v>
      </c>
      <c r="P20" s="533"/>
      <c r="Q20" s="534">
        <f t="shared" si="8"/>
        <v>0</v>
      </c>
      <c r="R20" s="535">
        <f t="shared" si="9"/>
        <v>1</v>
      </c>
      <c r="S20" s="736">
        <v>39871</v>
      </c>
      <c r="T20" s="337" t="s">
        <v>2537</v>
      </c>
      <c r="U20" s="337" t="s">
        <v>2538</v>
      </c>
      <c r="V20" s="374" t="s">
        <v>2515</v>
      </c>
      <c r="W20" s="672" t="s">
        <v>2539</v>
      </c>
      <c r="X20" s="689" t="s">
        <v>2540</v>
      </c>
    </row>
    <row r="21" spans="1:24" ht="153.6" customHeight="1">
      <c r="A21" s="862"/>
      <c r="B21" s="867"/>
      <c r="C21" s="815"/>
      <c r="D21" s="812"/>
      <c r="E21" s="806"/>
      <c r="F21" s="806"/>
      <c r="G21" s="598" t="s">
        <v>2420</v>
      </c>
      <c r="H21" s="419" t="s">
        <v>1759</v>
      </c>
      <c r="I21" s="465" t="s">
        <v>2350</v>
      </c>
      <c r="J21" s="533"/>
      <c r="K21" s="534">
        <f t="shared" ref="K21:K31" si="15">S21*J21</f>
        <v>0</v>
      </c>
      <c r="L21" s="533"/>
      <c r="M21" s="534">
        <f t="shared" ref="M21:M31" si="16">S21*L21</f>
        <v>0</v>
      </c>
      <c r="N21" s="533"/>
      <c r="O21" s="534">
        <f t="shared" ref="O21:O31" si="17">S21*N21</f>
        <v>0</v>
      </c>
      <c r="P21" s="533"/>
      <c r="Q21" s="534">
        <f t="shared" ref="Q21:Q31" si="18">S21*P21</f>
        <v>0</v>
      </c>
      <c r="R21" s="535">
        <f t="shared" ref="R21:R31" si="19">+J21+L21+N21+P21</f>
        <v>0</v>
      </c>
      <c r="S21" s="736">
        <v>0</v>
      </c>
      <c r="T21" s="337" t="s">
        <v>2541</v>
      </c>
      <c r="U21" s="337" t="s">
        <v>2542</v>
      </c>
      <c r="V21" s="374" t="s">
        <v>2522</v>
      </c>
      <c r="W21" s="672" t="s">
        <v>2543</v>
      </c>
      <c r="X21" s="689" t="s">
        <v>2547</v>
      </c>
    </row>
    <row r="22" spans="1:24" ht="216" customHeight="1">
      <c r="A22" s="862"/>
      <c r="B22" s="867"/>
      <c r="C22" s="815"/>
      <c r="D22" s="812"/>
      <c r="E22" s="806"/>
      <c r="F22" s="806"/>
      <c r="G22" s="598" t="s">
        <v>2421</v>
      </c>
      <c r="H22" s="419" t="s">
        <v>1759</v>
      </c>
      <c r="I22" s="465" t="s">
        <v>2823</v>
      </c>
      <c r="J22" s="533">
        <v>0.25</v>
      </c>
      <c r="K22" s="534">
        <f t="shared" si="15"/>
        <v>7000</v>
      </c>
      <c r="L22" s="533">
        <v>0.25</v>
      </c>
      <c r="M22" s="534">
        <f t="shared" si="16"/>
        <v>7000</v>
      </c>
      <c r="N22" s="533">
        <v>0.25</v>
      </c>
      <c r="O22" s="534">
        <f t="shared" si="17"/>
        <v>7000</v>
      </c>
      <c r="P22" s="533">
        <v>0.25</v>
      </c>
      <c r="Q22" s="534">
        <f t="shared" si="18"/>
        <v>7000</v>
      </c>
      <c r="R22" s="535">
        <f t="shared" si="19"/>
        <v>1</v>
      </c>
      <c r="S22" s="736">
        <v>28000</v>
      </c>
      <c r="T22" s="337" t="s">
        <v>2544</v>
      </c>
      <c r="U22" s="337" t="s">
        <v>2545</v>
      </c>
      <c r="V22" s="374" t="s">
        <v>2523</v>
      </c>
      <c r="W22" s="672" t="s">
        <v>2526</v>
      </c>
      <c r="X22" s="689" t="s">
        <v>2546</v>
      </c>
    </row>
    <row r="23" spans="1:24" ht="177.6" customHeight="1">
      <c r="A23" s="862"/>
      <c r="B23" s="867"/>
      <c r="C23" s="815"/>
      <c r="D23" s="812"/>
      <c r="E23" s="806"/>
      <c r="F23" s="806"/>
      <c r="G23" s="598" t="s">
        <v>2422</v>
      </c>
      <c r="H23" s="419" t="s">
        <v>1759</v>
      </c>
      <c r="I23" s="465" t="s">
        <v>2351</v>
      </c>
      <c r="J23" s="533"/>
      <c r="K23" s="534">
        <f t="shared" si="15"/>
        <v>0</v>
      </c>
      <c r="L23" s="533"/>
      <c r="M23" s="534">
        <f t="shared" si="16"/>
        <v>0</v>
      </c>
      <c r="N23" s="533"/>
      <c r="O23" s="534">
        <f t="shared" si="17"/>
        <v>0</v>
      </c>
      <c r="P23" s="533"/>
      <c r="Q23" s="534">
        <f t="shared" si="18"/>
        <v>0</v>
      </c>
      <c r="R23" s="535">
        <f t="shared" si="19"/>
        <v>0</v>
      </c>
      <c r="S23" s="736"/>
      <c r="T23" s="337" t="s">
        <v>2548</v>
      </c>
      <c r="U23" s="337" t="s">
        <v>2549</v>
      </c>
      <c r="V23" s="374" t="s">
        <v>2515</v>
      </c>
      <c r="W23" s="878" t="s">
        <v>2550</v>
      </c>
      <c r="X23" s="458" t="s">
        <v>2551</v>
      </c>
    </row>
    <row r="24" spans="1:24" ht="133.15" customHeight="1">
      <c r="A24" s="862"/>
      <c r="B24" s="867"/>
      <c r="C24" s="815"/>
      <c r="D24" s="812"/>
      <c r="E24" s="806"/>
      <c r="F24" s="806"/>
      <c r="G24" s="598" t="s">
        <v>2423</v>
      </c>
      <c r="H24" s="419" t="s">
        <v>1759</v>
      </c>
      <c r="I24" s="465" t="s">
        <v>2352</v>
      </c>
      <c r="J24" s="533"/>
      <c r="K24" s="534">
        <f t="shared" si="15"/>
        <v>0</v>
      </c>
      <c r="L24" s="533"/>
      <c r="M24" s="534">
        <f t="shared" si="16"/>
        <v>0</v>
      </c>
      <c r="N24" s="533"/>
      <c r="O24" s="534">
        <f t="shared" si="17"/>
        <v>0</v>
      </c>
      <c r="P24" s="533"/>
      <c r="Q24" s="534">
        <f t="shared" si="18"/>
        <v>0</v>
      </c>
      <c r="R24" s="535">
        <f t="shared" si="19"/>
        <v>0</v>
      </c>
      <c r="S24" s="736"/>
      <c r="T24" s="337" t="s">
        <v>2553</v>
      </c>
      <c r="U24" s="337" t="s">
        <v>2554</v>
      </c>
      <c r="V24" s="374" t="s">
        <v>2555</v>
      </c>
      <c r="W24" s="879"/>
      <c r="X24" s="689" t="s">
        <v>2552</v>
      </c>
    </row>
    <row r="25" spans="1:24" ht="140.44999999999999" customHeight="1">
      <c r="A25" s="862"/>
      <c r="B25" s="867"/>
      <c r="C25" s="815"/>
      <c r="D25" s="812"/>
      <c r="E25" s="806"/>
      <c r="F25" s="806"/>
      <c r="G25" s="598" t="s">
        <v>2424</v>
      </c>
      <c r="H25" s="419" t="s">
        <v>1759</v>
      </c>
      <c r="I25" s="465" t="s">
        <v>2556</v>
      </c>
      <c r="J25" s="533"/>
      <c r="K25" s="534">
        <f t="shared" si="15"/>
        <v>0</v>
      </c>
      <c r="L25" s="533"/>
      <c r="M25" s="534">
        <f t="shared" si="16"/>
        <v>0</v>
      </c>
      <c r="N25" s="533"/>
      <c r="O25" s="534">
        <f t="shared" si="17"/>
        <v>0</v>
      </c>
      <c r="P25" s="533"/>
      <c r="Q25" s="534">
        <f t="shared" si="18"/>
        <v>0</v>
      </c>
      <c r="R25" s="535">
        <f t="shared" si="19"/>
        <v>0</v>
      </c>
      <c r="S25" s="736"/>
      <c r="T25" s="236" t="s">
        <v>2548</v>
      </c>
      <c r="U25" s="687" t="s">
        <v>2557</v>
      </c>
      <c r="V25" s="374" t="s">
        <v>2515</v>
      </c>
      <c r="W25" s="880"/>
      <c r="X25" s="706" t="s">
        <v>2558</v>
      </c>
    </row>
    <row r="26" spans="1:24" ht="165.6" customHeight="1">
      <c r="A26" s="862"/>
      <c r="B26" s="867"/>
      <c r="C26" s="815"/>
      <c r="D26" s="812"/>
      <c r="E26" s="806"/>
      <c r="F26" s="806"/>
      <c r="G26" s="598" t="s">
        <v>2425</v>
      </c>
      <c r="H26" s="419" t="s">
        <v>1759</v>
      </c>
      <c r="I26" s="465" t="s">
        <v>2824</v>
      </c>
      <c r="J26" s="533"/>
      <c r="K26" s="534">
        <f t="shared" si="15"/>
        <v>0</v>
      </c>
      <c r="L26" s="533">
        <v>1</v>
      </c>
      <c r="M26" s="534">
        <f t="shared" si="16"/>
        <v>12000</v>
      </c>
      <c r="N26" s="533"/>
      <c r="O26" s="534">
        <f t="shared" si="17"/>
        <v>0</v>
      </c>
      <c r="P26" s="533"/>
      <c r="Q26" s="534">
        <f t="shared" si="18"/>
        <v>0</v>
      </c>
      <c r="R26" s="535">
        <f t="shared" si="19"/>
        <v>1</v>
      </c>
      <c r="S26" s="736">
        <v>12000</v>
      </c>
      <c r="T26" s="337" t="s">
        <v>2561</v>
      </c>
      <c r="U26" s="878" t="s">
        <v>2560</v>
      </c>
      <c r="V26" s="849" t="s">
        <v>2562</v>
      </c>
      <c r="W26" s="878" t="s">
        <v>2563</v>
      </c>
      <c r="X26" s="876" t="s">
        <v>2559</v>
      </c>
    </row>
    <row r="27" spans="1:24" ht="150.6" customHeight="1">
      <c r="A27" s="862"/>
      <c r="B27" s="867"/>
      <c r="C27" s="815"/>
      <c r="D27" s="812"/>
      <c r="E27" s="806"/>
      <c r="F27" s="806"/>
      <c r="G27" s="598" t="s">
        <v>2426</v>
      </c>
      <c r="H27" s="419" t="s">
        <v>1759</v>
      </c>
      <c r="I27" s="465" t="s">
        <v>2825</v>
      </c>
      <c r="J27" s="533"/>
      <c r="K27" s="534">
        <f t="shared" si="15"/>
        <v>0</v>
      </c>
      <c r="L27" s="533"/>
      <c r="M27" s="534">
        <f t="shared" si="16"/>
        <v>0</v>
      </c>
      <c r="N27" s="533">
        <v>1</v>
      </c>
      <c r="O27" s="534">
        <f t="shared" si="17"/>
        <v>20250</v>
      </c>
      <c r="P27" s="533"/>
      <c r="Q27" s="534">
        <f t="shared" si="18"/>
        <v>0</v>
      </c>
      <c r="R27" s="535">
        <f t="shared" si="19"/>
        <v>1</v>
      </c>
      <c r="S27" s="736">
        <v>20250</v>
      </c>
      <c r="T27" s="337" t="s">
        <v>2564</v>
      </c>
      <c r="U27" s="880"/>
      <c r="V27" s="884"/>
      <c r="W27" s="880"/>
      <c r="X27" s="877"/>
    </row>
    <row r="28" spans="1:24" ht="182.45" customHeight="1">
      <c r="A28" s="862"/>
      <c r="B28" s="867"/>
      <c r="C28" s="815"/>
      <c r="D28" s="812"/>
      <c r="E28" s="806"/>
      <c r="F28" s="806"/>
      <c r="G28" s="598" t="s">
        <v>2427</v>
      </c>
      <c r="H28" s="419" t="s">
        <v>1759</v>
      </c>
      <c r="I28" s="465" t="s">
        <v>2353</v>
      </c>
      <c r="J28" s="533">
        <v>0.25</v>
      </c>
      <c r="K28" s="534">
        <f t="shared" si="15"/>
        <v>41391.75</v>
      </c>
      <c r="L28" s="533">
        <v>0.25</v>
      </c>
      <c r="M28" s="534">
        <f t="shared" si="16"/>
        <v>41391.75</v>
      </c>
      <c r="N28" s="533">
        <v>0.25</v>
      </c>
      <c r="O28" s="534">
        <f t="shared" si="17"/>
        <v>41391.75</v>
      </c>
      <c r="P28" s="533">
        <v>0.25</v>
      </c>
      <c r="Q28" s="534">
        <f t="shared" si="18"/>
        <v>41391.75</v>
      </c>
      <c r="R28" s="535">
        <f t="shared" si="19"/>
        <v>1</v>
      </c>
      <c r="S28" s="736">
        <v>165567</v>
      </c>
      <c r="T28" s="337" t="s">
        <v>2567</v>
      </c>
      <c r="U28" s="687" t="s">
        <v>2566</v>
      </c>
      <c r="V28" s="374" t="s">
        <v>2568</v>
      </c>
      <c r="W28" s="672" t="s">
        <v>2569</v>
      </c>
      <c r="X28" s="689" t="s">
        <v>2565</v>
      </c>
    </row>
    <row r="29" spans="1:24" ht="324.60000000000002" customHeight="1">
      <c r="A29" s="862"/>
      <c r="B29" s="867"/>
      <c r="C29" s="815"/>
      <c r="D29" s="812"/>
      <c r="E29" s="806"/>
      <c r="F29" s="806"/>
      <c r="G29" s="598" t="s">
        <v>2428</v>
      </c>
      <c r="H29" s="419" t="s">
        <v>1759</v>
      </c>
      <c r="I29" s="465" t="s">
        <v>2354</v>
      </c>
      <c r="J29" s="533">
        <v>1</v>
      </c>
      <c r="K29" s="534">
        <f t="shared" si="15"/>
        <v>25696</v>
      </c>
      <c r="L29" s="533"/>
      <c r="M29" s="534">
        <f t="shared" si="16"/>
        <v>0</v>
      </c>
      <c r="N29" s="533"/>
      <c r="O29" s="534">
        <f t="shared" si="17"/>
        <v>0</v>
      </c>
      <c r="P29" s="533"/>
      <c r="Q29" s="534">
        <f t="shared" si="18"/>
        <v>0</v>
      </c>
      <c r="R29" s="535">
        <f t="shared" si="19"/>
        <v>1</v>
      </c>
      <c r="S29" s="736">
        <v>25696</v>
      </c>
      <c r="T29" s="337" t="s">
        <v>2572</v>
      </c>
      <c r="U29" s="337" t="s">
        <v>2571</v>
      </c>
      <c r="V29" s="374" t="s">
        <v>2518</v>
      </c>
      <c r="W29" s="672" t="s">
        <v>2573</v>
      </c>
      <c r="X29" s="689" t="s">
        <v>2570</v>
      </c>
    </row>
    <row r="30" spans="1:24" ht="97.15" customHeight="1">
      <c r="A30" s="862"/>
      <c r="B30" s="867"/>
      <c r="C30" s="815"/>
      <c r="D30" s="812"/>
      <c r="E30" s="806"/>
      <c r="F30" s="806"/>
      <c r="G30" s="598" t="s">
        <v>2429</v>
      </c>
      <c r="H30" s="419" t="s">
        <v>1759</v>
      </c>
      <c r="I30" s="465" t="s">
        <v>2355</v>
      </c>
      <c r="J30" s="533"/>
      <c r="K30" s="534">
        <f t="shared" si="15"/>
        <v>0</v>
      </c>
      <c r="L30" s="533"/>
      <c r="M30" s="534">
        <f t="shared" si="16"/>
        <v>0</v>
      </c>
      <c r="N30" s="533"/>
      <c r="O30" s="534">
        <f t="shared" si="17"/>
        <v>0</v>
      </c>
      <c r="P30" s="533">
        <v>1</v>
      </c>
      <c r="Q30" s="534">
        <f t="shared" si="18"/>
        <v>0</v>
      </c>
      <c r="R30" s="535">
        <f t="shared" si="19"/>
        <v>1</v>
      </c>
      <c r="S30" s="736"/>
      <c r="T30" s="337" t="s">
        <v>2575</v>
      </c>
      <c r="U30" s="337" t="s">
        <v>2574</v>
      </c>
      <c r="V30" s="374" t="s">
        <v>2576</v>
      </c>
      <c r="W30" s="672" t="s">
        <v>2577</v>
      </c>
      <c r="X30" s="458" t="s">
        <v>1762</v>
      </c>
    </row>
    <row r="31" spans="1:24" ht="132.6" customHeight="1">
      <c r="A31" s="862"/>
      <c r="B31" s="868"/>
      <c r="C31" s="815"/>
      <c r="D31" s="812"/>
      <c r="E31" s="806"/>
      <c r="F31" s="806"/>
      <c r="G31" s="598" t="s">
        <v>2430</v>
      </c>
      <c r="H31" s="419" t="s">
        <v>1759</v>
      </c>
      <c r="I31" s="465" t="s">
        <v>2356</v>
      </c>
      <c r="J31" s="533"/>
      <c r="K31" s="534">
        <f t="shared" si="15"/>
        <v>0</v>
      </c>
      <c r="L31" s="533"/>
      <c r="M31" s="534">
        <f t="shared" si="16"/>
        <v>0</v>
      </c>
      <c r="N31" s="533"/>
      <c r="O31" s="534">
        <f t="shared" si="17"/>
        <v>0</v>
      </c>
      <c r="P31" s="533"/>
      <c r="Q31" s="534">
        <f t="shared" si="18"/>
        <v>0</v>
      </c>
      <c r="R31" s="535">
        <f t="shared" si="19"/>
        <v>0</v>
      </c>
      <c r="S31" s="736"/>
      <c r="T31" s="337" t="s">
        <v>2579</v>
      </c>
      <c r="U31" s="337" t="s">
        <v>2580</v>
      </c>
      <c r="V31" s="374" t="s">
        <v>2511</v>
      </c>
      <c r="W31" s="672" t="s">
        <v>2581</v>
      </c>
      <c r="X31" s="458" t="s">
        <v>2578</v>
      </c>
    </row>
    <row r="32" spans="1:24" ht="144.6" customHeight="1">
      <c r="A32" s="862"/>
      <c r="B32" s="327" t="s">
        <v>1388</v>
      </c>
      <c r="C32" s="815"/>
      <c r="D32" s="812"/>
      <c r="E32" s="806"/>
      <c r="F32" s="806"/>
      <c r="G32" s="599"/>
      <c r="H32" s="544" t="s">
        <v>1763</v>
      </c>
      <c r="I32" s="662"/>
      <c r="J32" s="533"/>
      <c r="K32" s="534"/>
      <c r="L32" s="533"/>
      <c r="M32" s="534"/>
      <c r="N32" s="533"/>
      <c r="O32" s="534"/>
      <c r="P32" s="533"/>
      <c r="Q32" s="534"/>
      <c r="R32" s="535"/>
      <c r="S32" s="736"/>
      <c r="T32" s="337"/>
      <c r="U32" s="337"/>
      <c r="V32" s="374"/>
      <c r="W32" s="672"/>
      <c r="X32" s="458"/>
    </row>
    <row r="33" spans="1:24" ht="198.6" customHeight="1">
      <c r="A33" s="862"/>
      <c r="B33" s="327" t="s">
        <v>1348</v>
      </c>
      <c r="C33" s="815"/>
      <c r="D33" s="812"/>
      <c r="E33" s="806"/>
      <c r="F33" s="806"/>
      <c r="G33" s="599" t="s">
        <v>2055</v>
      </c>
      <c r="H33" s="419" t="s">
        <v>1764</v>
      </c>
      <c r="I33" s="549" t="s">
        <v>2268</v>
      </c>
      <c r="J33" s="533"/>
      <c r="K33" s="534">
        <f t="shared" si="5"/>
        <v>0</v>
      </c>
      <c r="L33" s="533"/>
      <c r="M33" s="534">
        <f t="shared" si="6"/>
        <v>0</v>
      </c>
      <c r="N33" s="533"/>
      <c r="O33" s="534">
        <f t="shared" si="7"/>
        <v>0</v>
      </c>
      <c r="P33" s="533">
        <v>1</v>
      </c>
      <c r="Q33" s="534">
        <f t="shared" si="8"/>
        <v>97500</v>
      </c>
      <c r="R33" s="535">
        <f t="shared" si="9"/>
        <v>1</v>
      </c>
      <c r="S33" s="736">
        <v>97500</v>
      </c>
      <c r="T33" s="337" t="s">
        <v>1607</v>
      </c>
      <c r="U33" s="337" t="s">
        <v>1608</v>
      </c>
      <c r="V33" s="374"/>
      <c r="W33" s="337" t="s">
        <v>1768</v>
      </c>
      <c r="X33" s="414" t="s">
        <v>1459</v>
      </c>
    </row>
    <row r="34" spans="1:24" ht="208.9" customHeight="1">
      <c r="A34" s="862"/>
      <c r="B34" s="327" t="s">
        <v>1389</v>
      </c>
      <c r="C34" s="815"/>
      <c r="D34" s="812"/>
      <c r="E34" s="806"/>
      <c r="F34" s="806"/>
      <c r="G34" s="600" t="s">
        <v>2056</v>
      </c>
      <c r="H34" s="419" t="s">
        <v>1765</v>
      </c>
      <c r="I34" s="550" t="s">
        <v>2269</v>
      </c>
      <c r="J34" s="533"/>
      <c r="K34" s="534">
        <f t="shared" si="5"/>
        <v>0</v>
      </c>
      <c r="L34" s="533"/>
      <c r="M34" s="534">
        <f t="shared" si="6"/>
        <v>0</v>
      </c>
      <c r="N34" s="533"/>
      <c r="O34" s="534">
        <f t="shared" si="7"/>
        <v>0</v>
      </c>
      <c r="P34" s="533"/>
      <c r="Q34" s="534">
        <f t="shared" si="8"/>
        <v>0</v>
      </c>
      <c r="R34" s="535">
        <f t="shared" si="9"/>
        <v>0</v>
      </c>
      <c r="S34" s="736"/>
      <c r="T34" s="337" t="s">
        <v>1609</v>
      </c>
      <c r="U34" s="337" t="s">
        <v>1610</v>
      </c>
      <c r="V34" s="374"/>
      <c r="W34" s="672" t="s">
        <v>1728</v>
      </c>
      <c r="X34" s="414" t="s">
        <v>2582</v>
      </c>
    </row>
    <row r="35" spans="1:24" ht="101.45" customHeight="1">
      <c r="A35" s="862"/>
      <c r="B35" s="327" t="s">
        <v>1390</v>
      </c>
      <c r="C35" s="815"/>
      <c r="D35" s="812"/>
      <c r="E35" s="806"/>
      <c r="F35" s="806"/>
      <c r="G35" s="599"/>
      <c r="H35" s="419" t="s">
        <v>1766</v>
      </c>
      <c r="I35" s="375"/>
      <c r="J35" s="533"/>
      <c r="K35" s="534">
        <f t="shared" si="5"/>
        <v>0</v>
      </c>
      <c r="L35" s="533"/>
      <c r="M35" s="534">
        <f t="shared" si="6"/>
        <v>0</v>
      </c>
      <c r="N35" s="533"/>
      <c r="O35" s="534">
        <f t="shared" si="7"/>
        <v>0</v>
      </c>
      <c r="P35" s="533"/>
      <c r="Q35" s="534">
        <f t="shared" si="8"/>
        <v>0</v>
      </c>
      <c r="R35" s="535">
        <f t="shared" si="9"/>
        <v>0</v>
      </c>
      <c r="S35" s="736"/>
      <c r="T35" s="337"/>
      <c r="U35" s="337"/>
      <c r="V35" s="374"/>
      <c r="W35" s="672"/>
      <c r="X35" s="415"/>
    </row>
    <row r="36" spans="1:24" ht="154.9" customHeight="1">
      <c r="A36" s="862"/>
      <c r="B36" s="866" t="s">
        <v>1391</v>
      </c>
      <c r="C36" s="815"/>
      <c r="D36" s="812"/>
      <c r="E36" s="806"/>
      <c r="F36" s="806"/>
      <c r="G36" s="599" t="s">
        <v>2057</v>
      </c>
      <c r="H36" s="419" t="s">
        <v>1767</v>
      </c>
      <c r="I36" s="551" t="s">
        <v>2270</v>
      </c>
      <c r="J36" s="533"/>
      <c r="K36" s="534">
        <f t="shared" si="5"/>
        <v>0</v>
      </c>
      <c r="L36" s="533"/>
      <c r="M36" s="534">
        <f t="shared" si="6"/>
        <v>0</v>
      </c>
      <c r="N36" s="533"/>
      <c r="O36" s="534">
        <f t="shared" si="7"/>
        <v>0</v>
      </c>
      <c r="P36" s="533"/>
      <c r="Q36" s="534">
        <f t="shared" si="8"/>
        <v>0</v>
      </c>
      <c r="R36" s="535">
        <f t="shared" si="9"/>
        <v>0</v>
      </c>
      <c r="S36" s="736"/>
      <c r="T36" s="861" t="s">
        <v>1611</v>
      </c>
      <c r="U36" s="861" t="s">
        <v>1612</v>
      </c>
      <c r="V36" s="374" t="s">
        <v>2584</v>
      </c>
      <c r="W36" s="861" t="s">
        <v>2586</v>
      </c>
      <c r="X36" s="882" t="s">
        <v>2583</v>
      </c>
    </row>
    <row r="37" spans="1:24" ht="96" customHeight="1">
      <c r="A37" s="862"/>
      <c r="B37" s="868"/>
      <c r="C37" s="815"/>
      <c r="D37" s="812"/>
      <c r="E37" s="806"/>
      <c r="F37" s="806"/>
      <c r="G37" s="599" t="s">
        <v>2058</v>
      </c>
      <c r="H37" s="419"/>
      <c r="I37" s="551" t="s">
        <v>2271</v>
      </c>
      <c r="J37" s="533"/>
      <c r="K37" s="534">
        <f t="shared" si="5"/>
        <v>0</v>
      </c>
      <c r="L37" s="533"/>
      <c r="M37" s="534">
        <f t="shared" si="6"/>
        <v>0</v>
      </c>
      <c r="N37" s="533"/>
      <c r="O37" s="534">
        <f t="shared" si="7"/>
        <v>0</v>
      </c>
      <c r="P37" s="533"/>
      <c r="Q37" s="534">
        <f t="shared" si="8"/>
        <v>0</v>
      </c>
      <c r="R37" s="535">
        <f t="shared" si="9"/>
        <v>0</v>
      </c>
      <c r="S37" s="736"/>
      <c r="T37" s="875"/>
      <c r="U37" s="875"/>
      <c r="V37" s="374" t="s">
        <v>2585</v>
      </c>
      <c r="W37" s="875"/>
      <c r="X37" s="883"/>
    </row>
    <row r="38" spans="1:24" ht="155.44999999999999" customHeight="1">
      <c r="A38" s="862"/>
      <c r="B38" s="327" t="s">
        <v>1392</v>
      </c>
      <c r="C38" s="816"/>
      <c r="D38" s="813"/>
      <c r="E38" s="807"/>
      <c r="F38" s="807"/>
      <c r="G38" s="599"/>
      <c r="H38" s="544" t="s">
        <v>1760</v>
      </c>
      <c r="I38" s="442"/>
      <c r="J38" s="533"/>
      <c r="K38" s="534">
        <f t="shared" si="5"/>
        <v>0</v>
      </c>
      <c r="L38" s="533"/>
      <c r="M38" s="534">
        <f t="shared" si="6"/>
        <v>0</v>
      </c>
      <c r="N38" s="533"/>
      <c r="O38" s="534">
        <f t="shared" si="7"/>
        <v>0</v>
      </c>
      <c r="P38" s="533"/>
      <c r="Q38" s="534">
        <f t="shared" si="8"/>
        <v>0</v>
      </c>
      <c r="R38" s="535">
        <f t="shared" si="9"/>
        <v>0</v>
      </c>
      <c r="S38" s="736"/>
      <c r="T38" s="411"/>
      <c r="U38" s="411"/>
      <c r="V38" s="374"/>
      <c r="W38" s="411"/>
      <c r="X38" s="458"/>
    </row>
    <row r="39" spans="1:24" ht="15.75">
      <c r="A39" s="380"/>
      <c r="B39" s="376"/>
      <c r="C39" s="376"/>
      <c r="D39" s="398"/>
      <c r="E39" s="471" t="s">
        <v>1393</v>
      </c>
      <c r="F39" s="376"/>
      <c r="G39" s="489"/>
      <c r="H39" s="472"/>
      <c r="I39" s="472"/>
      <c r="J39" s="467">
        <f t="shared" ref="J39:R39" si="20">SUM(J7:J38)</f>
        <v>2</v>
      </c>
      <c r="K39" s="468">
        <f t="shared" si="20"/>
        <v>94023.25</v>
      </c>
      <c r="L39" s="467">
        <f t="shared" si="20"/>
        <v>8.8333000000000013</v>
      </c>
      <c r="M39" s="467">
        <f t="shared" si="20"/>
        <v>1170049.47</v>
      </c>
      <c r="N39" s="467">
        <f t="shared" si="20"/>
        <v>2.8332999999999999</v>
      </c>
      <c r="O39" s="468">
        <f t="shared" si="20"/>
        <v>695990.97</v>
      </c>
      <c r="P39" s="467">
        <f t="shared" si="20"/>
        <v>3.3332999999999999</v>
      </c>
      <c r="Q39" s="467">
        <f t="shared" si="20"/>
        <v>770962.97</v>
      </c>
      <c r="R39" s="467">
        <f t="shared" si="20"/>
        <v>16.9999</v>
      </c>
      <c r="S39" s="467">
        <f>SUM(S7:S38)</f>
        <v>2731213</v>
      </c>
      <c r="T39" s="469"/>
      <c r="U39" s="469"/>
      <c r="V39" s="469"/>
      <c r="W39" s="469"/>
      <c r="X39" s="469"/>
    </row>
    <row r="40" spans="1:24" ht="15.75">
      <c r="A40" s="377"/>
      <c r="B40" s="377"/>
      <c r="C40" s="377"/>
      <c r="D40" s="490"/>
      <c r="E40" s="377"/>
      <c r="F40" s="377"/>
      <c r="G40" s="377"/>
      <c r="H40" s="377"/>
      <c r="I40" s="377"/>
      <c r="J40" s="377"/>
      <c r="K40" s="377"/>
      <c r="L40" s="377"/>
      <c r="M40" s="377"/>
      <c r="N40" s="377"/>
      <c r="O40" s="377"/>
      <c r="P40" s="377"/>
      <c r="Q40" s="377"/>
      <c r="R40" s="377"/>
      <c r="S40" s="377"/>
      <c r="T40" s="377"/>
      <c r="U40" s="377"/>
      <c r="V40" s="377"/>
      <c r="W40" s="377"/>
      <c r="X40" s="377"/>
    </row>
    <row r="41" spans="1:24" ht="15.75">
      <c r="A41" s="377"/>
      <c r="B41" s="377"/>
      <c r="C41" s="234"/>
      <c r="D41" s="383"/>
      <c r="E41" s="234"/>
      <c r="F41" s="234"/>
      <c r="G41" s="235"/>
      <c r="H41" s="234"/>
      <c r="I41" s="234"/>
      <c r="J41" s="234"/>
      <c r="K41" s="234"/>
      <c r="L41" s="234"/>
      <c r="M41" s="234"/>
      <c r="N41" s="234"/>
      <c r="O41" s="234"/>
      <c r="P41" s="234"/>
      <c r="Q41" s="234"/>
      <c r="R41" s="234"/>
      <c r="S41" s="234"/>
      <c r="T41" s="234"/>
      <c r="U41" s="234"/>
      <c r="V41" s="234"/>
      <c r="W41" s="234"/>
      <c r="X41" s="234"/>
    </row>
    <row r="42" spans="1:24" ht="15.75">
      <c r="A42" s="377"/>
      <c r="B42" s="377"/>
      <c r="C42" s="234"/>
      <c r="D42" s="383"/>
      <c r="E42" s="234"/>
      <c r="F42" s="234"/>
      <c r="G42" s="235"/>
      <c r="H42" s="234"/>
      <c r="I42" s="234"/>
      <c r="J42" s="234"/>
      <c r="K42" s="234"/>
      <c r="L42" s="234"/>
      <c r="M42" s="234"/>
      <c r="N42" s="234"/>
      <c r="O42" s="234"/>
      <c r="P42" s="234"/>
      <c r="Q42" s="234"/>
      <c r="R42" s="234"/>
      <c r="S42" s="234"/>
      <c r="T42" s="234"/>
      <c r="U42" s="234"/>
      <c r="V42" s="234"/>
      <c r="W42" s="234"/>
      <c r="X42" s="234"/>
    </row>
    <row r="43" spans="1:24" ht="15.75">
      <c r="A43" s="377"/>
      <c r="B43" s="377"/>
      <c r="C43" s="234"/>
      <c r="D43" s="383"/>
      <c r="E43" s="234"/>
      <c r="F43" s="234"/>
      <c r="G43" s="235"/>
      <c r="H43" s="234"/>
      <c r="I43" s="234"/>
      <c r="J43" s="234"/>
      <c r="K43" s="234"/>
      <c r="L43" s="234"/>
      <c r="M43" s="234"/>
      <c r="N43" s="234"/>
      <c r="O43" s="234"/>
      <c r="P43" s="234"/>
      <c r="Q43" s="234"/>
      <c r="R43" s="234"/>
      <c r="S43" s="234"/>
      <c r="T43" s="234"/>
      <c r="U43" s="234"/>
      <c r="V43" s="234"/>
      <c r="W43" s="234"/>
      <c r="X43" s="234"/>
    </row>
    <row r="44" spans="1:24" ht="15.75">
      <c r="A44" s="377"/>
      <c r="B44" s="377"/>
      <c r="C44" s="234"/>
      <c r="D44" s="383"/>
      <c r="E44" s="234"/>
      <c r="F44" s="234"/>
      <c r="G44" s="235"/>
      <c r="H44" s="234"/>
      <c r="I44" s="234"/>
      <c r="J44" s="234"/>
      <c r="K44" s="234"/>
      <c r="L44" s="234"/>
      <c r="M44" s="234"/>
      <c r="N44" s="234"/>
      <c r="O44" s="234"/>
      <c r="P44" s="234"/>
      <c r="Q44" s="234"/>
      <c r="R44" s="234"/>
      <c r="S44" s="234"/>
      <c r="T44" s="234"/>
      <c r="U44" s="234"/>
      <c r="V44" s="234"/>
      <c r="W44" s="234"/>
      <c r="X44" s="234"/>
    </row>
    <row r="45" spans="1:24" ht="15.75">
      <c r="A45" s="377"/>
      <c r="B45" s="377"/>
      <c r="C45" s="234"/>
      <c r="D45" s="383"/>
      <c r="E45" s="234"/>
      <c r="F45" s="234"/>
      <c r="G45" s="235"/>
      <c r="H45" s="234"/>
      <c r="I45" s="234"/>
      <c r="J45" s="234"/>
      <c r="K45" s="234"/>
      <c r="L45" s="234"/>
      <c r="M45" s="234"/>
      <c r="N45" s="234"/>
      <c r="O45" s="234"/>
      <c r="P45" s="234"/>
      <c r="Q45" s="234"/>
      <c r="R45" s="234"/>
      <c r="S45" s="234"/>
      <c r="T45" s="234"/>
      <c r="U45" s="234"/>
      <c r="V45" s="234"/>
      <c r="W45" s="234"/>
      <c r="X45" s="234"/>
    </row>
    <row r="46" spans="1:24" ht="15.75">
      <c r="A46" s="377"/>
      <c r="B46" s="377"/>
      <c r="C46" s="234"/>
      <c r="D46" s="383"/>
      <c r="E46" s="234"/>
      <c r="F46" s="234"/>
      <c r="G46" s="235"/>
      <c r="H46" s="234"/>
      <c r="I46" s="234"/>
      <c r="J46" s="234"/>
      <c r="K46" s="234"/>
      <c r="L46" s="234"/>
      <c r="M46" s="234"/>
      <c r="N46" s="234"/>
      <c r="O46" s="234"/>
      <c r="P46" s="234"/>
      <c r="Q46" s="234"/>
      <c r="R46" s="234"/>
      <c r="S46" s="234"/>
      <c r="T46" s="234"/>
      <c r="U46" s="234"/>
      <c r="V46" s="234"/>
      <c r="W46" s="234"/>
      <c r="X46" s="234"/>
    </row>
    <row r="47" spans="1:24" ht="15.75">
      <c r="A47" s="377"/>
      <c r="B47" s="377"/>
      <c r="C47" s="234"/>
      <c r="D47" s="383"/>
      <c r="E47" s="234"/>
      <c r="F47" s="234"/>
      <c r="G47" s="235"/>
      <c r="H47" s="234"/>
      <c r="I47" s="234"/>
      <c r="J47" s="234"/>
      <c r="K47" s="234"/>
      <c r="L47" s="234"/>
      <c r="M47" s="234"/>
      <c r="N47" s="234"/>
      <c r="O47" s="234"/>
      <c r="P47" s="234"/>
      <c r="Q47" s="234"/>
      <c r="R47" s="234"/>
      <c r="S47" s="234"/>
      <c r="T47" s="234"/>
      <c r="U47" s="234"/>
      <c r="V47" s="234"/>
      <c r="W47" s="234"/>
      <c r="X47" s="234"/>
    </row>
    <row r="48" spans="1:24" ht="15.75">
      <c r="A48" s="377"/>
      <c r="B48" s="377"/>
      <c r="C48" s="234"/>
      <c r="D48" s="383"/>
      <c r="E48" s="234"/>
      <c r="F48" s="234"/>
      <c r="G48" s="235"/>
      <c r="H48" s="234"/>
      <c r="I48" s="234"/>
      <c r="J48" s="234"/>
      <c r="K48" s="234"/>
      <c r="L48" s="234"/>
      <c r="M48" s="234"/>
      <c r="N48" s="234"/>
      <c r="O48" s="234"/>
      <c r="P48" s="234"/>
      <c r="Q48" s="234"/>
      <c r="R48" s="234"/>
      <c r="S48" s="234"/>
      <c r="T48" s="234"/>
      <c r="U48" s="234"/>
      <c r="V48" s="234"/>
      <c r="W48" s="234"/>
      <c r="X48" s="234"/>
    </row>
    <row r="49" spans="1:24" ht="15.75">
      <c r="A49" s="377"/>
      <c r="B49" s="377"/>
      <c r="C49" s="234"/>
      <c r="D49" s="383"/>
      <c r="E49" s="234"/>
      <c r="F49" s="234"/>
      <c r="G49" s="235"/>
      <c r="H49" s="234"/>
      <c r="I49" s="234"/>
      <c r="J49" s="234"/>
      <c r="K49" s="234"/>
      <c r="L49" s="234"/>
      <c r="M49" s="234"/>
      <c r="N49" s="234"/>
      <c r="O49" s="234"/>
      <c r="P49" s="234"/>
      <c r="Q49" s="234"/>
      <c r="R49" s="234"/>
      <c r="S49" s="234"/>
      <c r="T49" s="234"/>
      <c r="U49" s="234"/>
      <c r="V49" s="234"/>
      <c r="W49" s="234"/>
      <c r="X49" s="234"/>
    </row>
    <row r="50" spans="1:24" ht="15.75">
      <c r="A50" s="377"/>
      <c r="B50" s="377"/>
      <c r="C50" s="234"/>
      <c r="D50" s="383"/>
      <c r="E50" s="234"/>
      <c r="F50" s="234"/>
      <c r="G50" s="235"/>
      <c r="H50" s="234"/>
      <c r="I50" s="234"/>
      <c r="J50" s="234"/>
      <c r="K50" s="234"/>
      <c r="L50" s="234"/>
      <c r="M50" s="234"/>
      <c r="N50" s="234"/>
      <c r="O50" s="234"/>
      <c r="P50" s="234"/>
      <c r="Q50" s="234"/>
      <c r="R50" s="234"/>
      <c r="S50" s="234"/>
      <c r="T50" s="234"/>
      <c r="U50" s="234"/>
      <c r="V50" s="234"/>
      <c r="W50" s="234"/>
      <c r="X50" s="234"/>
    </row>
    <row r="51" spans="1:24" ht="15.75">
      <c r="A51" s="377"/>
      <c r="B51" s="377"/>
      <c r="C51" s="234"/>
      <c r="D51" s="383"/>
      <c r="E51" s="234"/>
      <c r="F51" s="234"/>
      <c r="G51" s="235"/>
      <c r="H51" s="234"/>
      <c r="I51" s="234"/>
      <c r="J51" s="234"/>
      <c r="K51" s="234"/>
      <c r="L51" s="234"/>
      <c r="M51" s="234"/>
      <c r="N51" s="234"/>
      <c r="O51" s="234"/>
      <c r="P51" s="234"/>
      <c r="Q51" s="234"/>
      <c r="R51" s="234"/>
      <c r="S51" s="234"/>
      <c r="T51" s="234"/>
      <c r="U51" s="234"/>
      <c r="V51" s="234"/>
      <c r="W51" s="234"/>
      <c r="X51" s="234"/>
    </row>
    <row r="52" spans="1:24" ht="15.75">
      <c r="A52" s="377"/>
      <c r="B52" s="377"/>
      <c r="C52" s="234"/>
      <c r="D52" s="383"/>
      <c r="E52" s="234"/>
      <c r="F52" s="234"/>
      <c r="G52" s="235"/>
      <c r="H52" s="234"/>
      <c r="I52" s="234"/>
      <c r="J52" s="234"/>
      <c r="K52" s="234"/>
      <c r="L52" s="234"/>
      <c r="M52" s="234"/>
      <c r="N52" s="234"/>
      <c r="O52" s="234"/>
      <c r="P52" s="234"/>
      <c r="Q52" s="234"/>
      <c r="R52" s="234"/>
      <c r="S52" s="234"/>
      <c r="T52" s="234"/>
      <c r="U52" s="234"/>
      <c r="V52" s="234"/>
      <c r="W52" s="234"/>
      <c r="X52" s="234"/>
    </row>
    <row r="53" spans="1:24" ht="15.75">
      <c r="A53" s="377"/>
      <c r="B53" s="377"/>
      <c r="C53" s="234"/>
      <c r="D53" s="383"/>
      <c r="E53" s="234"/>
      <c r="F53" s="234"/>
      <c r="G53" s="235"/>
      <c r="H53" s="234"/>
      <c r="I53" s="234"/>
      <c r="J53" s="234"/>
      <c r="K53" s="234"/>
      <c r="L53" s="234"/>
      <c r="M53" s="234"/>
      <c r="N53" s="234"/>
      <c r="O53" s="234"/>
      <c r="P53" s="234"/>
      <c r="Q53" s="234"/>
      <c r="R53" s="234"/>
      <c r="S53" s="234"/>
      <c r="T53" s="234"/>
      <c r="U53" s="234"/>
      <c r="V53" s="234"/>
      <c r="W53" s="234"/>
      <c r="X53" s="234"/>
    </row>
    <row r="54" spans="1:24" ht="15.75">
      <c r="A54" s="377"/>
      <c r="B54" s="377"/>
      <c r="C54" s="234"/>
      <c r="D54" s="383"/>
      <c r="E54" s="234"/>
      <c r="F54" s="234"/>
      <c r="G54" s="235"/>
      <c r="H54" s="234"/>
      <c r="I54" s="234"/>
      <c r="J54" s="234"/>
      <c r="K54" s="234"/>
      <c r="L54" s="234"/>
      <c r="M54" s="234"/>
      <c r="N54" s="234"/>
      <c r="O54" s="234"/>
      <c r="P54" s="234"/>
      <c r="Q54" s="234"/>
      <c r="R54" s="234"/>
      <c r="S54" s="234"/>
      <c r="T54" s="234"/>
      <c r="U54" s="234"/>
      <c r="V54" s="234"/>
      <c r="W54" s="234"/>
      <c r="X54" s="234"/>
    </row>
    <row r="55" spans="1:24" ht="15.75">
      <c r="A55" s="377"/>
      <c r="B55" s="377"/>
      <c r="C55" s="234"/>
      <c r="D55" s="383"/>
      <c r="E55" s="234"/>
      <c r="F55" s="234"/>
      <c r="G55" s="235"/>
      <c r="H55" s="234"/>
      <c r="I55" s="234"/>
      <c r="J55" s="234"/>
      <c r="K55" s="234"/>
      <c r="L55" s="234"/>
      <c r="M55" s="234"/>
      <c r="N55" s="234"/>
      <c r="O55" s="234"/>
      <c r="P55" s="234"/>
      <c r="Q55" s="234"/>
      <c r="R55" s="234"/>
      <c r="S55" s="234"/>
      <c r="T55" s="234"/>
      <c r="U55" s="234"/>
      <c r="V55" s="234"/>
      <c r="W55" s="234"/>
      <c r="X55" s="234"/>
    </row>
    <row r="56" spans="1:24" ht="15.75">
      <c r="A56" s="377"/>
      <c r="B56" s="377"/>
      <c r="C56" s="234"/>
      <c r="D56" s="383"/>
      <c r="E56" s="234"/>
      <c r="F56" s="234"/>
      <c r="G56" s="235"/>
      <c r="H56" s="234"/>
      <c r="I56" s="234"/>
      <c r="J56" s="234"/>
      <c r="K56" s="234"/>
      <c r="L56" s="234"/>
      <c r="M56" s="234"/>
      <c r="N56" s="234"/>
      <c r="O56" s="234"/>
      <c r="P56" s="234"/>
      <c r="Q56" s="234"/>
      <c r="R56" s="234"/>
      <c r="S56" s="234"/>
      <c r="T56" s="234"/>
      <c r="U56" s="234"/>
      <c r="V56" s="234"/>
      <c r="W56" s="234"/>
      <c r="X56" s="234"/>
    </row>
    <row r="57" spans="1:24" ht="15.75">
      <c r="A57" s="377"/>
      <c r="B57" s="377"/>
      <c r="C57" s="234"/>
      <c r="D57" s="383"/>
      <c r="E57" s="234"/>
      <c r="F57" s="234"/>
      <c r="G57" s="235"/>
      <c r="H57" s="234"/>
      <c r="I57" s="234"/>
      <c r="J57" s="234"/>
      <c r="K57" s="234"/>
      <c r="L57" s="234"/>
      <c r="M57" s="234"/>
      <c r="N57" s="234"/>
      <c r="O57" s="234"/>
      <c r="P57" s="234"/>
      <c r="Q57" s="234"/>
      <c r="R57" s="234"/>
      <c r="S57" s="234"/>
      <c r="T57" s="234"/>
      <c r="U57" s="234"/>
      <c r="V57" s="234"/>
      <c r="W57" s="234"/>
      <c r="X57" s="234"/>
    </row>
    <row r="58" spans="1:24" ht="15.75">
      <c r="A58" s="377"/>
      <c r="B58" s="377"/>
      <c r="C58" s="234"/>
      <c r="D58" s="383"/>
      <c r="E58" s="234"/>
      <c r="F58" s="234"/>
      <c r="G58" s="235"/>
      <c r="H58" s="234"/>
      <c r="I58" s="234"/>
      <c r="J58" s="234"/>
      <c r="K58" s="234"/>
      <c r="L58" s="234"/>
      <c r="M58" s="234"/>
      <c r="N58" s="234"/>
      <c r="O58" s="234"/>
      <c r="P58" s="234"/>
      <c r="Q58" s="234"/>
      <c r="R58" s="234"/>
      <c r="S58" s="234"/>
      <c r="T58" s="234"/>
      <c r="U58" s="234"/>
      <c r="V58" s="234"/>
      <c r="W58" s="234"/>
      <c r="X58" s="234"/>
    </row>
    <row r="59" spans="1:24" ht="15.75">
      <c r="A59" s="377"/>
      <c r="B59" s="377"/>
      <c r="C59" s="234"/>
      <c r="D59" s="383"/>
      <c r="E59" s="234"/>
      <c r="F59" s="234"/>
      <c r="G59" s="235"/>
      <c r="H59" s="234"/>
      <c r="I59" s="234"/>
      <c r="J59" s="234"/>
      <c r="K59" s="234"/>
      <c r="L59" s="234"/>
      <c r="M59" s="234"/>
      <c r="N59" s="234"/>
      <c r="O59" s="234"/>
      <c r="P59" s="234"/>
      <c r="Q59" s="234"/>
      <c r="R59" s="234"/>
      <c r="S59" s="234"/>
      <c r="T59" s="234"/>
      <c r="U59" s="234"/>
      <c r="V59" s="234"/>
      <c r="W59" s="234"/>
      <c r="X59" s="234"/>
    </row>
    <row r="60" spans="1:24" ht="15.75">
      <c r="A60" s="377"/>
      <c r="B60" s="377"/>
      <c r="C60" s="234"/>
      <c r="D60" s="383"/>
      <c r="E60" s="234"/>
      <c r="F60" s="234"/>
      <c r="G60" s="235"/>
      <c r="H60" s="234"/>
      <c r="I60" s="234"/>
      <c r="J60" s="234"/>
      <c r="K60" s="234"/>
      <c r="L60" s="234"/>
      <c r="M60" s="234"/>
      <c r="N60" s="234"/>
      <c r="O60" s="234"/>
      <c r="P60" s="234"/>
      <c r="Q60" s="234"/>
      <c r="R60" s="234"/>
      <c r="S60" s="234"/>
      <c r="T60" s="234"/>
      <c r="U60" s="234"/>
      <c r="V60" s="234"/>
      <c r="W60" s="234"/>
      <c r="X60" s="234"/>
    </row>
    <row r="61" spans="1:24" ht="15.75">
      <c r="A61" s="377"/>
      <c r="B61" s="377"/>
      <c r="C61" s="234"/>
      <c r="D61" s="383"/>
      <c r="E61" s="234"/>
      <c r="F61" s="234"/>
      <c r="G61" s="235"/>
      <c r="H61" s="234"/>
      <c r="I61" s="234"/>
      <c r="J61" s="234"/>
      <c r="K61" s="234"/>
      <c r="L61" s="234"/>
      <c r="M61" s="234"/>
      <c r="N61" s="234"/>
      <c r="O61" s="234"/>
      <c r="P61" s="234"/>
      <c r="Q61" s="234"/>
      <c r="R61" s="234"/>
      <c r="S61" s="234"/>
      <c r="T61" s="234"/>
      <c r="U61" s="234"/>
      <c r="V61" s="234"/>
      <c r="W61" s="234"/>
      <c r="X61" s="234"/>
    </row>
    <row r="62" spans="1:24" ht="15.75">
      <c r="A62" s="377"/>
      <c r="B62" s="377"/>
      <c r="C62" s="234"/>
      <c r="D62" s="383"/>
      <c r="E62" s="234"/>
      <c r="F62" s="234"/>
      <c r="G62" s="235"/>
      <c r="H62" s="234"/>
      <c r="I62" s="234"/>
      <c r="J62" s="234"/>
      <c r="K62" s="234"/>
      <c r="L62" s="234"/>
      <c r="M62" s="234"/>
      <c r="N62" s="234"/>
      <c r="O62" s="234"/>
      <c r="P62" s="234"/>
      <c r="Q62" s="234"/>
      <c r="R62" s="234"/>
      <c r="S62" s="234"/>
      <c r="T62" s="234"/>
      <c r="U62" s="234"/>
      <c r="V62" s="234"/>
      <c r="W62" s="234"/>
      <c r="X62" s="234"/>
    </row>
    <row r="63" spans="1:24" ht="15.75">
      <c r="A63" s="377"/>
      <c r="B63" s="377"/>
      <c r="C63" s="234"/>
      <c r="D63" s="383"/>
      <c r="E63" s="234"/>
      <c r="F63" s="234"/>
      <c r="G63" s="235"/>
      <c r="H63" s="234"/>
      <c r="I63" s="234"/>
      <c r="J63" s="234"/>
      <c r="K63" s="234"/>
      <c r="L63" s="234"/>
      <c r="M63" s="234"/>
      <c r="N63" s="234"/>
      <c r="O63" s="234"/>
      <c r="P63" s="234"/>
      <c r="Q63" s="234"/>
      <c r="R63" s="234"/>
      <c r="S63" s="234"/>
      <c r="T63" s="234"/>
      <c r="U63" s="234"/>
      <c r="V63" s="234"/>
      <c r="W63" s="234"/>
      <c r="X63" s="234"/>
    </row>
    <row r="64" spans="1:24" ht="15.75">
      <c r="A64" s="377"/>
      <c r="B64" s="377"/>
      <c r="C64" s="234"/>
      <c r="D64" s="383"/>
      <c r="E64" s="234"/>
      <c r="F64" s="234"/>
      <c r="G64" s="235"/>
      <c r="H64" s="234"/>
      <c r="I64" s="234"/>
      <c r="J64" s="234"/>
      <c r="K64" s="234"/>
      <c r="L64" s="234"/>
      <c r="M64" s="234"/>
      <c r="N64" s="234"/>
      <c r="O64" s="234"/>
      <c r="P64" s="234"/>
      <c r="Q64" s="234"/>
      <c r="R64" s="234"/>
      <c r="S64" s="234"/>
      <c r="T64" s="234"/>
      <c r="U64" s="234"/>
      <c r="V64" s="234"/>
      <c r="W64" s="234"/>
      <c r="X64" s="234"/>
    </row>
    <row r="65" spans="1:24" ht="15.75">
      <c r="A65" s="377"/>
      <c r="B65" s="377"/>
      <c r="C65" s="234"/>
      <c r="D65" s="383"/>
      <c r="E65" s="234"/>
      <c r="F65" s="234"/>
      <c r="G65" s="235"/>
      <c r="H65" s="234"/>
      <c r="I65" s="234"/>
      <c r="J65" s="234"/>
      <c r="K65" s="234"/>
      <c r="L65" s="234"/>
      <c r="M65" s="234"/>
      <c r="N65" s="234"/>
      <c r="O65" s="234"/>
      <c r="P65" s="234"/>
      <c r="Q65" s="234"/>
      <c r="R65" s="234"/>
      <c r="S65" s="234"/>
      <c r="T65" s="234"/>
      <c r="U65" s="234"/>
      <c r="V65" s="234"/>
      <c r="W65" s="234"/>
      <c r="X65" s="234"/>
    </row>
    <row r="66" spans="1:24" ht="15.75">
      <c r="A66" s="377"/>
      <c r="B66" s="377"/>
      <c r="C66" s="234"/>
      <c r="D66" s="383"/>
      <c r="E66" s="234"/>
      <c r="F66" s="234"/>
      <c r="G66" s="235"/>
      <c r="H66" s="234"/>
      <c r="I66" s="234"/>
      <c r="J66" s="234"/>
      <c r="K66" s="234"/>
      <c r="L66" s="234"/>
      <c r="M66" s="234"/>
      <c r="N66" s="234"/>
      <c r="O66" s="234"/>
      <c r="P66" s="234"/>
      <c r="Q66" s="234"/>
      <c r="R66" s="234"/>
      <c r="S66" s="234"/>
      <c r="T66" s="234"/>
      <c r="U66" s="234"/>
      <c r="V66" s="234"/>
      <c r="W66" s="234"/>
      <c r="X66" s="234"/>
    </row>
    <row r="67" spans="1:24" ht="15.75">
      <c r="A67" s="377"/>
      <c r="B67" s="377"/>
      <c r="C67" s="234"/>
      <c r="D67" s="383"/>
      <c r="E67" s="234"/>
      <c r="F67" s="234"/>
      <c r="G67" s="235"/>
      <c r="H67" s="234"/>
      <c r="I67" s="234"/>
      <c r="J67" s="234"/>
      <c r="K67" s="234"/>
      <c r="L67" s="234"/>
      <c r="M67" s="234"/>
      <c r="N67" s="234"/>
      <c r="O67" s="234"/>
      <c r="P67" s="234"/>
      <c r="Q67" s="234"/>
      <c r="R67" s="234"/>
      <c r="S67" s="234"/>
      <c r="T67" s="234"/>
      <c r="U67" s="234"/>
      <c r="V67" s="234"/>
      <c r="W67" s="234"/>
      <c r="X67" s="234"/>
    </row>
    <row r="68" spans="1:24" ht="15.75">
      <c r="A68" s="377"/>
      <c r="B68" s="377"/>
      <c r="C68" s="234"/>
      <c r="D68" s="383"/>
      <c r="E68" s="234"/>
      <c r="F68" s="234"/>
      <c r="G68" s="235"/>
      <c r="H68" s="234"/>
      <c r="I68" s="234"/>
      <c r="J68" s="234"/>
      <c r="K68" s="234"/>
      <c r="L68" s="234"/>
      <c r="M68" s="234"/>
      <c r="N68" s="234"/>
      <c r="O68" s="234"/>
      <c r="P68" s="234"/>
      <c r="Q68" s="234"/>
      <c r="R68" s="234"/>
      <c r="S68" s="234"/>
      <c r="T68" s="234"/>
      <c r="U68" s="234"/>
      <c r="V68" s="234"/>
      <c r="W68" s="234"/>
      <c r="X68" s="234"/>
    </row>
    <row r="69" spans="1:24" ht="15.75">
      <c r="A69" s="377"/>
      <c r="B69" s="377"/>
      <c r="C69" s="234"/>
      <c r="D69" s="383"/>
      <c r="E69" s="234"/>
      <c r="F69" s="234"/>
      <c r="G69" s="235"/>
      <c r="H69" s="234"/>
      <c r="I69" s="234"/>
      <c r="J69" s="234"/>
      <c r="K69" s="234"/>
      <c r="L69" s="234"/>
      <c r="M69" s="234"/>
      <c r="N69" s="234"/>
      <c r="O69" s="234"/>
      <c r="P69" s="234"/>
      <c r="Q69" s="234"/>
      <c r="R69" s="234"/>
      <c r="S69" s="234"/>
      <c r="T69" s="234"/>
      <c r="U69" s="234"/>
      <c r="V69" s="234"/>
      <c r="W69" s="234"/>
      <c r="X69" s="234"/>
    </row>
    <row r="70" spans="1:24" ht="15.75">
      <c r="A70" s="377"/>
      <c r="B70" s="377"/>
      <c r="C70" s="234"/>
      <c r="D70" s="383"/>
      <c r="E70" s="234"/>
      <c r="F70" s="234"/>
      <c r="G70" s="235"/>
      <c r="H70" s="234"/>
      <c r="I70" s="234"/>
      <c r="J70" s="234"/>
      <c r="K70" s="234"/>
      <c r="L70" s="234"/>
      <c r="M70" s="234"/>
      <c r="N70" s="234"/>
      <c r="O70" s="234"/>
      <c r="P70" s="234"/>
      <c r="Q70" s="234"/>
      <c r="R70" s="234"/>
      <c r="S70" s="234"/>
      <c r="T70" s="234"/>
      <c r="U70" s="234"/>
      <c r="V70" s="234"/>
      <c r="W70" s="234"/>
      <c r="X70" s="234"/>
    </row>
    <row r="71" spans="1:24" ht="15.75">
      <c r="A71" s="377"/>
      <c r="B71" s="377"/>
      <c r="C71" s="234"/>
      <c r="D71" s="383"/>
      <c r="E71" s="234"/>
      <c r="F71" s="234"/>
      <c r="H71" s="234"/>
      <c r="I71" s="234"/>
      <c r="J71" s="234"/>
      <c r="K71" s="234"/>
      <c r="L71" s="234"/>
      <c r="M71" s="234"/>
      <c r="N71" s="234"/>
      <c r="O71" s="234"/>
      <c r="P71" s="234"/>
      <c r="Q71" s="234"/>
      <c r="R71" s="234"/>
      <c r="S71" s="234"/>
      <c r="T71" s="234"/>
      <c r="U71" s="234"/>
      <c r="V71" s="234"/>
      <c r="W71" s="234"/>
      <c r="X71" s="234"/>
    </row>
    <row r="86" spans="7:7">
      <c r="G86" s="233"/>
    </row>
    <row r="87" spans="7:7">
      <c r="G87" s="233"/>
    </row>
    <row r="88" spans="7:7">
      <c r="G88" s="233"/>
    </row>
    <row r="89" spans="7:7">
      <c r="G89" s="233"/>
    </row>
    <row r="90" spans="7:7">
      <c r="G90" s="233"/>
    </row>
    <row r="91" spans="7:7">
      <c r="G91" s="233"/>
    </row>
    <row r="92" spans="7:7">
      <c r="G92" s="233"/>
    </row>
    <row r="93" spans="7:7">
      <c r="G93" s="233"/>
    </row>
    <row r="94" spans="7:7">
      <c r="G94" s="233"/>
    </row>
    <row r="95" spans="7:7">
      <c r="G95" s="233"/>
    </row>
    <row r="96" spans="7:7">
      <c r="G96" s="233"/>
    </row>
    <row r="97" spans="7:7">
      <c r="G97" s="233"/>
    </row>
    <row r="98" spans="7:7">
      <c r="G98" s="233"/>
    </row>
    <row r="99" spans="7:7">
      <c r="G99" s="233"/>
    </row>
    <row r="100" spans="7:7">
      <c r="G100" s="233"/>
    </row>
    <row r="101" spans="7:7">
      <c r="G101" s="233"/>
    </row>
    <row r="102" spans="7:7">
      <c r="G102" s="233"/>
    </row>
    <row r="103" spans="7:7">
      <c r="G103" s="233"/>
    </row>
    <row r="104" spans="7:7">
      <c r="G104" s="233"/>
    </row>
    <row r="105" spans="7:7">
      <c r="G105" s="233"/>
    </row>
    <row r="106" spans="7:7">
      <c r="G106" s="233"/>
    </row>
    <row r="107" spans="7:7">
      <c r="G107" s="233"/>
    </row>
    <row r="108" spans="7:7">
      <c r="G108" s="233"/>
    </row>
    <row r="109" spans="7:7">
      <c r="G109" s="233"/>
    </row>
    <row r="110" spans="7:7">
      <c r="G110" s="233"/>
    </row>
    <row r="111" spans="7:7">
      <c r="G111" s="233"/>
    </row>
    <row r="112" spans="7:7">
      <c r="G112" s="233"/>
    </row>
    <row r="113" spans="7:7">
      <c r="G113" s="233"/>
    </row>
    <row r="114" spans="7:7">
      <c r="G114" s="233"/>
    </row>
    <row r="115" spans="7:7">
      <c r="G115" s="233"/>
    </row>
    <row r="116" spans="7:7">
      <c r="G116" s="233"/>
    </row>
    <row r="117" spans="7:7">
      <c r="G117" s="233"/>
    </row>
    <row r="118" spans="7:7">
      <c r="G118" s="233"/>
    </row>
    <row r="119" spans="7:7">
      <c r="G119" s="233"/>
    </row>
    <row r="120" spans="7:7">
      <c r="G120" s="233"/>
    </row>
    <row r="121" spans="7:7">
      <c r="G121" s="233"/>
    </row>
    <row r="122" spans="7:7">
      <c r="G122" s="233"/>
    </row>
    <row r="123" spans="7:7">
      <c r="G123" s="233"/>
    </row>
    <row r="124" spans="7:7">
      <c r="G124" s="233"/>
    </row>
    <row r="125" spans="7:7">
      <c r="G125" s="233"/>
    </row>
    <row r="126" spans="7:7">
      <c r="G126" s="233"/>
    </row>
    <row r="127" spans="7:7">
      <c r="G127" s="233"/>
    </row>
    <row r="128" spans="7:7">
      <c r="G128" s="233"/>
    </row>
    <row r="129" spans="7:7">
      <c r="G129" s="233"/>
    </row>
    <row r="130" spans="7:7">
      <c r="G130" s="233"/>
    </row>
    <row r="131" spans="7:7">
      <c r="G131" s="233"/>
    </row>
    <row r="132" spans="7:7">
      <c r="G132" s="233"/>
    </row>
    <row r="133" spans="7:7">
      <c r="G133" s="233"/>
    </row>
    <row r="134" spans="7:7">
      <c r="G134" s="233"/>
    </row>
    <row r="135" spans="7:7">
      <c r="G135" s="233"/>
    </row>
    <row r="136" spans="7:7">
      <c r="G136" s="233"/>
    </row>
    <row r="137" spans="7:7">
      <c r="G137" s="233"/>
    </row>
    <row r="138" spans="7:7">
      <c r="G138" s="233"/>
    </row>
    <row r="139" spans="7:7">
      <c r="G139" s="233"/>
    </row>
    <row r="140" spans="7:7">
      <c r="G140" s="233"/>
    </row>
    <row r="141" spans="7:7">
      <c r="G141" s="233"/>
    </row>
    <row r="142" spans="7:7">
      <c r="G142" s="233"/>
    </row>
    <row r="143" spans="7:7">
      <c r="G143" s="233"/>
    </row>
    <row r="144" spans="7:7">
      <c r="G144" s="233"/>
    </row>
    <row r="145" spans="7:7">
      <c r="G145" s="233"/>
    </row>
    <row r="146" spans="7:7">
      <c r="G146" s="233"/>
    </row>
    <row r="147" spans="7:7">
      <c r="G147" s="233"/>
    </row>
    <row r="148" spans="7:7">
      <c r="G148" s="233"/>
    </row>
    <row r="149" spans="7:7">
      <c r="G149" s="233"/>
    </row>
    <row r="150" spans="7:7">
      <c r="G150" s="233"/>
    </row>
    <row r="151" spans="7:7">
      <c r="G151" s="233"/>
    </row>
    <row r="152" spans="7:7">
      <c r="G152" s="233"/>
    </row>
    <row r="153" spans="7:7">
      <c r="G153" s="233"/>
    </row>
    <row r="154" spans="7:7">
      <c r="G154" s="233"/>
    </row>
  </sheetData>
  <mergeCells count="46">
    <mergeCell ref="T36:T37"/>
    <mergeCell ref="U36:U37"/>
    <mergeCell ref="X36:X37"/>
    <mergeCell ref="W36:W37"/>
    <mergeCell ref="W23:W25"/>
    <mergeCell ref="X26:X27"/>
    <mergeCell ref="U26:U27"/>
    <mergeCell ref="V26:V27"/>
    <mergeCell ref="W26:W27"/>
    <mergeCell ref="T16:T17"/>
    <mergeCell ref="W16:W17"/>
    <mergeCell ref="X16:X17"/>
    <mergeCell ref="U16:U17"/>
    <mergeCell ref="T9:T12"/>
    <mergeCell ref="U9:U12"/>
    <mergeCell ref="W9:W12"/>
    <mergeCell ref="X9:X12"/>
    <mergeCell ref="I4:I6"/>
    <mergeCell ref="C7:C38"/>
    <mergeCell ref="D7:D38"/>
    <mergeCell ref="E7:E38"/>
    <mergeCell ref="F7:F38"/>
    <mergeCell ref="G4:G6"/>
    <mergeCell ref="F4:F6"/>
    <mergeCell ref="H4:H6"/>
    <mergeCell ref="H9:H12"/>
    <mergeCell ref="A7:A38"/>
    <mergeCell ref="E4:E6"/>
    <mergeCell ref="C4:C6"/>
    <mergeCell ref="D4:D6"/>
    <mergeCell ref="A4:A6"/>
    <mergeCell ref="B4:B6"/>
    <mergeCell ref="B7:B14"/>
    <mergeCell ref="B15:B31"/>
    <mergeCell ref="B36:B37"/>
    <mergeCell ref="X4:X6"/>
    <mergeCell ref="J4:Q4"/>
    <mergeCell ref="V4:V6"/>
    <mergeCell ref="W4:W6"/>
    <mergeCell ref="R4:S5"/>
    <mergeCell ref="T4:T6"/>
    <mergeCell ref="U4:U6"/>
    <mergeCell ref="J5:K5"/>
    <mergeCell ref="L5:M5"/>
    <mergeCell ref="N5:O5"/>
    <mergeCell ref="P5:Q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G4:G6"/>
    <dataValidation allowBlank="1" showInputMessage="1" showErrorMessage="1" promptTitle="INDICADORES DE RESULTADOS" prompt="Medidas o variables para verificar el cumplimiento de cada pas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E4:E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H4:H6 I4"/>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X4:X6"/>
    <dataValidation allowBlank="1" showInputMessage="1" showErrorMessage="1" promptTitle="POBLACIÓN OBJETIVO" prompt="Grupo  de personas al cual se pretende beneficiar con dicho actividad." sqref="W4:W6"/>
    <dataValidation allowBlank="1" showInputMessage="1" showErrorMessage="1" promptTitle="MEDIO DE VERIFICACIÓN" prompt="Corresponde a los elementos a través del cual se acredita y se verifican  las actividades." sqref="V4:V6"/>
    <dataValidation allowBlank="1" showInputMessage="1" showErrorMessage="1" promptTitle="JUSTIFICACIÓN" prompt="Es aquella en que se explica de forma convincente el motivo por el que y para que se va realizar dicha actividad, que beneficio va traer a la institución." sqref="U4:U6"/>
    <dataValidation allowBlank="1" showInputMessage="1" showErrorMessage="1" promptTitle="SUPUESTOS" prompt="Un  supuesto es un dato asumido como cierto a efectos de planificación este puede ser positivo como negativo." sqref="T4:T6"/>
  </dataValidations>
  <printOptions horizontalCentered="1"/>
  <pageMargins left="0.51181102362204722" right="1.1023622047244095" top="0.74803149606299213" bottom="0.74803149606299213" header="0" footer="0"/>
  <pageSetup paperSize="5" scale="27" firstPageNumber="11" fitToHeight="0" orientation="landscape" useFirstPageNumber="1" horizontalDpi="4294967294" r:id="rId1"/>
  <headerFooter alignWithMargins="0">
    <oddFooter>&amp;R&amp;P</oddFooter>
  </headerFooter>
  <legacyDrawing r:id="rId2"/>
</worksheet>
</file>

<file path=xl/worksheets/sheet15.xml><?xml version="1.0" encoding="utf-8"?>
<worksheet xmlns="http://schemas.openxmlformats.org/spreadsheetml/2006/main" xmlns:r="http://schemas.openxmlformats.org/officeDocument/2006/relationships">
  <sheetPr>
    <pageSetUpPr fitToPage="1"/>
  </sheetPr>
  <dimension ref="A1:AD153"/>
  <sheetViews>
    <sheetView showGridLines="0" topLeftCell="I1" zoomScale="70" zoomScaleNormal="70" workbookViewId="0">
      <pane ySplit="7" topLeftCell="A31" activePane="bottomLeft" state="frozen"/>
      <selection activeCell="A7" sqref="A7"/>
      <selection pane="bottomLeft" activeCell="S34" sqref="S34"/>
    </sheetView>
  </sheetViews>
  <sheetFormatPr baseColWidth="10" defaultColWidth="11.42578125" defaultRowHeight="12.75"/>
  <cols>
    <col min="1" max="1" width="21.7109375" style="360" customWidth="1"/>
    <col min="2" max="2" width="46.42578125" style="368" customWidth="1"/>
    <col min="3" max="3" width="46.42578125" style="238" customWidth="1"/>
    <col min="4" max="4" width="46.42578125" style="371" customWidth="1"/>
    <col min="5" max="6" width="27.42578125" style="364" customWidth="1"/>
    <col min="7" max="7" width="27.42578125" style="237" customWidth="1"/>
    <col min="8" max="9" width="27.42578125" style="238" customWidth="1"/>
    <col min="10" max="10" width="15.28515625" style="238" customWidth="1"/>
    <col min="11" max="11" width="16" style="238" customWidth="1"/>
    <col min="12" max="12" width="15.28515625" style="238" customWidth="1"/>
    <col min="13" max="13" width="18.5703125" style="238" customWidth="1"/>
    <col min="14" max="14" width="15.28515625" style="238" customWidth="1"/>
    <col min="15" max="15" width="15.85546875" style="238" customWidth="1"/>
    <col min="16" max="16" width="15.28515625" style="238" customWidth="1"/>
    <col min="17" max="17" width="15" style="238" customWidth="1"/>
    <col min="18" max="18" width="15.28515625" style="238" customWidth="1"/>
    <col min="19" max="19" width="17" style="238" bestFit="1" customWidth="1"/>
    <col min="20" max="21" width="14.28515625" style="238" customWidth="1"/>
    <col min="22" max="22" width="26.5703125" style="236" customWidth="1"/>
    <col min="23" max="23" width="14.28515625" style="236" customWidth="1"/>
    <col min="24" max="24" width="17" style="238" customWidth="1"/>
    <col min="25" max="16384" width="11.42578125" style="238"/>
  </cols>
  <sheetData>
    <row r="1" spans="1:30" ht="18.75" customHeight="1">
      <c r="C1" s="336"/>
      <c r="E1" s="360"/>
      <c r="F1" s="360"/>
      <c r="G1" s="331"/>
      <c r="H1" s="336"/>
      <c r="I1" s="336"/>
      <c r="J1" s="332" t="s">
        <v>91</v>
      </c>
      <c r="K1" s="336"/>
      <c r="L1" s="332"/>
      <c r="M1" s="332"/>
      <c r="N1" s="332"/>
      <c r="O1" s="332"/>
      <c r="P1" s="332"/>
      <c r="Q1" s="332"/>
      <c r="R1" s="332"/>
      <c r="S1" s="332"/>
      <c r="T1" s="332"/>
      <c r="U1" s="332"/>
      <c r="V1" s="332"/>
      <c r="W1" s="332"/>
      <c r="X1" s="332"/>
      <c r="Y1" s="246"/>
      <c r="Z1" s="246"/>
      <c r="AA1" s="246"/>
      <c r="AB1" s="246"/>
      <c r="AC1" s="246"/>
      <c r="AD1" s="246"/>
    </row>
    <row r="2" spans="1:30" ht="18.75">
      <c r="A2" s="366" t="s">
        <v>1362</v>
      </c>
      <c r="C2" s="336"/>
      <c r="E2" s="360"/>
      <c r="F2" s="360"/>
      <c r="G2" s="331"/>
      <c r="H2" s="336"/>
      <c r="I2" s="336"/>
      <c r="J2" s="332"/>
      <c r="K2" s="336"/>
      <c r="L2" s="332"/>
      <c r="M2" s="332"/>
      <c r="N2" s="332"/>
      <c r="O2" s="332"/>
      <c r="P2" s="332"/>
      <c r="Q2" s="332"/>
      <c r="R2" s="332"/>
      <c r="S2" s="332"/>
      <c r="T2" s="332"/>
      <c r="U2" s="332"/>
      <c r="V2" s="332"/>
      <c r="W2" s="332"/>
      <c r="X2" s="332"/>
      <c r="Y2" s="246"/>
      <c r="Z2" s="246"/>
      <c r="AA2" s="246"/>
      <c r="AB2" s="246"/>
      <c r="AC2" s="246"/>
      <c r="AD2" s="246"/>
    </row>
    <row r="3" spans="1:30" ht="18.75">
      <c r="A3" s="360" t="s">
        <v>1395</v>
      </c>
      <c r="C3" s="336"/>
      <c r="E3" s="360"/>
      <c r="F3" s="360"/>
      <c r="G3" s="331"/>
      <c r="H3" s="336"/>
      <c r="I3" s="336"/>
      <c r="J3" s="332"/>
      <c r="K3" s="336"/>
      <c r="L3" s="332"/>
      <c r="M3" s="332"/>
      <c r="N3" s="332"/>
      <c r="O3" s="332"/>
      <c r="P3" s="332"/>
      <c r="Q3" s="332"/>
      <c r="R3" s="332"/>
      <c r="S3" s="332"/>
      <c r="T3" s="332"/>
      <c r="U3" s="332"/>
      <c r="V3" s="332"/>
      <c r="W3" s="332"/>
      <c r="X3" s="332"/>
      <c r="Y3" s="246"/>
      <c r="Z3" s="246"/>
      <c r="AA3" s="246"/>
      <c r="AB3" s="246"/>
      <c r="AC3" s="246"/>
      <c r="AD3" s="246"/>
    </row>
    <row r="4" spans="1:30">
      <c r="A4" s="360" t="s">
        <v>1396</v>
      </c>
      <c r="B4" s="358"/>
      <c r="C4" s="333"/>
      <c r="D4" s="370"/>
      <c r="E4" s="361"/>
      <c r="F4" s="361"/>
      <c r="G4" s="335"/>
      <c r="H4" s="333"/>
      <c r="I4" s="333"/>
      <c r="J4" s="333"/>
      <c r="K4" s="333"/>
      <c r="L4" s="333"/>
      <c r="M4" s="333"/>
      <c r="N4" s="333"/>
      <c r="O4" s="333"/>
      <c r="P4" s="333"/>
      <c r="Q4" s="333"/>
      <c r="R4" s="333"/>
      <c r="S4" s="333"/>
      <c r="T4" s="333"/>
      <c r="U4" s="333"/>
      <c r="V4" s="333"/>
      <c r="W4" s="333"/>
      <c r="X4" s="333"/>
    </row>
    <row r="5" spans="1:30" s="66" customFormat="1" ht="23.25" customHeight="1">
      <c r="A5" s="885" t="s">
        <v>97</v>
      </c>
      <c r="B5" s="885" t="s">
        <v>112</v>
      </c>
      <c r="C5" s="451"/>
      <c r="D5" s="885" t="s">
        <v>1435</v>
      </c>
      <c r="E5" s="897" t="s">
        <v>87</v>
      </c>
      <c r="F5" s="897" t="s">
        <v>88</v>
      </c>
      <c r="G5" s="909" t="s">
        <v>394</v>
      </c>
      <c r="H5" s="897" t="s">
        <v>1432</v>
      </c>
      <c r="I5" s="897" t="s">
        <v>1454</v>
      </c>
      <c r="J5" s="912" t="s">
        <v>100</v>
      </c>
      <c r="K5" s="912"/>
      <c r="L5" s="912"/>
      <c r="M5" s="912"/>
      <c r="N5" s="912"/>
      <c r="O5" s="912"/>
      <c r="P5" s="912"/>
      <c r="Q5" s="912"/>
      <c r="R5" s="913" t="s">
        <v>101</v>
      </c>
      <c r="S5" s="913"/>
      <c r="T5" s="914" t="s">
        <v>102</v>
      </c>
      <c r="U5" s="914" t="s">
        <v>103</v>
      </c>
      <c r="V5" s="914" t="s">
        <v>110</v>
      </c>
      <c r="W5" s="914" t="s">
        <v>109</v>
      </c>
      <c r="X5" s="897" t="s">
        <v>89</v>
      </c>
    </row>
    <row r="6" spans="1:30" s="66" customFormat="1" ht="15" customHeight="1">
      <c r="A6" s="886"/>
      <c r="B6" s="886"/>
      <c r="C6" s="452" t="s">
        <v>1434</v>
      </c>
      <c r="D6" s="886"/>
      <c r="E6" s="898"/>
      <c r="F6" s="898"/>
      <c r="G6" s="910"/>
      <c r="H6" s="898"/>
      <c r="I6" s="898"/>
      <c r="J6" s="912" t="s">
        <v>104</v>
      </c>
      <c r="K6" s="912"/>
      <c r="L6" s="912" t="s">
        <v>105</v>
      </c>
      <c r="M6" s="912"/>
      <c r="N6" s="912" t="s">
        <v>106</v>
      </c>
      <c r="O6" s="912"/>
      <c r="P6" s="912" t="s">
        <v>107</v>
      </c>
      <c r="Q6" s="912"/>
      <c r="R6" s="913"/>
      <c r="S6" s="913"/>
      <c r="T6" s="915"/>
      <c r="U6" s="915"/>
      <c r="V6" s="915"/>
      <c r="W6" s="915"/>
      <c r="X6" s="898"/>
    </row>
    <row r="7" spans="1:30" s="66" customFormat="1" ht="24" customHeight="1">
      <c r="A7" s="887"/>
      <c r="B7" s="887"/>
      <c r="C7" s="454"/>
      <c r="D7" s="887"/>
      <c r="E7" s="899"/>
      <c r="F7" s="899"/>
      <c r="G7" s="911"/>
      <c r="H7" s="899"/>
      <c r="I7" s="899"/>
      <c r="J7" s="453" t="s">
        <v>108</v>
      </c>
      <c r="K7" s="453" t="s">
        <v>12</v>
      </c>
      <c r="L7" s="453" t="s">
        <v>108</v>
      </c>
      <c r="M7" s="453" t="s">
        <v>12</v>
      </c>
      <c r="N7" s="453" t="s">
        <v>108</v>
      </c>
      <c r="O7" s="453" t="s">
        <v>12</v>
      </c>
      <c r="P7" s="453" t="s">
        <v>108</v>
      </c>
      <c r="Q7" s="453" t="s">
        <v>12</v>
      </c>
      <c r="R7" s="453" t="s">
        <v>108</v>
      </c>
      <c r="S7" s="453" t="s">
        <v>12</v>
      </c>
      <c r="T7" s="916"/>
      <c r="U7" s="916"/>
      <c r="V7" s="916"/>
      <c r="W7" s="916"/>
      <c r="X7" s="899"/>
    </row>
    <row r="8" spans="1:30" ht="15.75" customHeight="1">
      <c r="A8" s="362"/>
      <c r="B8" s="359"/>
      <c r="C8" s="373"/>
      <c r="D8" s="400"/>
      <c r="E8" s="373"/>
      <c r="F8" s="373"/>
      <c r="G8" s="373"/>
      <c r="H8" s="373"/>
      <c r="I8" s="373"/>
      <c r="J8" s="373"/>
      <c r="K8" s="373"/>
      <c r="L8" s="448" t="s">
        <v>111</v>
      </c>
      <c r="M8" s="373"/>
      <c r="N8" s="373"/>
      <c r="O8" s="373"/>
      <c r="P8" s="373"/>
      <c r="Q8" s="373"/>
      <c r="R8" s="373"/>
      <c r="S8" s="373"/>
      <c r="T8" s="373"/>
      <c r="U8" s="373"/>
      <c r="V8" s="373"/>
      <c r="W8" s="373"/>
      <c r="X8" s="449"/>
    </row>
    <row r="9" spans="1:30" ht="129.6" customHeight="1">
      <c r="A9" s="861" t="s">
        <v>1395</v>
      </c>
      <c r="B9" s="888" t="s">
        <v>1771</v>
      </c>
      <c r="C9" s="419" t="s">
        <v>1774</v>
      </c>
      <c r="D9" s="387" t="s">
        <v>1777</v>
      </c>
      <c r="E9" s="430" t="s">
        <v>1538</v>
      </c>
      <c r="F9" s="430" t="s">
        <v>1557</v>
      </c>
      <c r="G9" s="598" t="s">
        <v>2069</v>
      </c>
      <c r="H9" s="426" t="s">
        <v>1780</v>
      </c>
      <c r="I9" s="552" t="s">
        <v>2272</v>
      </c>
      <c r="J9" s="533"/>
      <c r="K9" s="534">
        <f t="shared" ref="K9" si="0">S9*J9</f>
        <v>0</v>
      </c>
      <c r="L9" s="533"/>
      <c r="M9" s="534">
        <f t="shared" ref="M9" si="1">S9*L9</f>
        <v>0</v>
      </c>
      <c r="N9" s="533"/>
      <c r="O9" s="534">
        <f t="shared" ref="O9" si="2">S9*N9</f>
        <v>0</v>
      </c>
      <c r="P9" s="533"/>
      <c r="Q9" s="534">
        <f t="shared" ref="Q9" si="3">S9*P9</f>
        <v>0</v>
      </c>
      <c r="R9" s="535">
        <f t="shared" ref="R9" si="4">+J9+L9+N9+P9</f>
        <v>0</v>
      </c>
      <c r="S9" s="736"/>
      <c r="T9" s="337" t="s">
        <v>2666</v>
      </c>
      <c r="U9" s="337" t="s">
        <v>1613</v>
      </c>
      <c r="V9" s="374" t="s">
        <v>1461</v>
      </c>
      <c r="W9" s="861" t="s">
        <v>1987</v>
      </c>
      <c r="X9" s="337" t="s">
        <v>1786</v>
      </c>
    </row>
    <row r="10" spans="1:30" ht="237.6" customHeight="1">
      <c r="A10" s="862"/>
      <c r="B10" s="889"/>
      <c r="C10" s="419"/>
      <c r="D10" s="387"/>
      <c r="E10" s="430"/>
      <c r="F10" s="430"/>
      <c r="G10" s="598" t="s">
        <v>2070</v>
      </c>
      <c r="H10" s="426" t="s">
        <v>1780</v>
      </c>
      <c r="I10" s="552" t="s">
        <v>2273</v>
      </c>
      <c r="J10" s="533"/>
      <c r="K10" s="534">
        <f t="shared" ref="K10:K33" si="5">S10*J10</f>
        <v>0</v>
      </c>
      <c r="L10" s="533"/>
      <c r="M10" s="534">
        <f t="shared" ref="M10:M33" si="6">S10*L10</f>
        <v>0</v>
      </c>
      <c r="N10" s="533"/>
      <c r="O10" s="534">
        <f t="shared" ref="O10:O33" si="7">S10*N10</f>
        <v>0</v>
      </c>
      <c r="P10" s="533"/>
      <c r="Q10" s="534">
        <f t="shared" ref="Q10:Q33" si="8">S10*P10</f>
        <v>0</v>
      </c>
      <c r="R10" s="535">
        <f t="shared" ref="R10:R33" si="9">+J10+L10+N10+P10</f>
        <v>0</v>
      </c>
      <c r="S10" s="736"/>
      <c r="T10" s="337" t="s">
        <v>1614</v>
      </c>
      <c r="U10" s="337" t="s">
        <v>1615</v>
      </c>
      <c r="V10" s="374" t="s">
        <v>2587</v>
      </c>
      <c r="W10" s="875"/>
      <c r="X10" s="337" t="s">
        <v>2588</v>
      </c>
    </row>
    <row r="11" spans="1:30" ht="119.45" customHeight="1">
      <c r="A11" s="862"/>
      <c r="B11" s="889"/>
      <c r="C11" s="419"/>
      <c r="D11" s="641"/>
      <c r="E11" s="430"/>
      <c r="F11" s="430"/>
      <c r="G11" s="598" t="s">
        <v>2411</v>
      </c>
      <c r="H11" s="426" t="s">
        <v>1780</v>
      </c>
      <c r="I11" s="561" t="s">
        <v>2589</v>
      </c>
      <c r="J11" s="533">
        <v>1</v>
      </c>
      <c r="K11" s="534">
        <f t="shared" ref="K11:K12" si="10">S11*J11</f>
        <v>4000</v>
      </c>
      <c r="L11" s="533"/>
      <c r="M11" s="534">
        <f t="shared" ref="M11:M12" si="11">S11*L11</f>
        <v>0</v>
      </c>
      <c r="N11" s="533"/>
      <c r="O11" s="534">
        <f t="shared" ref="O11:O12" si="12">S11*N11</f>
        <v>0</v>
      </c>
      <c r="P11" s="533"/>
      <c r="Q11" s="534">
        <f t="shared" ref="Q11:Q12" si="13">S11*P11</f>
        <v>0</v>
      </c>
      <c r="R11" s="535">
        <f t="shared" ref="R11:R12" si="14">+J11+L11+N11+P11</f>
        <v>1</v>
      </c>
      <c r="S11" s="736">
        <v>4000</v>
      </c>
      <c r="T11" s="861" t="s">
        <v>2591</v>
      </c>
      <c r="U11" s="337" t="s">
        <v>2592</v>
      </c>
      <c r="V11" s="374" t="s">
        <v>2593</v>
      </c>
      <c r="W11" s="672"/>
      <c r="X11" s="861" t="s">
        <v>2590</v>
      </c>
    </row>
    <row r="12" spans="1:30" ht="346.9" customHeight="1">
      <c r="A12" s="862"/>
      <c r="B12" s="889"/>
      <c r="C12" s="419"/>
      <c r="D12" s="641"/>
      <c r="E12" s="430"/>
      <c r="F12" s="430"/>
      <c r="G12" s="598" t="s">
        <v>2412</v>
      </c>
      <c r="H12" s="426" t="s">
        <v>1780</v>
      </c>
      <c r="I12" s="561" t="s">
        <v>2826</v>
      </c>
      <c r="J12" s="533"/>
      <c r="K12" s="534">
        <f t="shared" si="10"/>
        <v>0</v>
      </c>
      <c r="L12" s="533"/>
      <c r="M12" s="534">
        <f t="shared" si="11"/>
        <v>0</v>
      </c>
      <c r="N12" s="533"/>
      <c r="O12" s="534">
        <f t="shared" si="12"/>
        <v>0</v>
      </c>
      <c r="P12" s="533"/>
      <c r="Q12" s="534">
        <f t="shared" si="13"/>
        <v>0</v>
      </c>
      <c r="R12" s="535">
        <f t="shared" si="14"/>
        <v>0</v>
      </c>
      <c r="S12" s="736"/>
      <c r="T12" s="875"/>
      <c r="U12" s="337" t="s">
        <v>2594</v>
      </c>
      <c r="V12" s="688" t="s">
        <v>2595</v>
      </c>
      <c r="W12" s="687" t="s">
        <v>2596</v>
      </c>
      <c r="X12" s="875"/>
    </row>
    <row r="13" spans="1:30" ht="196.15" customHeight="1">
      <c r="A13" s="862"/>
      <c r="B13" s="889"/>
      <c r="C13" s="419"/>
      <c r="D13" s="387"/>
      <c r="E13" s="375"/>
      <c r="F13" s="337"/>
      <c r="G13" s="598" t="s">
        <v>2071</v>
      </c>
      <c r="H13" s="426" t="s">
        <v>1781</v>
      </c>
      <c r="I13" s="554" t="s">
        <v>2827</v>
      </c>
      <c r="J13" s="533"/>
      <c r="K13" s="534">
        <f t="shared" si="5"/>
        <v>0</v>
      </c>
      <c r="L13" s="533">
        <v>1</v>
      </c>
      <c r="M13" s="534">
        <f t="shared" si="6"/>
        <v>9418</v>
      </c>
      <c r="N13" s="533"/>
      <c r="O13" s="534">
        <f t="shared" si="7"/>
        <v>0</v>
      </c>
      <c r="P13" s="533"/>
      <c r="Q13" s="534">
        <f t="shared" si="8"/>
        <v>0</v>
      </c>
      <c r="R13" s="535">
        <f t="shared" si="9"/>
        <v>1</v>
      </c>
      <c r="S13" s="736">
        <v>9418</v>
      </c>
      <c r="T13" s="687" t="s">
        <v>1616</v>
      </c>
      <c r="U13" s="687" t="s">
        <v>1617</v>
      </c>
      <c r="V13" s="687" t="s">
        <v>2597</v>
      </c>
      <c r="W13" s="687" t="s">
        <v>1794</v>
      </c>
      <c r="X13" s="687" t="s">
        <v>1787</v>
      </c>
    </row>
    <row r="14" spans="1:30" ht="220.15" customHeight="1">
      <c r="A14" s="862"/>
      <c r="B14" s="889"/>
      <c r="C14" s="419"/>
      <c r="D14" s="641"/>
      <c r="E14" s="375"/>
      <c r="F14" s="337"/>
      <c r="G14" s="598" t="s">
        <v>2413</v>
      </c>
      <c r="H14" s="426" t="s">
        <v>1781</v>
      </c>
      <c r="I14" s="660" t="s">
        <v>2598</v>
      </c>
      <c r="J14" s="533"/>
      <c r="K14" s="534">
        <f t="shared" ref="K14:K15" si="15">S14*J14</f>
        <v>0</v>
      </c>
      <c r="L14" s="533"/>
      <c r="M14" s="534">
        <f t="shared" ref="M14:M15" si="16">S14*L14</f>
        <v>0</v>
      </c>
      <c r="N14" s="533"/>
      <c r="O14" s="534">
        <f t="shared" ref="O14:O15" si="17">S14*N14</f>
        <v>0</v>
      </c>
      <c r="P14" s="533"/>
      <c r="Q14" s="534">
        <f t="shared" ref="Q14:Q15" si="18">S14*P14</f>
        <v>0</v>
      </c>
      <c r="R14" s="535">
        <f t="shared" ref="R14:R15" si="19">+J14+L14+N14+P14</f>
        <v>0</v>
      </c>
      <c r="S14" s="736"/>
      <c r="T14" s="687" t="s">
        <v>2601</v>
      </c>
      <c r="U14" s="687" t="s">
        <v>2600</v>
      </c>
      <c r="V14" s="687" t="s">
        <v>2602</v>
      </c>
      <c r="W14" s="687" t="s">
        <v>2603</v>
      </c>
      <c r="X14" s="687" t="s">
        <v>2599</v>
      </c>
    </row>
    <row r="15" spans="1:30" ht="122.45" customHeight="1">
      <c r="A15" s="862"/>
      <c r="B15" s="889"/>
      <c r="C15" s="419"/>
      <c r="D15" s="641"/>
      <c r="E15" s="375"/>
      <c r="F15" s="337"/>
      <c r="G15" s="598" t="s">
        <v>2414</v>
      </c>
      <c r="H15" s="426" t="s">
        <v>1781</v>
      </c>
      <c r="I15" s="660" t="s">
        <v>2357</v>
      </c>
      <c r="J15" s="533"/>
      <c r="K15" s="534">
        <f t="shared" si="15"/>
        <v>0</v>
      </c>
      <c r="L15" s="533"/>
      <c r="M15" s="534">
        <f t="shared" si="16"/>
        <v>0</v>
      </c>
      <c r="N15" s="533"/>
      <c r="O15" s="534">
        <f t="shared" si="17"/>
        <v>0</v>
      </c>
      <c r="P15" s="533"/>
      <c r="Q15" s="534">
        <f t="shared" si="18"/>
        <v>0</v>
      </c>
      <c r="R15" s="535">
        <f t="shared" si="19"/>
        <v>0</v>
      </c>
      <c r="S15" s="736"/>
      <c r="T15" s="337" t="s">
        <v>2605</v>
      </c>
      <c r="U15" s="687" t="s">
        <v>2604</v>
      </c>
      <c r="V15" s="337"/>
      <c r="W15" s="672"/>
      <c r="X15" s="672" t="s">
        <v>1792</v>
      </c>
    </row>
    <row r="16" spans="1:30" ht="212.45" customHeight="1">
      <c r="A16" s="862"/>
      <c r="B16" s="890"/>
      <c r="C16" s="419"/>
      <c r="D16" s="387"/>
      <c r="E16" s="375"/>
      <c r="F16" s="337"/>
      <c r="G16" s="598" t="s">
        <v>2072</v>
      </c>
      <c r="H16" s="426" t="s">
        <v>1782</v>
      </c>
      <c r="I16" s="549" t="s">
        <v>2606</v>
      </c>
      <c r="J16" s="533"/>
      <c r="K16" s="534">
        <f t="shared" si="5"/>
        <v>0</v>
      </c>
      <c r="L16" s="533"/>
      <c r="M16" s="534">
        <f t="shared" si="6"/>
        <v>0</v>
      </c>
      <c r="N16" s="533">
        <v>1</v>
      </c>
      <c r="O16" s="534">
        <f t="shared" si="7"/>
        <v>3418</v>
      </c>
      <c r="P16" s="533"/>
      <c r="Q16" s="534">
        <f t="shared" si="8"/>
        <v>0</v>
      </c>
      <c r="R16" s="535">
        <f t="shared" si="9"/>
        <v>1</v>
      </c>
      <c r="S16" s="736">
        <v>3418</v>
      </c>
      <c r="T16" s="337" t="s">
        <v>1618</v>
      </c>
      <c r="U16" s="337" t="s">
        <v>1619</v>
      </c>
      <c r="V16" s="337" t="s">
        <v>2608</v>
      </c>
      <c r="W16" s="672"/>
      <c r="X16" s="672" t="s">
        <v>2607</v>
      </c>
    </row>
    <row r="17" spans="1:24" ht="212.45" customHeight="1">
      <c r="A17" s="862"/>
      <c r="B17" s="478"/>
      <c r="C17" s="419"/>
      <c r="D17" s="387"/>
      <c r="E17" s="375"/>
      <c r="F17" s="337"/>
      <c r="G17" s="598" t="s">
        <v>2073</v>
      </c>
      <c r="H17" s="595" t="s">
        <v>1997</v>
      </c>
      <c r="I17" s="596" t="s">
        <v>2274</v>
      </c>
      <c r="J17" s="533"/>
      <c r="K17" s="534">
        <f t="shared" si="5"/>
        <v>0</v>
      </c>
      <c r="L17" s="533"/>
      <c r="M17" s="534">
        <f t="shared" si="6"/>
        <v>0</v>
      </c>
      <c r="N17" s="533"/>
      <c r="O17" s="534">
        <f t="shared" si="7"/>
        <v>0</v>
      </c>
      <c r="P17" s="533">
        <v>1</v>
      </c>
      <c r="Q17" s="534">
        <f t="shared" si="8"/>
        <v>137974</v>
      </c>
      <c r="R17" s="535">
        <f t="shared" si="9"/>
        <v>1</v>
      </c>
      <c r="S17" s="736">
        <v>137974</v>
      </c>
      <c r="T17" s="337" t="s">
        <v>1998</v>
      </c>
      <c r="U17" s="337" t="s">
        <v>1999</v>
      </c>
      <c r="V17" s="337" t="s">
        <v>2004</v>
      </c>
      <c r="W17" s="672" t="s">
        <v>2000</v>
      </c>
      <c r="X17" s="672" t="s">
        <v>2001</v>
      </c>
    </row>
    <row r="18" spans="1:24" ht="126.6" customHeight="1">
      <c r="A18" s="862"/>
      <c r="B18" s="478"/>
      <c r="C18" s="419"/>
      <c r="D18" s="387"/>
      <c r="E18" s="375"/>
      <c r="F18" s="337"/>
      <c r="G18" s="598" t="s">
        <v>2074</v>
      </c>
      <c r="H18" s="595" t="s">
        <v>1997</v>
      </c>
      <c r="I18" s="596" t="s">
        <v>2275</v>
      </c>
      <c r="J18" s="533"/>
      <c r="K18" s="534">
        <f t="shared" si="5"/>
        <v>0</v>
      </c>
      <c r="L18" s="533"/>
      <c r="M18" s="534">
        <f t="shared" si="6"/>
        <v>0</v>
      </c>
      <c r="N18" s="533"/>
      <c r="O18" s="534">
        <f t="shared" si="7"/>
        <v>0</v>
      </c>
      <c r="P18" s="533">
        <v>1</v>
      </c>
      <c r="Q18" s="534">
        <f t="shared" si="8"/>
        <v>82550</v>
      </c>
      <c r="R18" s="535">
        <f t="shared" si="9"/>
        <v>1</v>
      </c>
      <c r="S18" s="736">
        <v>82550</v>
      </c>
      <c r="T18" s="672" t="s">
        <v>1998</v>
      </c>
      <c r="U18" s="672" t="s">
        <v>2002</v>
      </c>
      <c r="V18" s="337" t="s">
        <v>2003</v>
      </c>
      <c r="W18" s="672" t="s">
        <v>2005</v>
      </c>
      <c r="X18" s="672" t="s">
        <v>2006</v>
      </c>
    </row>
    <row r="19" spans="1:24" ht="121.9" customHeight="1">
      <c r="A19" s="862"/>
      <c r="B19" s="478"/>
      <c r="C19" s="419"/>
      <c r="D19" s="387"/>
      <c r="E19" s="375"/>
      <c r="F19" s="337"/>
      <c r="G19" s="598" t="s">
        <v>2075</v>
      </c>
      <c r="H19" s="680" t="s">
        <v>1997</v>
      </c>
      <c r="I19" s="596" t="s">
        <v>2276</v>
      </c>
      <c r="J19" s="533"/>
      <c r="K19" s="534">
        <f t="shared" si="5"/>
        <v>0</v>
      </c>
      <c r="L19" s="533">
        <v>1</v>
      </c>
      <c r="M19" s="534">
        <f t="shared" si="6"/>
        <v>75000</v>
      </c>
      <c r="N19" s="533"/>
      <c r="O19" s="534">
        <f t="shared" si="7"/>
        <v>0</v>
      </c>
      <c r="P19" s="533"/>
      <c r="Q19" s="534">
        <f t="shared" si="8"/>
        <v>0</v>
      </c>
      <c r="R19" s="535">
        <f t="shared" si="9"/>
        <v>1</v>
      </c>
      <c r="S19" s="736">
        <v>75000</v>
      </c>
      <c r="T19" s="861" t="s">
        <v>2611</v>
      </c>
      <c r="U19" s="666" t="s">
        <v>2610</v>
      </c>
      <c r="V19" s="861" t="s">
        <v>2612</v>
      </c>
      <c r="W19" s="687" t="s">
        <v>2007</v>
      </c>
      <c r="X19" s="861" t="s">
        <v>2609</v>
      </c>
    </row>
    <row r="20" spans="1:24" ht="164.45" customHeight="1">
      <c r="A20" s="862"/>
      <c r="B20" s="238"/>
      <c r="C20" s="477"/>
      <c r="D20" s="387"/>
      <c r="E20" s="375"/>
      <c r="F20" s="337"/>
      <c r="G20" s="598" t="s">
        <v>2076</v>
      </c>
      <c r="H20" s="680" t="s">
        <v>1997</v>
      </c>
      <c r="I20" s="597" t="s">
        <v>2277</v>
      </c>
      <c r="J20" s="533">
        <v>0.25</v>
      </c>
      <c r="K20" s="534">
        <f t="shared" si="5"/>
        <v>36312.5</v>
      </c>
      <c r="L20" s="533">
        <v>0.25</v>
      </c>
      <c r="M20" s="534">
        <f t="shared" si="6"/>
        <v>36312.5</v>
      </c>
      <c r="N20" s="533">
        <v>0.25</v>
      </c>
      <c r="O20" s="534">
        <f t="shared" si="7"/>
        <v>36312.5</v>
      </c>
      <c r="P20" s="533">
        <v>0.25</v>
      </c>
      <c r="Q20" s="534">
        <f t="shared" si="8"/>
        <v>36312.5</v>
      </c>
      <c r="R20" s="535">
        <f t="shared" si="9"/>
        <v>1</v>
      </c>
      <c r="S20" s="736">
        <v>145250</v>
      </c>
      <c r="T20" s="875"/>
      <c r="U20" s="667"/>
      <c r="V20" s="875"/>
      <c r="W20" s="687" t="s">
        <v>2008</v>
      </c>
      <c r="X20" s="875"/>
    </row>
    <row r="21" spans="1:24" ht="164.45" customHeight="1">
      <c r="A21" s="862"/>
      <c r="B21" s="238"/>
      <c r="C21" s="602"/>
      <c r="D21" s="646"/>
      <c r="E21" s="603"/>
      <c r="F21" s="649"/>
      <c r="G21" s="598" t="s">
        <v>2808</v>
      </c>
      <c r="H21" s="680" t="s">
        <v>1997</v>
      </c>
      <c r="I21" s="715" t="s">
        <v>2828</v>
      </c>
      <c r="J21" s="533">
        <v>0.25</v>
      </c>
      <c r="K21" s="534">
        <f t="shared" ref="K21" si="20">S21*J21</f>
        <v>28000</v>
      </c>
      <c r="L21" s="533">
        <v>0.25</v>
      </c>
      <c r="M21" s="534">
        <f t="shared" ref="M21" si="21">S21*L21</f>
        <v>28000</v>
      </c>
      <c r="N21" s="533">
        <v>0.25</v>
      </c>
      <c r="O21" s="534">
        <f t="shared" ref="O21" si="22">S21*N21</f>
        <v>28000</v>
      </c>
      <c r="P21" s="533">
        <v>0.25</v>
      </c>
      <c r="Q21" s="534">
        <f t="shared" ref="Q21" si="23">S21*P21</f>
        <v>28000</v>
      </c>
      <c r="R21" s="535">
        <f t="shared" ref="R21" si="24">+J21+L21+N21+P21</f>
        <v>1</v>
      </c>
      <c r="S21" s="736">
        <v>112000</v>
      </c>
      <c r="T21" s="672" t="s">
        <v>2615</v>
      </c>
      <c r="U21" s="672" t="s">
        <v>2614</v>
      </c>
      <c r="V21" s="337" t="s">
        <v>2616</v>
      </c>
      <c r="W21" s="337" t="s">
        <v>2617</v>
      </c>
      <c r="X21" s="672" t="s">
        <v>2613</v>
      </c>
    </row>
    <row r="22" spans="1:24" ht="153.6" customHeight="1">
      <c r="A22" s="862"/>
      <c r="B22" s="476" t="s">
        <v>1772</v>
      </c>
      <c r="C22" s="602"/>
      <c r="D22" s="556"/>
      <c r="E22" s="603"/>
      <c r="F22" s="557"/>
      <c r="G22" s="681"/>
      <c r="H22" s="681"/>
      <c r="I22" s="681"/>
      <c r="J22" s="533"/>
      <c r="K22" s="534">
        <f t="shared" si="5"/>
        <v>0</v>
      </c>
      <c r="L22" s="533"/>
      <c r="M22" s="534">
        <f t="shared" si="6"/>
        <v>0</v>
      </c>
      <c r="N22" s="533"/>
      <c r="O22" s="534">
        <f t="shared" si="7"/>
        <v>0</v>
      </c>
      <c r="P22" s="533"/>
      <c r="Q22" s="534">
        <f t="shared" si="8"/>
        <v>0</v>
      </c>
      <c r="R22" s="535">
        <f t="shared" si="9"/>
        <v>0</v>
      </c>
      <c r="S22" s="736"/>
      <c r="T22" s="672"/>
      <c r="U22" s="672"/>
      <c r="V22" s="337"/>
      <c r="W22" s="337"/>
      <c r="X22" s="672"/>
    </row>
    <row r="23" spans="1:24" ht="191.45" customHeight="1">
      <c r="A23" s="862"/>
      <c r="B23" s="888" t="s">
        <v>1773</v>
      </c>
      <c r="C23" s="814" t="s">
        <v>1775</v>
      </c>
      <c r="D23" s="811" t="s">
        <v>1778</v>
      </c>
      <c r="E23" s="900" t="s">
        <v>1460</v>
      </c>
      <c r="F23" s="900" t="s">
        <v>1558</v>
      </c>
      <c r="G23" s="598" t="s">
        <v>2077</v>
      </c>
      <c r="H23" s="608" t="s">
        <v>2066</v>
      </c>
      <c r="I23" s="550" t="s">
        <v>2278</v>
      </c>
      <c r="J23" s="533"/>
      <c r="K23" s="534">
        <f t="shared" si="5"/>
        <v>0</v>
      </c>
      <c r="L23" s="533"/>
      <c r="M23" s="534">
        <f t="shared" si="6"/>
        <v>0</v>
      </c>
      <c r="N23" s="533"/>
      <c r="O23" s="534">
        <f t="shared" si="7"/>
        <v>0</v>
      </c>
      <c r="P23" s="533"/>
      <c r="Q23" s="534">
        <f t="shared" si="8"/>
        <v>0</v>
      </c>
      <c r="R23" s="535">
        <f t="shared" si="9"/>
        <v>0</v>
      </c>
      <c r="S23" s="736"/>
      <c r="T23" s="861" t="s">
        <v>1620</v>
      </c>
      <c r="U23" s="861" t="s">
        <v>1621</v>
      </c>
      <c r="V23" s="805" t="s">
        <v>1462</v>
      </c>
      <c r="W23" s="861" t="s">
        <v>1795</v>
      </c>
      <c r="X23" s="861" t="s">
        <v>1788</v>
      </c>
    </row>
    <row r="24" spans="1:24" ht="167.45" customHeight="1">
      <c r="A24" s="862"/>
      <c r="B24" s="889"/>
      <c r="C24" s="815"/>
      <c r="D24" s="812"/>
      <c r="E24" s="901"/>
      <c r="F24" s="901"/>
      <c r="G24" s="598" t="s">
        <v>2078</v>
      </c>
      <c r="H24" s="608" t="s">
        <v>2066</v>
      </c>
      <c r="I24" s="550" t="s">
        <v>2279</v>
      </c>
      <c r="J24" s="533"/>
      <c r="K24" s="534">
        <f t="shared" si="5"/>
        <v>0</v>
      </c>
      <c r="L24" s="533"/>
      <c r="M24" s="534">
        <f t="shared" si="6"/>
        <v>0</v>
      </c>
      <c r="N24" s="533"/>
      <c r="O24" s="534">
        <f t="shared" si="7"/>
        <v>0</v>
      </c>
      <c r="P24" s="533"/>
      <c r="Q24" s="534">
        <f t="shared" si="8"/>
        <v>0</v>
      </c>
      <c r="R24" s="535">
        <f t="shared" si="9"/>
        <v>0</v>
      </c>
      <c r="S24" s="736"/>
      <c r="T24" s="875"/>
      <c r="U24" s="875"/>
      <c r="V24" s="807"/>
      <c r="W24" s="875"/>
      <c r="X24" s="875"/>
    </row>
    <row r="25" spans="1:24" ht="171" customHeight="1">
      <c r="A25" s="862"/>
      <c r="B25" s="890"/>
      <c r="C25" s="816"/>
      <c r="D25" s="812"/>
      <c r="E25" s="901"/>
      <c r="F25" s="901"/>
      <c r="G25" s="598" t="s">
        <v>2079</v>
      </c>
      <c r="H25" s="426" t="s">
        <v>2067</v>
      </c>
      <c r="I25" s="547" t="s">
        <v>2280</v>
      </c>
      <c r="J25" s="533"/>
      <c r="K25" s="534">
        <f t="shared" si="5"/>
        <v>0</v>
      </c>
      <c r="L25" s="533"/>
      <c r="M25" s="534">
        <f t="shared" si="6"/>
        <v>0</v>
      </c>
      <c r="N25" s="533"/>
      <c r="O25" s="534">
        <f t="shared" si="7"/>
        <v>0</v>
      </c>
      <c r="P25" s="533"/>
      <c r="Q25" s="534">
        <f t="shared" si="8"/>
        <v>0</v>
      </c>
      <c r="R25" s="535">
        <f t="shared" si="9"/>
        <v>0</v>
      </c>
      <c r="S25" s="736"/>
      <c r="T25" s="444" t="s">
        <v>1622</v>
      </c>
      <c r="U25" s="444" t="s">
        <v>1623</v>
      </c>
      <c r="V25" s="374" t="s">
        <v>2618</v>
      </c>
      <c r="W25" s="337" t="s">
        <v>1796</v>
      </c>
      <c r="X25" s="337" t="s">
        <v>1789</v>
      </c>
    </row>
    <row r="26" spans="1:24" ht="135.6" customHeight="1">
      <c r="A26" s="862"/>
      <c r="B26" s="562" t="s">
        <v>1824</v>
      </c>
      <c r="C26" s="553" t="s">
        <v>1783</v>
      </c>
      <c r="D26" s="813"/>
      <c r="E26" s="902"/>
      <c r="F26" s="902"/>
      <c r="G26" s="598"/>
      <c r="H26" s="426"/>
      <c r="I26" s="364"/>
      <c r="J26" s="533"/>
      <c r="K26" s="534">
        <f t="shared" si="5"/>
        <v>0</v>
      </c>
      <c r="L26" s="533"/>
      <c r="M26" s="534">
        <f t="shared" si="6"/>
        <v>0</v>
      </c>
      <c r="N26" s="533"/>
      <c r="O26" s="534">
        <f t="shared" si="7"/>
        <v>0</v>
      </c>
      <c r="P26" s="533"/>
      <c r="Q26" s="534">
        <f t="shared" si="8"/>
        <v>0</v>
      </c>
      <c r="R26" s="535">
        <f t="shared" si="9"/>
        <v>0</v>
      </c>
      <c r="S26" s="736"/>
      <c r="T26" s="444"/>
      <c r="U26" s="444"/>
      <c r="V26" s="374"/>
      <c r="W26" s="337"/>
      <c r="X26" s="337"/>
    </row>
    <row r="27" spans="1:24" ht="304.89999999999998" customHeight="1">
      <c r="A27" s="862"/>
      <c r="B27" s="891" t="s">
        <v>1825</v>
      </c>
      <c r="C27" s="814" t="s">
        <v>1784</v>
      </c>
      <c r="D27" s="894" t="s">
        <v>1779</v>
      </c>
      <c r="E27" s="903" t="s">
        <v>1537</v>
      </c>
      <c r="F27" s="906" t="s">
        <v>1559</v>
      </c>
      <c r="G27" s="598" t="s">
        <v>2081</v>
      </c>
      <c r="H27" s="814" t="s">
        <v>2068</v>
      </c>
      <c r="I27" s="555" t="s">
        <v>2281</v>
      </c>
      <c r="J27" s="533"/>
      <c r="K27" s="534">
        <f t="shared" si="5"/>
        <v>0</v>
      </c>
      <c r="L27" s="533"/>
      <c r="M27" s="534">
        <f t="shared" si="6"/>
        <v>0</v>
      </c>
      <c r="N27" s="533"/>
      <c r="O27" s="534">
        <f t="shared" si="7"/>
        <v>0</v>
      </c>
      <c r="P27" s="533"/>
      <c r="Q27" s="534">
        <f t="shared" si="8"/>
        <v>0</v>
      </c>
      <c r="R27" s="535">
        <f t="shared" si="9"/>
        <v>0</v>
      </c>
      <c r="S27" s="736"/>
      <c r="T27" s="444" t="s">
        <v>1624</v>
      </c>
      <c r="U27" s="444" t="s">
        <v>1625</v>
      </c>
      <c r="V27" s="501" t="s">
        <v>1463</v>
      </c>
      <c r="W27" s="337" t="s">
        <v>1988</v>
      </c>
      <c r="X27" s="337" t="s">
        <v>1789</v>
      </c>
    </row>
    <row r="28" spans="1:24" ht="199.15" customHeight="1">
      <c r="A28" s="862"/>
      <c r="B28" s="892"/>
      <c r="C28" s="815"/>
      <c r="D28" s="895"/>
      <c r="E28" s="904"/>
      <c r="F28" s="907"/>
      <c r="G28" s="598" t="s">
        <v>2080</v>
      </c>
      <c r="H28" s="816"/>
      <c r="I28" s="555" t="s">
        <v>1785</v>
      </c>
      <c r="J28" s="533"/>
      <c r="K28" s="534">
        <f t="shared" si="5"/>
        <v>0</v>
      </c>
      <c r="L28" s="533"/>
      <c r="M28" s="534">
        <f t="shared" si="6"/>
        <v>0</v>
      </c>
      <c r="N28" s="533"/>
      <c r="O28" s="534">
        <f t="shared" si="7"/>
        <v>0</v>
      </c>
      <c r="P28" s="533"/>
      <c r="Q28" s="534">
        <f t="shared" si="8"/>
        <v>0</v>
      </c>
      <c r="R28" s="535">
        <f t="shared" si="9"/>
        <v>0</v>
      </c>
      <c r="S28" s="736"/>
      <c r="T28" s="337" t="s">
        <v>1626</v>
      </c>
      <c r="U28" s="337" t="s">
        <v>1627</v>
      </c>
      <c r="V28" s="501" t="s">
        <v>2619</v>
      </c>
      <c r="W28" s="337" t="s">
        <v>1797</v>
      </c>
      <c r="X28" s="337" t="s">
        <v>1790</v>
      </c>
    </row>
    <row r="29" spans="1:24" ht="100.15" customHeight="1">
      <c r="A29" s="862"/>
      <c r="B29" s="892"/>
      <c r="C29" s="815"/>
      <c r="D29" s="895"/>
      <c r="E29" s="904"/>
      <c r="F29" s="907"/>
      <c r="G29" s="598" t="s">
        <v>2083</v>
      </c>
      <c r="H29" s="608" t="s">
        <v>2082</v>
      </c>
      <c r="I29" s="552" t="s">
        <v>2282</v>
      </c>
      <c r="J29" s="533"/>
      <c r="K29" s="534">
        <f t="shared" si="5"/>
        <v>0</v>
      </c>
      <c r="L29" s="533"/>
      <c r="M29" s="534">
        <f t="shared" si="6"/>
        <v>0</v>
      </c>
      <c r="N29" s="533"/>
      <c r="O29" s="534">
        <f t="shared" si="7"/>
        <v>0</v>
      </c>
      <c r="P29" s="533"/>
      <c r="Q29" s="534">
        <f t="shared" si="8"/>
        <v>0</v>
      </c>
      <c r="R29" s="535">
        <f t="shared" si="9"/>
        <v>0</v>
      </c>
      <c r="S29" s="736"/>
      <c r="T29" s="683" t="s">
        <v>1628</v>
      </c>
      <c r="U29" s="683" t="s">
        <v>1629</v>
      </c>
      <c r="V29" s="501" t="s">
        <v>2511</v>
      </c>
      <c r="W29" s="684" t="s">
        <v>1798</v>
      </c>
      <c r="X29" s="337" t="s">
        <v>1791</v>
      </c>
    </row>
    <row r="30" spans="1:24" ht="190.15" customHeight="1">
      <c r="A30" s="862"/>
      <c r="B30" s="892"/>
      <c r="C30" s="815"/>
      <c r="D30" s="895"/>
      <c r="E30" s="904"/>
      <c r="F30" s="907"/>
      <c r="G30" s="598" t="s">
        <v>2084</v>
      </c>
      <c r="H30" s="608" t="s">
        <v>2082</v>
      </c>
      <c r="I30" s="552" t="s">
        <v>2283</v>
      </c>
      <c r="J30" s="533"/>
      <c r="K30" s="534">
        <f t="shared" si="5"/>
        <v>0</v>
      </c>
      <c r="L30" s="533"/>
      <c r="M30" s="534">
        <f t="shared" si="6"/>
        <v>0</v>
      </c>
      <c r="N30" s="533">
        <v>1</v>
      </c>
      <c r="O30" s="534">
        <f>S30*N30</f>
        <v>5776</v>
      </c>
      <c r="P30" s="533"/>
      <c r="Q30" s="534">
        <f t="shared" si="8"/>
        <v>0</v>
      </c>
      <c r="R30" s="535">
        <f t="shared" si="9"/>
        <v>1</v>
      </c>
      <c r="S30" s="736">
        <v>5776</v>
      </c>
      <c r="T30" s="683" t="s">
        <v>2622</v>
      </c>
      <c r="U30" s="921" t="s">
        <v>2621</v>
      </c>
      <c r="V30" s="919" t="s">
        <v>2620</v>
      </c>
      <c r="W30" s="917" t="s">
        <v>2623</v>
      </c>
      <c r="X30" s="337" t="s">
        <v>1792</v>
      </c>
    </row>
    <row r="31" spans="1:24" ht="138" customHeight="1">
      <c r="A31" s="875"/>
      <c r="B31" s="893"/>
      <c r="C31" s="816"/>
      <c r="D31" s="896"/>
      <c r="E31" s="905"/>
      <c r="F31" s="908"/>
      <c r="G31" s="598" t="s">
        <v>2221</v>
      </c>
      <c r="H31" s="608" t="s">
        <v>2082</v>
      </c>
      <c r="I31" s="552" t="s">
        <v>2284</v>
      </c>
      <c r="J31" s="533"/>
      <c r="K31" s="534">
        <f t="shared" si="5"/>
        <v>0</v>
      </c>
      <c r="L31" s="533"/>
      <c r="M31" s="534">
        <f t="shared" si="6"/>
        <v>0</v>
      </c>
      <c r="N31" s="533">
        <v>1</v>
      </c>
      <c r="O31" s="534">
        <f t="shared" si="7"/>
        <v>115000</v>
      </c>
      <c r="P31" s="533"/>
      <c r="Q31" s="534">
        <f t="shared" si="8"/>
        <v>0</v>
      </c>
      <c r="R31" s="535">
        <f t="shared" si="9"/>
        <v>1</v>
      </c>
      <c r="S31" s="736">
        <v>115000</v>
      </c>
      <c r="T31" s="683" t="s">
        <v>2624</v>
      </c>
      <c r="U31" s="922"/>
      <c r="V31" s="920"/>
      <c r="W31" s="918"/>
      <c r="X31" s="337" t="s">
        <v>1793</v>
      </c>
    </row>
    <row r="32" spans="1:24" ht="133.15" customHeight="1">
      <c r="A32" s="861" t="s">
        <v>1396</v>
      </c>
      <c r="B32" s="479" t="s">
        <v>1826</v>
      </c>
      <c r="C32" s="544" t="s">
        <v>1776</v>
      </c>
      <c r="D32" s="480"/>
      <c r="E32" s="375"/>
      <c r="F32" s="337"/>
      <c r="G32" s="598"/>
      <c r="H32" s="375"/>
      <c r="I32" s="450"/>
      <c r="J32" s="533"/>
      <c r="K32" s="534">
        <f t="shared" si="5"/>
        <v>0</v>
      </c>
      <c r="L32" s="533"/>
      <c r="M32" s="534">
        <f t="shared" si="6"/>
        <v>0</v>
      </c>
      <c r="N32" s="533"/>
      <c r="O32" s="534">
        <f t="shared" si="7"/>
        <v>0</v>
      </c>
      <c r="P32" s="533"/>
      <c r="Q32" s="534">
        <f t="shared" si="8"/>
        <v>0</v>
      </c>
      <c r="R32" s="535">
        <f t="shared" si="9"/>
        <v>0</v>
      </c>
      <c r="S32" s="736"/>
      <c r="T32" s="337"/>
      <c r="U32" s="337"/>
      <c r="V32" s="337"/>
      <c r="W32" s="337"/>
      <c r="X32" s="337"/>
    </row>
    <row r="33" spans="1:24" ht="109.9" customHeight="1">
      <c r="A33" s="862"/>
      <c r="B33" s="479" t="s">
        <v>1827</v>
      </c>
      <c r="C33" s="544" t="s">
        <v>1471</v>
      </c>
      <c r="D33" s="480"/>
      <c r="E33" s="375"/>
      <c r="F33" s="337"/>
      <c r="G33" s="598"/>
      <c r="H33" s="375"/>
      <c r="I33" s="450"/>
      <c r="J33" s="533"/>
      <c r="K33" s="534">
        <f t="shared" si="5"/>
        <v>0</v>
      </c>
      <c r="L33" s="533"/>
      <c r="M33" s="534">
        <f t="shared" si="6"/>
        <v>0</v>
      </c>
      <c r="N33" s="533"/>
      <c r="O33" s="534">
        <f t="shared" si="7"/>
        <v>0</v>
      </c>
      <c r="P33" s="533"/>
      <c r="Q33" s="534">
        <f t="shared" si="8"/>
        <v>0</v>
      </c>
      <c r="R33" s="535">
        <f t="shared" si="9"/>
        <v>0</v>
      </c>
      <c r="S33" s="736"/>
      <c r="T33" s="337"/>
      <c r="U33" s="337"/>
      <c r="V33" s="337"/>
      <c r="W33" s="337"/>
      <c r="X33" s="337"/>
    </row>
    <row r="34" spans="1:24" s="236" customFormat="1" ht="12">
      <c r="A34" s="367"/>
      <c r="B34" s="481"/>
      <c r="C34" s="475"/>
      <c r="D34" s="482"/>
      <c r="E34" s="365" t="s">
        <v>98</v>
      </c>
      <c r="F34" s="475"/>
      <c r="G34" s="475"/>
      <c r="H34" s="483"/>
      <c r="I34" s="483"/>
      <c r="J34" s="484">
        <f t="shared" ref="J34:R34" si="25">SUM(J9:J33)</f>
        <v>1.5</v>
      </c>
      <c r="K34" s="484">
        <f t="shared" si="25"/>
        <v>68312.5</v>
      </c>
      <c r="L34" s="484">
        <f t="shared" si="25"/>
        <v>2.5</v>
      </c>
      <c r="M34" s="484">
        <f t="shared" si="25"/>
        <v>148730.5</v>
      </c>
      <c r="N34" s="484">
        <f t="shared" si="25"/>
        <v>3.5</v>
      </c>
      <c r="O34" s="484">
        <f t="shared" si="25"/>
        <v>188506.5</v>
      </c>
      <c r="P34" s="484">
        <f t="shared" si="25"/>
        <v>2.5</v>
      </c>
      <c r="Q34" s="484">
        <f t="shared" si="25"/>
        <v>284836.5</v>
      </c>
      <c r="R34" s="484">
        <f t="shared" si="25"/>
        <v>10</v>
      </c>
      <c r="S34" s="484">
        <f>SUM(S9:S33)</f>
        <v>690386</v>
      </c>
      <c r="T34" s="485"/>
      <c r="U34" s="485"/>
      <c r="V34" s="485"/>
      <c r="W34" s="485"/>
      <c r="X34" s="485"/>
    </row>
    <row r="35" spans="1:24" ht="15.75">
      <c r="A35" s="363"/>
      <c r="B35" s="369"/>
      <c r="C35" s="236"/>
      <c r="D35" s="372"/>
      <c r="E35" s="363"/>
      <c r="F35" s="363"/>
      <c r="G35" s="235"/>
      <c r="H35" s="236"/>
      <c r="I35" s="236"/>
      <c r="J35" s="236"/>
      <c r="V35" s="241"/>
      <c r="W35" s="241"/>
      <c r="X35" s="242"/>
    </row>
    <row r="36" spans="1:24" ht="15.75">
      <c r="G36" s="235"/>
      <c r="V36" s="241"/>
      <c r="W36" s="241"/>
    </row>
    <row r="37" spans="1:24" ht="15.75">
      <c r="G37" s="235"/>
      <c r="V37" s="241"/>
      <c r="W37" s="241"/>
    </row>
    <row r="38" spans="1:24" ht="15.75">
      <c r="G38" s="235"/>
      <c r="V38" s="241"/>
      <c r="W38" s="241"/>
    </row>
    <row r="39" spans="1:24" ht="15.75">
      <c r="G39" s="235"/>
      <c r="V39" s="241"/>
      <c r="W39" s="241"/>
    </row>
    <row r="40" spans="1:24" ht="15.75">
      <c r="G40" s="235"/>
      <c r="V40" s="241"/>
      <c r="W40" s="241"/>
    </row>
    <row r="41" spans="1:24" ht="15.75">
      <c r="G41" s="235"/>
      <c r="V41" s="241"/>
      <c r="W41" s="241"/>
    </row>
    <row r="42" spans="1:24" ht="15.75">
      <c r="G42" s="235"/>
      <c r="V42" s="241"/>
      <c r="W42" s="241"/>
    </row>
    <row r="43" spans="1:24" ht="15.75">
      <c r="G43" s="235"/>
      <c r="V43" s="241"/>
      <c r="W43" s="241"/>
    </row>
    <row r="44" spans="1:24" ht="15.75">
      <c r="G44" s="235"/>
      <c r="V44" s="241"/>
      <c r="W44" s="241"/>
    </row>
    <row r="45" spans="1:24" ht="15.75">
      <c r="G45" s="235"/>
      <c r="V45" s="241"/>
      <c r="W45" s="241"/>
    </row>
    <row r="46" spans="1:24" ht="15.75">
      <c r="G46" s="235"/>
      <c r="V46" s="243"/>
      <c r="W46" s="243"/>
    </row>
    <row r="47" spans="1:24" ht="15.75">
      <c r="G47" s="235"/>
      <c r="V47" s="241"/>
      <c r="W47" s="241"/>
    </row>
    <row r="48" spans="1:24" ht="15.75">
      <c r="G48" s="235"/>
      <c r="V48" s="241"/>
      <c r="W48" s="241"/>
    </row>
    <row r="49" spans="7:23" ht="15.75">
      <c r="G49" s="235"/>
      <c r="V49" s="241"/>
      <c r="W49" s="241"/>
    </row>
    <row r="50" spans="7:23" ht="15.75">
      <c r="G50" s="235"/>
      <c r="V50" s="241"/>
      <c r="W50" s="241"/>
    </row>
    <row r="51" spans="7:23" ht="15.75">
      <c r="G51" s="235"/>
      <c r="V51" s="241"/>
      <c r="W51" s="241"/>
    </row>
    <row r="52" spans="7:23" ht="15.75">
      <c r="G52" s="235"/>
      <c r="V52" s="241"/>
      <c r="W52" s="241"/>
    </row>
    <row r="53" spans="7:23" ht="15.75">
      <c r="G53" s="235"/>
      <c r="V53" s="241"/>
      <c r="W53" s="241"/>
    </row>
    <row r="54" spans="7:23" ht="15.75">
      <c r="G54" s="235"/>
      <c r="V54" s="241"/>
      <c r="W54" s="241"/>
    </row>
    <row r="55" spans="7:23" ht="15.75">
      <c r="G55" s="235"/>
      <c r="V55" s="241"/>
      <c r="W55" s="241"/>
    </row>
    <row r="56" spans="7:23" ht="15.75">
      <c r="G56" s="235"/>
      <c r="V56" s="241"/>
      <c r="W56" s="241"/>
    </row>
    <row r="57" spans="7:23" ht="15.75">
      <c r="G57" s="235"/>
      <c r="V57" s="241"/>
      <c r="W57" s="241"/>
    </row>
    <row r="58" spans="7:23" ht="15.75">
      <c r="G58" s="235"/>
      <c r="V58" s="243"/>
      <c r="W58" s="243"/>
    </row>
    <row r="59" spans="7:23" ht="15.75">
      <c r="G59" s="235"/>
      <c r="V59" s="241"/>
      <c r="W59" s="241"/>
    </row>
    <row r="60" spans="7:23" ht="15.75">
      <c r="G60" s="235"/>
      <c r="V60" s="241"/>
      <c r="W60" s="241"/>
    </row>
    <row r="61" spans="7:23" ht="15.75">
      <c r="G61" s="235"/>
      <c r="V61" s="241"/>
      <c r="W61" s="241"/>
    </row>
    <row r="62" spans="7:23" ht="15.75">
      <c r="G62" s="235"/>
      <c r="V62" s="241"/>
      <c r="W62" s="241"/>
    </row>
    <row r="63" spans="7:23" ht="15.75">
      <c r="G63" s="235"/>
      <c r="V63" s="241"/>
      <c r="W63" s="241"/>
    </row>
    <row r="64" spans="7:23" ht="15.75">
      <c r="G64" s="235"/>
      <c r="V64" s="241"/>
      <c r="W64" s="241"/>
    </row>
    <row r="65" spans="7:23" ht="15.75">
      <c r="G65" s="235"/>
      <c r="V65" s="241"/>
      <c r="W65" s="241"/>
    </row>
    <row r="66" spans="7:23" ht="15.75">
      <c r="G66" s="235"/>
      <c r="V66" s="241"/>
      <c r="W66" s="241"/>
    </row>
    <row r="67" spans="7:23" ht="15.75">
      <c r="G67" s="235"/>
      <c r="V67" s="243"/>
      <c r="W67" s="243"/>
    </row>
    <row r="68" spans="7:23" ht="15.75">
      <c r="G68" s="235"/>
      <c r="V68" s="241"/>
      <c r="W68" s="241"/>
    </row>
    <row r="69" spans="7:23" ht="15.75">
      <c r="G69" s="235"/>
      <c r="V69" s="241"/>
      <c r="W69" s="241"/>
    </row>
    <row r="70" spans="7:23">
      <c r="V70" s="241"/>
      <c r="W70" s="241"/>
    </row>
    <row r="71" spans="7:23">
      <c r="V71" s="241"/>
      <c r="W71" s="241"/>
    </row>
    <row r="72" spans="7:23">
      <c r="V72" s="241"/>
      <c r="W72" s="241"/>
    </row>
    <row r="73" spans="7:23">
      <c r="V73" s="241"/>
      <c r="W73" s="241"/>
    </row>
    <row r="74" spans="7:23">
      <c r="V74" s="241"/>
      <c r="W74" s="241"/>
    </row>
    <row r="75" spans="7:23" ht="15.75">
      <c r="V75" s="243"/>
      <c r="W75" s="243"/>
    </row>
    <row r="76" spans="7:23">
      <c r="V76" s="241"/>
      <c r="W76" s="241"/>
    </row>
    <row r="77" spans="7:23">
      <c r="V77" s="241"/>
      <c r="W77" s="241"/>
    </row>
    <row r="78" spans="7:23">
      <c r="V78" s="241"/>
      <c r="W78" s="241"/>
    </row>
    <row r="79" spans="7:23">
      <c r="V79" s="241"/>
      <c r="W79" s="241"/>
    </row>
    <row r="80" spans="7:23">
      <c r="V80" s="241"/>
      <c r="W80" s="241"/>
    </row>
    <row r="81" spans="7:23">
      <c r="V81" s="241"/>
      <c r="W81" s="241"/>
    </row>
    <row r="85" spans="7:23">
      <c r="G85" s="233"/>
      <c r="V85" s="238"/>
      <c r="W85" s="238"/>
    </row>
    <row r="86" spans="7:23">
      <c r="G86" s="233"/>
      <c r="V86" s="238"/>
      <c r="W86" s="238"/>
    </row>
    <row r="87" spans="7:23">
      <c r="G87" s="233"/>
      <c r="V87" s="238"/>
      <c r="W87" s="238"/>
    </row>
    <row r="88" spans="7:23">
      <c r="G88" s="233"/>
      <c r="V88" s="238"/>
      <c r="W88" s="238"/>
    </row>
    <row r="89" spans="7:23">
      <c r="G89" s="233"/>
      <c r="V89" s="238"/>
      <c r="W89" s="238"/>
    </row>
    <row r="90" spans="7:23">
      <c r="G90" s="233"/>
      <c r="V90" s="238"/>
      <c r="W90" s="238"/>
    </row>
    <row r="91" spans="7:23">
      <c r="G91" s="233"/>
      <c r="V91" s="238"/>
      <c r="W91" s="238"/>
    </row>
    <row r="92" spans="7:23">
      <c r="G92" s="233"/>
      <c r="V92" s="238"/>
      <c r="W92" s="238"/>
    </row>
    <row r="93" spans="7:23">
      <c r="G93" s="233"/>
      <c r="V93" s="238"/>
      <c r="W93" s="238"/>
    </row>
    <row r="94" spans="7:23">
      <c r="G94" s="233"/>
      <c r="V94" s="238"/>
      <c r="W94" s="238"/>
    </row>
    <row r="95" spans="7:23">
      <c r="G95" s="233"/>
      <c r="V95" s="238"/>
      <c r="W95" s="238"/>
    </row>
    <row r="96" spans="7:23">
      <c r="G96" s="233"/>
      <c r="V96" s="238"/>
      <c r="W96" s="238"/>
    </row>
    <row r="97" spans="7:23">
      <c r="G97" s="233"/>
      <c r="V97" s="238"/>
      <c r="W97" s="238"/>
    </row>
    <row r="98" spans="7:23">
      <c r="G98" s="233"/>
      <c r="V98" s="238"/>
      <c r="W98" s="238"/>
    </row>
    <row r="99" spans="7:23">
      <c r="G99" s="233"/>
      <c r="V99" s="238"/>
      <c r="W99" s="238"/>
    </row>
    <row r="100" spans="7:23">
      <c r="G100" s="233"/>
      <c r="V100" s="238"/>
      <c r="W100" s="238"/>
    </row>
    <row r="101" spans="7:23">
      <c r="G101" s="233"/>
      <c r="V101" s="238"/>
      <c r="W101" s="238"/>
    </row>
    <row r="102" spans="7:23">
      <c r="G102" s="233"/>
      <c r="V102" s="238"/>
      <c r="W102" s="238"/>
    </row>
    <row r="103" spans="7:23">
      <c r="G103" s="233"/>
      <c r="V103" s="238"/>
      <c r="W103" s="238"/>
    </row>
    <row r="104" spans="7:23">
      <c r="G104" s="233"/>
      <c r="V104" s="238"/>
      <c r="W104" s="238"/>
    </row>
    <row r="105" spans="7:23">
      <c r="G105" s="233"/>
      <c r="V105" s="238"/>
      <c r="W105" s="238"/>
    </row>
    <row r="106" spans="7:23">
      <c r="G106" s="233"/>
      <c r="V106" s="238"/>
      <c r="W106" s="238"/>
    </row>
    <row r="107" spans="7:23">
      <c r="G107" s="233"/>
      <c r="V107" s="238"/>
      <c r="W107" s="238"/>
    </row>
    <row r="108" spans="7:23">
      <c r="G108" s="233"/>
      <c r="V108" s="238"/>
      <c r="W108" s="238"/>
    </row>
    <row r="109" spans="7:23">
      <c r="G109" s="233"/>
      <c r="V109" s="238"/>
      <c r="W109" s="238"/>
    </row>
    <row r="110" spans="7:23">
      <c r="G110" s="233"/>
      <c r="V110" s="238"/>
      <c r="W110" s="238"/>
    </row>
    <row r="111" spans="7:23">
      <c r="G111" s="233"/>
      <c r="V111" s="238"/>
      <c r="W111" s="238"/>
    </row>
    <row r="112" spans="7:23">
      <c r="G112" s="233"/>
      <c r="V112" s="238"/>
      <c r="W112" s="238"/>
    </row>
    <row r="113" spans="7:23">
      <c r="G113" s="233"/>
      <c r="V113" s="238"/>
      <c r="W113" s="238"/>
    </row>
    <row r="114" spans="7:23">
      <c r="G114" s="233"/>
    </row>
    <row r="115" spans="7:23">
      <c r="G115" s="233"/>
    </row>
    <row r="116" spans="7:23">
      <c r="G116" s="233"/>
    </row>
    <row r="117" spans="7:23">
      <c r="G117" s="233"/>
    </row>
    <row r="118" spans="7:23">
      <c r="G118" s="233"/>
    </row>
    <row r="119" spans="7:23">
      <c r="G119" s="233"/>
    </row>
    <row r="120" spans="7:23">
      <c r="G120" s="233"/>
    </row>
    <row r="121" spans="7:23">
      <c r="G121" s="233"/>
    </row>
    <row r="122" spans="7:23">
      <c r="G122" s="233"/>
    </row>
    <row r="123" spans="7:23">
      <c r="G123" s="233"/>
    </row>
    <row r="124" spans="7:23">
      <c r="G124" s="233"/>
    </row>
    <row r="125" spans="7:23">
      <c r="G125" s="233"/>
    </row>
    <row r="126" spans="7:23">
      <c r="G126" s="233"/>
    </row>
    <row r="127" spans="7:23">
      <c r="G127" s="233"/>
    </row>
    <row r="128" spans="7:23">
      <c r="G128" s="233"/>
    </row>
    <row r="129" spans="7:7">
      <c r="G129" s="233"/>
    </row>
    <row r="130" spans="7:7">
      <c r="G130" s="233"/>
    </row>
    <row r="131" spans="7:7">
      <c r="G131" s="233"/>
    </row>
    <row r="132" spans="7:7">
      <c r="G132" s="233"/>
    </row>
    <row r="133" spans="7:7">
      <c r="G133" s="233"/>
    </row>
    <row r="134" spans="7:7">
      <c r="G134" s="233"/>
    </row>
    <row r="135" spans="7:7">
      <c r="G135" s="233"/>
    </row>
    <row r="136" spans="7:7">
      <c r="G136" s="233"/>
    </row>
    <row r="137" spans="7:7">
      <c r="G137" s="233"/>
    </row>
    <row r="138" spans="7:7">
      <c r="G138" s="233"/>
    </row>
    <row r="139" spans="7:7">
      <c r="G139" s="233"/>
    </row>
    <row r="140" spans="7:7">
      <c r="G140" s="233"/>
    </row>
    <row r="141" spans="7:7">
      <c r="G141" s="233"/>
    </row>
    <row r="142" spans="7:7">
      <c r="G142" s="233"/>
    </row>
    <row r="143" spans="7:7">
      <c r="G143" s="233"/>
    </row>
    <row r="144" spans="7:7">
      <c r="G144" s="233"/>
    </row>
    <row r="145" spans="7:7">
      <c r="G145" s="233"/>
    </row>
    <row r="146" spans="7:7">
      <c r="G146" s="233"/>
    </row>
    <row r="147" spans="7:7">
      <c r="G147" s="233"/>
    </row>
    <row r="148" spans="7:7">
      <c r="G148" s="233"/>
    </row>
    <row r="149" spans="7:7">
      <c r="G149" s="233"/>
    </row>
    <row r="150" spans="7:7">
      <c r="G150" s="233"/>
    </row>
    <row r="151" spans="7:7">
      <c r="G151" s="233"/>
    </row>
    <row r="152" spans="7:7">
      <c r="G152" s="233"/>
    </row>
    <row r="153" spans="7:7">
      <c r="G153" s="233"/>
    </row>
  </sheetData>
  <mergeCells count="47">
    <mergeCell ref="W30:W31"/>
    <mergeCell ref="V30:V31"/>
    <mergeCell ref="U30:U31"/>
    <mergeCell ref="H27:H28"/>
    <mergeCell ref="W9:W10"/>
    <mergeCell ref="T23:T24"/>
    <mergeCell ref="U23:U24"/>
    <mergeCell ref="V23:V24"/>
    <mergeCell ref="W23:W24"/>
    <mergeCell ref="X23:X24"/>
    <mergeCell ref="J6:K6"/>
    <mergeCell ref="L6:M6"/>
    <mergeCell ref="N6:O6"/>
    <mergeCell ref="H5:H7"/>
    <mergeCell ref="X11:X12"/>
    <mergeCell ref="T11:T12"/>
    <mergeCell ref="T19:T20"/>
    <mergeCell ref="X19:X20"/>
    <mergeCell ref="V19:V20"/>
    <mergeCell ref="G5:G7"/>
    <mergeCell ref="J5:Q5"/>
    <mergeCell ref="I5:I7"/>
    <mergeCell ref="P6:Q6"/>
    <mergeCell ref="X5:X7"/>
    <mergeCell ref="R5:S6"/>
    <mergeCell ref="W5:W7"/>
    <mergeCell ref="V5:V7"/>
    <mergeCell ref="T5:T7"/>
    <mergeCell ref="U5:U7"/>
    <mergeCell ref="A5:A7"/>
    <mergeCell ref="A32:A33"/>
    <mergeCell ref="B23:B25"/>
    <mergeCell ref="C23:C25"/>
    <mergeCell ref="B5:B7"/>
    <mergeCell ref="A9:A31"/>
    <mergeCell ref="E5:E7"/>
    <mergeCell ref="F5:F7"/>
    <mergeCell ref="E23:E26"/>
    <mergeCell ref="F23:F26"/>
    <mergeCell ref="E27:E31"/>
    <mergeCell ref="F27:F31"/>
    <mergeCell ref="D5:D7"/>
    <mergeCell ref="D23:D26"/>
    <mergeCell ref="B9:B16"/>
    <mergeCell ref="C27:C31"/>
    <mergeCell ref="B27:B31"/>
    <mergeCell ref="D27:D31"/>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H5:H7 I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E5:E7"/>
    <dataValidation allowBlank="1" showInputMessage="1" showErrorMessage="1" promptTitle="INDICADORES DE RESULTADOS" prompt="Medidas o variables para verificar el cumplimiento de cada paso.&#10;" sqref="F5:F7"/>
    <dataValidation allowBlank="1" showInputMessage="1" showErrorMessage="1" promptTitle="CORRELATIVO DE LA ACTIVIDAD" prompt="Estos son los mismos utilizados en los cuadros de costos, los cuales sirven para poder reflejar la Actividad a realizar en cada uno de los cuadros de costos." sqref="G5: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X5:X7"/>
    <dataValidation allowBlank="1" showInputMessage="1" showErrorMessage="1" promptTitle="POBLACIÓN OBJETIVO" prompt="Grupo  de personas al cual se pretende beneficiar con dicho actividad." sqref="W5:W7"/>
    <dataValidation allowBlank="1" showInputMessage="1" showErrorMessage="1" promptTitle="MEDIO DE VERIFICACIÓN" prompt="Corresponde a los elementos a través del cual se acredita y se verifican  las actividades." sqref="V5:V7"/>
    <dataValidation allowBlank="1" showInputMessage="1" showErrorMessage="1" promptTitle="JUSTIFICACIÓN" prompt="Es aquella en que se explica de forma convincente el motivo por el que y para que se va realizar dicha actividad, que beneficio va traer a la institución." sqref="U5:U7"/>
    <dataValidation allowBlank="1" showInputMessage="1" showErrorMessage="1" promptTitle="SUPUESTOS" prompt="Un  supuesto es un dato asumido como cierto a efectos de planificación este puede ser positivo como negativo." sqref="T5:T7"/>
  </dataValidations>
  <pageMargins left="0.51181102362204722" right="0.98425196850393704" top="0.74803149606299213" bottom="0.74803149606299213" header="0.31496062992125984" footer="0.31496062992125984"/>
  <pageSetup paperSize="5" scale="26" firstPageNumber="15" fitToHeight="0" orientation="landscape" useFirstPageNumber="1" horizontalDpi="4294967294" r:id="rId1"/>
  <headerFooter>
    <oddFooter>&amp;R&amp;P</oddFooter>
  </headerFooter>
</worksheet>
</file>

<file path=xl/worksheets/sheet16.xml><?xml version="1.0" encoding="utf-8"?>
<worksheet xmlns="http://schemas.openxmlformats.org/spreadsheetml/2006/main" xmlns:r="http://schemas.openxmlformats.org/officeDocument/2006/relationships">
  <sheetPr>
    <pageSetUpPr fitToPage="1"/>
  </sheetPr>
  <dimension ref="A1:X54"/>
  <sheetViews>
    <sheetView topLeftCell="G1" zoomScale="74" zoomScaleNormal="74" workbookViewId="0">
      <pane ySplit="6" topLeftCell="A18" activePane="bottomLeft" state="frozen"/>
      <selection activeCell="O6" sqref="O6"/>
      <selection pane="bottomLeft" activeCell="S18" sqref="S18"/>
    </sheetView>
  </sheetViews>
  <sheetFormatPr baseColWidth="10" defaultRowHeight="15"/>
  <cols>
    <col min="1" max="1" width="40" customWidth="1"/>
    <col min="2" max="2" width="21.7109375" style="390" customWidth="1"/>
    <col min="3" max="3" width="21.7109375" style="299" customWidth="1"/>
    <col min="4" max="4" width="21.7109375" style="392" customWidth="1"/>
    <col min="5" max="5" width="30.5703125" customWidth="1"/>
    <col min="6" max="8" width="27.42578125" customWidth="1"/>
    <col min="9" max="9" width="27.42578125" style="299" customWidth="1"/>
    <col min="10" max="10" width="15.28515625" customWidth="1"/>
    <col min="11" max="11" width="15.28515625" style="225" customWidth="1"/>
    <col min="12" max="12" width="15.28515625" customWidth="1"/>
    <col min="13" max="13" width="15.28515625" style="225" customWidth="1"/>
    <col min="14" max="14" width="15.28515625" customWidth="1"/>
    <col min="15" max="15" width="15.28515625" style="225" customWidth="1"/>
    <col min="16" max="16" width="15.28515625" customWidth="1"/>
    <col min="17" max="17" width="15.28515625" style="225" customWidth="1"/>
    <col min="18" max="18" width="15.28515625" customWidth="1"/>
    <col min="19" max="19" width="18.28515625" style="225" customWidth="1"/>
    <col min="20" max="21" width="14.140625" customWidth="1"/>
    <col min="22" max="22" width="27.7109375" customWidth="1"/>
    <col min="23" max="23" width="14.140625" customWidth="1"/>
    <col min="24" max="24" width="17" customWidth="1"/>
  </cols>
  <sheetData>
    <row r="1" spans="1:24">
      <c r="A1" s="329"/>
      <c r="B1" s="350"/>
      <c r="C1" s="332"/>
      <c r="D1" s="391"/>
      <c r="E1" s="332"/>
      <c r="F1" s="332"/>
      <c r="G1" s="332"/>
      <c r="H1" s="332"/>
      <c r="I1" s="332"/>
      <c r="J1" s="332" t="s">
        <v>482</v>
      </c>
      <c r="K1" s="338"/>
      <c r="L1" s="332"/>
      <c r="M1" s="332"/>
      <c r="N1" s="332"/>
      <c r="O1" s="332"/>
      <c r="P1" s="332"/>
      <c r="Q1" s="332"/>
      <c r="R1" s="332"/>
      <c r="S1" s="332"/>
      <c r="T1" s="332"/>
      <c r="U1" s="332"/>
      <c r="V1" s="332"/>
      <c r="W1" s="332"/>
      <c r="X1" s="332"/>
    </row>
    <row r="2" spans="1:24">
      <c r="A2" s="339" t="s">
        <v>1361</v>
      </c>
      <c r="B2" s="350"/>
      <c r="C2" s="332"/>
      <c r="D2" s="391"/>
      <c r="E2" s="332"/>
      <c r="F2" s="332"/>
      <c r="G2" s="332"/>
      <c r="H2" s="332"/>
      <c r="I2" s="332"/>
      <c r="J2" s="332"/>
      <c r="K2" s="338"/>
      <c r="L2" s="332"/>
      <c r="M2" s="332"/>
      <c r="N2" s="332"/>
      <c r="O2" s="332"/>
      <c r="P2" s="332"/>
      <c r="Q2" s="332"/>
      <c r="R2" s="332"/>
      <c r="S2" s="332"/>
      <c r="T2" s="332"/>
      <c r="U2" s="332"/>
      <c r="V2" s="332"/>
      <c r="W2" s="332"/>
      <c r="X2" s="332"/>
    </row>
    <row r="3" spans="1:24">
      <c r="A3" s="923" t="s">
        <v>1363</v>
      </c>
      <c r="B3" s="923"/>
      <c r="C3" s="923"/>
      <c r="D3" s="923"/>
      <c r="E3" s="923"/>
      <c r="F3" s="923"/>
      <c r="G3" s="923"/>
      <c r="H3" s="923"/>
      <c r="I3" s="923"/>
      <c r="J3" s="923"/>
      <c r="K3" s="923"/>
      <c r="L3" s="923"/>
      <c r="M3" s="923"/>
      <c r="N3" s="923"/>
      <c r="O3" s="923"/>
      <c r="P3" s="923"/>
      <c r="Q3" s="923"/>
      <c r="R3" s="923"/>
      <c r="S3" s="923"/>
      <c r="T3" s="923"/>
      <c r="U3" s="923"/>
      <c r="V3" s="923"/>
      <c r="W3" s="923"/>
      <c r="X3" s="923"/>
    </row>
    <row r="4" spans="1:24" ht="15" customHeight="1">
      <c r="A4" s="924" t="s">
        <v>97</v>
      </c>
      <c r="B4" s="854" t="s">
        <v>112</v>
      </c>
      <c r="C4" s="854" t="s">
        <v>1452</v>
      </c>
      <c r="D4" s="863" t="s">
        <v>1455</v>
      </c>
      <c r="E4" s="826" t="s">
        <v>87</v>
      </c>
      <c r="F4" s="826" t="s">
        <v>88</v>
      </c>
      <c r="G4" s="872" t="s">
        <v>394</v>
      </c>
      <c r="H4" s="826" t="s">
        <v>1432</v>
      </c>
      <c r="I4" s="826" t="s">
        <v>1433</v>
      </c>
      <c r="J4" s="924" t="s">
        <v>100</v>
      </c>
      <c r="K4" s="924"/>
      <c r="L4" s="924"/>
      <c r="M4" s="924"/>
      <c r="N4" s="924"/>
      <c r="O4" s="924"/>
      <c r="P4" s="924"/>
      <c r="Q4" s="924"/>
      <c r="R4" s="925" t="s">
        <v>101</v>
      </c>
      <c r="S4" s="925"/>
      <c r="T4" s="854" t="s">
        <v>102</v>
      </c>
      <c r="U4" s="854" t="s">
        <v>103</v>
      </c>
      <c r="V4" s="854" t="s">
        <v>110</v>
      </c>
      <c r="W4" s="854" t="s">
        <v>109</v>
      </c>
      <c r="X4" s="826" t="s">
        <v>89</v>
      </c>
    </row>
    <row r="5" spans="1:24" ht="15.6" customHeight="1">
      <c r="A5" s="924"/>
      <c r="B5" s="855"/>
      <c r="C5" s="855"/>
      <c r="D5" s="864"/>
      <c r="E5" s="827"/>
      <c r="F5" s="827"/>
      <c r="G5" s="873"/>
      <c r="H5" s="827"/>
      <c r="I5" s="827"/>
      <c r="J5" s="924" t="s">
        <v>104</v>
      </c>
      <c r="K5" s="924"/>
      <c r="L5" s="924" t="s">
        <v>105</v>
      </c>
      <c r="M5" s="924"/>
      <c r="N5" s="924" t="s">
        <v>106</v>
      </c>
      <c r="O5" s="924"/>
      <c r="P5" s="924" t="s">
        <v>107</v>
      </c>
      <c r="Q5" s="924"/>
      <c r="R5" s="925"/>
      <c r="S5" s="925"/>
      <c r="T5" s="855"/>
      <c r="U5" s="855"/>
      <c r="V5" s="855"/>
      <c r="W5" s="855"/>
      <c r="X5" s="827"/>
    </row>
    <row r="6" spans="1:24" ht="25.5">
      <c r="A6" s="924"/>
      <c r="B6" s="856"/>
      <c r="C6" s="856"/>
      <c r="D6" s="865"/>
      <c r="E6" s="828"/>
      <c r="F6" s="828"/>
      <c r="G6" s="874"/>
      <c r="H6" s="828"/>
      <c r="I6" s="828"/>
      <c r="J6" s="315" t="s">
        <v>108</v>
      </c>
      <c r="K6" s="319" t="s">
        <v>12</v>
      </c>
      <c r="L6" s="315" t="s">
        <v>108</v>
      </c>
      <c r="M6" s="319" t="s">
        <v>12</v>
      </c>
      <c r="N6" s="315" t="s">
        <v>108</v>
      </c>
      <c r="O6" s="319" t="s">
        <v>12</v>
      </c>
      <c r="P6" s="315" t="s">
        <v>108</v>
      </c>
      <c r="Q6" s="319" t="s">
        <v>12</v>
      </c>
      <c r="R6" s="315" t="s">
        <v>108</v>
      </c>
      <c r="S6" s="319" t="s">
        <v>12</v>
      </c>
      <c r="T6" s="856"/>
      <c r="U6" s="856"/>
      <c r="V6" s="856"/>
      <c r="W6" s="856"/>
      <c r="X6" s="828"/>
    </row>
    <row r="7" spans="1:24" ht="111.6" customHeight="1">
      <c r="A7" s="861" t="s">
        <v>1806</v>
      </c>
      <c r="B7" s="866" t="s">
        <v>1807</v>
      </c>
      <c r="C7" s="802" t="s">
        <v>1808</v>
      </c>
      <c r="D7" s="811" t="s">
        <v>1809</v>
      </c>
      <c r="E7" s="926" t="s">
        <v>1536</v>
      </c>
      <c r="F7" s="926" t="s">
        <v>1560</v>
      </c>
      <c r="G7" s="622" t="s">
        <v>2099</v>
      </c>
      <c r="H7" s="419" t="s">
        <v>1810</v>
      </c>
      <c r="I7" s="560" t="s">
        <v>2285</v>
      </c>
      <c r="J7" s="533"/>
      <c r="K7" s="534">
        <f t="shared" ref="K7" si="0">S7*J7</f>
        <v>0</v>
      </c>
      <c r="L7" s="533"/>
      <c r="M7" s="534">
        <f t="shared" ref="M7" si="1">S7*L7</f>
        <v>0</v>
      </c>
      <c r="N7" s="533"/>
      <c r="O7" s="534">
        <f t="shared" ref="O7" si="2">S7*N7</f>
        <v>0</v>
      </c>
      <c r="P7" s="533">
        <v>1</v>
      </c>
      <c r="Q7" s="534">
        <f>S7*P7</f>
        <v>911</v>
      </c>
      <c r="R7" s="535">
        <f t="shared" ref="R7" si="3">+J7+L7+N7+P7</f>
        <v>1</v>
      </c>
      <c r="S7" s="736">
        <v>911</v>
      </c>
      <c r="T7" s="337" t="s">
        <v>1630</v>
      </c>
      <c r="U7" s="337" t="s">
        <v>1631</v>
      </c>
      <c r="V7" s="473" t="s">
        <v>1465</v>
      </c>
      <c r="W7" s="337" t="s">
        <v>1811</v>
      </c>
      <c r="X7" s="458" t="s">
        <v>1464</v>
      </c>
    </row>
    <row r="8" spans="1:24" s="299" customFormat="1" ht="161.25" customHeight="1">
      <c r="A8" s="862"/>
      <c r="B8" s="867"/>
      <c r="C8" s="803"/>
      <c r="D8" s="812"/>
      <c r="E8" s="927"/>
      <c r="F8" s="927"/>
      <c r="G8" s="622" t="s">
        <v>2401</v>
      </c>
      <c r="H8" s="419" t="s">
        <v>1810</v>
      </c>
      <c r="I8" s="735" t="s">
        <v>2359</v>
      </c>
      <c r="J8" s="533">
        <v>0.25</v>
      </c>
      <c r="K8" s="534">
        <f t="shared" ref="K8:K10" si="4">S8*J8</f>
        <v>3750</v>
      </c>
      <c r="L8" s="533">
        <v>0.25</v>
      </c>
      <c r="M8" s="534">
        <f t="shared" ref="M8:M10" si="5">S8*L8</f>
        <v>3750</v>
      </c>
      <c r="N8" s="533">
        <v>0.25</v>
      </c>
      <c r="O8" s="534">
        <f t="shared" ref="O8:O10" si="6">S8*N8</f>
        <v>3750</v>
      </c>
      <c r="P8" s="533">
        <v>0.25</v>
      </c>
      <c r="Q8" s="534">
        <f t="shared" ref="Q8:Q10" si="7">S8*P8</f>
        <v>3750</v>
      </c>
      <c r="R8" s="535">
        <f t="shared" ref="R8:R10" si="8">+J8+L8+N8+P8</f>
        <v>1</v>
      </c>
      <c r="S8" s="736">
        <v>15000</v>
      </c>
      <c r="T8" s="337" t="s">
        <v>2627</v>
      </c>
      <c r="U8" s="687" t="s">
        <v>2626</v>
      </c>
      <c r="V8" s="473" t="s">
        <v>2628</v>
      </c>
      <c r="W8" s="337" t="s">
        <v>2629</v>
      </c>
      <c r="X8" s="689" t="s">
        <v>2625</v>
      </c>
    </row>
    <row r="9" spans="1:24" s="299" customFormat="1" ht="156.6" customHeight="1">
      <c r="A9" s="862"/>
      <c r="B9" s="867"/>
      <c r="C9" s="803"/>
      <c r="D9" s="812"/>
      <c r="E9" s="927"/>
      <c r="F9" s="927"/>
      <c r="G9" s="622" t="s">
        <v>2402</v>
      </c>
      <c r="H9" s="419" t="s">
        <v>1810</v>
      </c>
      <c r="I9" s="735" t="s">
        <v>2829</v>
      </c>
      <c r="J9" s="533"/>
      <c r="K9" s="534">
        <f t="shared" si="4"/>
        <v>0</v>
      </c>
      <c r="L9" s="533"/>
      <c r="M9" s="534">
        <f t="shared" si="5"/>
        <v>0</v>
      </c>
      <c r="N9" s="533">
        <v>1</v>
      </c>
      <c r="O9" s="534">
        <f t="shared" si="6"/>
        <v>1700000</v>
      </c>
      <c r="P9" s="533"/>
      <c r="Q9" s="534">
        <f t="shared" si="7"/>
        <v>0</v>
      </c>
      <c r="R9" s="535">
        <f t="shared" si="8"/>
        <v>1</v>
      </c>
      <c r="S9" s="535">
        <v>1700000</v>
      </c>
      <c r="T9" s="337" t="s">
        <v>2632</v>
      </c>
      <c r="U9" s="337" t="s">
        <v>2631</v>
      </c>
      <c r="V9" s="473" t="s">
        <v>2633</v>
      </c>
      <c r="W9" s="337" t="s">
        <v>2634</v>
      </c>
      <c r="X9" s="689" t="s">
        <v>2630</v>
      </c>
    </row>
    <row r="10" spans="1:24" s="299" customFormat="1" ht="409.15" customHeight="1">
      <c r="A10" s="862"/>
      <c r="B10" s="867"/>
      <c r="C10" s="803"/>
      <c r="D10" s="812"/>
      <c r="E10" s="927"/>
      <c r="F10" s="927"/>
      <c r="G10" s="622" t="s">
        <v>2403</v>
      </c>
      <c r="H10" s="419" t="s">
        <v>1810</v>
      </c>
      <c r="I10" s="734" t="s">
        <v>2830</v>
      </c>
      <c r="J10" s="533"/>
      <c r="K10" s="534">
        <f t="shared" si="4"/>
        <v>0</v>
      </c>
      <c r="L10" s="533">
        <v>1</v>
      </c>
      <c r="M10" s="534">
        <f t="shared" si="5"/>
        <v>116000</v>
      </c>
      <c r="N10" s="533"/>
      <c r="O10" s="534">
        <f t="shared" si="6"/>
        <v>0</v>
      </c>
      <c r="P10" s="533"/>
      <c r="Q10" s="534">
        <f t="shared" si="7"/>
        <v>0</v>
      </c>
      <c r="R10" s="535">
        <f t="shared" si="8"/>
        <v>1</v>
      </c>
      <c r="S10" s="535">
        <v>116000</v>
      </c>
      <c r="T10" s="861" t="s">
        <v>2635</v>
      </c>
      <c r="U10" s="337" t="s">
        <v>2637</v>
      </c>
      <c r="V10" s="929" t="s">
        <v>2628</v>
      </c>
      <c r="W10" s="337" t="s">
        <v>2636</v>
      </c>
      <c r="X10" s="458" t="s">
        <v>2500</v>
      </c>
    </row>
    <row r="11" spans="1:24" s="299" customFormat="1" ht="137.44999999999999" customHeight="1">
      <c r="A11" s="862"/>
      <c r="B11" s="867"/>
      <c r="C11" s="803"/>
      <c r="D11" s="812"/>
      <c r="E11" s="927"/>
      <c r="F11" s="927"/>
      <c r="G11" s="622" t="s">
        <v>2404</v>
      </c>
      <c r="H11" s="419" t="s">
        <v>1810</v>
      </c>
      <c r="I11" s="734" t="s">
        <v>2789</v>
      </c>
      <c r="J11" s="533"/>
      <c r="K11" s="534">
        <f t="shared" ref="K11:K18" si="9">S11*J11</f>
        <v>0</v>
      </c>
      <c r="L11" s="533">
        <v>0.33329999999999999</v>
      </c>
      <c r="M11" s="534">
        <f t="shared" ref="M11:M18" si="10">S11*L11</f>
        <v>11998.8</v>
      </c>
      <c r="N11" s="533">
        <v>0.33329999999999999</v>
      </c>
      <c r="O11" s="534">
        <f t="shared" ref="O11:O18" si="11">S11*N11</f>
        <v>11998.8</v>
      </c>
      <c r="P11" s="533">
        <v>0.33329999999999999</v>
      </c>
      <c r="Q11" s="534">
        <f t="shared" ref="Q11:Q18" si="12">S11*P11</f>
        <v>11998.8</v>
      </c>
      <c r="R11" s="535">
        <f t="shared" ref="R11:R17" si="13">+J11+L11+N11+P11</f>
        <v>0.99990000000000001</v>
      </c>
      <c r="S11" s="736">
        <v>36000</v>
      </c>
      <c r="T11" s="875"/>
      <c r="U11" s="861" t="s">
        <v>2638</v>
      </c>
      <c r="V11" s="930"/>
      <c r="W11" s="878" t="s">
        <v>2639</v>
      </c>
      <c r="X11" s="931" t="s">
        <v>2641</v>
      </c>
    </row>
    <row r="12" spans="1:24" s="299" customFormat="1" ht="137.44999999999999" customHeight="1">
      <c r="A12" s="862"/>
      <c r="B12" s="867"/>
      <c r="C12" s="803"/>
      <c r="D12" s="812"/>
      <c r="E12" s="927"/>
      <c r="F12" s="927"/>
      <c r="G12" s="622" t="s">
        <v>2406</v>
      </c>
      <c r="H12" s="419" t="s">
        <v>1810</v>
      </c>
      <c r="I12" s="734" t="s">
        <v>2358</v>
      </c>
      <c r="J12" s="533"/>
      <c r="K12" s="534">
        <f t="shared" si="9"/>
        <v>0</v>
      </c>
      <c r="L12" s="533">
        <v>1</v>
      </c>
      <c r="M12" s="534">
        <f t="shared" si="10"/>
        <v>146375</v>
      </c>
      <c r="N12" s="533"/>
      <c r="O12" s="534">
        <f t="shared" si="11"/>
        <v>0</v>
      </c>
      <c r="P12" s="533"/>
      <c r="Q12" s="534">
        <f t="shared" si="12"/>
        <v>0</v>
      </c>
      <c r="R12" s="535">
        <f t="shared" si="13"/>
        <v>1</v>
      </c>
      <c r="S12" s="736">
        <v>146375</v>
      </c>
      <c r="T12" s="337"/>
      <c r="U12" s="875"/>
      <c r="V12" s="473" t="s">
        <v>2647</v>
      </c>
      <c r="W12" s="880"/>
      <c r="X12" s="932"/>
    </row>
    <row r="13" spans="1:24" s="299" customFormat="1" ht="127.9" customHeight="1">
      <c r="A13" s="862"/>
      <c r="B13" s="867"/>
      <c r="C13" s="803"/>
      <c r="D13" s="812"/>
      <c r="E13" s="927"/>
      <c r="F13" s="927"/>
      <c r="G13" s="622" t="s">
        <v>2405</v>
      </c>
      <c r="H13" s="419" t="s">
        <v>1810</v>
      </c>
      <c r="I13" s="734" t="s">
        <v>2640</v>
      </c>
      <c r="J13" s="533"/>
      <c r="K13" s="534">
        <f t="shared" si="9"/>
        <v>0</v>
      </c>
      <c r="L13" s="533">
        <v>0.5</v>
      </c>
      <c r="M13" s="534">
        <f t="shared" si="10"/>
        <v>97500</v>
      </c>
      <c r="N13" s="533">
        <v>0.5</v>
      </c>
      <c r="O13" s="534">
        <f t="shared" si="11"/>
        <v>97500</v>
      </c>
      <c r="P13" s="533"/>
      <c r="Q13" s="534">
        <f t="shared" si="12"/>
        <v>0</v>
      </c>
      <c r="R13" s="535">
        <f t="shared" si="13"/>
        <v>1</v>
      </c>
      <c r="S13" s="535">
        <v>195000</v>
      </c>
      <c r="T13" s="337" t="s">
        <v>2643</v>
      </c>
      <c r="U13" s="687" t="s">
        <v>2642</v>
      </c>
      <c r="V13" s="473" t="s">
        <v>2647</v>
      </c>
      <c r="W13" s="337" t="s">
        <v>2648</v>
      </c>
      <c r="X13" s="933"/>
    </row>
    <row r="14" spans="1:24" s="299" customFormat="1" ht="107.45" customHeight="1">
      <c r="A14" s="862"/>
      <c r="B14" s="867"/>
      <c r="C14" s="803"/>
      <c r="D14" s="812"/>
      <c r="E14" s="927"/>
      <c r="F14" s="927"/>
      <c r="G14" s="622" t="s">
        <v>2407</v>
      </c>
      <c r="H14" s="419" t="s">
        <v>1810</v>
      </c>
      <c r="I14" s="734" t="s">
        <v>2831</v>
      </c>
      <c r="J14" s="533">
        <v>1</v>
      </c>
      <c r="K14" s="534">
        <f t="shared" si="9"/>
        <v>65000</v>
      </c>
      <c r="L14" s="533"/>
      <c r="M14" s="534">
        <f t="shared" si="10"/>
        <v>0</v>
      </c>
      <c r="N14" s="533"/>
      <c r="O14" s="534">
        <f t="shared" si="11"/>
        <v>0</v>
      </c>
      <c r="P14" s="533"/>
      <c r="Q14" s="534">
        <f t="shared" si="12"/>
        <v>0</v>
      </c>
      <c r="R14" s="535">
        <f t="shared" si="13"/>
        <v>1</v>
      </c>
      <c r="S14" s="535">
        <v>65000</v>
      </c>
      <c r="T14" s="337" t="s">
        <v>2644</v>
      </c>
      <c r="U14" s="337" t="s">
        <v>2645</v>
      </c>
      <c r="V14" s="473" t="s">
        <v>2646</v>
      </c>
      <c r="W14" s="337" t="s">
        <v>2649</v>
      </c>
      <c r="X14" s="458" t="s">
        <v>2534</v>
      </c>
    </row>
    <row r="15" spans="1:24" s="299" customFormat="1" ht="118.9" customHeight="1">
      <c r="A15" s="862"/>
      <c r="B15" s="867"/>
      <c r="C15" s="803"/>
      <c r="D15" s="812"/>
      <c r="E15" s="927"/>
      <c r="F15" s="927"/>
      <c r="G15" s="622" t="s">
        <v>2408</v>
      </c>
      <c r="H15" s="419" t="s">
        <v>1810</v>
      </c>
      <c r="I15" s="734" t="s">
        <v>2832</v>
      </c>
      <c r="J15" s="533">
        <v>1</v>
      </c>
      <c r="K15" s="534">
        <f t="shared" si="9"/>
        <v>199732</v>
      </c>
      <c r="L15" s="533"/>
      <c r="M15" s="534">
        <f t="shared" si="10"/>
        <v>0</v>
      </c>
      <c r="N15" s="533"/>
      <c r="O15" s="534">
        <f t="shared" si="11"/>
        <v>0</v>
      </c>
      <c r="P15" s="533"/>
      <c r="Q15" s="534">
        <f t="shared" si="12"/>
        <v>0</v>
      </c>
      <c r="R15" s="535">
        <f t="shared" si="13"/>
        <v>1</v>
      </c>
      <c r="S15" s="535">
        <v>199732</v>
      </c>
      <c r="T15" s="337" t="s">
        <v>2652</v>
      </c>
      <c r="U15" s="337" t="s">
        <v>2651</v>
      </c>
      <c r="V15" s="473" t="s">
        <v>2628</v>
      </c>
      <c r="W15" s="337" t="s">
        <v>2663</v>
      </c>
      <c r="X15" s="458" t="s">
        <v>2650</v>
      </c>
    </row>
    <row r="16" spans="1:24" s="299" customFormat="1" ht="129" customHeight="1">
      <c r="A16" s="862"/>
      <c r="B16" s="867"/>
      <c r="C16" s="803"/>
      <c r="D16" s="812"/>
      <c r="E16" s="927"/>
      <c r="F16" s="927"/>
      <c r="G16" s="622" t="s">
        <v>2409</v>
      </c>
      <c r="H16" s="419" t="s">
        <v>1810</v>
      </c>
      <c r="I16" s="734" t="s">
        <v>2653</v>
      </c>
      <c r="J16" s="533"/>
      <c r="K16" s="534">
        <f t="shared" si="9"/>
        <v>0</v>
      </c>
      <c r="L16" s="533"/>
      <c r="M16" s="534">
        <f t="shared" si="10"/>
        <v>0</v>
      </c>
      <c r="N16" s="533"/>
      <c r="O16" s="534">
        <f t="shared" si="11"/>
        <v>0</v>
      </c>
      <c r="P16" s="533"/>
      <c r="Q16" s="534">
        <f t="shared" si="12"/>
        <v>0</v>
      </c>
      <c r="R16" s="535">
        <f t="shared" si="13"/>
        <v>0</v>
      </c>
      <c r="S16" s="535">
        <v>0</v>
      </c>
      <c r="T16" s="337" t="s">
        <v>2655</v>
      </c>
      <c r="U16" s="337" t="s">
        <v>2656</v>
      </c>
      <c r="V16" s="473" t="s">
        <v>2657</v>
      </c>
      <c r="W16" s="337" t="s">
        <v>2662</v>
      </c>
      <c r="X16" s="458" t="s">
        <v>2654</v>
      </c>
    </row>
    <row r="17" spans="1:24" s="299" customFormat="1" ht="313.89999999999998" customHeight="1">
      <c r="A17" s="875"/>
      <c r="B17" s="868"/>
      <c r="C17" s="804"/>
      <c r="D17" s="813"/>
      <c r="E17" s="928"/>
      <c r="F17" s="928"/>
      <c r="G17" s="622" t="s">
        <v>2410</v>
      </c>
      <c r="H17" s="419" t="s">
        <v>1810</v>
      </c>
      <c r="I17" s="734" t="s">
        <v>2658</v>
      </c>
      <c r="J17" s="533"/>
      <c r="K17" s="534">
        <f t="shared" si="9"/>
        <v>0</v>
      </c>
      <c r="L17" s="533"/>
      <c r="M17" s="534">
        <f t="shared" si="10"/>
        <v>0</v>
      </c>
      <c r="N17" s="533"/>
      <c r="O17" s="534">
        <f t="shared" si="11"/>
        <v>0</v>
      </c>
      <c r="P17" s="533"/>
      <c r="Q17" s="534">
        <f t="shared" si="12"/>
        <v>0</v>
      </c>
      <c r="R17" s="535">
        <f t="shared" si="13"/>
        <v>0</v>
      </c>
      <c r="S17" s="535">
        <v>0</v>
      </c>
      <c r="T17" s="337" t="s">
        <v>2664</v>
      </c>
      <c r="U17" s="337" t="s">
        <v>2665</v>
      </c>
      <c r="V17" s="473" t="s">
        <v>2659</v>
      </c>
      <c r="W17" s="337" t="s">
        <v>2661</v>
      </c>
      <c r="X17" s="458" t="s">
        <v>2660</v>
      </c>
    </row>
    <row r="18" spans="1:24" s="299" customFormat="1" ht="313.89999999999998" customHeight="1">
      <c r="A18" s="757"/>
      <c r="B18" s="327"/>
      <c r="C18" s="763"/>
      <c r="D18" s="762"/>
      <c r="E18" s="767"/>
      <c r="F18" s="767"/>
      <c r="G18" s="622" t="s">
        <v>2872</v>
      </c>
      <c r="H18" s="419" t="s">
        <v>1810</v>
      </c>
      <c r="I18" s="768" t="s">
        <v>2871</v>
      </c>
      <c r="J18" s="533">
        <v>0.25</v>
      </c>
      <c r="K18" s="534">
        <f t="shared" si="9"/>
        <v>1160230.25</v>
      </c>
      <c r="L18" s="533">
        <v>0.25</v>
      </c>
      <c r="M18" s="534">
        <f t="shared" si="10"/>
        <v>1160230.25</v>
      </c>
      <c r="N18" s="533">
        <v>0.25</v>
      </c>
      <c r="O18" s="534">
        <f t="shared" si="11"/>
        <v>1160230.25</v>
      </c>
      <c r="P18" s="533">
        <v>0.25</v>
      </c>
      <c r="Q18" s="534">
        <f t="shared" si="12"/>
        <v>1160230.25</v>
      </c>
      <c r="R18" s="535"/>
      <c r="S18" s="535">
        <v>4640921</v>
      </c>
      <c r="T18" s="757" t="s">
        <v>2886</v>
      </c>
      <c r="U18" s="757" t="s">
        <v>2887</v>
      </c>
      <c r="V18" s="473" t="s">
        <v>2646</v>
      </c>
      <c r="W18" s="757" t="s">
        <v>2888</v>
      </c>
      <c r="X18" s="756" t="s">
        <v>2889</v>
      </c>
    </row>
    <row r="19" spans="1:24" ht="15.75">
      <c r="A19" s="471"/>
      <c r="B19" s="376"/>
      <c r="C19" s="376"/>
      <c r="D19" s="398"/>
      <c r="E19" s="471" t="s">
        <v>1397</v>
      </c>
      <c r="F19" s="376"/>
      <c r="G19" s="376"/>
      <c r="H19" s="472"/>
      <c r="I19" s="472"/>
      <c r="J19" s="467">
        <f t="shared" ref="J19:R19" si="14">SUM(J7:J7)</f>
        <v>0</v>
      </c>
      <c r="K19" s="468">
        <f>SUM(K7:K18)</f>
        <v>1428712.25</v>
      </c>
      <c r="L19" s="467">
        <f t="shared" si="14"/>
        <v>0</v>
      </c>
      <c r="M19" s="468">
        <f>SUM(M7:M18)</f>
        <v>1535854.05</v>
      </c>
      <c r="N19" s="467">
        <f t="shared" si="14"/>
        <v>0</v>
      </c>
      <c r="O19" s="468">
        <f>SUM(O7:O18)</f>
        <v>2973479.05</v>
      </c>
      <c r="P19" s="467">
        <f t="shared" si="14"/>
        <v>1</v>
      </c>
      <c r="Q19" s="468">
        <f>SUM(Q7:Q18)</f>
        <v>1176890.05</v>
      </c>
      <c r="R19" s="468">
        <f t="shared" si="14"/>
        <v>1</v>
      </c>
      <c r="S19" s="468">
        <f>SUM(S7:S18)</f>
        <v>7114939</v>
      </c>
      <c r="T19" s="469"/>
      <c r="U19" s="469"/>
      <c r="V19" s="469"/>
      <c r="W19" s="469"/>
      <c r="X19" s="469"/>
    </row>
    <row r="24" spans="1:24">
      <c r="K24"/>
      <c r="M24"/>
      <c r="O24"/>
      <c r="Q24"/>
      <c r="S24"/>
    </row>
    <row r="25" spans="1:24">
      <c r="K25"/>
      <c r="M25"/>
      <c r="O25"/>
      <c r="Q25"/>
      <c r="S25"/>
    </row>
    <row r="26" spans="1:24">
      <c r="K26"/>
      <c r="M26"/>
      <c r="O26"/>
      <c r="Q26"/>
      <c r="S26"/>
    </row>
    <row r="27" spans="1:24">
      <c r="K27"/>
      <c r="M27"/>
      <c r="O27"/>
      <c r="Q27"/>
      <c r="S27"/>
    </row>
    <row r="28" spans="1:24">
      <c r="K28"/>
      <c r="M28"/>
      <c r="O28"/>
      <c r="Q28"/>
      <c r="S28"/>
    </row>
    <row r="29" spans="1:24">
      <c r="K29"/>
      <c r="M29"/>
      <c r="O29"/>
      <c r="Q29"/>
      <c r="S29"/>
    </row>
    <row r="30" spans="1:24">
      <c r="K30"/>
      <c r="M30"/>
      <c r="O30"/>
      <c r="Q30"/>
      <c r="S30"/>
    </row>
    <row r="31" spans="1:24">
      <c r="K31"/>
      <c r="M31"/>
      <c r="O31"/>
      <c r="Q31"/>
      <c r="S31"/>
    </row>
    <row r="32" spans="1:24">
      <c r="K32"/>
      <c r="M32"/>
      <c r="O32"/>
      <c r="Q32"/>
      <c r="S32"/>
    </row>
    <row r="33" spans="11:19">
      <c r="K33"/>
      <c r="M33"/>
      <c r="O33"/>
      <c r="Q33"/>
      <c r="S33"/>
    </row>
    <row r="34" spans="11:19">
      <c r="K34"/>
      <c r="M34"/>
      <c r="O34"/>
      <c r="Q34"/>
      <c r="S34"/>
    </row>
    <row r="35" spans="11:19">
      <c r="K35"/>
      <c r="M35"/>
      <c r="O35"/>
      <c r="Q35"/>
      <c r="S35"/>
    </row>
    <row r="36" spans="11:19">
      <c r="K36"/>
      <c r="M36"/>
      <c r="O36"/>
      <c r="Q36"/>
      <c r="S36"/>
    </row>
    <row r="37" spans="11:19">
      <c r="K37"/>
      <c r="M37"/>
      <c r="O37"/>
      <c r="Q37"/>
      <c r="S37"/>
    </row>
    <row r="38" spans="11:19">
      <c r="K38"/>
      <c r="M38"/>
      <c r="O38"/>
      <c r="Q38"/>
      <c r="S38"/>
    </row>
    <row r="39" spans="11:19">
      <c r="K39"/>
      <c r="M39"/>
      <c r="O39"/>
      <c r="Q39"/>
      <c r="S39"/>
    </row>
    <row r="40" spans="11:19">
      <c r="K40"/>
      <c r="M40"/>
      <c r="O40"/>
      <c r="Q40"/>
      <c r="S40"/>
    </row>
    <row r="41" spans="11:19">
      <c r="K41"/>
      <c r="M41"/>
      <c r="O41"/>
      <c r="Q41"/>
      <c r="S41"/>
    </row>
    <row r="42" spans="11:19">
      <c r="K42"/>
      <c r="M42"/>
      <c r="O42"/>
      <c r="Q42"/>
      <c r="S42"/>
    </row>
    <row r="43" spans="11:19">
      <c r="K43"/>
      <c r="M43"/>
      <c r="O43"/>
      <c r="Q43"/>
      <c r="S43"/>
    </row>
    <row r="44" spans="11:19">
      <c r="K44"/>
      <c r="M44"/>
      <c r="O44"/>
      <c r="Q44"/>
      <c r="S44"/>
    </row>
    <row r="45" spans="11:19">
      <c r="K45"/>
      <c r="M45"/>
      <c r="O45"/>
      <c r="Q45"/>
      <c r="S45"/>
    </row>
    <row r="46" spans="11:19">
      <c r="K46"/>
      <c r="M46"/>
      <c r="O46"/>
      <c r="Q46"/>
      <c r="S46"/>
    </row>
    <row r="47" spans="11:19">
      <c r="K47"/>
      <c r="M47"/>
      <c r="O47"/>
      <c r="Q47"/>
      <c r="S47"/>
    </row>
    <row r="48" spans="11:19">
      <c r="K48"/>
      <c r="M48"/>
      <c r="O48"/>
      <c r="Q48"/>
      <c r="S48"/>
    </row>
    <row r="49" spans="11:19">
      <c r="K49"/>
      <c r="M49"/>
      <c r="O49"/>
      <c r="Q49"/>
      <c r="S49"/>
    </row>
    <row r="50" spans="11:19">
      <c r="K50"/>
      <c r="M50"/>
      <c r="O50"/>
      <c r="Q50"/>
      <c r="S50"/>
    </row>
    <row r="51" spans="11:19">
      <c r="K51"/>
      <c r="M51"/>
      <c r="O51"/>
      <c r="Q51"/>
      <c r="S51"/>
    </row>
    <row r="52" spans="11:19">
      <c r="K52"/>
      <c r="M52"/>
      <c r="O52"/>
      <c r="Q52"/>
      <c r="S52"/>
    </row>
    <row r="53" spans="11:19">
      <c r="K53"/>
      <c r="M53"/>
      <c r="O53"/>
      <c r="Q53"/>
      <c r="S53"/>
    </row>
    <row r="54" spans="11:19" ht="15.6" customHeight="1">
      <c r="K54"/>
      <c r="M54"/>
      <c r="O54"/>
      <c r="Q54"/>
      <c r="S54"/>
    </row>
  </sheetData>
  <mergeCells count="32">
    <mergeCell ref="T10:T11"/>
    <mergeCell ref="V10:V11"/>
    <mergeCell ref="X11:X13"/>
    <mergeCell ref="U11:U12"/>
    <mergeCell ref="W11:W12"/>
    <mergeCell ref="A7:A17"/>
    <mergeCell ref="B7:B17"/>
    <mergeCell ref="C7:C17"/>
    <mergeCell ref="J4:Q4"/>
    <mergeCell ref="R4:S5"/>
    <mergeCell ref="C4:C6"/>
    <mergeCell ref="D4:D6"/>
    <mergeCell ref="I4:I6"/>
    <mergeCell ref="D7:D17"/>
    <mergeCell ref="E7:E17"/>
    <mergeCell ref="F7:F17"/>
    <mergeCell ref="A3:X3"/>
    <mergeCell ref="U4:U6"/>
    <mergeCell ref="V4:V6"/>
    <mergeCell ref="W4:W6"/>
    <mergeCell ref="X4:X6"/>
    <mergeCell ref="G4:G6"/>
    <mergeCell ref="A4:A6"/>
    <mergeCell ref="B4:B6"/>
    <mergeCell ref="E4:E6"/>
    <mergeCell ref="F4:F6"/>
    <mergeCell ref="H4:H6"/>
    <mergeCell ref="T4:T6"/>
    <mergeCell ref="N5:O5"/>
    <mergeCell ref="P5:Q5"/>
    <mergeCell ref="L5:M5"/>
    <mergeCell ref="J5:K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G4:G6"/>
    <dataValidation allowBlank="1" showInputMessage="1" showErrorMessage="1" promptTitle="INDICADORES DE RESULTADOS" prompt="Medidas o variables para verificar el cumplimiento de cada pas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E4:E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H4:H6 I4"/>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X4:X6"/>
    <dataValidation allowBlank="1" showInputMessage="1" showErrorMessage="1" promptTitle="POBLACIÓN OBJETIVO" prompt="Grupo  de personas al cual se pretende beneficiar con dicho actividad." sqref="W4:W6"/>
    <dataValidation allowBlank="1" showInputMessage="1" showErrorMessage="1" promptTitle="MEDIO DE VERIFICACIÓN" prompt="Corresponde a los elementos a través del cual se acredita y se verifican  las actividades." sqref="V4:V6"/>
    <dataValidation allowBlank="1" showInputMessage="1" showErrorMessage="1" promptTitle="JUSTIFICACIÓN" prompt="Es aquella en que se explica de forma convincente el motivo por el que y para que se va realizar dicha actividad, que beneficio va traer a la institución." sqref="U4:U6"/>
    <dataValidation allowBlank="1" showInputMessage="1" showErrorMessage="1" promptTitle="SUPUESTOS" prompt="Un  supuesto es un dato asumido como cierto a efectos de planificación este puede ser positivo como negativo." sqref="T4:T6"/>
  </dataValidations>
  <printOptions horizontalCentered="1"/>
  <pageMargins left="0.70866141732283472" right="0.9055118110236221" top="0.74803149606299213" bottom="0.74803149606299213" header="0.31496062992125984" footer="0.31496062992125984"/>
  <pageSetup paperSize="5" scale="33" fitToHeight="0" orientation="landscape" horizontalDpi="4294967294" r:id="rId1"/>
</worksheet>
</file>

<file path=xl/worksheets/sheet17.xml><?xml version="1.0" encoding="utf-8"?>
<worksheet xmlns="http://schemas.openxmlformats.org/spreadsheetml/2006/main" xmlns:r="http://schemas.openxmlformats.org/officeDocument/2006/relationships">
  <sheetPr>
    <pageSetUpPr fitToPage="1"/>
  </sheetPr>
  <dimension ref="A1:AD50"/>
  <sheetViews>
    <sheetView topLeftCell="F1" zoomScale="70" zoomScaleNormal="70" workbookViewId="0">
      <pane ySplit="8" topLeftCell="A30" activePane="bottomLeft" state="frozen"/>
      <selection activeCell="A7" sqref="A7"/>
      <selection pane="bottomLeft" activeCell="S31" sqref="S31"/>
    </sheetView>
  </sheetViews>
  <sheetFormatPr baseColWidth="10" defaultRowHeight="15"/>
  <cols>
    <col min="1" max="1" width="21.7109375" customWidth="1"/>
    <col min="2" max="2" width="41.42578125" customWidth="1"/>
    <col min="3" max="3" width="41.42578125" style="299" customWidth="1"/>
    <col min="4" max="4" width="41.42578125" style="389" customWidth="1"/>
    <col min="5" max="6" width="27.42578125" customWidth="1"/>
    <col min="7" max="7" width="27.42578125" style="71" customWidth="1"/>
    <col min="8" max="8" width="27.42578125" customWidth="1"/>
    <col min="9" max="9" width="27.42578125" style="299" customWidth="1"/>
    <col min="10" max="10" width="15.28515625" customWidth="1"/>
    <col min="11" max="11" width="15.28515625" style="225" customWidth="1"/>
    <col min="12" max="12" width="15.28515625" customWidth="1"/>
    <col min="13" max="13" width="15.28515625" style="225" customWidth="1"/>
    <col min="14" max="14" width="15.28515625" customWidth="1"/>
    <col min="15" max="15" width="15.28515625" style="225" customWidth="1"/>
    <col min="16" max="16" width="15.28515625" customWidth="1"/>
    <col min="17" max="17" width="15.28515625" style="225" customWidth="1"/>
    <col min="18" max="18" width="15.28515625" customWidth="1"/>
    <col min="19" max="19" width="18.28515625" style="225" customWidth="1"/>
    <col min="20" max="21" width="14.140625" customWidth="1"/>
    <col min="22" max="22" width="26.7109375" customWidth="1"/>
    <col min="23" max="23" width="14.140625" customWidth="1"/>
    <col min="24" max="24" width="17" customWidth="1"/>
  </cols>
  <sheetData>
    <row r="1" spans="1:30" ht="18.75">
      <c r="A1" s="329"/>
      <c r="B1" s="329"/>
      <c r="C1" s="329"/>
      <c r="D1" s="395"/>
      <c r="E1" s="329"/>
      <c r="F1" s="329"/>
      <c r="G1" s="624"/>
      <c r="H1" s="329"/>
      <c r="I1" s="329"/>
      <c r="J1" s="332" t="s">
        <v>1398</v>
      </c>
      <c r="K1" s="338"/>
      <c r="L1" s="332"/>
      <c r="M1" s="332"/>
      <c r="N1" s="332"/>
      <c r="O1" s="332"/>
      <c r="P1" s="332"/>
      <c r="Q1" s="332"/>
      <c r="R1" s="332"/>
      <c r="S1" s="332"/>
      <c r="T1" s="332"/>
      <c r="U1" s="332"/>
      <c r="V1" s="332"/>
      <c r="W1" s="332"/>
      <c r="X1" s="332"/>
      <c r="Y1" s="246"/>
      <c r="Z1" s="246"/>
      <c r="AA1" s="246"/>
      <c r="AB1" s="246"/>
      <c r="AC1" s="246"/>
      <c r="AD1" s="246"/>
    </row>
    <row r="2" spans="1:30" ht="18.75">
      <c r="A2" s="340" t="s">
        <v>1361</v>
      </c>
      <c r="B2" s="329"/>
      <c r="C2" s="329"/>
      <c r="D2" s="395"/>
      <c r="E2" s="329"/>
      <c r="F2" s="329"/>
      <c r="G2" s="624"/>
      <c r="H2" s="329"/>
      <c r="I2" s="329"/>
      <c r="J2" s="332"/>
      <c r="K2" s="338"/>
      <c r="L2" s="332"/>
      <c r="M2" s="332"/>
      <c r="N2" s="332"/>
      <c r="O2" s="332"/>
      <c r="P2" s="332"/>
      <c r="Q2" s="332"/>
      <c r="R2" s="332"/>
      <c r="S2" s="332"/>
      <c r="T2" s="332"/>
      <c r="U2" s="332"/>
      <c r="V2" s="332"/>
      <c r="W2" s="332"/>
      <c r="X2" s="332"/>
      <c r="Y2" s="246"/>
      <c r="Z2" s="246"/>
      <c r="AA2" s="246"/>
      <c r="AB2" s="246"/>
      <c r="AC2" s="246"/>
      <c r="AD2" s="246"/>
    </row>
    <row r="3" spans="1:30" ht="18.75">
      <c r="A3" s="341" t="s">
        <v>1401</v>
      </c>
      <c r="B3" s="329"/>
      <c r="C3" s="329"/>
      <c r="D3" s="395"/>
      <c r="E3" s="329"/>
      <c r="F3" s="329"/>
      <c r="G3" s="624"/>
      <c r="H3" s="329"/>
      <c r="I3" s="329"/>
      <c r="J3" s="332"/>
      <c r="K3" s="338"/>
      <c r="L3" s="332"/>
      <c r="M3" s="332"/>
      <c r="N3" s="332"/>
      <c r="O3" s="332"/>
      <c r="P3" s="332"/>
      <c r="Q3" s="332"/>
      <c r="R3" s="332"/>
      <c r="S3" s="332"/>
      <c r="T3" s="332"/>
      <c r="U3" s="332"/>
      <c r="V3" s="332"/>
      <c r="W3" s="332"/>
      <c r="X3" s="332"/>
      <c r="Y3" s="246"/>
      <c r="Z3" s="246"/>
      <c r="AA3" s="246"/>
      <c r="AB3" s="246"/>
      <c r="AC3" s="246"/>
      <c r="AD3" s="246"/>
    </row>
    <row r="4" spans="1:30" ht="18.75">
      <c r="A4" s="341" t="s">
        <v>1400</v>
      </c>
      <c r="B4" s="329"/>
      <c r="C4" s="329"/>
      <c r="D4" s="395"/>
      <c r="E4" s="329"/>
      <c r="F4" s="329"/>
      <c r="G4" s="624"/>
      <c r="H4" s="329"/>
      <c r="I4" s="329"/>
      <c r="J4" s="332"/>
      <c r="K4" s="338"/>
      <c r="L4" s="332"/>
      <c r="M4" s="332"/>
      <c r="N4" s="332"/>
      <c r="O4" s="332"/>
      <c r="P4" s="332"/>
      <c r="Q4" s="332"/>
      <c r="R4" s="332"/>
      <c r="S4" s="332"/>
      <c r="T4" s="332"/>
      <c r="U4" s="332"/>
      <c r="V4" s="332"/>
      <c r="W4" s="332"/>
      <c r="X4" s="332"/>
      <c r="Y4" s="246"/>
      <c r="Z4" s="246"/>
      <c r="AA4" s="246"/>
      <c r="AB4" s="246"/>
      <c r="AC4" s="246"/>
      <c r="AD4" s="246"/>
    </row>
    <row r="5" spans="1:30">
      <c r="A5" s="342" t="s">
        <v>1402</v>
      </c>
      <c r="B5" s="343"/>
      <c r="C5" s="343"/>
      <c r="D5" s="396"/>
      <c r="E5" s="343"/>
      <c r="F5" s="343"/>
      <c r="G5" s="616"/>
      <c r="H5" s="343"/>
      <c r="I5" s="343"/>
      <c r="J5" s="343"/>
      <c r="K5" s="343"/>
      <c r="L5" s="343"/>
      <c r="M5" s="343"/>
      <c r="N5" s="343"/>
      <c r="O5" s="343"/>
      <c r="P5" s="343"/>
      <c r="Q5" s="343"/>
      <c r="R5" s="343"/>
      <c r="S5" s="343"/>
      <c r="T5" s="343"/>
      <c r="U5" s="343"/>
      <c r="V5" s="343"/>
      <c r="W5" s="343"/>
      <c r="X5" s="343"/>
    </row>
    <row r="6" spans="1:30" ht="15" customHeight="1">
      <c r="A6" s="912" t="s">
        <v>97</v>
      </c>
      <c r="B6" s="914" t="s">
        <v>112</v>
      </c>
      <c r="C6" s="914" t="s">
        <v>1452</v>
      </c>
      <c r="D6" s="885" t="s">
        <v>1455</v>
      </c>
      <c r="E6" s="897" t="s">
        <v>87</v>
      </c>
      <c r="F6" s="897" t="s">
        <v>88</v>
      </c>
      <c r="G6" s="872" t="s">
        <v>394</v>
      </c>
      <c r="H6" s="897" t="s">
        <v>1432</v>
      </c>
      <c r="I6" s="897" t="s">
        <v>1433</v>
      </c>
      <c r="J6" s="912" t="s">
        <v>100</v>
      </c>
      <c r="K6" s="912"/>
      <c r="L6" s="912"/>
      <c r="M6" s="912"/>
      <c r="N6" s="912"/>
      <c r="O6" s="912"/>
      <c r="P6" s="912"/>
      <c r="Q6" s="912"/>
      <c r="R6" s="913" t="s">
        <v>101</v>
      </c>
      <c r="S6" s="913"/>
      <c r="T6" s="914" t="s">
        <v>102</v>
      </c>
      <c r="U6" s="914" t="s">
        <v>103</v>
      </c>
      <c r="V6" s="914" t="s">
        <v>110</v>
      </c>
      <c r="W6" s="914" t="s">
        <v>109</v>
      </c>
      <c r="X6" s="897" t="s">
        <v>89</v>
      </c>
    </row>
    <row r="7" spans="1:30" ht="15.6" customHeight="1">
      <c r="A7" s="912"/>
      <c r="B7" s="915"/>
      <c r="C7" s="915"/>
      <c r="D7" s="886"/>
      <c r="E7" s="898"/>
      <c r="F7" s="898"/>
      <c r="G7" s="873"/>
      <c r="H7" s="898"/>
      <c r="I7" s="898"/>
      <c r="J7" s="912" t="s">
        <v>104</v>
      </c>
      <c r="K7" s="912"/>
      <c r="L7" s="912" t="s">
        <v>105</v>
      </c>
      <c r="M7" s="912"/>
      <c r="N7" s="912" t="s">
        <v>106</v>
      </c>
      <c r="O7" s="912"/>
      <c r="P7" s="912" t="s">
        <v>107</v>
      </c>
      <c r="Q7" s="912"/>
      <c r="R7" s="913"/>
      <c r="S7" s="913"/>
      <c r="T7" s="915"/>
      <c r="U7" s="915"/>
      <c r="V7" s="915"/>
      <c r="W7" s="915"/>
      <c r="X7" s="898"/>
    </row>
    <row r="8" spans="1:30" ht="25.5">
      <c r="A8" s="912"/>
      <c r="B8" s="916"/>
      <c r="C8" s="916"/>
      <c r="D8" s="887"/>
      <c r="E8" s="899"/>
      <c r="F8" s="899"/>
      <c r="G8" s="874"/>
      <c r="H8" s="899"/>
      <c r="I8" s="899"/>
      <c r="J8" s="453" t="s">
        <v>108</v>
      </c>
      <c r="K8" s="470" t="s">
        <v>12</v>
      </c>
      <c r="L8" s="453" t="s">
        <v>108</v>
      </c>
      <c r="M8" s="470" t="s">
        <v>12</v>
      </c>
      <c r="N8" s="453" t="s">
        <v>108</v>
      </c>
      <c r="O8" s="470" t="s">
        <v>12</v>
      </c>
      <c r="P8" s="453" t="s">
        <v>108</v>
      </c>
      <c r="Q8" s="470" t="s">
        <v>12</v>
      </c>
      <c r="R8" s="453" t="s">
        <v>108</v>
      </c>
      <c r="S8" s="470" t="s">
        <v>12</v>
      </c>
      <c r="T8" s="916"/>
      <c r="U8" s="916"/>
      <c r="V8" s="916"/>
      <c r="W8" s="916"/>
      <c r="X8" s="899"/>
    </row>
    <row r="9" spans="1:30" s="299" customFormat="1" ht="15.6" customHeight="1">
      <c r="A9" s="936" t="s">
        <v>1456</v>
      </c>
      <c r="B9" s="937"/>
      <c r="C9" s="937"/>
      <c r="D9" s="937"/>
      <c r="E9" s="937"/>
      <c r="F9" s="937"/>
      <c r="G9" s="937"/>
      <c r="H9" s="937"/>
      <c r="I9" s="937"/>
      <c r="J9" s="937"/>
      <c r="K9" s="937"/>
      <c r="L9" s="937"/>
      <c r="M9" s="937"/>
      <c r="N9" s="937"/>
      <c r="O9" s="937"/>
      <c r="P9" s="937"/>
      <c r="Q9" s="937"/>
      <c r="R9" s="937"/>
      <c r="S9" s="937"/>
      <c r="T9" s="937"/>
      <c r="U9" s="937"/>
      <c r="V9" s="937"/>
      <c r="W9" s="937"/>
      <c r="X9" s="938"/>
    </row>
    <row r="10" spans="1:30" ht="409.15" customHeight="1">
      <c r="A10" s="436" t="s">
        <v>1401</v>
      </c>
      <c r="B10" s="866" t="s">
        <v>1812</v>
      </c>
      <c r="C10" s="802" t="s">
        <v>1813</v>
      </c>
      <c r="D10" s="811" t="s">
        <v>1814</v>
      </c>
      <c r="E10" s="900" t="s">
        <v>1535</v>
      </c>
      <c r="F10" s="900" t="s">
        <v>1561</v>
      </c>
      <c r="G10" s="623" t="s">
        <v>2100</v>
      </c>
      <c r="H10" s="410" t="s">
        <v>1829</v>
      </c>
      <c r="I10" s="560" t="s">
        <v>2337</v>
      </c>
      <c r="J10" s="533"/>
      <c r="K10" s="534">
        <f t="shared" ref="K10:K24" si="0">S10*J10</f>
        <v>0</v>
      </c>
      <c r="L10" s="533"/>
      <c r="M10" s="534">
        <f t="shared" ref="M10:M24" si="1">S10*L10</f>
        <v>0</v>
      </c>
      <c r="N10" s="533"/>
      <c r="O10" s="534">
        <f t="shared" ref="O10:O24" si="2">S10*N10</f>
        <v>0</v>
      </c>
      <c r="P10" s="533"/>
      <c r="Q10" s="534">
        <f t="shared" ref="Q10:Q24" si="3">S10*P10</f>
        <v>0</v>
      </c>
      <c r="R10" s="535">
        <f t="shared" ref="R10:R24" si="4">+J10+L10+N10+P10</f>
        <v>0</v>
      </c>
      <c r="S10" s="535"/>
      <c r="T10" s="594" t="s">
        <v>1632</v>
      </c>
      <c r="U10" s="594" t="s">
        <v>1633</v>
      </c>
      <c r="V10" s="312" t="s">
        <v>1466</v>
      </c>
      <c r="W10" s="594" t="s">
        <v>1834</v>
      </c>
      <c r="X10" s="510" t="s">
        <v>1467</v>
      </c>
    </row>
    <row r="11" spans="1:30" ht="184.15" customHeight="1">
      <c r="A11" s="437"/>
      <c r="B11" s="867"/>
      <c r="C11" s="803"/>
      <c r="D11" s="812"/>
      <c r="E11" s="901"/>
      <c r="F11" s="901"/>
      <c r="G11" s="623" t="s">
        <v>2101</v>
      </c>
      <c r="H11" s="410" t="s">
        <v>1830</v>
      </c>
      <c r="I11" s="563" t="s">
        <v>2286</v>
      </c>
      <c r="J11" s="533"/>
      <c r="K11" s="534">
        <f t="shared" si="0"/>
        <v>0</v>
      </c>
      <c r="L11" s="533"/>
      <c r="M11" s="534">
        <f t="shared" si="1"/>
        <v>0</v>
      </c>
      <c r="N11" s="533"/>
      <c r="O11" s="534">
        <f t="shared" si="2"/>
        <v>0</v>
      </c>
      <c r="P11" s="533"/>
      <c r="Q11" s="534">
        <f t="shared" si="3"/>
        <v>0</v>
      </c>
      <c r="R11" s="535">
        <f t="shared" si="4"/>
        <v>0</v>
      </c>
      <c r="S11" s="535"/>
      <c r="T11" s="594" t="s">
        <v>1634</v>
      </c>
      <c r="U11" s="594" t="s">
        <v>1635</v>
      </c>
      <c r="V11" s="312"/>
      <c r="W11" s="594" t="s">
        <v>1989</v>
      </c>
      <c r="X11" s="510" t="s">
        <v>1996</v>
      </c>
    </row>
    <row r="12" spans="1:30" s="299" customFormat="1" ht="129.6" customHeight="1">
      <c r="A12" s="437"/>
      <c r="B12" s="867"/>
      <c r="C12" s="803"/>
      <c r="D12" s="812"/>
      <c r="E12" s="901"/>
      <c r="F12" s="901"/>
      <c r="G12" s="623" t="s">
        <v>2102</v>
      </c>
      <c r="H12" s="410" t="s">
        <v>1830</v>
      </c>
      <c r="I12" s="563" t="s">
        <v>2287</v>
      </c>
      <c r="J12" s="533"/>
      <c r="K12" s="534">
        <f t="shared" si="0"/>
        <v>0</v>
      </c>
      <c r="L12" s="533"/>
      <c r="M12" s="534">
        <f t="shared" si="1"/>
        <v>0</v>
      </c>
      <c r="N12" s="533"/>
      <c r="O12" s="534">
        <f t="shared" si="2"/>
        <v>0</v>
      </c>
      <c r="P12" s="533"/>
      <c r="Q12" s="534">
        <f t="shared" si="3"/>
        <v>0</v>
      </c>
      <c r="R12" s="535">
        <f t="shared" si="4"/>
        <v>0</v>
      </c>
      <c r="S12" s="535"/>
      <c r="T12" s="594"/>
      <c r="U12" s="594"/>
      <c r="V12" s="312"/>
      <c r="W12" s="594"/>
      <c r="X12" s="510"/>
    </row>
    <row r="13" spans="1:30" s="299" customFormat="1" ht="138" customHeight="1">
      <c r="A13" s="437"/>
      <c r="B13" s="867"/>
      <c r="C13" s="803"/>
      <c r="D13" s="812"/>
      <c r="E13" s="901"/>
      <c r="F13" s="901"/>
      <c r="G13" s="623" t="s">
        <v>2103</v>
      </c>
      <c r="H13" s="410" t="s">
        <v>1830</v>
      </c>
      <c r="I13" s="563" t="s">
        <v>2288</v>
      </c>
      <c r="J13" s="533"/>
      <c r="K13" s="534">
        <f t="shared" si="0"/>
        <v>0</v>
      </c>
      <c r="L13" s="533"/>
      <c r="M13" s="534">
        <f t="shared" si="1"/>
        <v>0</v>
      </c>
      <c r="N13" s="533"/>
      <c r="O13" s="534">
        <f t="shared" si="2"/>
        <v>0</v>
      </c>
      <c r="P13" s="533"/>
      <c r="Q13" s="534">
        <f t="shared" si="3"/>
        <v>0</v>
      </c>
      <c r="R13" s="535">
        <f t="shared" si="4"/>
        <v>0</v>
      </c>
      <c r="S13" s="535"/>
      <c r="T13" s="594"/>
      <c r="U13" s="594"/>
      <c r="V13" s="312"/>
      <c r="W13" s="594"/>
      <c r="X13" s="510"/>
    </row>
    <row r="14" spans="1:30" ht="194.45" customHeight="1">
      <c r="A14" s="437"/>
      <c r="B14" s="867"/>
      <c r="C14" s="803"/>
      <c r="D14" s="812"/>
      <c r="E14" s="901"/>
      <c r="F14" s="901"/>
      <c r="G14" s="623" t="s">
        <v>2390</v>
      </c>
      <c r="H14" s="410" t="s">
        <v>1831</v>
      </c>
      <c r="I14" s="563" t="s">
        <v>2388</v>
      </c>
      <c r="J14" s="533"/>
      <c r="K14" s="534">
        <f t="shared" si="0"/>
        <v>0</v>
      </c>
      <c r="L14" s="533"/>
      <c r="M14" s="534">
        <f t="shared" si="1"/>
        <v>0</v>
      </c>
      <c r="N14" s="533"/>
      <c r="O14" s="534">
        <f t="shared" si="2"/>
        <v>0</v>
      </c>
      <c r="P14" s="533"/>
      <c r="Q14" s="534">
        <f t="shared" si="3"/>
        <v>0</v>
      </c>
      <c r="R14" s="535">
        <f t="shared" si="4"/>
        <v>0</v>
      </c>
      <c r="S14" s="535"/>
      <c r="T14" s="594" t="s">
        <v>1636</v>
      </c>
      <c r="U14" s="594" t="s">
        <v>1637</v>
      </c>
      <c r="V14" s="312"/>
      <c r="W14" s="594" t="s">
        <v>1995</v>
      </c>
      <c r="X14" s="510"/>
    </row>
    <row r="15" spans="1:30" s="299" customFormat="1" ht="194.45" customHeight="1">
      <c r="A15" s="639"/>
      <c r="B15" s="867"/>
      <c r="C15" s="803"/>
      <c r="D15" s="812"/>
      <c r="E15" s="901"/>
      <c r="F15" s="901"/>
      <c r="G15" s="623" t="s">
        <v>2391</v>
      </c>
      <c r="H15" s="410" t="s">
        <v>1831</v>
      </c>
      <c r="I15" s="563" t="s">
        <v>2389</v>
      </c>
      <c r="J15" s="533">
        <v>0.5</v>
      </c>
      <c r="K15" s="534">
        <f t="shared" ref="K15" si="5">S15*J15</f>
        <v>17500</v>
      </c>
      <c r="L15" s="533">
        <v>0.5</v>
      </c>
      <c r="M15" s="534">
        <f t="shared" ref="M15" si="6">S15*L15</f>
        <v>17500</v>
      </c>
      <c r="N15" s="533"/>
      <c r="O15" s="534">
        <f t="shared" ref="O15" si="7">S15*N15</f>
        <v>0</v>
      </c>
      <c r="P15" s="533"/>
      <c r="Q15" s="534">
        <f t="shared" ref="Q15" si="8">S15*P15</f>
        <v>0</v>
      </c>
      <c r="R15" s="535">
        <f t="shared" ref="R15" si="9">+J15+L15+N15+P15</f>
        <v>1</v>
      </c>
      <c r="S15" s="736">
        <v>35000</v>
      </c>
      <c r="T15" s="594"/>
      <c r="U15" s="594"/>
      <c r="V15" s="312"/>
      <c r="W15" s="594"/>
      <c r="X15" s="510"/>
    </row>
    <row r="16" spans="1:30" ht="223.15" customHeight="1">
      <c r="A16" s="437"/>
      <c r="B16" s="867"/>
      <c r="C16" s="803"/>
      <c r="D16" s="812"/>
      <c r="E16" s="901"/>
      <c r="F16" s="901"/>
      <c r="G16" s="623" t="s">
        <v>2104</v>
      </c>
      <c r="H16" s="445" t="s">
        <v>1832</v>
      </c>
      <c r="I16" s="564" t="s">
        <v>2289</v>
      </c>
      <c r="J16" s="533"/>
      <c r="K16" s="534">
        <f t="shared" si="0"/>
        <v>0</v>
      </c>
      <c r="L16" s="533"/>
      <c r="M16" s="534">
        <f t="shared" si="1"/>
        <v>0</v>
      </c>
      <c r="N16" s="533"/>
      <c r="O16" s="534">
        <f t="shared" si="2"/>
        <v>0</v>
      </c>
      <c r="P16" s="533">
        <v>1</v>
      </c>
      <c r="Q16" s="534">
        <f t="shared" si="3"/>
        <v>35000</v>
      </c>
      <c r="R16" s="535">
        <f t="shared" si="4"/>
        <v>1</v>
      </c>
      <c r="S16" s="736">
        <v>35000</v>
      </c>
      <c r="T16" s="594" t="s">
        <v>1638</v>
      </c>
      <c r="U16" s="594" t="s">
        <v>1639</v>
      </c>
      <c r="V16" s="312" t="s">
        <v>2669</v>
      </c>
      <c r="W16" s="594" t="s">
        <v>1952</v>
      </c>
      <c r="X16" s="510" t="s">
        <v>2668</v>
      </c>
    </row>
    <row r="17" spans="1:24" s="299" customFormat="1" ht="223.15" customHeight="1">
      <c r="A17" s="457"/>
      <c r="B17" s="867"/>
      <c r="C17" s="803"/>
      <c r="D17" s="812"/>
      <c r="E17" s="901"/>
      <c r="F17" s="901"/>
      <c r="G17" s="623" t="s">
        <v>2105</v>
      </c>
      <c r="H17" s="445" t="s">
        <v>1832</v>
      </c>
      <c r="I17" s="564" t="s">
        <v>2290</v>
      </c>
      <c r="J17" s="533">
        <v>1</v>
      </c>
      <c r="K17" s="534">
        <f t="shared" si="0"/>
        <v>150000</v>
      </c>
      <c r="L17" s="533"/>
      <c r="M17" s="534">
        <f t="shared" si="1"/>
        <v>0</v>
      </c>
      <c r="N17" s="533"/>
      <c r="O17" s="534">
        <f t="shared" si="2"/>
        <v>0</v>
      </c>
      <c r="P17" s="533"/>
      <c r="Q17" s="534">
        <f t="shared" si="3"/>
        <v>0</v>
      </c>
      <c r="R17" s="535">
        <f t="shared" si="4"/>
        <v>1</v>
      </c>
      <c r="S17" s="535">
        <v>150000</v>
      </c>
      <c r="T17" s="594" t="s">
        <v>1993</v>
      </c>
      <c r="U17" s="594" t="s">
        <v>1994</v>
      </c>
      <c r="V17" s="312" t="s">
        <v>2511</v>
      </c>
      <c r="W17" s="594" t="s">
        <v>2671</v>
      </c>
      <c r="X17" s="510" t="s">
        <v>2670</v>
      </c>
    </row>
    <row r="18" spans="1:24" ht="184.9" customHeight="1">
      <c r="A18" s="437"/>
      <c r="B18" s="867"/>
      <c r="C18" s="803"/>
      <c r="D18" s="812"/>
      <c r="E18" s="902"/>
      <c r="F18" s="902"/>
      <c r="G18" s="623" t="s">
        <v>2106</v>
      </c>
      <c r="H18" s="410" t="s">
        <v>1833</v>
      </c>
      <c r="I18" s="565" t="s">
        <v>2392</v>
      </c>
      <c r="J18" s="533"/>
      <c r="K18" s="534">
        <f t="shared" si="0"/>
        <v>0</v>
      </c>
      <c r="L18" s="533"/>
      <c r="M18" s="534">
        <f t="shared" si="1"/>
        <v>0</v>
      </c>
      <c r="N18" s="533"/>
      <c r="O18" s="534">
        <f t="shared" si="2"/>
        <v>0</v>
      </c>
      <c r="P18" s="533"/>
      <c r="Q18" s="534">
        <f t="shared" si="3"/>
        <v>0</v>
      </c>
      <c r="R18" s="535">
        <f t="shared" si="4"/>
        <v>0</v>
      </c>
      <c r="S18" s="535"/>
      <c r="T18" s="934" t="s">
        <v>2677</v>
      </c>
      <c r="U18" s="934" t="s">
        <v>1640</v>
      </c>
      <c r="V18" s="312" t="s">
        <v>2673</v>
      </c>
      <c r="W18" s="594" t="s">
        <v>2674</v>
      </c>
      <c r="X18" s="510" t="s">
        <v>2672</v>
      </c>
    </row>
    <row r="19" spans="1:24" s="299" customFormat="1" ht="171.4" customHeight="1">
      <c r="A19" s="437"/>
      <c r="B19" s="437"/>
      <c r="C19" s="440"/>
      <c r="D19" s="434"/>
      <c r="E19" s="431"/>
      <c r="F19" s="431"/>
      <c r="G19" s="623" t="s">
        <v>2107</v>
      </c>
      <c r="H19" s="410" t="s">
        <v>1833</v>
      </c>
      <c r="I19" s="565" t="s">
        <v>2393</v>
      </c>
      <c r="J19" s="533"/>
      <c r="K19" s="534">
        <f t="shared" si="0"/>
        <v>0</v>
      </c>
      <c r="L19" s="533"/>
      <c r="M19" s="534">
        <f t="shared" si="1"/>
        <v>0</v>
      </c>
      <c r="N19" s="533">
        <v>1</v>
      </c>
      <c r="O19" s="534">
        <f t="shared" si="2"/>
        <v>500</v>
      </c>
      <c r="P19" s="533"/>
      <c r="Q19" s="534">
        <f t="shared" si="3"/>
        <v>0</v>
      </c>
      <c r="R19" s="535">
        <f t="shared" si="4"/>
        <v>1</v>
      </c>
      <c r="S19" s="736">
        <v>500</v>
      </c>
      <c r="T19" s="935"/>
      <c r="U19" s="935"/>
      <c r="V19" s="312" t="s">
        <v>2675</v>
      </c>
      <c r="W19" s="594" t="s">
        <v>1834</v>
      </c>
      <c r="X19" s="510" t="s">
        <v>2676</v>
      </c>
    </row>
    <row r="20" spans="1:24" s="299" customFormat="1" ht="171.4" customHeight="1">
      <c r="A20" s="639"/>
      <c r="B20" s="639"/>
      <c r="C20" s="638"/>
      <c r="D20" s="637"/>
      <c r="E20" s="640"/>
      <c r="F20" s="640"/>
      <c r="G20" s="623" t="s">
        <v>2394</v>
      </c>
      <c r="H20" s="663" t="s">
        <v>2360</v>
      </c>
      <c r="I20" s="565" t="s">
        <v>2687</v>
      </c>
      <c r="J20" s="533"/>
      <c r="K20" s="534">
        <f t="shared" ref="K20:K22" si="10">S20*J20</f>
        <v>0</v>
      </c>
      <c r="L20" s="533"/>
      <c r="M20" s="534">
        <f t="shared" ref="M20:M22" si="11">S20*L20</f>
        <v>0</v>
      </c>
      <c r="N20" s="533"/>
      <c r="O20" s="534">
        <f t="shared" ref="O20:O22" si="12">S20*N20</f>
        <v>0</v>
      </c>
      <c r="P20" s="533"/>
      <c r="Q20" s="534">
        <f t="shared" ref="Q20:Q22" si="13">S20*P20</f>
        <v>0</v>
      </c>
      <c r="R20" s="535">
        <f t="shared" ref="R20:R22" si="14">+J20+L20+N20+P20</f>
        <v>0</v>
      </c>
      <c r="S20" s="535"/>
      <c r="T20" s="594" t="s">
        <v>2681</v>
      </c>
      <c r="U20" s="594" t="s">
        <v>2684</v>
      </c>
      <c r="V20" s="312" t="s">
        <v>2680</v>
      </c>
      <c r="W20" s="594" t="s">
        <v>2679</v>
      </c>
      <c r="X20" s="510" t="s">
        <v>2654</v>
      </c>
    </row>
    <row r="21" spans="1:24" s="299" customFormat="1" ht="308.45" customHeight="1">
      <c r="A21" s="639"/>
      <c r="B21" s="639"/>
      <c r="C21" s="638"/>
      <c r="D21" s="637"/>
      <c r="E21" s="640"/>
      <c r="F21" s="640"/>
      <c r="G21" s="623" t="s">
        <v>2395</v>
      </c>
      <c r="H21" s="663" t="s">
        <v>2360</v>
      </c>
      <c r="I21" s="565" t="s">
        <v>2396</v>
      </c>
      <c r="J21" s="533"/>
      <c r="K21" s="534">
        <f t="shared" si="10"/>
        <v>0</v>
      </c>
      <c r="L21" s="533"/>
      <c r="M21" s="534">
        <f t="shared" si="11"/>
        <v>0</v>
      </c>
      <c r="N21" s="533"/>
      <c r="O21" s="534">
        <f t="shared" si="12"/>
        <v>0</v>
      </c>
      <c r="P21" s="533"/>
      <c r="Q21" s="534">
        <f t="shared" si="13"/>
        <v>0</v>
      </c>
      <c r="R21" s="535">
        <f t="shared" si="14"/>
        <v>0</v>
      </c>
      <c r="S21" s="535"/>
      <c r="T21" s="594" t="s">
        <v>2683</v>
      </c>
      <c r="U21" s="594" t="s">
        <v>2685</v>
      </c>
      <c r="V21" s="312" t="s">
        <v>2686</v>
      </c>
      <c r="W21" s="594" t="s">
        <v>1834</v>
      </c>
      <c r="X21" s="510" t="s">
        <v>2682</v>
      </c>
    </row>
    <row r="22" spans="1:24" s="299" customFormat="1" ht="308.45" customHeight="1">
      <c r="A22" s="752"/>
      <c r="B22" s="752"/>
      <c r="C22" s="748"/>
      <c r="D22" s="749"/>
      <c r="E22" s="753"/>
      <c r="F22" s="753"/>
      <c r="G22" s="623" t="s">
        <v>2870</v>
      </c>
      <c r="H22" s="663" t="s">
        <v>2868</v>
      </c>
      <c r="I22" s="766" t="s">
        <v>2869</v>
      </c>
      <c r="J22" s="533">
        <v>0.25</v>
      </c>
      <c r="K22" s="534">
        <f t="shared" si="10"/>
        <v>7087500</v>
      </c>
      <c r="L22" s="533">
        <v>0.25</v>
      </c>
      <c r="M22" s="534">
        <f t="shared" si="11"/>
        <v>7087500</v>
      </c>
      <c r="N22" s="533">
        <v>0.25</v>
      </c>
      <c r="O22" s="534">
        <f t="shared" si="12"/>
        <v>7087500</v>
      </c>
      <c r="P22" s="533">
        <v>0.25</v>
      </c>
      <c r="Q22" s="534">
        <f t="shared" si="13"/>
        <v>7087500</v>
      </c>
      <c r="R22" s="535">
        <f t="shared" si="14"/>
        <v>1</v>
      </c>
      <c r="S22" s="535">
        <v>28350000</v>
      </c>
      <c r="T22" s="594" t="s">
        <v>2890</v>
      </c>
      <c r="U22" s="594" t="s">
        <v>2891</v>
      </c>
      <c r="V22" s="312" t="s">
        <v>2646</v>
      </c>
      <c r="W22" s="594" t="s">
        <v>1811</v>
      </c>
      <c r="X22" s="510" t="s">
        <v>1996</v>
      </c>
    </row>
    <row r="23" spans="1:24" s="299" customFormat="1" ht="107.45" customHeight="1">
      <c r="A23" s="437"/>
      <c r="B23" s="327" t="s">
        <v>1815</v>
      </c>
      <c r="C23" s="544" t="s">
        <v>1822</v>
      </c>
      <c r="D23" s="397"/>
      <c r="E23" s="415"/>
      <c r="F23" s="337"/>
      <c r="G23" s="623"/>
      <c r="H23" s="374"/>
      <c r="I23" s="390"/>
      <c r="J23" s="533"/>
      <c r="K23" s="534">
        <f t="shared" si="0"/>
        <v>0</v>
      </c>
      <c r="L23" s="533"/>
      <c r="M23" s="534">
        <f t="shared" si="1"/>
        <v>0</v>
      </c>
      <c r="N23" s="533"/>
      <c r="O23" s="534">
        <f t="shared" si="2"/>
        <v>0</v>
      </c>
      <c r="P23" s="533"/>
      <c r="Q23" s="534">
        <f t="shared" si="3"/>
        <v>0</v>
      </c>
      <c r="R23" s="535">
        <f t="shared" si="4"/>
        <v>0</v>
      </c>
      <c r="S23" s="535"/>
      <c r="T23" s="594"/>
      <c r="U23" s="594"/>
      <c r="V23" s="594"/>
      <c r="W23" s="594"/>
      <c r="X23" s="510"/>
    </row>
    <row r="24" spans="1:24" s="299" customFormat="1" ht="113.45" customHeight="1">
      <c r="A24" s="437"/>
      <c r="B24" s="327" t="s">
        <v>1816</v>
      </c>
      <c r="C24" s="544" t="s">
        <v>1471</v>
      </c>
      <c r="D24" s="397"/>
      <c r="E24" s="415"/>
      <c r="F24" s="337"/>
      <c r="G24" s="623"/>
      <c r="H24" s="374"/>
      <c r="I24" s="411"/>
      <c r="J24" s="533"/>
      <c r="K24" s="534">
        <f t="shared" si="0"/>
        <v>0</v>
      </c>
      <c r="L24" s="533"/>
      <c r="M24" s="534">
        <f t="shared" si="1"/>
        <v>0</v>
      </c>
      <c r="N24" s="533"/>
      <c r="O24" s="534">
        <f t="shared" si="2"/>
        <v>0</v>
      </c>
      <c r="P24" s="533"/>
      <c r="Q24" s="534">
        <f t="shared" si="3"/>
        <v>0</v>
      </c>
      <c r="R24" s="535">
        <f t="shared" si="4"/>
        <v>0</v>
      </c>
      <c r="S24" s="535"/>
      <c r="T24" s="594"/>
      <c r="U24" s="594"/>
      <c r="V24" s="594"/>
      <c r="W24" s="594"/>
      <c r="X24" s="510"/>
    </row>
    <row r="25" spans="1:24" s="299" customFormat="1" ht="221.45" customHeight="1">
      <c r="A25" s="438"/>
      <c r="B25" s="327" t="s">
        <v>1817</v>
      </c>
      <c r="C25" s="544" t="s">
        <v>1471</v>
      </c>
      <c r="D25" s="397"/>
      <c r="E25" s="415"/>
      <c r="F25" s="337"/>
      <c r="G25" s="623"/>
      <c r="H25" s="374"/>
      <c r="I25" s="411"/>
      <c r="J25" s="411"/>
      <c r="K25" s="412"/>
      <c r="L25" s="411"/>
      <c r="M25" s="412"/>
      <c r="N25" s="411"/>
      <c r="O25" s="412"/>
      <c r="P25" s="411"/>
      <c r="Q25" s="412"/>
      <c r="R25" s="413"/>
      <c r="S25" s="413"/>
      <c r="T25" s="594"/>
      <c r="U25" s="594"/>
      <c r="V25" s="594"/>
      <c r="W25" s="594"/>
      <c r="X25" s="510"/>
    </row>
    <row r="26" spans="1:24">
      <c r="A26" s="497" t="s">
        <v>483</v>
      </c>
      <c r="B26" s="497"/>
      <c r="C26" s="497"/>
      <c r="D26" s="497"/>
      <c r="E26" s="497"/>
      <c r="F26" s="497"/>
      <c r="G26" s="497"/>
      <c r="H26" s="497"/>
      <c r="I26" s="497"/>
      <c r="J26" s="497"/>
      <c r="K26" s="497"/>
      <c r="L26" s="497"/>
      <c r="M26" s="497"/>
      <c r="N26" s="497"/>
      <c r="O26" s="497"/>
      <c r="P26" s="497"/>
      <c r="Q26" s="497"/>
      <c r="R26" s="497"/>
      <c r="S26" s="497"/>
      <c r="T26" s="707"/>
      <c r="U26" s="707"/>
      <c r="V26" s="707"/>
      <c r="W26" s="707"/>
      <c r="X26" s="707"/>
    </row>
    <row r="27" spans="1:24" ht="294.60000000000002" customHeight="1">
      <c r="A27" s="337" t="s">
        <v>1818</v>
      </c>
      <c r="B27" s="327" t="s">
        <v>1819</v>
      </c>
      <c r="C27" s="416" t="s">
        <v>1823</v>
      </c>
      <c r="D27" s="654" t="s">
        <v>1828</v>
      </c>
      <c r="E27" s="677" t="s">
        <v>1469</v>
      </c>
      <c r="F27" s="459" t="s">
        <v>1562</v>
      </c>
      <c r="G27" s="623" t="s">
        <v>2398</v>
      </c>
      <c r="H27" s="416" t="s">
        <v>2397</v>
      </c>
      <c r="I27" s="566" t="s">
        <v>2292</v>
      </c>
      <c r="J27" s="533"/>
      <c r="K27" s="534">
        <f t="shared" ref="K27:K30" si="15">S27*J27</f>
        <v>0</v>
      </c>
      <c r="L27" s="533"/>
      <c r="M27" s="534">
        <f t="shared" ref="M27:M30" si="16">S27*L27</f>
        <v>0</v>
      </c>
      <c r="N27" s="533"/>
      <c r="O27" s="534">
        <f t="shared" ref="O27:O30" si="17">S27*N27</f>
        <v>0</v>
      </c>
      <c r="P27" s="533"/>
      <c r="Q27" s="534">
        <f t="shared" ref="Q27:Q30" si="18">S27*P27</f>
        <v>0</v>
      </c>
      <c r="R27" s="535">
        <f t="shared" ref="R27:R30" si="19">+J27+L27+N27+P27</f>
        <v>0</v>
      </c>
      <c r="S27" s="535"/>
      <c r="T27" s="705" t="s">
        <v>1641</v>
      </c>
      <c r="U27" s="705" t="s">
        <v>1642</v>
      </c>
      <c r="V27" s="505" t="s">
        <v>1463</v>
      </c>
      <c r="W27" s="705" t="s">
        <v>1835</v>
      </c>
      <c r="X27" s="308" t="s">
        <v>1470</v>
      </c>
    </row>
    <row r="28" spans="1:24" s="299" customFormat="1" ht="294.60000000000002" customHeight="1">
      <c r="A28" s="337"/>
      <c r="B28" s="327"/>
      <c r="C28" s="416"/>
      <c r="D28" s="654"/>
      <c r="E28" s="677"/>
      <c r="F28" s="459"/>
      <c r="G28" s="623" t="s">
        <v>2399</v>
      </c>
      <c r="H28" s="416" t="s">
        <v>2397</v>
      </c>
      <c r="I28" s="567" t="s">
        <v>2293</v>
      </c>
      <c r="J28" s="533"/>
      <c r="K28" s="534">
        <f t="shared" si="15"/>
        <v>0</v>
      </c>
      <c r="L28" s="533"/>
      <c r="M28" s="534">
        <f t="shared" si="16"/>
        <v>0</v>
      </c>
      <c r="N28" s="533"/>
      <c r="O28" s="534">
        <f t="shared" si="17"/>
        <v>0</v>
      </c>
      <c r="P28" s="533"/>
      <c r="Q28" s="534">
        <f t="shared" si="18"/>
        <v>0</v>
      </c>
      <c r="R28" s="535">
        <f t="shared" si="19"/>
        <v>0</v>
      </c>
      <c r="S28" s="535"/>
      <c r="T28" s="705" t="s">
        <v>1643</v>
      </c>
      <c r="U28" s="705" t="s">
        <v>1644</v>
      </c>
      <c r="V28" s="505" t="s">
        <v>2688</v>
      </c>
      <c r="W28" s="705" t="s">
        <v>2689</v>
      </c>
      <c r="X28" s="308" t="s">
        <v>1836</v>
      </c>
    </row>
    <row r="29" spans="1:24" s="299" customFormat="1" ht="135" customHeight="1">
      <c r="A29" s="337"/>
      <c r="B29" s="327"/>
      <c r="C29" s="416"/>
      <c r="D29" s="654"/>
      <c r="E29" s="677"/>
      <c r="F29" s="459"/>
      <c r="G29" s="623" t="s">
        <v>2400</v>
      </c>
      <c r="H29" s="416" t="s">
        <v>2397</v>
      </c>
      <c r="I29" s="679" t="s">
        <v>2294</v>
      </c>
      <c r="J29" s="533"/>
      <c r="K29" s="534">
        <f t="shared" si="15"/>
        <v>0</v>
      </c>
      <c r="L29" s="533"/>
      <c r="M29" s="534">
        <f t="shared" si="16"/>
        <v>0</v>
      </c>
      <c r="N29" s="533"/>
      <c r="O29" s="534">
        <f t="shared" si="17"/>
        <v>0</v>
      </c>
      <c r="P29" s="533"/>
      <c r="Q29" s="534">
        <f t="shared" si="18"/>
        <v>0</v>
      </c>
      <c r="R29" s="535">
        <f t="shared" si="19"/>
        <v>0</v>
      </c>
      <c r="S29" s="535"/>
      <c r="T29" s="705" t="s">
        <v>2091</v>
      </c>
      <c r="U29" s="705" t="s">
        <v>2092</v>
      </c>
      <c r="V29" s="505"/>
      <c r="W29" s="705" t="s">
        <v>2090</v>
      </c>
      <c r="X29" s="308"/>
    </row>
    <row r="30" spans="1:24" ht="353.45" customHeight="1">
      <c r="A30" s="337" t="s">
        <v>1820</v>
      </c>
      <c r="B30" s="327" t="s">
        <v>1821</v>
      </c>
      <c r="C30" s="416"/>
      <c r="D30" s="654"/>
      <c r="E30" s="677"/>
      <c r="F30" s="459"/>
      <c r="G30" s="609"/>
      <c r="H30" s="416"/>
      <c r="I30" s="678"/>
      <c r="J30" s="533"/>
      <c r="K30" s="534">
        <f t="shared" si="15"/>
        <v>0</v>
      </c>
      <c r="L30" s="533"/>
      <c r="M30" s="534">
        <f t="shared" si="16"/>
        <v>0</v>
      </c>
      <c r="N30" s="533"/>
      <c r="O30" s="534">
        <f t="shared" si="17"/>
        <v>0</v>
      </c>
      <c r="P30" s="533"/>
      <c r="Q30" s="534">
        <f t="shared" si="18"/>
        <v>0</v>
      </c>
      <c r="R30" s="535">
        <f t="shared" si="19"/>
        <v>0</v>
      </c>
      <c r="S30" s="535"/>
      <c r="T30" s="705"/>
      <c r="U30" s="705"/>
      <c r="V30" s="505"/>
      <c r="W30" s="708"/>
      <c r="X30" s="708"/>
    </row>
    <row r="31" spans="1:24" ht="15.75">
      <c r="A31" s="471"/>
      <c r="B31" s="376"/>
      <c r="C31" s="376"/>
      <c r="D31" s="398"/>
      <c r="E31" s="376"/>
      <c r="F31" s="471" t="s">
        <v>1399</v>
      </c>
      <c r="G31" s="617"/>
      <c r="H31" s="472"/>
      <c r="I31" s="472"/>
      <c r="J31" s="467">
        <f t="shared" ref="J31:R31" si="20">SUM(J10:J30)</f>
        <v>1.75</v>
      </c>
      <c r="K31" s="468">
        <f t="shared" si="20"/>
        <v>7255000</v>
      </c>
      <c r="L31" s="467">
        <f t="shared" si="20"/>
        <v>0.75</v>
      </c>
      <c r="M31" s="468">
        <f t="shared" si="20"/>
        <v>7105000</v>
      </c>
      <c r="N31" s="467">
        <f t="shared" si="20"/>
        <v>1.25</v>
      </c>
      <c r="O31" s="468">
        <f t="shared" si="20"/>
        <v>7088000</v>
      </c>
      <c r="P31" s="467">
        <f t="shared" si="20"/>
        <v>1.25</v>
      </c>
      <c r="Q31" s="468">
        <f t="shared" si="20"/>
        <v>7122500</v>
      </c>
      <c r="R31" s="468">
        <f t="shared" si="20"/>
        <v>5</v>
      </c>
      <c r="S31" s="468">
        <f>SUM(S10:S30)</f>
        <v>28570500</v>
      </c>
      <c r="T31" s="469" t="s">
        <v>2792</v>
      </c>
      <c r="U31" s="469"/>
      <c r="V31" s="469"/>
      <c r="W31" s="469"/>
      <c r="X31" s="469"/>
    </row>
    <row r="33" spans="11:19">
      <c r="K33"/>
      <c r="M33"/>
      <c r="O33"/>
      <c r="Q33"/>
      <c r="S33"/>
    </row>
    <row r="34" spans="11:19">
      <c r="K34"/>
      <c r="M34"/>
      <c r="O34"/>
      <c r="Q34"/>
      <c r="S34"/>
    </row>
    <row r="35" spans="11:19">
      <c r="K35"/>
      <c r="M35"/>
      <c r="O35"/>
      <c r="Q35"/>
      <c r="S35"/>
    </row>
    <row r="36" spans="11:19">
      <c r="K36"/>
      <c r="M36"/>
      <c r="O36"/>
      <c r="Q36"/>
      <c r="S36"/>
    </row>
    <row r="37" spans="11:19">
      <c r="K37"/>
      <c r="M37"/>
      <c r="O37"/>
      <c r="Q37"/>
      <c r="S37"/>
    </row>
    <row r="38" spans="11:19">
      <c r="K38"/>
      <c r="M38"/>
      <c r="O38"/>
      <c r="Q38"/>
      <c r="S38"/>
    </row>
    <row r="39" spans="11:19">
      <c r="K39"/>
      <c r="M39"/>
      <c r="O39"/>
      <c r="Q39"/>
      <c r="S39"/>
    </row>
    <row r="40" spans="11:19">
      <c r="K40"/>
      <c r="M40"/>
      <c r="O40"/>
      <c r="Q40"/>
      <c r="S40"/>
    </row>
    <row r="41" spans="11:19">
      <c r="K41"/>
      <c r="M41"/>
      <c r="O41"/>
      <c r="Q41"/>
      <c r="S41"/>
    </row>
    <row r="42" spans="11:19">
      <c r="K42"/>
      <c r="M42"/>
      <c r="O42"/>
      <c r="Q42"/>
      <c r="S42"/>
    </row>
    <row r="43" spans="11:19">
      <c r="K43"/>
      <c r="M43"/>
      <c r="O43"/>
      <c r="Q43"/>
      <c r="S43"/>
    </row>
    <row r="44" spans="11:19">
      <c r="K44"/>
      <c r="M44"/>
      <c r="O44"/>
      <c r="Q44"/>
      <c r="S44"/>
    </row>
    <row r="45" spans="11:19">
      <c r="K45"/>
      <c r="M45"/>
      <c r="O45"/>
      <c r="Q45"/>
      <c r="S45"/>
    </row>
    <row r="46" spans="11:19">
      <c r="K46"/>
      <c r="M46"/>
      <c r="O46"/>
      <c r="Q46"/>
      <c r="S46"/>
    </row>
    <row r="47" spans="11:19">
      <c r="K47"/>
      <c r="M47"/>
      <c r="O47"/>
      <c r="Q47"/>
      <c r="S47"/>
    </row>
    <row r="48" spans="11:19">
      <c r="K48"/>
      <c r="M48"/>
      <c r="O48"/>
      <c r="Q48"/>
      <c r="S48"/>
    </row>
    <row r="49" spans="11:19">
      <c r="K49"/>
      <c r="M49"/>
      <c r="O49"/>
      <c r="Q49"/>
      <c r="S49"/>
    </row>
    <row r="50" spans="11:19">
      <c r="K50"/>
      <c r="M50"/>
      <c r="O50"/>
      <c r="Q50"/>
      <c r="S50"/>
    </row>
  </sheetData>
  <mergeCells count="28">
    <mergeCell ref="A9:X9"/>
    <mergeCell ref="I6:I8"/>
    <mergeCell ref="X6:X8"/>
    <mergeCell ref="J7:K7"/>
    <mergeCell ref="L7:M7"/>
    <mergeCell ref="T6:T8"/>
    <mergeCell ref="R6:S7"/>
    <mergeCell ref="U6:U8"/>
    <mergeCell ref="V6:V8"/>
    <mergeCell ref="W6:W8"/>
    <mergeCell ref="N7:O7"/>
    <mergeCell ref="P7:Q7"/>
    <mergeCell ref="H6:H8"/>
    <mergeCell ref="J6:Q6"/>
    <mergeCell ref="G6:G8"/>
    <mergeCell ref="A6:A8"/>
    <mergeCell ref="B6:B8"/>
    <mergeCell ref="E6:E8"/>
    <mergeCell ref="F6:F8"/>
    <mergeCell ref="D6:D8"/>
    <mergeCell ref="C6:C8"/>
    <mergeCell ref="T18:T19"/>
    <mergeCell ref="U18:U19"/>
    <mergeCell ref="B10:B18"/>
    <mergeCell ref="C10:C18"/>
    <mergeCell ref="D10:D18"/>
    <mergeCell ref="E10:E18"/>
    <mergeCell ref="F10:F1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H6:H8 I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E6:E8"/>
    <dataValidation allowBlank="1" showInputMessage="1" showErrorMessage="1" promptTitle="INDICADORES DE RESULTADOS" prompt="Medidas o variables para verificar el cumplimiento de cada paso.&#10;" sqref="F6:F8"/>
    <dataValidation allowBlank="1" showInputMessage="1" showErrorMessage="1" promptTitle="CORRELATIVO DE LA ACTIVIDAD" prompt="Estos son los mismos utilizados en los cuadros de costos, los cuales sirven para poder reflejar la Actividad a realizar en cada uno de los cuadros de costos." sqref="G6: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X6:X8"/>
    <dataValidation allowBlank="1" showInputMessage="1" showErrorMessage="1" promptTitle="POBLACIÓN OBJETIVO" prompt="Grupo  de personas al cual se pretende beneficiar con dicho actividad." sqref="W6:W8"/>
    <dataValidation allowBlank="1" showInputMessage="1" showErrorMessage="1" promptTitle="MEDIO DE VERIFICACIÓN" prompt="Corresponde a los elementos a través del cual se acredita y se verifican  las actividades." sqref="V6:V8"/>
    <dataValidation allowBlank="1" showInputMessage="1" showErrorMessage="1" promptTitle="JUSTIFICACIÓN" prompt="Es aquella en que se explica de forma convincente el motivo por el que y para que se va realizar dicha actividad, que beneficio va traer a la institución." sqref="U6:U8"/>
    <dataValidation allowBlank="1" showInputMessage="1" showErrorMessage="1" promptTitle="SUPUESTOS" prompt="Un  supuesto es un dato asumido como cierto a efectos de planificación este puede ser positivo como negativo." sqref="T6:T8"/>
  </dataValidations>
  <pageMargins left="0.51181102362204722" right="1.1023622047244095" top="0.74803149606299213" bottom="0.74803149606299213" header="0.31496062992125984" footer="0.31496062992125984"/>
  <pageSetup paperSize="5" scale="27" fitToHeight="0" orientation="landscape" horizontalDpi="4294967294" r:id="rId1"/>
  <legacyDrawing r:id="rId2"/>
</worksheet>
</file>

<file path=xl/worksheets/sheet18.xml><?xml version="1.0" encoding="utf-8"?>
<worksheet xmlns="http://schemas.openxmlformats.org/spreadsheetml/2006/main" xmlns:r="http://schemas.openxmlformats.org/officeDocument/2006/relationships">
  <sheetPr>
    <pageSetUpPr fitToPage="1"/>
  </sheetPr>
  <dimension ref="A1:X241"/>
  <sheetViews>
    <sheetView topLeftCell="I1" zoomScale="70" zoomScaleNormal="70" workbookViewId="0">
      <pane ySplit="6" topLeftCell="A17" activePane="bottomLeft" state="frozen"/>
      <selection activeCell="P6" sqref="P6"/>
      <selection pane="bottomLeft" activeCell="S18" sqref="S18"/>
    </sheetView>
  </sheetViews>
  <sheetFormatPr baseColWidth="10" defaultRowHeight="15"/>
  <cols>
    <col min="1" max="1" width="21.7109375" style="408" customWidth="1"/>
    <col min="2" max="2" width="42.85546875" style="407" customWidth="1"/>
    <col min="3" max="3" width="42.85546875" style="299" customWidth="1"/>
    <col min="4" max="4" width="42.85546875" style="401" customWidth="1"/>
    <col min="5" max="6" width="27.42578125" customWidth="1"/>
    <col min="7" max="7" width="27.42578125" style="71" customWidth="1"/>
    <col min="8" max="8" width="27.42578125" customWidth="1"/>
    <col min="9" max="9" width="27.42578125" style="299" customWidth="1"/>
    <col min="10" max="10" width="15.28515625" customWidth="1"/>
    <col min="11" max="11" width="15.28515625" style="225" customWidth="1"/>
    <col min="12" max="12" width="15.28515625" customWidth="1"/>
    <col min="13" max="13" width="15.28515625" style="225" customWidth="1"/>
    <col min="14" max="14" width="15.28515625" customWidth="1"/>
    <col min="15" max="15" width="15.28515625" style="225" customWidth="1"/>
    <col min="16" max="16" width="15.28515625" customWidth="1"/>
    <col min="17" max="17" width="15.28515625" style="225" customWidth="1"/>
    <col min="18" max="18" width="15.28515625" customWidth="1"/>
    <col min="19" max="19" width="15.7109375" style="225" customWidth="1"/>
    <col min="20" max="21" width="14.28515625" customWidth="1"/>
    <col min="22" max="22" width="26.5703125" customWidth="1"/>
    <col min="23" max="23" width="14.28515625" customWidth="1"/>
    <col min="24" max="24" width="17" customWidth="1"/>
  </cols>
  <sheetData>
    <row r="1" spans="1:24" s="247" customFormat="1" ht="18" customHeight="1">
      <c r="A1" s="344"/>
      <c r="B1" s="405"/>
      <c r="C1" s="332"/>
      <c r="D1" s="399"/>
      <c r="E1" s="332"/>
      <c r="F1" s="332"/>
      <c r="G1" s="610"/>
      <c r="H1" s="332"/>
      <c r="I1" s="332"/>
      <c r="J1" s="332" t="s">
        <v>116</v>
      </c>
      <c r="K1" s="344"/>
      <c r="L1" s="332"/>
      <c r="M1" s="332"/>
      <c r="N1" s="332"/>
      <c r="O1" s="332"/>
      <c r="P1" s="332"/>
      <c r="Q1" s="332"/>
      <c r="R1" s="332"/>
      <c r="S1" s="332"/>
      <c r="T1" s="332"/>
      <c r="U1" s="332"/>
      <c r="V1" s="332"/>
      <c r="W1" s="332"/>
      <c r="X1" s="332"/>
    </row>
    <row r="2" spans="1:24" s="247" customFormat="1" ht="18" customHeight="1">
      <c r="A2" s="344" t="s">
        <v>1364</v>
      </c>
      <c r="B2" s="405"/>
      <c r="C2" s="332"/>
      <c r="D2" s="399"/>
      <c r="E2" s="332"/>
      <c r="F2" s="332"/>
      <c r="G2" s="610"/>
      <c r="H2" s="332"/>
      <c r="I2" s="332"/>
      <c r="J2" s="332"/>
      <c r="K2" s="344"/>
      <c r="L2" s="332"/>
      <c r="M2" s="332"/>
      <c r="N2" s="332"/>
      <c r="O2" s="332"/>
      <c r="P2" s="332"/>
      <c r="Q2" s="332"/>
      <c r="R2" s="332"/>
      <c r="S2" s="332"/>
      <c r="T2" s="332"/>
      <c r="U2" s="332"/>
      <c r="V2" s="332"/>
      <c r="W2" s="332"/>
      <c r="X2" s="332"/>
    </row>
    <row r="3" spans="1:24" s="247" customFormat="1" ht="12.75">
      <c r="A3" s="409" t="s">
        <v>1403</v>
      </c>
      <c r="B3" s="405"/>
      <c r="C3" s="332"/>
      <c r="D3" s="399"/>
      <c r="E3" s="332"/>
      <c r="F3" s="332"/>
      <c r="G3" s="610"/>
      <c r="H3" s="332"/>
      <c r="I3" s="332"/>
      <c r="J3" s="332"/>
      <c r="K3" s="344"/>
      <c r="L3" s="332"/>
      <c r="M3" s="332"/>
      <c r="N3" s="332"/>
      <c r="O3" s="332"/>
      <c r="P3" s="332"/>
      <c r="Q3" s="332"/>
      <c r="R3" s="332"/>
      <c r="S3" s="332"/>
      <c r="T3" s="332"/>
      <c r="U3" s="332"/>
      <c r="V3" s="332"/>
      <c r="W3" s="332"/>
      <c r="X3" s="332"/>
    </row>
    <row r="4" spans="1:24" s="66" customFormat="1" ht="15.75" customHeight="1">
      <c r="A4" s="863" t="s">
        <v>97</v>
      </c>
      <c r="B4" s="863" t="s">
        <v>112</v>
      </c>
      <c r="C4" s="854" t="s">
        <v>1452</v>
      </c>
      <c r="D4" s="863" t="s">
        <v>1455</v>
      </c>
      <c r="E4" s="826" t="s">
        <v>87</v>
      </c>
      <c r="F4" s="826" t="s">
        <v>88</v>
      </c>
      <c r="G4" s="872" t="s">
        <v>394</v>
      </c>
      <c r="H4" s="826" t="s">
        <v>1432</v>
      </c>
      <c r="I4" s="826" t="s">
        <v>1433</v>
      </c>
      <c r="J4" s="851" t="s">
        <v>100</v>
      </c>
      <c r="K4" s="852"/>
      <c r="L4" s="852"/>
      <c r="M4" s="852"/>
      <c r="N4" s="852"/>
      <c r="O4" s="852"/>
      <c r="P4" s="852"/>
      <c r="Q4" s="853"/>
      <c r="R4" s="857" t="s">
        <v>101</v>
      </c>
      <c r="S4" s="858"/>
      <c r="T4" s="854" t="s">
        <v>102</v>
      </c>
      <c r="U4" s="854" t="s">
        <v>103</v>
      </c>
      <c r="V4" s="854" t="s">
        <v>110</v>
      </c>
      <c r="W4" s="854" t="s">
        <v>109</v>
      </c>
      <c r="X4" s="826" t="s">
        <v>89</v>
      </c>
    </row>
    <row r="5" spans="1:24" s="66" customFormat="1" ht="12.75">
      <c r="A5" s="864"/>
      <c r="B5" s="864"/>
      <c r="C5" s="855"/>
      <c r="D5" s="864"/>
      <c r="E5" s="827"/>
      <c r="F5" s="827"/>
      <c r="G5" s="873"/>
      <c r="H5" s="827"/>
      <c r="I5" s="827"/>
      <c r="J5" s="851" t="s">
        <v>104</v>
      </c>
      <c r="K5" s="853"/>
      <c r="L5" s="851" t="s">
        <v>105</v>
      </c>
      <c r="M5" s="853"/>
      <c r="N5" s="851" t="s">
        <v>106</v>
      </c>
      <c r="O5" s="853"/>
      <c r="P5" s="851" t="s">
        <v>107</v>
      </c>
      <c r="Q5" s="853"/>
      <c r="R5" s="859"/>
      <c r="S5" s="860"/>
      <c r="T5" s="855"/>
      <c r="U5" s="855"/>
      <c r="V5" s="855"/>
      <c r="W5" s="855"/>
      <c r="X5" s="827"/>
    </row>
    <row r="6" spans="1:24" s="67" customFormat="1" ht="25.5">
      <c r="A6" s="865"/>
      <c r="B6" s="865"/>
      <c r="C6" s="856"/>
      <c r="D6" s="865"/>
      <c r="E6" s="828"/>
      <c r="F6" s="828"/>
      <c r="G6" s="874"/>
      <c r="H6" s="828"/>
      <c r="I6" s="828"/>
      <c r="J6" s="315" t="s">
        <v>108</v>
      </c>
      <c r="K6" s="319" t="s">
        <v>12</v>
      </c>
      <c r="L6" s="315" t="s">
        <v>108</v>
      </c>
      <c r="M6" s="319" t="s">
        <v>12</v>
      </c>
      <c r="N6" s="315" t="s">
        <v>108</v>
      </c>
      <c r="O6" s="319" t="s">
        <v>12</v>
      </c>
      <c r="P6" s="315" t="s">
        <v>108</v>
      </c>
      <c r="Q6" s="319" t="s">
        <v>12</v>
      </c>
      <c r="R6" s="315" t="s">
        <v>108</v>
      </c>
      <c r="S6" s="319" t="s">
        <v>12</v>
      </c>
      <c r="T6" s="856"/>
      <c r="U6" s="856"/>
      <c r="V6" s="856"/>
      <c r="W6" s="856"/>
      <c r="X6" s="828"/>
    </row>
    <row r="7" spans="1:24" ht="296.45" customHeight="1">
      <c r="A7" s="950" t="s">
        <v>1403</v>
      </c>
      <c r="B7" s="673" t="s">
        <v>113</v>
      </c>
      <c r="C7" s="420" t="s">
        <v>1837</v>
      </c>
      <c r="D7" s="357" t="s">
        <v>1841</v>
      </c>
      <c r="E7" s="312" t="s">
        <v>1474</v>
      </c>
      <c r="F7" s="312" t="s">
        <v>1563</v>
      </c>
      <c r="G7" s="612" t="s">
        <v>2108</v>
      </c>
      <c r="H7" s="420" t="s">
        <v>1845</v>
      </c>
      <c r="I7" s="567" t="s">
        <v>1645</v>
      </c>
      <c r="J7" s="533"/>
      <c r="K7" s="534">
        <f t="shared" ref="K7:K18" si="0">S7*J7</f>
        <v>0</v>
      </c>
      <c r="L7" s="533"/>
      <c r="M7" s="534">
        <f t="shared" ref="M7:M18" si="1">S7*L7</f>
        <v>0</v>
      </c>
      <c r="N7" s="533"/>
      <c r="O7" s="534">
        <f t="shared" ref="O7:O18" si="2">S7*N7</f>
        <v>0</v>
      </c>
      <c r="P7" s="533"/>
      <c r="Q7" s="534">
        <f t="shared" ref="Q7:Q18" si="3">S7*P7</f>
        <v>0</v>
      </c>
      <c r="R7" s="535">
        <f t="shared" ref="R7:R18" si="4">+J7+L7+N7+P7</f>
        <v>0</v>
      </c>
      <c r="S7" s="685"/>
      <c r="T7" s="337" t="s">
        <v>1646</v>
      </c>
      <c r="U7" s="337" t="s">
        <v>1647</v>
      </c>
      <c r="V7" s="374" t="s">
        <v>1475</v>
      </c>
      <c r="W7" s="337" t="s">
        <v>1847</v>
      </c>
      <c r="X7" s="414" t="s">
        <v>1472</v>
      </c>
    </row>
    <row r="8" spans="1:24" ht="330" customHeight="1">
      <c r="A8" s="951"/>
      <c r="B8" s="674"/>
      <c r="C8" s="939" t="s">
        <v>1838</v>
      </c>
      <c r="D8" s="942" t="s">
        <v>1842</v>
      </c>
      <c r="E8" s="945" t="s">
        <v>1532</v>
      </c>
      <c r="F8" s="945" t="s">
        <v>1564</v>
      </c>
      <c r="G8" s="612" t="s">
        <v>2113</v>
      </c>
      <c r="H8" s="420" t="s">
        <v>2109</v>
      </c>
      <c r="I8" s="571" t="s">
        <v>2232</v>
      </c>
      <c r="J8" s="533"/>
      <c r="K8" s="534">
        <f t="shared" si="0"/>
        <v>0</v>
      </c>
      <c r="L8" s="533"/>
      <c r="M8" s="534">
        <f t="shared" si="1"/>
        <v>0</v>
      </c>
      <c r="N8" s="533"/>
      <c r="O8" s="534">
        <f t="shared" si="2"/>
        <v>0</v>
      </c>
      <c r="P8" s="533"/>
      <c r="Q8" s="534">
        <f t="shared" si="3"/>
        <v>0</v>
      </c>
      <c r="R8" s="535">
        <f t="shared" si="4"/>
        <v>0</v>
      </c>
      <c r="S8" s="685"/>
      <c r="T8" s="953" t="s">
        <v>1648</v>
      </c>
      <c r="U8" s="953" t="s">
        <v>1649</v>
      </c>
      <c r="V8" s="954" t="s">
        <v>1476</v>
      </c>
      <c r="W8" s="955" t="s">
        <v>1472</v>
      </c>
      <c r="X8" s="957" t="s">
        <v>1472</v>
      </c>
    </row>
    <row r="9" spans="1:24" s="299" customFormat="1" ht="67.900000000000006" customHeight="1">
      <c r="A9" s="951"/>
      <c r="B9" s="674"/>
      <c r="C9" s="940"/>
      <c r="D9" s="943"/>
      <c r="E9" s="946"/>
      <c r="F9" s="946"/>
      <c r="G9" s="612" t="s">
        <v>2114</v>
      </c>
      <c r="H9" s="420" t="s">
        <v>2109</v>
      </c>
      <c r="I9" s="571" t="s">
        <v>2295</v>
      </c>
      <c r="J9" s="533"/>
      <c r="K9" s="534">
        <f t="shared" si="0"/>
        <v>0</v>
      </c>
      <c r="L9" s="533">
        <v>1</v>
      </c>
      <c r="M9" s="534">
        <f t="shared" si="1"/>
        <v>2787</v>
      </c>
      <c r="N9" s="533"/>
      <c r="O9" s="534">
        <f t="shared" si="2"/>
        <v>0</v>
      </c>
      <c r="P9" s="533"/>
      <c r="Q9" s="534">
        <f t="shared" si="3"/>
        <v>0</v>
      </c>
      <c r="R9" s="535">
        <f t="shared" si="4"/>
        <v>1</v>
      </c>
      <c r="S9" s="742">
        <v>2787</v>
      </c>
      <c r="T9" s="953"/>
      <c r="U9" s="953"/>
      <c r="V9" s="954"/>
      <c r="W9" s="955"/>
      <c r="X9" s="957"/>
    </row>
    <row r="10" spans="1:24" s="299" customFormat="1" ht="80.45" customHeight="1">
      <c r="A10" s="951"/>
      <c r="B10" s="674"/>
      <c r="C10" s="940"/>
      <c r="D10" s="943"/>
      <c r="E10" s="946"/>
      <c r="F10" s="946"/>
      <c r="G10" s="612" t="s">
        <v>2115</v>
      </c>
      <c r="H10" s="420" t="s">
        <v>2109</v>
      </c>
      <c r="I10" s="571" t="s">
        <v>2296</v>
      </c>
      <c r="J10" s="533"/>
      <c r="K10" s="534">
        <f t="shared" si="0"/>
        <v>0</v>
      </c>
      <c r="L10" s="533"/>
      <c r="M10" s="534">
        <f t="shared" si="1"/>
        <v>0</v>
      </c>
      <c r="N10" s="533"/>
      <c r="O10" s="534">
        <f t="shared" si="2"/>
        <v>0</v>
      </c>
      <c r="P10" s="533"/>
      <c r="Q10" s="534">
        <f t="shared" si="3"/>
        <v>0</v>
      </c>
      <c r="R10" s="535">
        <f t="shared" si="4"/>
        <v>0</v>
      </c>
      <c r="S10" s="742"/>
      <c r="T10" s="953"/>
      <c r="U10" s="953"/>
      <c r="V10" s="954"/>
      <c r="W10" s="955"/>
      <c r="X10" s="957"/>
    </row>
    <row r="11" spans="1:24" s="299" customFormat="1" ht="62.45" customHeight="1">
      <c r="A11" s="951"/>
      <c r="B11" s="674"/>
      <c r="C11" s="941"/>
      <c r="D11" s="944"/>
      <c r="E11" s="947"/>
      <c r="F11" s="947"/>
      <c r="G11" s="612" t="s">
        <v>2116</v>
      </c>
      <c r="H11" s="420" t="s">
        <v>2109</v>
      </c>
      <c r="I11" s="572" t="s">
        <v>2297</v>
      </c>
      <c r="J11" s="533"/>
      <c r="K11" s="534">
        <f t="shared" si="0"/>
        <v>0</v>
      </c>
      <c r="L11" s="533"/>
      <c r="M11" s="534">
        <f t="shared" si="1"/>
        <v>0</v>
      </c>
      <c r="N11" s="533"/>
      <c r="O11" s="534">
        <f t="shared" si="2"/>
        <v>0</v>
      </c>
      <c r="P11" s="533"/>
      <c r="Q11" s="534">
        <f t="shared" si="3"/>
        <v>0</v>
      </c>
      <c r="R11" s="535">
        <f t="shared" si="4"/>
        <v>0</v>
      </c>
      <c r="S11" s="742"/>
      <c r="T11" s="953"/>
      <c r="U11" s="953"/>
      <c r="V11" s="954"/>
      <c r="W11" s="955"/>
      <c r="X11" s="957"/>
    </row>
    <row r="12" spans="1:24" ht="68.45" customHeight="1">
      <c r="A12" s="951"/>
      <c r="B12" s="674"/>
      <c r="C12" s="939" t="s">
        <v>1839</v>
      </c>
      <c r="D12" s="656" t="s">
        <v>1843</v>
      </c>
      <c r="E12" s="948" t="s">
        <v>1533</v>
      </c>
      <c r="F12" s="948" t="s">
        <v>1565</v>
      </c>
      <c r="G12" s="612" t="s">
        <v>2117</v>
      </c>
      <c r="H12" s="504" t="s">
        <v>2110</v>
      </c>
      <c r="I12" s="779" t="s">
        <v>1846</v>
      </c>
      <c r="J12" s="533"/>
      <c r="K12" s="534">
        <f t="shared" si="0"/>
        <v>0</v>
      </c>
      <c r="L12" s="533"/>
      <c r="M12" s="534">
        <f t="shared" si="1"/>
        <v>0</v>
      </c>
      <c r="N12" s="533"/>
      <c r="O12" s="534">
        <f t="shared" si="2"/>
        <v>0</v>
      </c>
      <c r="P12" s="533"/>
      <c r="Q12" s="534">
        <f t="shared" si="3"/>
        <v>0</v>
      </c>
      <c r="R12" s="535">
        <f t="shared" si="4"/>
        <v>0</v>
      </c>
      <c r="S12" s="742"/>
      <c r="T12" s="337"/>
      <c r="U12" s="337"/>
      <c r="V12" s="588"/>
      <c r="W12" s="337"/>
      <c r="X12" s="458"/>
    </row>
    <row r="13" spans="1:24" ht="185.45" customHeight="1">
      <c r="A13" s="951"/>
      <c r="B13" s="674"/>
      <c r="C13" s="941"/>
      <c r="D13" s="657"/>
      <c r="E13" s="949"/>
      <c r="F13" s="949"/>
      <c r="G13" s="612" t="s">
        <v>2118</v>
      </c>
      <c r="H13" s="504" t="s">
        <v>2111</v>
      </c>
      <c r="I13" s="573" t="s">
        <v>2298</v>
      </c>
      <c r="J13" s="533"/>
      <c r="K13" s="534">
        <f t="shared" si="0"/>
        <v>0</v>
      </c>
      <c r="L13" s="533"/>
      <c r="M13" s="534">
        <f t="shared" si="1"/>
        <v>0</v>
      </c>
      <c r="N13" s="533">
        <v>1</v>
      </c>
      <c r="O13" s="534">
        <f t="shared" si="2"/>
        <v>7848</v>
      </c>
      <c r="P13" s="533"/>
      <c r="Q13" s="534">
        <f t="shared" si="3"/>
        <v>0</v>
      </c>
      <c r="R13" s="535">
        <f t="shared" si="4"/>
        <v>1</v>
      </c>
      <c r="S13" s="742">
        <v>7848</v>
      </c>
      <c r="T13" s="337" t="s">
        <v>1650</v>
      </c>
      <c r="U13" s="337" t="s">
        <v>1651</v>
      </c>
      <c r="V13" s="442" t="s">
        <v>1477</v>
      </c>
      <c r="W13" s="337" t="s">
        <v>1849</v>
      </c>
      <c r="X13" s="458" t="s">
        <v>1848</v>
      </c>
    </row>
    <row r="14" spans="1:24" ht="273" customHeight="1">
      <c r="A14" s="952"/>
      <c r="B14" s="675"/>
      <c r="C14" s="939" t="s">
        <v>1840</v>
      </c>
      <c r="D14" s="942" t="s">
        <v>1844</v>
      </c>
      <c r="E14" s="948" t="s">
        <v>1534</v>
      </c>
      <c r="F14" s="945" t="s">
        <v>1566</v>
      </c>
      <c r="G14" s="612" t="s">
        <v>2120</v>
      </c>
      <c r="H14" s="420" t="s">
        <v>2112</v>
      </c>
      <c r="I14" s="574" t="s">
        <v>2299</v>
      </c>
      <c r="J14" s="533"/>
      <c r="K14" s="534">
        <f t="shared" si="0"/>
        <v>0</v>
      </c>
      <c r="L14" s="533"/>
      <c r="M14" s="534">
        <f t="shared" si="1"/>
        <v>0</v>
      </c>
      <c r="N14" s="533"/>
      <c r="O14" s="534">
        <f t="shared" si="2"/>
        <v>0</v>
      </c>
      <c r="P14" s="533"/>
      <c r="Q14" s="534">
        <f t="shared" si="3"/>
        <v>0</v>
      </c>
      <c r="R14" s="535">
        <f t="shared" si="4"/>
        <v>0</v>
      </c>
      <c r="S14" s="742"/>
      <c r="T14" s="953" t="s">
        <v>1652</v>
      </c>
      <c r="U14" s="953" t="s">
        <v>1653</v>
      </c>
      <c r="V14" s="954" t="s">
        <v>1478</v>
      </c>
      <c r="W14" s="953" t="s">
        <v>1850</v>
      </c>
      <c r="X14" s="956" t="s">
        <v>1473</v>
      </c>
    </row>
    <row r="15" spans="1:24" s="299" customFormat="1" ht="273" customHeight="1">
      <c r="A15" s="676"/>
      <c r="B15" s="675"/>
      <c r="C15" s="941"/>
      <c r="D15" s="944"/>
      <c r="E15" s="949"/>
      <c r="F15" s="947"/>
      <c r="G15" s="612" t="s">
        <v>2119</v>
      </c>
      <c r="H15" s="420" t="s">
        <v>2112</v>
      </c>
      <c r="I15" s="575" t="s">
        <v>2300</v>
      </c>
      <c r="J15" s="533">
        <v>0</v>
      </c>
      <c r="K15" s="534">
        <f t="shared" si="0"/>
        <v>0</v>
      </c>
      <c r="L15" s="533"/>
      <c r="M15" s="534">
        <f t="shared" si="1"/>
        <v>0</v>
      </c>
      <c r="N15" s="533">
        <v>1</v>
      </c>
      <c r="O15" s="534">
        <f t="shared" si="2"/>
        <v>797</v>
      </c>
      <c r="P15" s="533"/>
      <c r="Q15" s="534">
        <f t="shared" si="3"/>
        <v>0</v>
      </c>
      <c r="R15" s="535">
        <f t="shared" si="4"/>
        <v>1</v>
      </c>
      <c r="S15" s="742">
        <v>797</v>
      </c>
      <c r="T15" s="953"/>
      <c r="U15" s="953"/>
      <c r="V15" s="954"/>
      <c r="W15" s="953"/>
      <c r="X15" s="956"/>
    </row>
    <row r="16" spans="1:24" s="299" customFormat="1" ht="273" customHeight="1">
      <c r="A16" s="676"/>
      <c r="B16" s="675"/>
      <c r="C16" s="724"/>
      <c r="D16" s="725"/>
      <c r="E16" s="727"/>
      <c r="F16" s="726"/>
      <c r="G16" s="612" t="s">
        <v>2848</v>
      </c>
      <c r="H16" s="420" t="s">
        <v>2112</v>
      </c>
      <c r="I16" s="744" t="s">
        <v>2862</v>
      </c>
      <c r="J16" s="533">
        <v>0.5</v>
      </c>
      <c r="K16" s="534">
        <f t="shared" si="0"/>
        <v>54787.5</v>
      </c>
      <c r="L16" s="533"/>
      <c r="M16" s="534"/>
      <c r="N16" s="533">
        <v>0.5</v>
      </c>
      <c r="O16" s="534">
        <f t="shared" si="2"/>
        <v>54787.5</v>
      </c>
      <c r="P16" s="533"/>
      <c r="Q16" s="534"/>
      <c r="R16" s="535"/>
      <c r="S16" s="742">
        <v>109575</v>
      </c>
      <c r="T16" s="722" t="s">
        <v>2859</v>
      </c>
      <c r="U16" s="722" t="s">
        <v>2860</v>
      </c>
      <c r="V16" s="723" t="s">
        <v>2647</v>
      </c>
      <c r="W16" s="722" t="s">
        <v>2858</v>
      </c>
      <c r="X16" s="721" t="s">
        <v>2855</v>
      </c>
    </row>
    <row r="17" spans="1:24" s="299" customFormat="1" ht="139.9" customHeight="1">
      <c r="A17" s="466"/>
      <c r="B17" s="406" t="s">
        <v>114</v>
      </c>
      <c r="C17" s="419"/>
      <c r="D17" s="387"/>
      <c r="E17" s="442"/>
      <c r="F17" s="374"/>
      <c r="G17" s="612"/>
      <c r="H17" s="419"/>
      <c r="I17" s="390"/>
      <c r="J17" s="533"/>
      <c r="K17" s="534">
        <f t="shared" si="0"/>
        <v>0</v>
      </c>
      <c r="L17" s="533"/>
      <c r="M17" s="534">
        <f t="shared" si="1"/>
        <v>0</v>
      </c>
      <c r="N17" s="533"/>
      <c r="O17" s="534">
        <f t="shared" si="2"/>
        <v>0</v>
      </c>
      <c r="P17" s="533"/>
      <c r="Q17" s="534">
        <f t="shared" si="3"/>
        <v>0</v>
      </c>
      <c r="R17" s="535">
        <f t="shared" si="4"/>
        <v>0</v>
      </c>
      <c r="S17" s="685"/>
      <c r="T17" s="337"/>
      <c r="U17" s="337"/>
      <c r="V17" s="374"/>
      <c r="W17" s="337"/>
      <c r="X17" s="458"/>
    </row>
    <row r="18" spans="1:24" s="299" customFormat="1" ht="152.44999999999999" customHeight="1">
      <c r="A18" s="466"/>
      <c r="B18" s="406" t="s">
        <v>1404</v>
      </c>
      <c r="C18" s="419"/>
      <c r="D18" s="387"/>
      <c r="E18" s="442"/>
      <c r="F18" s="374"/>
      <c r="G18" s="612"/>
      <c r="H18" s="419"/>
      <c r="I18" s="445"/>
      <c r="J18" s="533"/>
      <c r="K18" s="534">
        <f t="shared" si="0"/>
        <v>0</v>
      </c>
      <c r="L18" s="533"/>
      <c r="M18" s="534">
        <f t="shared" si="1"/>
        <v>0</v>
      </c>
      <c r="N18" s="533"/>
      <c r="O18" s="534">
        <f t="shared" si="2"/>
        <v>0</v>
      </c>
      <c r="P18" s="533"/>
      <c r="Q18" s="534">
        <f t="shared" si="3"/>
        <v>0</v>
      </c>
      <c r="R18" s="535">
        <f t="shared" si="4"/>
        <v>0</v>
      </c>
      <c r="S18" s="685"/>
      <c r="T18" s="337"/>
      <c r="U18" s="337"/>
      <c r="V18" s="374"/>
      <c r="W18" s="337"/>
      <c r="X18" s="458"/>
    </row>
    <row r="19" spans="1:24" s="248" customFormat="1" ht="12.75">
      <c r="A19" s="362"/>
      <c r="B19" s="359"/>
      <c r="C19" s="460"/>
      <c r="D19" s="400"/>
      <c r="E19" s="461" t="s">
        <v>115</v>
      </c>
      <c r="F19" s="460"/>
      <c r="G19" s="621"/>
      <c r="H19" s="462"/>
      <c r="I19" s="462"/>
      <c r="J19" s="463">
        <f t="shared" ref="J19:R19" si="5">SUM(J7:J14)</f>
        <v>0</v>
      </c>
      <c r="K19" s="464">
        <f t="shared" si="5"/>
        <v>0</v>
      </c>
      <c r="L19" s="463">
        <f t="shared" si="5"/>
        <v>1</v>
      </c>
      <c r="M19" s="464">
        <f t="shared" si="5"/>
        <v>2787</v>
      </c>
      <c r="N19" s="463">
        <f t="shared" si="5"/>
        <v>1</v>
      </c>
      <c r="O19" s="464">
        <f t="shared" si="5"/>
        <v>7848</v>
      </c>
      <c r="P19" s="463">
        <f t="shared" si="5"/>
        <v>0</v>
      </c>
      <c r="Q19" s="464">
        <f t="shared" si="5"/>
        <v>0</v>
      </c>
      <c r="R19" s="464">
        <f t="shared" si="5"/>
        <v>2</v>
      </c>
      <c r="S19" s="686">
        <f>SUM(S7:S18)</f>
        <v>121007</v>
      </c>
      <c r="T19" s="465"/>
      <c r="U19" s="465"/>
      <c r="V19" s="465"/>
      <c r="W19" s="465"/>
      <c r="X19" s="465"/>
    </row>
    <row r="20" spans="1:24">
      <c r="A20" s="403"/>
      <c r="C20" s="390"/>
      <c r="D20" s="389"/>
      <c r="E20" s="390"/>
      <c r="F20" s="390"/>
      <c r="H20" s="390"/>
      <c r="I20" s="390"/>
      <c r="J20" s="390"/>
      <c r="K20" s="390"/>
      <c r="L20" s="390"/>
      <c r="M20" s="390"/>
      <c r="N20" s="390"/>
      <c r="O20" s="390"/>
      <c r="P20" s="390"/>
      <c r="Q20" s="390"/>
      <c r="R20" s="390"/>
      <c r="S20" s="390"/>
      <c r="T20" s="678"/>
      <c r="U20" s="678"/>
      <c r="V20" s="678"/>
      <c r="W20" s="678"/>
      <c r="X20" s="678"/>
    </row>
    <row r="21" spans="1:24">
      <c r="K21"/>
      <c r="M21"/>
      <c r="O21"/>
      <c r="Q21"/>
      <c r="S21"/>
    </row>
    <row r="22" spans="1:24">
      <c r="K22"/>
      <c r="M22"/>
      <c r="O22"/>
      <c r="Q22"/>
      <c r="S22"/>
    </row>
    <row r="23" spans="1:24">
      <c r="K23"/>
      <c r="M23"/>
      <c r="O23"/>
      <c r="Q23"/>
      <c r="S23"/>
    </row>
    <row r="24" spans="1:24">
      <c r="K24"/>
      <c r="M24"/>
      <c r="O24"/>
      <c r="Q24"/>
      <c r="S24"/>
    </row>
    <row r="25" spans="1:24">
      <c r="K25"/>
      <c r="M25"/>
      <c r="O25"/>
      <c r="Q25"/>
      <c r="S25"/>
    </row>
    <row r="26" spans="1:24">
      <c r="K26"/>
      <c r="M26"/>
      <c r="O26"/>
      <c r="Q26"/>
      <c r="S26"/>
    </row>
    <row r="27" spans="1:24">
      <c r="K27"/>
      <c r="M27"/>
      <c r="O27"/>
      <c r="Q27"/>
      <c r="S27"/>
    </row>
    <row r="28" spans="1:24">
      <c r="K28"/>
      <c r="M28"/>
      <c r="O28"/>
      <c r="Q28"/>
      <c r="S28"/>
    </row>
    <row r="29" spans="1:24">
      <c r="K29"/>
      <c r="M29"/>
      <c r="O29"/>
      <c r="Q29"/>
      <c r="S29"/>
    </row>
    <row r="30" spans="1:24">
      <c r="K30"/>
      <c r="M30"/>
      <c r="O30"/>
      <c r="Q30"/>
      <c r="S30"/>
    </row>
    <row r="31" spans="1:24">
      <c r="K31"/>
      <c r="M31"/>
      <c r="O31"/>
      <c r="Q31"/>
      <c r="S31"/>
    </row>
    <row r="32" spans="1:24">
      <c r="K32"/>
      <c r="M32"/>
      <c r="O32"/>
      <c r="Q32"/>
      <c r="S32"/>
    </row>
    <row r="33" spans="11:19">
      <c r="K33"/>
      <c r="M33"/>
      <c r="O33"/>
      <c r="Q33"/>
      <c r="S33"/>
    </row>
    <row r="34" spans="11:19">
      <c r="K34"/>
      <c r="M34"/>
      <c r="O34"/>
      <c r="Q34"/>
      <c r="S34"/>
    </row>
    <row r="35" spans="11:19">
      <c r="K35"/>
      <c r="M35"/>
      <c r="O35"/>
      <c r="Q35"/>
      <c r="S35"/>
    </row>
    <row r="36" spans="11:19">
      <c r="K36"/>
      <c r="M36"/>
      <c r="O36"/>
      <c r="Q36"/>
      <c r="S36"/>
    </row>
    <row r="37" spans="11:19">
      <c r="K37"/>
      <c r="M37"/>
      <c r="O37"/>
      <c r="Q37"/>
      <c r="S37"/>
    </row>
    <row r="38" spans="11:19">
      <c r="K38"/>
      <c r="M38"/>
      <c r="O38"/>
      <c r="Q38"/>
      <c r="S38"/>
    </row>
    <row r="39" spans="11:19">
      <c r="K39"/>
      <c r="M39"/>
      <c r="O39"/>
      <c r="Q39"/>
      <c r="S39"/>
    </row>
    <row r="40" spans="11:19">
      <c r="K40"/>
      <c r="M40"/>
      <c r="O40"/>
      <c r="Q40"/>
      <c r="S40"/>
    </row>
    <row r="41" spans="11:19">
      <c r="K41"/>
      <c r="M41"/>
      <c r="O41"/>
      <c r="Q41"/>
      <c r="S41"/>
    </row>
    <row r="42" spans="11:19">
      <c r="K42"/>
      <c r="M42"/>
      <c r="O42"/>
      <c r="Q42"/>
      <c r="S42"/>
    </row>
    <row r="43" spans="11:19">
      <c r="K43"/>
      <c r="M43"/>
      <c r="O43"/>
      <c r="Q43"/>
      <c r="S43"/>
    </row>
    <row r="44" spans="11:19">
      <c r="K44"/>
      <c r="M44"/>
      <c r="O44"/>
      <c r="Q44"/>
      <c r="S44"/>
    </row>
    <row r="45" spans="11:19">
      <c r="K45"/>
      <c r="M45"/>
      <c r="O45"/>
      <c r="Q45"/>
      <c r="S45"/>
    </row>
    <row r="46" spans="11:19">
      <c r="K46"/>
      <c r="M46"/>
      <c r="O46"/>
      <c r="Q46"/>
      <c r="S46"/>
    </row>
    <row r="47" spans="11:19">
      <c r="K47"/>
      <c r="M47"/>
      <c r="O47"/>
      <c r="Q47"/>
      <c r="S47"/>
    </row>
    <row r="48" spans="11:19">
      <c r="K48"/>
      <c r="M48"/>
      <c r="O48"/>
      <c r="Q48"/>
      <c r="S48"/>
    </row>
    <row r="49" spans="11:19">
      <c r="K49"/>
      <c r="M49"/>
      <c r="O49"/>
      <c r="Q49"/>
      <c r="S49"/>
    </row>
    <row r="50" spans="11:19">
      <c r="K50"/>
      <c r="M50"/>
      <c r="O50"/>
      <c r="Q50"/>
      <c r="S50"/>
    </row>
    <row r="51" spans="11:19">
      <c r="K51"/>
      <c r="M51"/>
      <c r="O51"/>
      <c r="Q51"/>
      <c r="S51"/>
    </row>
    <row r="52" spans="11:19">
      <c r="K52"/>
      <c r="M52"/>
      <c r="O52"/>
      <c r="Q52"/>
      <c r="S52"/>
    </row>
    <row r="53" spans="11:19">
      <c r="K53"/>
      <c r="M53"/>
      <c r="O53"/>
      <c r="Q53"/>
      <c r="S53"/>
    </row>
    <row r="54" spans="11:19">
      <c r="K54"/>
      <c r="M54"/>
      <c r="O54"/>
      <c r="Q54"/>
      <c r="S54"/>
    </row>
    <row r="55" spans="11:19">
      <c r="K55"/>
      <c r="M55"/>
      <c r="O55"/>
      <c r="Q55"/>
      <c r="S55"/>
    </row>
    <row r="56" spans="11:19">
      <c r="K56"/>
      <c r="M56"/>
      <c r="O56"/>
      <c r="Q56"/>
      <c r="S56"/>
    </row>
    <row r="57" spans="11:19">
      <c r="K57"/>
      <c r="M57"/>
      <c r="O57"/>
      <c r="Q57"/>
      <c r="S57"/>
    </row>
    <row r="58" spans="11:19">
      <c r="K58"/>
      <c r="M58"/>
      <c r="O58"/>
      <c r="Q58"/>
      <c r="S58"/>
    </row>
    <row r="59" spans="11:19">
      <c r="K59"/>
      <c r="M59"/>
      <c r="O59"/>
      <c r="Q59"/>
      <c r="S59"/>
    </row>
    <row r="60" spans="11:19">
      <c r="K60"/>
      <c r="M60"/>
      <c r="O60"/>
      <c r="Q60"/>
      <c r="S60"/>
    </row>
    <row r="61" spans="11:19">
      <c r="K61"/>
      <c r="M61"/>
      <c r="O61"/>
      <c r="Q61"/>
      <c r="S61"/>
    </row>
    <row r="62" spans="11:19">
      <c r="K62"/>
      <c r="M62"/>
      <c r="O62"/>
      <c r="Q62"/>
      <c r="S62"/>
    </row>
    <row r="63" spans="11:19">
      <c r="K63"/>
      <c r="M63"/>
      <c r="O63"/>
      <c r="Q63"/>
      <c r="S63"/>
    </row>
    <row r="64" spans="11:19">
      <c r="K64"/>
      <c r="M64"/>
      <c r="O64"/>
      <c r="Q64"/>
      <c r="S64"/>
    </row>
    <row r="65" spans="11:19">
      <c r="K65"/>
      <c r="M65"/>
      <c r="O65"/>
      <c r="Q65"/>
      <c r="S65"/>
    </row>
    <row r="66" spans="11:19">
      <c r="K66"/>
      <c r="M66"/>
      <c r="O66"/>
      <c r="Q66"/>
      <c r="S66"/>
    </row>
    <row r="67" spans="11:19">
      <c r="K67"/>
      <c r="M67"/>
      <c r="O67"/>
      <c r="Q67"/>
      <c r="S67"/>
    </row>
    <row r="68" spans="11:19">
      <c r="K68"/>
      <c r="M68"/>
      <c r="O68"/>
      <c r="Q68"/>
      <c r="S68"/>
    </row>
    <row r="69" spans="11:19">
      <c r="K69"/>
      <c r="M69"/>
      <c r="O69"/>
      <c r="Q69"/>
      <c r="S69"/>
    </row>
    <row r="70" spans="11:19">
      <c r="K70"/>
      <c r="M70"/>
      <c r="O70"/>
      <c r="Q70"/>
      <c r="S70"/>
    </row>
    <row r="71" spans="11:19">
      <c r="K71"/>
      <c r="M71"/>
      <c r="O71"/>
      <c r="Q71"/>
      <c r="S71"/>
    </row>
    <row r="72" spans="11:19">
      <c r="K72"/>
      <c r="M72"/>
      <c r="O72"/>
      <c r="Q72"/>
      <c r="S72"/>
    </row>
    <row r="73" spans="11:19">
      <c r="K73"/>
      <c r="M73"/>
      <c r="O73"/>
      <c r="Q73"/>
      <c r="S73"/>
    </row>
    <row r="74" spans="11:19">
      <c r="K74"/>
      <c r="M74"/>
      <c r="O74"/>
      <c r="Q74"/>
      <c r="S74"/>
    </row>
    <row r="75" spans="11:19">
      <c r="K75"/>
      <c r="M75"/>
      <c r="O75"/>
      <c r="Q75"/>
      <c r="S75"/>
    </row>
    <row r="76" spans="11:19">
      <c r="K76"/>
      <c r="M76"/>
      <c r="O76"/>
      <c r="Q76"/>
      <c r="S76"/>
    </row>
    <row r="77" spans="11:19">
      <c r="K77"/>
      <c r="M77"/>
      <c r="O77"/>
      <c r="Q77"/>
      <c r="S77"/>
    </row>
    <row r="78" spans="11:19">
      <c r="K78"/>
      <c r="M78"/>
      <c r="O78"/>
      <c r="Q78"/>
      <c r="S78"/>
    </row>
    <row r="79" spans="11:19">
      <c r="K79"/>
      <c r="M79"/>
      <c r="O79"/>
      <c r="Q79"/>
      <c r="S79"/>
    </row>
    <row r="80" spans="11:19">
      <c r="K80"/>
      <c r="M80"/>
      <c r="O80"/>
      <c r="Q80"/>
      <c r="S80"/>
    </row>
    <row r="81" spans="11:19">
      <c r="K81"/>
      <c r="M81"/>
      <c r="O81"/>
      <c r="Q81"/>
      <c r="S81"/>
    </row>
    <row r="82" spans="11:19">
      <c r="K82"/>
      <c r="M82"/>
      <c r="O82"/>
      <c r="Q82"/>
      <c r="S82"/>
    </row>
    <row r="83" spans="11:19">
      <c r="K83"/>
      <c r="M83"/>
      <c r="O83"/>
      <c r="Q83"/>
      <c r="S83"/>
    </row>
    <row r="84" spans="11:19">
      <c r="K84"/>
      <c r="M84"/>
      <c r="O84"/>
      <c r="Q84"/>
      <c r="S84"/>
    </row>
    <row r="85" spans="11:19">
      <c r="K85"/>
      <c r="M85"/>
      <c r="O85"/>
      <c r="Q85"/>
      <c r="S85"/>
    </row>
    <row r="86" spans="11:19">
      <c r="K86"/>
      <c r="M86"/>
      <c r="O86"/>
      <c r="Q86"/>
      <c r="S86"/>
    </row>
    <row r="87" spans="11:19">
      <c r="K87"/>
      <c r="M87"/>
      <c r="O87"/>
      <c r="Q87"/>
      <c r="S87"/>
    </row>
    <row r="88" spans="11:19">
      <c r="K88"/>
      <c r="M88"/>
      <c r="O88"/>
      <c r="Q88"/>
      <c r="S88"/>
    </row>
    <row r="89" spans="11:19">
      <c r="K89"/>
      <c r="M89"/>
      <c r="O89"/>
      <c r="Q89"/>
      <c r="S89"/>
    </row>
    <row r="90" spans="11:19">
      <c r="K90"/>
      <c r="M90"/>
      <c r="O90"/>
      <c r="Q90"/>
      <c r="S90"/>
    </row>
    <row r="91" spans="11:19">
      <c r="K91"/>
      <c r="M91"/>
      <c r="O91"/>
      <c r="Q91"/>
      <c r="S91"/>
    </row>
    <row r="92" spans="11:19">
      <c r="K92"/>
      <c r="M92"/>
      <c r="O92"/>
      <c r="Q92"/>
      <c r="S92"/>
    </row>
    <row r="93" spans="11:19">
      <c r="K93"/>
      <c r="M93"/>
      <c r="O93"/>
      <c r="Q93"/>
      <c r="S93"/>
    </row>
    <row r="94" spans="11:19">
      <c r="K94"/>
      <c r="M94"/>
      <c r="O94"/>
      <c r="Q94"/>
      <c r="S94"/>
    </row>
    <row r="95" spans="11:19">
      <c r="K95"/>
      <c r="M95"/>
      <c r="O95"/>
      <c r="Q95"/>
      <c r="S95"/>
    </row>
    <row r="96" spans="11:19">
      <c r="K96"/>
      <c r="M96"/>
      <c r="O96"/>
      <c r="Q96"/>
      <c r="S96"/>
    </row>
    <row r="97" spans="11:19">
      <c r="K97"/>
      <c r="M97"/>
      <c r="O97"/>
      <c r="Q97"/>
      <c r="S97"/>
    </row>
    <row r="98" spans="11:19">
      <c r="K98"/>
      <c r="M98"/>
      <c r="O98"/>
      <c r="Q98"/>
      <c r="S98"/>
    </row>
    <row r="99" spans="11:19">
      <c r="K99"/>
      <c r="M99"/>
      <c r="O99"/>
      <c r="Q99"/>
      <c r="S99"/>
    </row>
    <row r="100" spans="11:19">
      <c r="K100"/>
      <c r="M100"/>
      <c r="O100"/>
      <c r="Q100"/>
      <c r="S100"/>
    </row>
    <row r="101" spans="11:19">
      <c r="K101"/>
      <c r="M101"/>
      <c r="O101"/>
      <c r="Q101"/>
      <c r="S101"/>
    </row>
    <row r="102" spans="11:19">
      <c r="K102"/>
      <c r="M102"/>
      <c r="O102"/>
      <c r="Q102"/>
      <c r="S102"/>
    </row>
    <row r="103" spans="11:19">
      <c r="K103"/>
      <c r="M103"/>
      <c r="O103"/>
      <c r="Q103"/>
      <c r="S103"/>
    </row>
    <row r="104" spans="11:19">
      <c r="K104"/>
      <c r="M104"/>
      <c r="O104"/>
      <c r="Q104"/>
      <c r="S104"/>
    </row>
    <row r="105" spans="11:19">
      <c r="K105"/>
      <c r="M105"/>
      <c r="O105"/>
      <c r="Q105"/>
      <c r="S105"/>
    </row>
    <row r="106" spans="11:19">
      <c r="K106"/>
      <c r="M106"/>
      <c r="O106"/>
      <c r="Q106"/>
      <c r="S106"/>
    </row>
    <row r="107" spans="11:19">
      <c r="K107"/>
      <c r="M107"/>
      <c r="O107"/>
      <c r="Q107"/>
      <c r="S107"/>
    </row>
    <row r="108" spans="11:19">
      <c r="K108"/>
      <c r="M108"/>
      <c r="O108"/>
      <c r="Q108"/>
      <c r="S108"/>
    </row>
    <row r="109" spans="11:19">
      <c r="K109"/>
      <c r="M109"/>
      <c r="O109"/>
      <c r="Q109"/>
      <c r="S109"/>
    </row>
    <row r="110" spans="11:19">
      <c r="K110"/>
      <c r="M110"/>
      <c r="O110"/>
      <c r="Q110"/>
      <c r="S110"/>
    </row>
    <row r="111" spans="11:19">
      <c r="K111"/>
      <c r="M111"/>
      <c r="O111"/>
      <c r="Q111"/>
      <c r="S111"/>
    </row>
    <row r="112" spans="11:19">
      <c r="K112"/>
      <c r="M112"/>
      <c r="O112"/>
      <c r="Q112"/>
      <c r="S112"/>
    </row>
    <row r="113" spans="11:19">
      <c r="K113"/>
      <c r="M113"/>
      <c r="O113"/>
      <c r="Q113"/>
      <c r="S113"/>
    </row>
    <row r="114" spans="11:19">
      <c r="K114"/>
      <c r="M114"/>
      <c r="O114"/>
      <c r="Q114"/>
      <c r="S114"/>
    </row>
    <row r="115" spans="11:19">
      <c r="K115"/>
      <c r="M115"/>
      <c r="O115"/>
      <c r="Q115"/>
      <c r="S115"/>
    </row>
    <row r="116" spans="11:19">
      <c r="K116"/>
      <c r="M116"/>
      <c r="O116"/>
      <c r="Q116"/>
      <c r="S116"/>
    </row>
    <row r="117" spans="11:19">
      <c r="K117"/>
      <c r="M117"/>
      <c r="O117"/>
      <c r="Q117"/>
      <c r="S117"/>
    </row>
    <row r="118" spans="11:19">
      <c r="K118"/>
      <c r="M118"/>
      <c r="O118"/>
      <c r="Q118"/>
      <c r="S118"/>
    </row>
    <row r="119" spans="11:19">
      <c r="K119"/>
      <c r="M119"/>
      <c r="O119"/>
      <c r="Q119"/>
      <c r="S119"/>
    </row>
    <row r="120" spans="11:19">
      <c r="K120"/>
      <c r="M120"/>
      <c r="O120"/>
      <c r="Q120"/>
      <c r="S120"/>
    </row>
    <row r="121" spans="11:19">
      <c r="K121"/>
      <c r="M121"/>
      <c r="O121"/>
      <c r="Q121"/>
      <c r="S121"/>
    </row>
    <row r="122" spans="11:19">
      <c r="K122"/>
      <c r="M122"/>
      <c r="O122"/>
      <c r="Q122"/>
      <c r="S122"/>
    </row>
    <row r="123" spans="11:19">
      <c r="K123"/>
      <c r="M123"/>
      <c r="O123"/>
      <c r="Q123"/>
      <c r="S123"/>
    </row>
    <row r="124" spans="11:19">
      <c r="K124"/>
      <c r="M124"/>
      <c r="O124"/>
      <c r="Q124"/>
      <c r="S124"/>
    </row>
    <row r="125" spans="11:19">
      <c r="K125"/>
      <c r="M125"/>
      <c r="O125"/>
      <c r="Q125"/>
      <c r="S125"/>
    </row>
    <row r="126" spans="11:19">
      <c r="K126"/>
      <c r="M126"/>
      <c r="O126"/>
      <c r="Q126"/>
      <c r="S126"/>
    </row>
    <row r="127" spans="11:19">
      <c r="K127"/>
      <c r="M127"/>
      <c r="O127"/>
      <c r="Q127"/>
      <c r="S127"/>
    </row>
    <row r="128" spans="11:19">
      <c r="K128"/>
      <c r="M128"/>
      <c r="O128"/>
      <c r="Q128"/>
      <c r="S128"/>
    </row>
    <row r="129" spans="11:19">
      <c r="K129"/>
      <c r="M129"/>
      <c r="O129"/>
      <c r="Q129"/>
      <c r="S129"/>
    </row>
    <row r="130" spans="11:19">
      <c r="K130"/>
      <c r="M130"/>
      <c r="O130"/>
      <c r="Q130"/>
      <c r="S130"/>
    </row>
    <row r="131" spans="11:19">
      <c r="K131"/>
      <c r="M131"/>
      <c r="O131"/>
      <c r="Q131"/>
      <c r="S131"/>
    </row>
    <row r="132" spans="11:19">
      <c r="K132"/>
      <c r="M132"/>
      <c r="O132"/>
      <c r="Q132"/>
      <c r="S132"/>
    </row>
    <row r="133" spans="11:19">
      <c r="K133"/>
      <c r="M133"/>
      <c r="O133"/>
      <c r="Q133"/>
      <c r="S133"/>
    </row>
    <row r="134" spans="11:19">
      <c r="K134"/>
      <c r="M134"/>
      <c r="O134"/>
      <c r="Q134"/>
      <c r="S134"/>
    </row>
    <row r="135" spans="11:19">
      <c r="K135"/>
      <c r="M135"/>
      <c r="O135"/>
      <c r="Q135"/>
      <c r="S135"/>
    </row>
    <row r="136" spans="11:19">
      <c r="K136"/>
      <c r="M136"/>
      <c r="O136"/>
      <c r="Q136"/>
      <c r="S136"/>
    </row>
    <row r="137" spans="11:19">
      <c r="K137"/>
      <c r="M137"/>
      <c r="O137"/>
      <c r="Q137"/>
      <c r="S137"/>
    </row>
    <row r="138" spans="11:19">
      <c r="K138"/>
      <c r="M138"/>
      <c r="O138"/>
      <c r="Q138"/>
      <c r="S138"/>
    </row>
    <row r="139" spans="11:19">
      <c r="K139"/>
      <c r="M139"/>
      <c r="O139"/>
      <c r="Q139"/>
      <c r="S139"/>
    </row>
    <row r="140" spans="11:19">
      <c r="K140"/>
      <c r="M140"/>
      <c r="O140"/>
      <c r="Q140"/>
      <c r="S140"/>
    </row>
    <row r="141" spans="11:19">
      <c r="K141"/>
      <c r="M141"/>
      <c r="O141"/>
      <c r="Q141"/>
      <c r="S141"/>
    </row>
    <row r="142" spans="11:19">
      <c r="K142"/>
      <c r="M142"/>
      <c r="O142"/>
      <c r="Q142"/>
      <c r="S142"/>
    </row>
    <row r="143" spans="11:19">
      <c r="K143"/>
      <c r="M143"/>
      <c r="O143"/>
      <c r="Q143"/>
      <c r="S143"/>
    </row>
    <row r="144" spans="11:19">
      <c r="K144"/>
      <c r="M144"/>
      <c r="O144"/>
      <c r="Q144"/>
      <c r="S144"/>
    </row>
    <row r="145" spans="11:19">
      <c r="K145"/>
      <c r="M145"/>
      <c r="O145"/>
      <c r="Q145"/>
      <c r="S145"/>
    </row>
    <row r="146" spans="11:19">
      <c r="K146"/>
      <c r="M146"/>
      <c r="O146"/>
      <c r="Q146"/>
      <c r="S146"/>
    </row>
    <row r="147" spans="11:19">
      <c r="K147"/>
      <c r="M147"/>
      <c r="O147"/>
      <c r="Q147"/>
      <c r="S147"/>
    </row>
    <row r="148" spans="11:19">
      <c r="K148"/>
      <c r="M148"/>
      <c r="O148"/>
      <c r="Q148"/>
      <c r="S148"/>
    </row>
    <row r="149" spans="11:19">
      <c r="K149"/>
      <c r="M149"/>
      <c r="O149"/>
      <c r="Q149"/>
      <c r="S149"/>
    </row>
    <row r="150" spans="11:19">
      <c r="K150"/>
      <c r="M150"/>
      <c r="O150"/>
      <c r="Q150"/>
      <c r="S150"/>
    </row>
    <row r="151" spans="11:19">
      <c r="K151"/>
      <c r="M151"/>
      <c r="O151"/>
      <c r="Q151"/>
      <c r="S151"/>
    </row>
    <row r="152" spans="11:19">
      <c r="K152"/>
      <c r="M152"/>
      <c r="O152"/>
      <c r="Q152"/>
      <c r="S152"/>
    </row>
    <row r="153" spans="11:19">
      <c r="K153"/>
      <c r="M153"/>
      <c r="O153"/>
      <c r="Q153"/>
      <c r="S153"/>
    </row>
    <row r="154" spans="11:19">
      <c r="K154"/>
      <c r="M154"/>
      <c r="O154"/>
      <c r="Q154"/>
      <c r="S154"/>
    </row>
    <row r="155" spans="11:19">
      <c r="K155"/>
      <c r="M155"/>
      <c r="O155"/>
      <c r="Q155"/>
      <c r="S155"/>
    </row>
    <row r="156" spans="11:19">
      <c r="K156"/>
      <c r="M156"/>
      <c r="O156"/>
      <c r="Q156"/>
      <c r="S156"/>
    </row>
    <row r="157" spans="11:19">
      <c r="K157"/>
      <c r="M157"/>
      <c r="O157"/>
      <c r="Q157"/>
      <c r="S157"/>
    </row>
    <row r="158" spans="11:19">
      <c r="K158"/>
      <c r="M158"/>
      <c r="O158"/>
      <c r="Q158"/>
      <c r="S158"/>
    </row>
    <row r="159" spans="11:19">
      <c r="K159"/>
      <c r="M159"/>
      <c r="O159"/>
      <c r="Q159"/>
      <c r="S159"/>
    </row>
    <row r="160" spans="11:19">
      <c r="K160"/>
      <c r="M160"/>
      <c r="O160"/>
      <c r="Q160"/>
      <c r="S160"/>
    </row>
    <row r="161" spans="11:19">
      <c r="K161"/>
      <c r="M161"/>
      <c r="O161"/>
      <c r="Q161"/>
      <c r="S161"/>
    </row>
    <row r="162" spans="11:19">
      <c r="K162"/>
      <c r="M162"/>
      <c r="O162"/>
      <c r="Q162"/>
      <c r="S162"/>
    </row>
    <row r="163" spans="11:19">
      <c r="K163"/>
      <c r="M163"/>
      <c r="O163"/>
      <c r="Q163"/>
      <c r="S163"/>
    </row>
    <row r="164" spans="11:19">
      <c r="K164"/>
      <c r="M164"/>
      <c r="O164"/>
      <c r="Q164"/>
      <c r="S164"/>
    </row>
    <row r="165" spans="11:19">
      <c r="K165"/>
      <c r="M165"/>
      <c r="O165"/>
      <c r="Q165"/>
      <c r="S165"/>
    </row>
    <row r="166" spans="11:19">
      <c r="K166"/>
      <c r="M166"/>
      <c r="O166"/>
      <c r="Q166"/>
      <c r="S166"/>
    </row>
    <row r="167" spans="11:19">
      <c r="K167"/>
      <c r="M167"/>
      <c r="O167"/>
      <c r="Q167"/>
      <c r="S167"/>
    </row>
    <row r="168" spans="11:19">
      <c r="K168"/>
      <c r="M168"/>
      <c r="O168"/>
      <c r="Q168"/>
      <c r="S168"/>
    </row>
    <row r="169" spans="11:19">
      <c r="K169"/>
      <c r="M169"/>
      <c r="O169"/>
      <c r="Q169"/>
      <c r="S169"/>
    </row>
    <row r="170" spans="11:19">
      <c r="K170"/>
      <c r="M170"/>
      <c r="O170"/>
      <c r="Q170"/>
      <c r="S170"/>
    </row>
    <row r="171" spans="11:19">
      <c r="K171"/>
      <c r="M171"/>
      <c r="O171"/>
      <c r="Q171"/>
      <c r="S171"/>
    </row>
    <row r="172" spans="11:19">
      <c r="K172"/>
      <c r="M172"/>
      <c r="O172"/>
      <c r="Q172"/>
      <c r="S172"/>
    </row>
    <row r="173" spans="11:19">
      <c r="K173"/>
      <c r="M173"/>
      <c r="O173"/>
      <c r="Q173"/>
      <c r="S173"/>
    </row>
    <row r="174" spans="11:19">
      <c r="K174"/>
      <c r="M174"/>
      <c r="O174"/>
      <c r="Q174"/>
      <c r="S174"/>
    </row>
    <row r="175" spans="11:19">
      <c r="K175"/>
      <c r="M175"/>
      <c r="O175"/>
      <c r="Q175"/>
      <c r="S175"/>
    </row>
    <row r="176" spans="11:19">
      <c r="K176"/>
      <c r="M176"/>
      <c r="O176"/>
      <c r="Q176"/>
      <c r="S176"/>
    </row>
    <row r="177" spans="11:19">
      <c r="K177"/>
      <c r="M177"/>
      <c r="O177"/>
      <c r="Q177"/>
      <c r="S177"/>
    </row>
    <row r="178" spans="11:19">
      <c r="K178"/>
      <c r="M178"/>
      <c r="O178"/>
      <c r="Q178"/>
      <c r="S178"/>
    </row>
    <row r="179" spans="11:19">
      <c r="K179"/>
      <c r="M179"/>
      <c r="O179"/>
      <c r="Q179"/>
      <c r="S179"/>
    </row>
    <row r="180" spans="11:19">
      <c r="K180"/>
      <c r="M180"/>
      <c r="O180"/>
      <c r="Q180"/>
      <c r="S180"/>
    </row>
    <row r="181" spans="11:19">
      <c r="K181"/>
      <c r="M181"/>
      <c r="O181"/>
      <c r="Q181"/>
      <c r="S181"/>
    </row>
    <row r="182" spans="11:19">
      <c r="K182"/>
      <c r="M182"/>
      <c r="O182"/>
      <c r="Q182"/>
      <c r="S182"/>
    </row>
    <row r="183" spans="11:19">
      <c r="K183"/>
      <c r="M183"/>
      <c r="O183"/>
      <c r="Q183"/>
      <c r="S183"/>
    </row>
    <row r="184" spans="11:19">
      <c r="K184"/>
      <c r="M184"/>
      <c r="O184"/>
      <c r="Q184"/>
      <c r="S184"/>
    </row>
    <row r="185" spans="11:19">
      <c r="K185"/>
      <c r="M185"/>
      <c r="O185"/>
      <c r="Q185"/>
      <c r="S185"/>
    </row>
    <row r="186" spans="11:19">
      <c r="K186"/>
      <c r="M186"/>
      <c r="O186"/>
      <c r="Q186"/>
      <c r="S186"/>
    </row>
    <row r="187" spans="11:19">
      <c r="K187"/>
      <c r="M187"/>
      <c r="O187"/>
      <c r="Q187"/>
      <c r="S187"/>
    </row>
    <row r="188" spans="11:19">
      <c r="K188"/>
      <c r="M188"/>
      <c r="O188"/>
      <c r="Q188"/>
      <c r="S188"/>
    </row>
    <row r="189" spans="11:19">
      <c r="K189"/>
      <c r="M189"/>
      <c r="O189"/>
      <c r="Q189"/>
      <c r="S189"/>
    </row>
    <row r="190" spans="11:19">
      <c r="K190"/>
      <c r="M190"/>
      <c r="O190"/>
      <c r="Q190"/>
      <c r="S190"/>
    </row>
    <row r="191" spans="11:19">
      <c r="K191"/>
      <c r="M191"/>
      <c r="O191"/>
      <c r="Q191"/>
      <c r="S191"/>
    </row>
    <row r="192" spans="11:19">
      <c r="K192"/>
      <c r="M192"/>
      <c r="O192"/>
      <c r="Q192"/>
      <c r="S192"/>
    </row>
    <row r="193" spans="11:19">
      <c r="K193"/>
      <c r="M193"/>
      <c r="O193"/>
      <c r="Q193"/>
      <c r="S193"/>
    </row>
    <row r="194" spans="11:19">
      <c r="K194"/>
      <c r="M194"/>
      <c r="O194"/>
      <c r="Q194"/>
      <c r="S194"/>
    </row>
    <row r="195" spans="11:19">
      <c r="K195"/>
      <c r="M195"/>
      <c r="O195"/>
      <c r="Q195"/>
      <c r="S195"/>
    </row>
    <row r="196" spans="11:19">
      <c r="K196"/>
      <c r="M196"/>
      <c r="O196"/>
      <c r="Q196"/>
      <c r="S196"/>
    </row>
    <row r="197" spans="11:19">
      <c r="K197"/>
      <c r="M197"/>
      <c r="O197"/>
      <c r="Q197"/>
      <c r="S197"/>
    </row>
    <row r="198" spans="11:19">
      <c r="K198"/>
      <c r="M198"/>
      <c r="O198"/>
      <c r="Q198"/>
      <c r="S198"/>
    </row>
    <row r="199" spans="11:19">
      <c r="K199"/>
      <c r="M199"/>
      <c r="O199"/>
      <c r="Q199"/>
      <c r="S199"/>
    </row>
    <row r="200" spans="11:19">
      <c r="K200"/>
      <c r="M200"/>
      <c r="O200"/>
      <c r="Q200"/>
      <c r="S200"/>
    </row>
    <row r="201" spans="11:19">
      <c r="K201"/>
      <c r="M201"/>
      <c r="O201"/>
      <c r="Q201"/>
      <c r="S201"/>
    </row>
    <row r="202" spans="11:19">
      <c r="K202"/>
      <c r="M202"/>
      <c r="O202"/>
      <c r="Q202"/>
      <c r="S202"/>
    </row>
    <row r="203" spans="11:19">
      <c r="K203"/>
      <c r="M203"/>
      <c r="O203"/>
      <c r="Q203"/>
      <c r="S203"/>
    </row>
    <row r="204" spans="11:19">
      <c r="K204"/>
      <c r="M204"/>
      <c r="O204"/>
      <c r="Q204"/>
      <c r="S204"/>
    </row>
    <row r="205" spans="11:19">
      <c r="K205"/>
      <c r="M205"/>
      <c r="O205"/>
      <c r="Q205"/>
      <c r="S205"/>
    </row>
    <row r="206" spans="11:19">
      <c r="K206"/>
      <c r="M206"/>
      <c r="O206"/>
      <c r="Q206"/>
      <c r="S206"/>
    </row>
    <row r="207" spans="11:19">
      <c r="K207"/>
      <c r="M207"/>
      <c r="O207"/>
      <c r="Q207"/>
      <c r="S207"/>
    </row>
    <row r="208" spans="11:19">
      <c r="K208"/>
      <c r="M208"/>
      <c r="O208"/>
      <c r="Q208"/>
      <c r="S208"/>
    </row>
    <row r="209" spans="11:19">
      <c r="K209"/>
      <c r="M209"/>
      <c r="O209"/>
      <c r="Q209"/>
      <c r="S209"/>
    </row>
    <row r="210" spans="11:19">
      <c r="K210"/>
      <c r="M210"/>
      <c r="O210"/>
      <c r="Q210"/>
      <c r="S210"/>
    </row>
    <row r="211" spans="11:19">
      <c r="K211"/>
      <c r="M211"/>
      <c r="O211"/>
      <c r="Q211"/>
      <c r="S211"/>
    </row>
    <row r="212" spans="11:19">
      <c r="K212"/>
      <c r="M212"/>
      <c r="O212"/>
      <c r="Q212"/>
      <c r="S212"/>
    </row>
    <row r="213" spans="11:19">
      <c r="K213"/>
      <c r="M213"/>
      <c r="O213"/>
      <c r="Q213"/>
      <c r="S213"/>
    </row>
    <row r="214" spans="11:19">
      <c r="K214"/>
      <c r="M214"/>
      <c r="O214"/>
      <c r="Q214"/>
      <c r="S214"/>
    </row>
    <row r="215" spans="11:19">
      <c r="K215"/>
      <c r="M215"/>
      <c r="O215"/>
      <c r="Q215"/>
      <c r="S215"/>
    </row>
    <row r="216" spans="11:19">
      <c r="K216"/>
      <c r="M216"/>
      <c r="O216"/>
      <c r="Q216"/>
      <c r="S216"/>
    </row>
    <row r="217" spans="11:19">
      <c r="K217"/>
      <c r="M217"/>
      <c r="O217"/>
      <c r="Q217"/>
      <c r="S217"/>
    </row>
    <row r="218" spans="11:19">
      <c r="K218"/>
      <c r="M218"/>
      <c r="O218"/>
      <c r="Q218"/>
      <c r="S218"/>
    </row>
    <row r="219" spans="11:19">
      <c r="K219"/>
      <c r="M219"/>
      <c r="O219"/>
      <c r="Q219"/>
      <c r="S219"/>
    </row>
    <row r="220" spans="11:19">
      <c r="K220"/>
      <c r="M220"/>
      <c r="O220"/>
      <c r="Q220"/>
      <c r="S220"/>
    </row>
    <row r="221" spans="11:19">
      <c r="K221"/>
      <c r="M221"/>
      <c r="O221"/>
      <c r="Q221"/>
      <c r="S221"/>
    </row>
    <row r="222" spans="11:19">
      <c r="K222"/>
      <c r="M222"/>
      <c r="O222"/>
      <c r="Q222"/>
      <c r="S222"/>
    </row>
    <row r="223" spans="11:19">
      <c r="K223"/>
      <c r="M223"/>
      <c r="O223"/>
      <c r="Q223"/>
      <c r="S223"/>
    </row>
    <row r="224" spans="11:19">
      <c r="K224"/>
      <c r="M224"/>
      <c r="O224"/>
      <c r="Q224"/>
      <c r="S224"/>
    </row>
    <row r="225" spans="11:19">
      <c r="K225"/>
      <c r="M225"/>
      <c r="O225"/>
      <c r="Q225"/>
      <c r="S225"/>
    </row>
    <row r="226" spans="11:19">
      <c r="K226"/>
      <c r="M226"/>
      <c r="O226"/>
      <c r="Q226"/>
      <c r="S226"/>
    </row>
    <row r="227" spans="11:19">
      <c r="K227"/>
      <c r="M227"/>
      <c r="O227"/>
      <c r="Q227"/>
      <c r="S227"/>
    </row>
    <row r="228" spans="11:19">
      <c r="K228"/>
      <c r="M228"/>
      <c r="O228"/>
      <c r="Q228"/>
      <c r="S228"/>
    </row>
    <row r="229" spans="11:19">
      <c r="K229"/>
      <c r="M229"/>
      <c r="O229"/>
      <c r="Q229"/>
      <c r="S229"/>
    </row>
    <row r="230" spans="11:19">
      <c r="K230"/>
      <c r="M230"/>
      <c r="O230"/>
      <c r="Q230"/>
      <c r="S230"/>
    </row>
    <row r="231" spans="11:19">
      <c r="K231"/>
      <c r="M231"/>
      <c r="O231"/>
      <c r="Q231"/>
      <c r="S231"/>
    </row>
    <row r="232" spans="11:19">
      <c r="K232"/>
      <c r="M232"/>
      <c r="O232"/>
      <c r="Q232"/>
      <c r="S232"/>
    </row>
    <row r="233" spans="11:19">
      <c r="K233"/>
      <c r="M233"/>
      <c r="O233"/>
      <c r="Q233"/>
      <c r="S233"/>
    </row>
    <row r="234" spans="11:19">
      <c r="K234"/>
      <c r="M234"/>
      <c r="O234"/>
      <c r="Q234"/>
      <c r="S234"/>
    </row>
    <row r="235" spans="11:19">
      <c r="K235"/>
      <c r="M235"/>
      <c r="O235"/>
      <c r="Q235"/>
      <c r="S235"/>
    </row>
    <row r="236" spans="11:19">
      <c r="K236"/>
      <c r="M236"/>
      <c r="O236"/>
      <c r="Q236"/>
      <c r="S236"/>
    </row>
    <row r="237" spans="11:19">
      <c r="K237"/>
      <c r="M237"/>
      <c r="O237"/>
      <c r="Q237"/>
      <c r="S237"/>
    </row>
    <row r="238" spans="11:19">
      <c r="K238"/>
      <c r="M238"/>
      <c r="O238"/>
      <c r="Q238"/>
      <c r="S238"/>
    </row>
    <row r="239" spans="11:19">
      <c r="K239"/>
      <c r="M239"/>
      <c r="O239"/>
      <c r="Q239"/>
      <c r="S239"/>
    </row>
    <row r="240" spans="11:19">
      <c r="K240"/>
      <c r="M240"/>
      <c r="O240"/>
      <c r="Q240"/>
      <c r="S240"/>
    </row>
    <row r="241" spans="11:19">
      <c r="K241"/>
      <c r="M241"/>
      <c r="O241"/>
      <c r="Q241"/>
      <c r="S241"/>
    </row>
  </sheetData>
  <mergeCells count="42">
    <mergeCell ref="H4:H6"/>
    <mergeCell ref="J4:Q4"/>
    <mergeCell ref="I4:I6"/>
    <mergeCell ref="X14:X15"/>
    <mergeCell ref="X8:X11"/>
    <mergeCell ref="X4:X6"/>
    <mergeCell ref="J5:K5"/>
    <mergeCell ref="T8:T11"/>
    <mergeCell ref="U8:U11"/>
    <mergeCell ref="V8:V11"/>
    <mergeCell ref="U4:U6"/>
    <mergeCell ref="V4:V6"/>
    <mergeCell ref="L5:M5"/>
    <mergeCell ref="N5:O5"/>
    <mergeCell ref="P5:Q5"/>
    <mergeCell ref="A7:A14"/>
    <mergeCell ref="W4:W6"/>
    <mergeCell ref="F4:F6"/>
    <mergeCell ref="A4:A6"/>
    <mergeCell ref="B4:B6"/>
    <mergeCell ref="E4:E6"/>
    <mergeCell ref="D4:D6"/>
    <mergeCell ref="C4:C6"/>
    <mergeCell ref="T14:T15"/>
    <mergeCell ref="U14:U15"/>
    <mergeCell ref="V14:V15"/>
    <mergeCell ref="W8:W11"/>
    <mergeCell ref="W14:W15"/>
    <mergeCell ref="G4:G6"/>
    <mergeCell ref="R4:S5"/>
    <mergeCell ref="T4:T6"/>
    <mergeCell ref="C8:C11"/>
    <mergeCell ref="D8:D11"/>
    <mergeCell ref="E8:E11"/>
    <mergeCell ref="F8:F11"/>
    <mergeCell ref="C14:C15"/>
    <mergeCell ref="D14:D15"/>
    <mergeCell ref="E14:E15"/>
    <mergeCell ref="F14:F15"/>
    <mergeCell ref="F12:F13"/>
    <mergeCell ref="C12:C13"/>
    <mergeCell ref="E12:E13"/>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H4:H6 I4"/>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E4:E6"/>
    <dataValidation allowBlank="1" showInputMessage="1" showErrorMessage="1" promptTitle="INDICADORES DE RESULTADOS" prompt="Medidas o variables para verificar el cumplimiento de cada paso.&#10;" sqref="F4:F6"/>
    <dataValidation allowBlank="1" showInputMessage="1" showErrorMessage="1" promptTitle="CORRELATIVO DE LA ACTIVIDAD" prompt="Estos son los mismos utilizados en los cuadros de costos, los cuales sirven para poder reflejar la Actividad a realizar en cada uno de los cuadros de costos." sqref="G4: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X4:X6"/>
    <dataValidation allowBlank="1" showInputMessage="1" showErrorMessage="1" promptTitle="POBLACIÓN OBJETIVO" prompt="Grupo  de personas al cual se pretende beneficiar con dicho actividad." sqref="W4:W6"/>
    <dataValidation allowBlank="1" showInputMessage="1" showErrorMessage="1" promptTitle="MEDIO DE VERIFICACIÓN" prompt="Corresponde a los elementos a través del cual se acredita y se verifican  las actividades." sqref="V4:V6"/>
    <dataValidation allowBlank="1" showInputMessage="1" showErrorMessage="1" promptTitle="JUSTIFICACIÓN" prompt="Es aquella en que se explica de forma convincente el motivo por el que y para que se va realizar dicha actividad, que beneficio va traer a la institución." sqref="U4:U6"/>
    <dataValidation allowBlank="1" showInputMessage="1" showErrorMessage="1" promptTitle="SUPUESTOS" prompt="Un  supuesto es un dato asumido como cierto a efectos de planificación este puede ser positivo como negativo." sqref="T4:T6"/>
  </dataValidations>
  <pageMargins left="0.51181102362204722" right="1.1023622047244095" top="0.74803149606299213" bottom="0.74803149606299213" header="0.31496062992125984" footer="0.31496062992125984"/>
  <pageSetup paperSize="5" scale="30" fitToHeight="0" orientation="landscape" horizontalDpi="4294967294" r:id="rId1"/>
  <legacyDrawing r:id="rId2"/>
</worksheet>
</file>

<file path=xl/worksheets/sheet19.xml><?xml version="1.0" encoding="utf-8"?>
<worksheet xmlns="http://schemas.openxmlformats.org/spreadsheetml/2006/main" xmlns:r="http://schemas.openxmlformats.org/officeDocument/2006/relationships">
  <sheetPr>
    <pageSetUpPr fitToPage="1"/>
  </sheetPr>
  <dimension ref="A1:X19"/>
  <sheetViews>
    <sheetView topLeftCell="I1" zoomScale="70" zoomScaleNormal="70" workbookViewId="0">
      <pane ySplit="5" topLeftCell="A18" activePane="bottomLeft" state="frozen"/>
      <selection activeCell="R5" sqref="R5"/>
      <selection pane="bottomLeft" activeCell="S19" sqref="S19"/>
    </sheetView>
  </sheetViews>
  <sheetFormatPr baseColWidth="10" defaultRowHeight="15"/>
  <cols>
    <col min="1" max="1" width="35.7109375" style="403" customWidth="1"/>
    <col min="2" max="2" width="35.7109375" customWidth="1"/>
    <col min="3" max="4" width="35.7109375" style="299" customWidth="1"/>
    <col min="5" max="6" width="27.42578125" customWidth="1"/>
    <col min="7" max="7" width="27.42578125" style="71" customWidth="1"/>
    <col min="8" max="8" width="27.42578125" customWidth="1"/>
    <col min="9" max="9" width="27.42578125" style="299" customWidth="1"/>
    <col min="10" max="10" width="15.28515625" customWidth="1"/>
    <col min="11" max="11" width="15.28515625" style="225" customWidth="1"/>
    <col min="12" max="12" width="15.28515625" customWidth="1"/>
    <col min="13" max="13" width="15.28515625" style="225" customWidth="1"/>
    <col min="14" max="14" width="15.28515625" customWidth="1"/>
    <col min="15" max="15" width="15.28515625" style="225" customWidth="1"/>
    <col min="16" max="16" width="15.28515625" customWidth="1"/>
    <col min="17" max="17" width="15.28515625" style="225" customWidth="1"/>
    <col min="18" max="18" width="15.28515625" customWidth="1"/>
    <col min="19" max="19" width="18.28515625" style="225" customWidth="1"/>
    <col min="20" max="23" width="14.140625" customWidth="1"/>
    <col min="24" max="24" width="17" customWidth="1"/>
  </cols>
  <sheetData>
    <row r="1" spans="1:24">
      <c r="A1" s="402"/>
      <c r="B1" s="332"/>
      <c r="C1" s="332"/>
      <c r="D1" s="332"/>
      <c r="E1" s="332"/>
      <c r="F1" s="332"/>
      <c r="G1" s="610"/>
      <c r="H1" s="332"/>
      <c r="I1" s="332"/>
      <c r="J1" s="332" t="s">
        <v>485</v>
      </c>
      <c r="K1" s="338"/>
      <c r="L1" s="332"/>
      <c r="M1" s="332"/>
      <c r="N1" s="332"/>
      <c r="O1" s="332"/>
      <c r="P1" s="332"/>
      <c r="Q1" s="332"/>
      <c r="R1" s="332"/>
      <c r="S1" s="332"/>
      <c r="T1" s="332"/>
      <c r="U1" s="332"/>
      <c r="V1" s="332"/>
      <c r="W1" s="332"/>
      <c r="X1" s="332"/>
    </row>
    <row r="2" spans="1:24">
      <c r="A2" s="404" t="s">
        <v>1349</v>
      </c>
      <c r="B2" s="343"/>
      <c r="C2" s="343"/>
      <c r="D2" s="343"/>
      <c r="E2" s="343"/>
      <c r="F2" s="343"/>
      <c r="G2" s="616"/>
      <c r="H2" s="343"/>
      <c r="I2" s="343"/>
      <c r="J2" s="343"/>
      <c r="K2" s="343"/>
      <c r="L2" s="343"/>
      <c r="M2" s="343"/>
      <c r="N2" s="343"/>
      <c r="O2" s="343"/>
      <c r="P2" s="343"/>
      <c r="Q2" s="343"/>
      <c r="R2" s="343"/>
      <c r="S2" s="343"/>
      <c r="T2" s="343"/>
      <c r="U2" s="343"/>
      <c r="V2" s="343"/>
      <c r="W2" s="343"/>
      <c r="X2" s="343"/>
    </row>
    <row r="3" spans="1:24" ht="15" customHeight="1">
      <c r="A3" s="958" t="s">
        <v>97</v>
      </c>
      <c r="B3" s="961" t="s">
        <v>112</v>
      </c>
      <c r="C3" s="961" t="s">
        <v>1452</v>
      </c>
      <c r="D3" s="961" t="s">
        <v>1455</v>
      </c>
      <c r="E3" s="964" t="s">
        <v>87</v>
      </c>
      <c r="F3" s="964" t="s">
        <v>88</v>
      </c>
      <c r="G3" s="872" t="s">
        <v>394</v>
      </c>
      <c r="H3" s="964" t="s">
        <v>1432</v>
      </c>
      <c r="I3" s="964" t="s">
        <v>1433</v>
      </c>
      <c r="J3" s="976" t="s">
        <v>100</v>
      </c>
      <c r="K3" s="976"/>
      <c r="L3" s="976"/>
      <c r="M3" s="976"/>
      <c r="N3" s="976"/>
      <c r="O3" s="976"/>
      <c r="P3" s="976"/>
      <c r="Q3" s="976"/>
      <c r="R3" s="977" t="s">
        <v>101</v>
      </c>
      <c r="S3" s="977"/>
      <c r="T3" s="961" t="s">
        <v>102</v>
      </c>
      <c r="U3" s="961" t="s">
        <v>103</v>
      </c>
      <c r="V3" s="961" t="s">
        <v>110</v>
      </c>
      <c r="W3" s="961" t="s">
        <v>109</v>
      </c>
      <c r="X3" s="964" t="s">
        <v>89</v>
      </c>
    </row>
    <row r="4" spans="1:24" ht="15" customHeight="1">
      <c r="A4" s="959"/>
      <c r="B4" s="962"/>
      <c r="C4" s="962"/>
      <c r="D4" s="962"/>
      <c r="E4" s="965"/>
      <c r="F4" s="965"/>
      <c r="G4" s="873"/>
      <c r="H4" s="965"/>
      <c r="I4" s="965"/>
      <c r="J4" s="976" t="s">
        <v>104</v>
      </c>
      <c r="K4" s="976"/>
      <c r="L4" s="976" t="s">
        <v>105</v>
      </c>
      <c r="M4" s="976"/>
      <c r="N4" s="976" t="s">
        <v>106</v>
      </c>
      <c r="O4" s="976"/>
      <c r="P4" s="976" t="s">
        <v>107</v>
      </c>
      <c r="Q4" s="976"/>
      <c r="R4" s="977"/>
      <c r="S4" s="977"/>
      <c r="T4" s="962"/>
      <c r="U4" s="962"/>
      <c r="V4" s="962"/>
      <c r="W4" s="962"/>
      <c r="X4" s="965"/>
    </row>
    <row r="5" spans="1:24" ht="25.5">
      <c r="A5" s="960"/>
      <c r="B5" s="963"/>
      <c r="C5" s="963"/>
      <c r="D5" s="963"/>
      <c r="E5" s="966"/>
      <c r="F5" s="966"/>
      <c r="G5" s="874"/>
      <c r="H5" s="966"/>
      <c r="I5" s="966"/>
      <c r="J5" s="491" t="s">
        <v>108</v>
      </c>
      <c r="K5" s="492" t="s">
        <v>12</v>
      </c>
      <c r="L5" s="491" t="s">
        <v>108</v>
      </c>
      <c r="M5" s="492" t="s">
        <v>12</v>
      </c>
      <c r="N5" s="491" t="s">
        <v>108</v>
      </c>
      <c r="O5" s="492" t="s">
        <v>12</v>
      </c>
      <c r="P5" s="491" t="s">
        <v>108</v>
      </c>
      <c r="Q5" s="492" t="s">
        <v>12</v>
      </c>
      <c r="R5" s="491" t="s">
        <v>108</v>
      </c>
      <c r="S5" s="492" t="s">
        <v>12</v>
      </c>
      <c r="T5" s="963"/>
      <c r="U5" s="963"/>
      <c r="V5" s="963"/>
      <c r="W5" s="963"/>
      <c r="X5" s="966"/>
    </row>
    <row r="6" spans="1:24" ht="195.6" customHeight="1">
      <c r="A6" s="878" t="s">
        <v>1426</v>
      </c>
      <c r="B6" s="967" t="s">
        <v>1851</v>
      </c>
      <c r="C6" s="970" t="s">
        <v>1856</v>
      </c>
      <c r="D6" s="811" t="s">
        <v>1479</v>
      </c>
      <c r="E6" s="903" t="s">
        <v>1529</v>
      </c>
      <c r="F6" s="903" t="s">
        <v>1567</v>
      </c>
      <c r="G6" s="612" t="s">
        <v>2121</v>
      </c>
      <c r="H6" s="424" t="s">
        <v>1858</v>
      </c>
      <c r="I6" s="576" t="s">
        <v>2386</v>
      </c>
      <c r="J6" s="533"/>
      <c r="K6" s="534">
        <f t="shared" ref="K6:K18" si="0">S6*J6</f>
        <v>0</v>
      </c>
      <c r="L6" s="533"/>
      <c r="M6" s="534">
        <f t="shared" ref="M6:M18" si="1">S6*L6</f>
        <v>0</v>
      </c>
      <c r="N6" s="533"/>
      <c r="O6" s="534">
        <f t="shared" ref="O6:O18" si="2">S6*N6</f>
        <v>0</v>
      </c>
      <c r="P6" s="533"/>
      <c r="Q6" s="534">
        <f t="shared" ref="Q6:Q18" si="3">S6*P6</f>
        <v>0</v>
      </c>
      <c r="R6" s="535">
        <f t="shared" ref="R6:R18" si="4">+J6+L6+N6+P6</f>
        <v>0</v>
      </c>
      <c r="S6" s="535"/>
      <c r="T6" s="374" t="s">
        <v>1654</v>
      </c>
      <c r="U6" s="374" t="s">
        <v>1655</v>
      </c>
      <c r="V6" s="690" t="s">
        <v>1481</v>
      </c>
      <c r="W6" s="691" t="s">
        <v>1728</v>
      </c>
      <c r="X6" s="458" t="s">
        <v>1480</v>
      </c>
    </row>
    <row r="7" spans="1:24" s="299" customFormat="1" ht="211.9" customHeight="1">
      <c r="A7" s="879"/>
      <c r="B7" s="968"/>
      <c r="C7" s="971"/>
      <c r="D7" s="812"/>
      <c r="E7" s="904"/>
      <c r="F7" s="904"/>
      <c r="G7" s="612" t="s">
        <v>2123</v>
      </c>
      <c r="H7" s="424" t="s">
        <v>1858</v>
      </c>
      <c r="I7" s="576" t="s">
        <v>2387</v>
      </c>
      <c r="J7" s="533"/>
      <c r="K7" s="534">
        <f t="shared" si="0"/>
        <v>0</v>
      </c>
      <c r="L7" s="533"/>
      <c r="M7" s="534">
        <f t="shared" si="1"/>
        <v>0</v>
      </c>
      <c r="N7" s="533"/>
      <c r="O7" s="534">
        <f t="shared" si="2"/>
        <v>0</v>
      </c>
      <c r="P7" s="533"/>
      <c r="Q7" s="534">
        <f t="shared" si="3"/>
        <v>0</v>
      </c>
      <c r="R7" s="535">
        <f t="shared" si="4"/>
        <v>0</v>
      </c>
      <c r="S7" s="535"/>
      <c r="T7" s="374"/>
      <c r="U7" s="374"/>
      <c r="V7" s="690"/>
      <c r="W7" s="691"/>
      <c r="X7" s="458"/>
    </row>
    <row r="8" spans="1:24" s="299" customFormat="1" ht="229.15" customHeight="1">
      <c r="A8" s="879"/>
      <c r="B8" s="968"/>
      <c r="C8" s="971"/>
      <c r="D8" s="812"/>
      <c r="E8" s="904"/>
      <c r="F8" s="904"/>
      <c r="G8" s="612" t="s">
        <v>2124</v>
      </c>
      <c r="H8" s="424" t="s">
        <v>1859</v>
      </c>
      <c r="I8" s="577" t="s">
        <v>2301</v>
      </c>
      <c r="J8" s="533"/>
      <c r="K8" s="534">
        <f t="shared" si="0"/>
        <v>0</v>
      </c>
      <c r="L8" s="533"/>
      <c r="M8" s="534">
        <f t="shared" si="1"/>
        <v>0</v>
      </c>
      <c r="N8" s="533"/>
      <c r="O8" s="534">
        <f t="shared" si="2"/>
        <v>0</v>
      </c>
      <c r="P8" s="533"/>
      <c r="Q8" s="534">
        <f t="shared" si="3"/>
        <v>0</v>
      </c>
      <c r="R8" s="535">
        <f t="shared" si="4"/>
        <v>0</v>
      </c>
      <c r="S8" s="535"/>
      <c r="T8" s="374" t="s">
        <v>1656</v>
      </c>
      <c r="U8" s="374" t="s">
        <v>1657</v>
      </c>
      <c r="V8" s="690"/>
      <c r="W8" s="691" t="s">
        <v>1864</v>
      </c>
      <c r="X8" s="458" t="s">
        <v>1862</v>
      </c>
    </row>
    <row r="9" spans="1:24" s="299" customFormat="1" ht="200.45" customHeight="1">
      <c r="A9" s="879"/>
      <c r="B9" s="968"/>
      <c r="C9" s="971"/>
      <c r="D9" s="812"/>
      <c r="E9" s="904"/>
      <c r="F9" s="904"/>
      <c r="G9" s="612" t="s">
        <v>2125</v>
      </c>
      <c r="H9" s="424" t="s">
        <v>1859</v>
      </c>
      <c r="I9" s="577" t="s">
        <v>2833</v>
      </c>
      <c r="J9" s="533"/>
      <c r="K9" s="534">
        <f t="shared" si="0"/>
        <v>0</v>
      </c>
      <c r="L9" s="533"/>
      <c r="M9" s="534">
        <f t="shared" si="1"/>
        <v>0</v>
      </c>
      <c r="N9" s="533"/>
      <c r="O9" s="534">
        <f t="shared" si="2"/>
        <v>0</v>
      </c>
      <c r="P9" s="533">
        <v>1</v>
      </c>
      <c r="Q9" s="534">
        <f t="shared" si="3"/>
        <v>53000</v>
      </c>
      <c r="R9" s="535">
        <f t="shared" si="4"/>
        <v>1</v>
      </c>
      <c r="S9" s="736">
        <v>53000</v>
      </c>
      <c r="T9" s="374"/>
      <c r="U9" s="374"/>
      <c r="V9" s="690"/>
      <c r="W9" s="691"/>
      <c r="X9" s="458" t="s">
        <v>1863</v>
      </c>
    </row>
    <row r="10" spans="1:24" s="299" customFormat="1" ht="200.45" customHeight="1">
      <c r="A10" s="879"/>
      <c r="B10" s="968"/>
      <c r="C10" s="971"/>
      <c r="D10" s="812"/>
      <c r="E10" s="904"/>
      <c r="F10" s="904"/>
      <c r="G10" s="612" t="s">
        <v>2126</v>
      </c>
      <c r="H10" s="424" t="s">
        <v>1859</v>
      </c>
      <c r="I10" s="737" t="s">
        <v>2302</v>
      </c>
      <c r="J10" s="533"/>
      <c r="K10" s="534">
        <f t="shared" si="0"/>
        <v>0</v>
      </c>
      <c r="L10" s="533">
        <v>1</v>
      </c>
      <c r="M10" s="534">
        <f t="shared" si="1"/>
        <v>44000</v>
      </c>
      <c r="N10" s="533"/>
      <c r="O10" s="534">
        <f t="shared" si="2"/>
        <v>0</v>
      </c>
      <c r="P10" s="533"/>
      <c r="Q10" s="534">
        <f t="shared" si="3"/>
        <v>0</v>
      </c>
      <c r="R10" s="535">
        <f t="shared" si="4"/>
        <v>1</v>
      </c>
      <c r="S10" s="736">
        <v>44000</v>
      </c>
      <c r="T10" s="374"/>
      <c r="U10" s="374"/>
      <c r="V10" s="690"/>
      <c r="W10" s="691"/>
      <c r="X10" s="458"/>
    </row>
    <row r="11" spans="1:24" s="299" customFormat="1" ht="352.9" customHeight="1">
      <c r="A11" s="879"/>
      <c r="B11" s="968"/>
      <c r="C11" s="971"/>
      <c r="D11" s="812"/>
      <c r="E11" s="904"/>
      <c r="F11" s="904"/>
      <c r="G11" s="612" t="s">
        <v>2384</v>
      </c>
      <c r="H11" s="424" t="s">
        <v>1859</v>
      </c>
      <c r="I11" s="737" t="s">
        <v>2834</v>
      </c>
      <c r="J11" s="533">
        <v>0.25</v>
      </c>
      <c r="K11" s="534">
        <f t="shared" ref="K11:K12" si="5">S11*J11</f>
        <v>15150</v>
      </c>
      <c r="L11" s="533">
        <v>0.25</v>
      </c>
      <c r="M11" s="534">
        <f t="shared" ref="M11:M12" si="6">S11*L11</f>
        <v>15150</v>
      </c>
      <c r="N11" s="533">
        <v>0.25</v>
      </c>
      <c r="O11" s="534">
        <f t="shared" ref="O11:O12" si="7">S11*N11</f>
        <v>15150</v>
      </c>
      <c r="P11" s="533">
        <v>0.25</v>
      </c>
      <c r="Q11" s="534">
        <f t="shared" ref="Q11:Q12" si="8">S11*P11</f>
        <v>15150</v>
      </c>
      <c r="R11" s="535">
        <f t="shared" ref="R11:R12" si="9">+J11+L11+N11+P11</f>
        <v>1</v>
      </c>
      <c r="S11" s="535">
        <v>60600</v>
      </c>
      <c r="T11" s="374"/>
      <c r="U11" s="374"/>
      <c r="V11" s="690"/>
      <c r="W11" s="691"/>
      <c r="X11" s="458"/>
    </row>
    <row r="12" spans="1:24" s="299" customFormat="1" ht="200.45" customHeight="1">
      <c r="A12" s="880"/>
      <c r="B12" s="969"/>
      <c r="C12" s="972"/>
      <c r="D12" s="812"/>
      <c r="E12" s="905"/>
      <c r="F12" s="905"/>
      <c r="G12" s="612" t="s">
        <v>2385</v>
      </c>
      <c r="H12" s="424" t="s">
        <v>1859</v>
      </c>
      <c r="I12" s="737" t="s">
        <v>2835</v>
      </c>
      <c r="J12" s="533">
        <v>0.25</v>
      </c>
      <c r="K12" s="534">
        <f t="shared" si="5"/>
        <v>62000</v>
      </c>
      <c r="L12" s="533">
        <v>0.25</v>
      </c>
      <c r="M12" s="534">
        <f t="shared" si="6"/>
        <v>62000</v>
      </c>
      <c r="N12" s="533">
        <v>0.25</v>
      </c>
      <c r="O12" s="534">
        <f t="shared" si="7"/>
        <v>62000</v>
      </c>
      <c r="P12" s="533">
        <v>0.25</v>
      </c>
      <c r="Q12" s="534">
        <f t="shared" si="8"/>
        <v>62000</v>
      </c>
      <c r="R12" s="535">
        <f t="shared" si="9"/>
        <v>1</v>
      </c>
      <c r="S12" s="736">
        <v>248000</v>
      </c>
      <c r="T12" s="374"/>
      <c r="U12" s="374"/>
      <c r="V12" s="690"/>
      <c r="W12" s="691"/>
      <c r="X12" s="458"/>
    </row>
    <row r="13" spans="1:24" s="299" customFormat="1" ht="200.45" customHeight="1">
      <c r="A13" s="751"/>
      <c r="B13" s="759"/>
      <c r="C13" s="761"/>
      <c r="D13" s="812"/>
      <c r="E13" s="754"/>
      <c r="F13" s="754"/>
      <c r="G13" s="612" t="s">
        <v>2873</v>
      </c>
      <c r="H13" s="424" t="s">
        <v>1859</v>
      </c>
      <c r="I13" s="769" t="s">
        <v>2897</v>
      </c>
      <c r="J13" s="533">
        <v>1</v>
      </c>
      <c r="K13" s="534">
        <f t="shared" ref="K13" si="10">S13*J13</f>
        <v>13196</v>
      </c>
      <c r="L13" s="533"/>
      <c r="M13" s="534">
        <f t="shared" ref="M13" si="11">S13*L13</f>
        <v>0</v>
      </c>
      <c r="N13" s="533"/>
      <c r="O13" s="534">
        <f t="shared" ref="O13" si="12">S13*N13</f>
        <v>0</v>
      </c>
      <c r="P13" s="533"/>
      <c r="Q13" s="534">
        <f t="shared" ref="Q13" si="13">S13*P13</f>
        <v>0</v>
      </c>
      <c r="R13" s="535">
        <f t="shared" ref="R13" si="14">+J13+L13+N13+P13</f>
        <v>1</v>
      </c>
      <c r="S13" s="736">
        <v>13196</v>
      </c>
      <c r="T13" s="758" t="s">
        <v>2874</v>
      </c>
      <c r="U13" s="758" t="s">
        <v>2875</v>
      </c>
      <c r="V13" s="690" t="s">
        <v>2647</v>
      </c>
      <c r="W13" s="691" t="s">
        <v>1864</v>
      </c>
      <c r="X13" s="756" t="s">
        <v>1792</v>
      </c>
    </row>
    <row r="14" spans="1:24" s="299" customFormat="1" ht="205.9" customHeight="1">
      <c r="A14" s="337" t="s">
        <v>1427</v>
      </c>
      <c r="B14" s="327" t="s">
        <v>1852</v>
      </c>
      <c r="C14" s="805" t="s">
        <v>1855</v>
      </c>
      <c r="D14" s="812"/>
      <c r="E14" s="973" t="s">
        <v>1530</v>
      </c>
      <c r="F14" s="973" t="s">
        <v>1568</v>
      </c>
      <c r="G14" s="612" t="s">
        <v>2127</v>
      </c>
      <c r="H14" s="426" t="s">
        <v>1860</v>
      </c>
      <c r="I14" s="578" t="s">
        <v>2303</v>
      </c>
      <c r="J14" s="533">
        <v>1</v>
      </c>
      <c r="K14" s="534">
        <f t="shared" si="0"/>
        <v>4278</v>
      </c>
      <c r="L14" s="533"/>
      <c r="M14" s="534">
        <f t="shared" si="1"/>
        <v>0</v>
      </c>
      <c r="N14" s="533"/>
      <c r="O14" s="534">
        <f t="shared" si="2"/>
        <v>0</v>
      </c>
      <c r="P14" s="533"/>
      <c r="Q14" s="534">
        <f t="shared" si="3"/>
        <v>0</v>
      </c>
      <c r="R14" s="535">
        <f t="shared" si="4"/>
        <v>1</v>
      </c>
      <c r="S14" s="736">
        <v>4278</v>
      </c>
      <c r="T14" s="374" t="s">
        <v>1658</v>
      </c>
      <c r="U14" s="374" t="s">
        <v>1659</v>
      </c>
      <c r="V14" s="374" t="s">
        <v>1482</v>
      </c>
      <c r="W14" s="374" t="s">
        <v>1990</v>
      </c>
      <c r="X14" s="374" t="s">
        <v>1516</v>
      </c>
    </row>
    <row r="15" spans="1:24" ht="208.9" customHeight="1">
      <c r="A15" s="878" t="s">
        <v>1428</v>
      </c>
      <c r="B15" s="967" t="s">
        <v>1853</v>
      </c>
      <c r="C15" s="806"/>
      <c r="D15" s="812"/>
      <c r="E15" s="974"/>
      <c r="F15" s="974"/>
      <c r="G15" s="612" t="s">
        <v>2128</v>
      </c>
      <c r="H15" s="419" t="s">
        <v>2122</v>
      </c>
      <c r="I15" s="576" t="s">
        <v>1865</v>
      </c>
      <c r="J15" s="533"/>
      <c r="K15" s="534">
        <f t="shared" si="0"/>
        <v>0</v>
      </c>
      <c r="L15" s="533"/>
      <c r="M15" s="534">
        <f t="shared" si="1"/>
        <v>0</v>
      </c>
      <c r="N15" s="533"/>
      <c r="O15" s="534">
        <f t="shared" si="2"/>
        <v>0</v>
      </c>
      <c r="P15" s="533"/>
      <c r="Q15" s="534">
        <f t="shared" si="3"/>
        <v>0</v>
      </c>
      <c r="R15" s="535">
        <f t="shared" si="4"/>
        <v>0</v>
      </c>
      <c r="S15" s="535"/>
      <c r="T15" s="805" t="s">
        <v>2691</v>
      </c>
      <c r="U15" s="805" t="s">
        <v>1660</v>
      </c>
      <c r="V15" s="374" t="s">
        <v>2690</v>
      </c>
      <c r="W15" s="374" t="s">
        <v>1991</v>
      </c>
      <c r="X15" s="849" t="s">
        <v>2694</v>
      </c>
    </row>
    <row r="16" spans="1:24" s="299" customFormat="1" ht="162.6" customHeight="1">
      <c r="A16" s="879"/>
      <c r="B16" s="968"/>
      <c r="C16" s="806"/>
      <c r="D16" s="812"/>
      <c r="E16" s="974"/>
      <c r="F16" s="974"/>
      <c r="G16" s="612" t="s">
        <v>2129</v>
      </c>
      <c r="H16" s="419" t="s">
        <v>2122</v>
      </c>
      <c r="I16" s="576" t="s">
        <v>1866</v>
      </c>
      <c r="J16" s="533"/>
      <c r="K16" s="534">
        <f t="shared" si="0"/>
        <v>0</v>
      </c>
      <c r="L16" s="533"/>
      <c r="M16" s="534">
        <f t="shared" si="1"/>
        <v>0</v>
      </c>
      <c r="N16" s="533"/>
      <c r="O16" s="534">
        <f t="shared" si="2"/>
        <v>0</v>
      </c>
      <c r="P16" s="533"/>
      <c r="Q16" s="534">
        <f t="shared" si="3"/>
        <v>0</v>
      </c>
      <c r="R16" s="535">
        <f t="shared" si="4"/>
        <v>0</v>
      </c>
      <c r="S16" s="535"/>
      <c r="T16" s="806"/>
      <c r="U16" s="806"/>
      <c r="V16" s="374" t="s">
        <v>2511</v>
      </c>
      <c r="W16" s="805" t="s">
        <v>2693</v>
      </c>
      <c r="X16" s="884"/>
    </row>
    <row r="17" spans="1:24" s="299" customFormat="1" ht="177" customHeight="1">
      <c r="A17" s="880"/>
      <c r="B17" s="969"/>
      <c r="C17" s="807"/>
      <c r="D17" s="812"/>
      <c r="E17" s="975"/>
      <c r="F17" s="975"/>
      <c r="G17" s="612" t="s">
        <v>2130</v>
      </c>
      <c r="H17" s="419" t="s">
        <v>2122</v>
      </c>
      <c r="I17" s="576" t="s">
        <v>2240</v>
      </c>
      <c r="J17" s="533"/>
      <c r="K17" s="534">
        <f t="shared" si="0"/>
        <v>0</v>
      </c>
      <c r="L17" s="533">
        <v>1</v>
      </c>
      <c r="M17" s="534">
        <f t="shared" si="1"/>
        <v>3139</v>
      </c>
      <c r="N17" s="533"/>
      <c r="O17" s="534">
        <f t="shared" si="2"/>
        <v>0</v>
      </c>
      <c r="P17" s="533"/>
      <c r="Q17" s="534">
        <f t="shared" si="3"/>
        <v>0</v>
      </c>
      <c r="R17" s="535">
        <f t="shared" si="4"/>
        <v>1</v>
      </c>
      <c r="S17" s="736">
        <v>3139</v>
      </c>
      <c r="T17" s="807"/>
      <c r="U17" s="807"/>
      <c r="V17" s="374" t="s">
        <v>2692</v>
      </c>
      <c r="W17" s="807"/>
      <c r="X17" s="374" t="s">
        <v>1869</v>
      </c>
    </row>
    <row r="18" spans="1:24" ht="282" customHeight="1">
      <c r="A18" s="337" t="s">
        <v>1429</v>
      </c>
      <c r="B18" s="327" t="s">
        <v>1854</v>
      </c>
      <c r="C18" s="317" t="s">
        <v>1857</v>
      </c>
      <c r="D18" s="813"/>
      <c r="E18" s="430" t="s">
        <v>1531</v>
      </c>
      <c r="F18" s="430" t="s">
        <v>1569</v>
      </c>
      <c r="G18" s="612" t="s">
        <v>2131</v>
      </c>
      <c r="H18" s="410" t="s">
        <v>1861</v>
      </c>
      <c r="I18" s="579" t="s">
        <v>2304</v>
      </c>
      <c r="J18" s="533"/>
      <c r="K18" s="534">
        <f t="shared" si="0"/>
        <v>0</v>
      </c>
      <c r="L18" s="533"/>
      <c r="M18" s="534">
        <f t="shared" si="1"/>
        <v>0</v>
      </c>
      <c r="N18" s="533"/>
      <c r="O18" s="534">
        <f t="shared" si="2"/>
        <v>0</v>
      </c>
      <c r="P18" s="533"/>
      <c r="Q18" s="534">
        <f t="shared" si="3"/>
        <v>0</v>
      </c>
      <c r="R18" s="535">
        <f t="shared" si="4"/>
        <v>0</v>
      </c>
      <c r="S18" s="535"/>
      <c r="T18" s="374" t="s">
        <v>1661</v>
      </c>
      <c r="U18" s="374" t="s">
        <v>1662</v>
      </c>
      <c r="V18" s="374" t="s">
        <v>1483</v>
      </c>
      <c r="W18" s="374" t="s">
        <v>1868</v>
      </c>
      <c r="X18" s="374" t="s">
        <v>1867</v>
      </c>
    </row>
    <row r="19" spans="1:24" ht="15.6" customHeight="1">
      <c r="A19" s="380"/>
      <c r="B19" s="376"/>
      <c r="C19" s="376"/>
      <c r="D19" s="376"/>
      <c r="E19" s="471" t="s">
        <v>120</v>
      </c>
      <c r="F19" s="376"/>
      <c r="G19" s="617"/>
      <c r="H19" s="472"/>
      <c r="I19" s="472"/>
      <c r="J19" s="467">
        <f t="shared" ref="J19:R19" si="15">SUM(J6:J18)</f>
        <v>2.5</v>
      </c>
      <c r="K19" s="468">
        <f t="shared" si="15"/>
        <v>94624</v>
      </c>
      <c r="L19" s="467">
        <f t="shared" si="15"/>
        <v>2.5</v>
      </c>
      <c r="M19" s="468">
        <f t="shared" si="15"/>
        <v>124289</v>
      </c>
      <c r="N19" s="467">
        <f t="shared" si="15"/>
        <v>0.5</v>
      </c>
      <c r="O19" s="468">
        <f t="shared" si="15"/>
        <v>77150</v>
      </c>
      <c r="P19" s="467">
        <f t="shared" si="15"/>
        <v>1.5</v>
      </c>
      <c r="Q19" s="468">
        <f t="shared" si="15"/>
        <v>130150</v>
      </c>
      <c r="R19" s="468">
        <f t="shared" si="15"/>
        <v>7</v>
      </c>
      <c r="S19" s="468">
        <f>SUM(S6:S18)</f>
        <v>426213</v>
      </c>
      <c r="T19" s="469"/>
      <c r="U19" s="469"/>
      <c r="V19" s="469"/>
      <c r="W19" s="469"/>
      <c r="X19" s="469"/>
    </row>
  </sheetData>
  <mergeCells count="35">
    <mergeCell ref="X3:X5"/>
    <mergeCell ref="J4:K4"/>
    <mergeCell ref="L4:M4"/>
    <mergeCell ref="N4:O4"/>
    <mergeCell ref="P4:Q4"/>
    <mergeCell ref="J3:Q3"/>
    <mergeCell ref="R3:S4"/>
    <mergeCell ref="T3:T5"/>
    <mergeCell ref="U3:U5"/>
    <mergeCell ref="V3:V5"/>
    <mergeCell ref="W3:W5"/>
    <mergeCell ref="A6:A12"/>
    <mergeCell ref="A15:A17"/>
    <mergeCell ref="B15:B17"/>
    <mergeCell ref="I3:I5"/>
    <mergeCell ref="E6:E12"/>
    <mergeCell ref="F6:F12"/>
    <mergeCell ref="E14:E17"/>
    <mergeCell ref="F14:F17"/>
    <mergeCell ref="T15:T17"/>
    <mergeCell ref="U15:U17"/>
    <mergeCell ref="W16:W17"/>
    <mergeCell ref="X15:X16"/>
    <mergeCell ref="A3:A5"/>
    <mergeCell ref="B3:B5"/>
    <mergeCell ref="E3:E5"/>
    <mergeCell ref="F3:F5"/>
    <mergeCell ref="H3:H5"/>
    <mergeCell ref="G3:G5"/>
    <mergeCell ref="C3:C5"/>
    <mergeCell ref="D3:D5"/>
    <mergeCell ref="C14:C17"/>
    <mergeCell ref="D6:D18"/>
    <mergeCell ref="B6:B12"/>
    <mergeCell ref="C6:C1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G3:G5"/>
    <dataValidation allowBlank="1" showInputMessage="1" showErrorMessage="1" promptTitle="INDICADORES DE RESULTADOS" prompt="Medidas o variables para verificar el cumplimiento de cada paso.&#10;" sqref="F3:F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E3:E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H3:H5 I3"/>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X3:X5"/>
    <dataValidation allowBlank="1" showInputMessage="1" showErrorMessage="1" promptTitle="POBLACIÓN OBJETIVO" prompt="Grupo  de personas al cual se pretende beneficiar con dicho actividad." sqref="W3:W5"/>
    <dataValidation allowBlank="1" showInputMessage="1" showErrorMessage="1" promptTitle="MEDIO DE VERIFICACIÓN" prompt="Corresponde a los elementos a través del cual se acredita y se verifican  las actividades." sqref="V3:V5"/>
    <dataValidation allowBlank="1" showInputMessage="1" showErrorMessage="1" promptTitle="JUSTIFICACIÓN" prompt="Es aquella en que se explica de forma convincente el motivo por el que y para que se va realizar dicha actividad, que beneficio va traer a la institución." sqref="U3:U5"/>
    <dataValidation allowBlank="1" showInputMessage="1" showErrorMessage="1" promptTitle="SUPUESTOS" prompt="Un  supuesto es un dato asumido como cierto a efectos de planificación este puede ser positivo como negativo." sqref="T3:T5"/>
  </dataValidations>
  <pageMargins left="0.51181102362204722" right="1.1023622047244095" top="0.74803149606299213" bottom="0.74803149606299213" header="0.31496062992125984" footer="0.31496062992125984"/>
  <pageSetup paperSize="5" scale="31" fitToHeight="0" orientation="landscape" horizontalDpi="4294967294" r:id="rId1"/>
  <legacyDrawing r:id="rId2"/>
</worksheet>
</file>

<file path=xl/worksheets/sheet2.xml><?xml version="1.0" encoding="utf-8"?>
<worksheet xmlns="http://schemas.openxmlformats.org/spreadsheetml/2006/main" xmlns:r="http://schemas.openxmlformats.org/officeDocument/2006/relationships">
  <dimension ref="B2:O143"/>
  <sheetViews>
    <sheetView showGridLines="0" zoomScale="70" zoomScaleNormal="70" workbookViewId="0">
      <selection activeCell="F11" sqref="F11"/>
    </sheetView>
  </sheetViews>
  <sheetFormatPr baseColWidth="10" defaultColWidth="11.5703125" defaultRowHeight="15"/>
  <cols>
    <col min="1" max="1" width="7.85546875" style="79" customWidth="1"/>
    <col min="2" max="2" width="35" style="79" customWidth="1"/>
    <col min="3" max="3" width="21.5703125" style="79" customWidth="1"/>
    <col min="4" max="4" width="18.42578125" style="79" customWidth="1"/>
    <col min="5" max="5" width="14.85546875" style="79" customWidth="1"/>
    <col min="6" max="6" width="18.140625" style="79" bestFit="1" customWidth="1"/>
    <col min="7" max="7" width="11.5703125" style="79"/>
    <col min="8" max="8" width="50.85546875" style="79" customWidth="1"/>
    <col min="9" max="9" width="21.7109375" style="191" customWidth="1"/>
    <col min="10" max="10" width="15.85546875" style="79" bestFit="1" customWidth="1"/>
    <col min="11" max="16384" width="11.5703125" style="79"/>
  </cols>
  <sheetData>
    <row r="2" spans="2:9" ht="16.5" thickBot="1">
      <c r="H2" s="795" t="s">
        <v>1383</v>
      </c>
      <c r="I2" s="795"/>
    </row>
    <row r="3" spans="2:9" ht="19.5" thickBot="1">
      <c r="B3" s="74" t="s">
        <v>21</v>
      </c>
      <c r="C3" s="74" t="s">
        <v>393</v>
      </c>
      <c r="H3" s="273" t="s">
        <v>392</v>
      </c>
      <c r="I3" s="275" t="s">
        <v>393</v>
      </c>
    </row>
    <row r="4" spans="2:9" ht="18.75">
      <c r="B4" s="75" t="s">
        <v>124</v>
      </c>
      <c r="C4" s="196">
        <f>'1. TALLERES SEMINARIOS'!D5</f>
        <v>1841122.75</v>
      </c>
      <c r="H4" s="269" t="s">
        <v>1371</v>
      </c>
      <c r="I4" s="276">
        <f>'Desarrollo e Innov. Curricular'!S47</f>
        <v>2768207</v>
      </c>
    </row>
    <row r="5" spans="2:9" ht="18.75">
      <c r="B5" s="75" t="s">
        <v>419</v>
      </c>
      <c r="C5" s="196">
        <f>'2. CONTRATACION DE PERSONAL'!D5</f>
        <v>34741921.119999997</v>
      </c>
      <c r="H5" s="270" t="s">
        <v>1373</v>
      </c>
      <c r="I5" s="277">
        <f>'Investigación Científica'!S39</f>
        <v>2731213</v>
      </c>
    </row>
    <row r="6" spans="2:9" ht="18.75">
      <c r="B6" s="75" t="s">
        <v>128</v>
      </c>
      <c r="C6" s="196">
        <f>'3. EQUIPO DE OFICINA'!D5</f>
        <v>1390500</v>
      </c>
      <c r="H6" s="270" t="s">
        <v>475</v>
      </c>
      <c r="I6" s="277">
        <f>'Vinculación Univ. Sociedad'!S34</f>
        <v>690386</v>
      </c>
    </row>
    <row r="7" spans="2:9" ht="18.75">
      <c r="B7" s="75" t="s">
        <v>420</v>
      </c>
      <c r="C7" s="196">
        <f>'4. EQUIPO TECNOLÓGICOS'!D5</f>
        <v>6259340</v>
      </c>
      <c r="H7" s="270" t="s">
        <v>1372</v>
      </c>
      <c r="I7" s="277">
        <f>'Docencia y Profesorado Universi'!S19</f>
        <v>7114939</v>
      </c>
    </row>
    <row r="8" spans="2:9" ht="18.75">
      <c r="B8" s="75" t="s">
        <v>129</v>
      </c>
      <c r="C8" s="196">
        <f>'5. ACTIVIDADES ESPECIALES'!D5</f>
        <v>33366246</v>
      </c>
      <c r="E8" s="781" t="str">
        <f>+Presupuesto!D11</f>
        <v>Recurrente</v>
      </c>
      <c r="F8" s="119">
        <f>+Presupuesto!D566</f>
        <v>38316038.869999997</v>
      </c>
      <c r="H8" s="270" t="s">
        <v>1374</v>
      </c>
      <c r="I8" s="277">
        <f>'Estudiantes y Graduados'!S31</f>
        <v>28570500</v>
      </c>
    </row>
    <row r="9" spans="2:9" ht="18.75">
      <c r="B9" s="86" t="s">
        <v>388</v>
      </c>
      <c r="C9" s="76">
        <f>'6. Becas'!D5</f>
        <v>1850000</v>
      </c>
      <c r="E9" s="781" t="str">
        <f>+Presupuesto!E11</f>
        <v>POA 2015</v>
      </c>
      <c r="F9" s="119">
        <f>+Presupuesto!E566</f>
        <v>41133091</v>
      </c>
      <c r="H9" s="270" t="s">
        <v>476</v>
      </c>
      <c r="I9" s="277">
        <f>'Gestión del Conocimiento'!S19</f>
        <v>121007</v>
      </c>
    </row>
    <row r="10" spans="2:9" ht="18.75">
      <c r="B10" s="86" t="s">
        <v>389</v>
      </c>
      <c r="C10" s="76">
        <f>'7. Infraestructura'!D5</f>
        <v>0</v>
      </c>
      <c r="E10" s="176" t="s">
        <v>121</v>
      </c>
      <c r="F10" s="198">
        <f>Presupuesto!F566</f>
        <v>79449129.870000005</v>
      </c>
      <c r="G10" s="105"/>
      <c r="H10" s="270" t="s">
        <v>1375</v>
      </c>
      <c r="I10" s="278">
        <f>'Lo Esencial de la Reforma Univ.'!S19</f>
        <v>426213</v>
      </c>
    </row>
    <row r="11" spans="2:9" ht="18.75">
      <c r="B11" s="75" t="s">
        <v>422</v>
      </c>
      <c r="C11" s="76">
        <f>'8. Venta de Servicios'!D5</f>
        <v>0</v>
      </c>
      <c r="F11" s="105"/>
      <c r="G11" s="105"/>
      <c r="H11" s="270" t="s">
        <v>1376</v>
      </c>
      <c r="I11" s="278">
        <f>'Aseguramiento de la Calidad'!S14</f>
        <v>109696</v>
      </c>
    </row>
    <row r="12" spans="2:9" ht="19.5" thickBot="1">
      <c r="B12" s="86"/>
      <c r="C12" s="76"/>
      <c r="F12" s="105"/>
      <c r="G12" s="105"/>
      <c r="H12" s="271" t="s">
        <v>1377</v>
      </c>
      <c r="I12" s="279">
        <f>'Cultura de Innovación Insti...'!S16</f>
        <v>206451</v>
      </c>
    </row>
    <row r="13" spans="2:9" ht="19.5" thickBot="1">
      <c r="B13" s="86"/>
      <c r="C13" s="76"/>
      <c r="F13" s="105"/>
      <c r="G13" s="105"/>
      <c r="H13" s="274" t="s">
        <v>127</v>
      </c>
      <c r="I13" s="280">
        <f>SUM(I4:I12)</f>
        <v>42738612</v>
      </c>
    </row>
    <row r="14" spans="2:9" ht="23.25">
      <c r="B14" s="77"/>
      <c r="C14" s="78"/>
      <c r="F14" s="105"/>
      <c r="G14" s="105"/>
      <c r="H14" s="149"/>
      <c r="I14" s="281"/>
    </row>
    <row r="15" spans="2:9" ht="27" thickBot="1">
      <c r="B15" s="197" t="s">
        <v>127</v>
      </c>
      <c r="C15" s="629">
        <f>SUM(C4:C14)</f>
        <v>79449129.870000005</v>
      </c>
      <c r="E15" s="191">
        <f>Tabla17[[#This Row],[Monto]]-F10</f>
        <v>0</v>
      </c>
      <c r="F15" s="105"/>
      <c r="G15" s="105"/>
      <c r="H15" s="796" t="s">
        <v>1385</v>
      </c>
      <c r="I15" s="796"/>
    </row>
    <row r="16" spans="2:9" ht="15.75" thickBot="1">
      <c r="F16" s="105"/>
      <c r="G16" s="105"/>
      <c r="H16" s="272" t="s">
        <v>392</v>
      </c>
      <c r="I16" s="282" t="s">
        <v>393</v>
      </c>
    </row>
    <row r="17" spans="2:15">
      <c r="F17" s="105"/>
      <c r="G17" s="105"/>
      <c r="H17" s="269" t="s">
        <v>1378</v>
      </c>
      <c r="I17" s="286">
        <f>'10Gestion Administrativa'!S58</f>
        <v>36259675</v>
      </c>
      <c r="J17" s="191"/>
    </row>
    <row r="18" spans="2:15">
      <c r="H18" s="270" t="s">
        <v>1379</v>
      </c>
      <c r="I18" s="283">
        <f>'Gestión del Talento Humano'!S22</f>
        <v>315515</v>
      </c>
      <c r="J18" s="191"/>
    </row>
    <row r="19" spans="2:15">
      <c r="H19" s="270" t="s">
        <v>1380</v>
      </c>
      <c r="I19" s="283">
        <f>'Gestión Académica'!S15</f>
        <v>66227</v>
      </c>
      <c r="J19" s="191"/>
    </row>
    <row r="20" spans="2:15">
      <c r="H20" s="270" t="s">
        <v>1381</v>
      </c>
      <c r="I20" s="283">
        <f>'Internacionalización de la E.S.'!S23</f>
        <v>66825</v>
      </c>
      <c r="J20" s="191"/>
    </row>
    <row r="21" spans="2:15" ht="15.75" thickBot="1">
      <c r="H21" s="271" t="s">
        <v>1382</v>
      </c>
      <c r="I21" s="287">
        <f>'Gobernabilidad y Procesos...'!S12</f>
        <v>2278</v>
      </c>
      <c r="J21" s="191"/>
    </row>
    <row r="22" spans="2:15" ht="15.75" thickBot="1">
      <c r="H22" s="284" t="s">
        <v>127</v>
      </c>
      <c r="I22" s="285">
        <f>SUM(I17:I21)</f>
        <v>36710520</v>
      </c>
      <c r="J22" s="191"/>
    </row>
    <row r="23" spans="2:15" ht="15.75" thickBot="1"/>
    <row r="24" spans="2:15" ht="15.75" thickBot="1">
      <c r="H24" s="288" t="s">
        <v>1384</v>
      </c>
      <c r="I24" s="289">
        <f>I13+I22</f>
        <v>79449132</v>
      </c>
    </row>
    <row r="25" spans="2:15">
      <c r="H25" s="297"/>
      <c r="I25" s="298"/>
    </row>
    <row r="26" spans="2:15">
      <c r="H26" s="297"/>
      <c r="I26" s="298"/>
    </row>
    <row r="27" spans="2:15">
      <c r="H27" s="191"/>
    </row>
    <row r="28" spans="2:15">
      <c r="B28" s="79" t="s">
        <v>488</v>
      </c>
      <c r="C28" s="79" t="s">
        <v>489</v>
      </c>
      <c r="D28" s="79" t="s">
        <v>490</v>
      </c>
      <c r="E28" s="79" t="s">
        <v>491</v>
      </c>
      <c r="F28" s="79" t="s">
        <v>492</v>
      </c>
      <c r="G28" s="79" t="s">
        <v>493</v>
      </c>
      <c r="H28" s="79" t="s">
        <v>494</v>
      </c>
      <c r="I28" s="191" t="s">
        <v>495</v>
      </c>
      <c r="J28" s="79" t="s">
        <v>496</v>
      </c>
      <c r="K28" s="79" t="s">
        <v>497</v>
      </c>
      <c r="L28" s="79" t="s">
        <v>498</v>
      </c>
      <c r="M28" s="79" t="s">
        <v>499</v>
      </c>
      <c r="N28" s="79" t="s">
        <v>500</v>
      </c>
      <c r="O28" s="79" t="s">
        <v>501</v>
      </c>
    </row>
    <row r="30" spans="2:15">
      <c r="H30" s="150"/>
    </row>
    <row r="32" spans="2:15" ht="18.75">
      <c r="B32" s="75"/>
      <c r="C32" s="76"/>
    </row>
    <row r="33" spans="2:4" ht="18.75">
      <c r="B33" s="75"/>
      <c r="C33" s="76"/>
    </row>
    <row r="34" spans="2:4">
      <c r="B34" s="192" t="s">
        <v>415</v>
      </c>
    </row>
    <row r="36" spans="2:4" ht="18.75">
      <c r="B36" s="74" t="s">
        <v>21</v>
      </c>
      <c r="C36" s="74" t="s">
        <v>55</v>
      </c>
      <c r="D36" s="226" t="s">
        <v>480</v>
      </c>
    </row>
    <row r="37" spans="2:4" ht="18.75">
      <c r="B37" s="79" t="s">
        <v>488</v>
      </c>
      <c r="C37" s="161">
        <f>SUMIF('2. CONTRATACION DE PERSONAL'!C:C,'Cuadro resumen'!$B$37:$B$53,'2. CONTRATACION DE PERSONAL'!D:D)</f>
        <v>0</v>
      </c>
      <c r="D37" s="227">
        <f>SUMIF('2. CONTRATACION DE PERSONAL'!$C:$C,'Cuadro resumen'!$B$37:$B$53,'2. CONTRATACION DE PERSONAL'!$G:$G)</f>
        <v>0</v>
      </c>
    </row>
    <row r="38" spans="2:4" ht="18.75">
      <c r="B38" s="79" t="s">
        <v>489</v>
      </c>
      <c r="C38" s="161">
        <f>SUMIF('2. CONTRATACION DE PERSONAL'!C:C,'Cuadro resumen'!$B$37:$B$53,'2. CONTRATACION DE PERSONAL'!D:D)</f>
        <v>0</v>
      </c>
      <c r="D38" s="227">
        <f>SUMIF('2. CONTRATACION DE PERSONAL'!$C:$C,'Cuadro resumen'!$B$37:$B$53,'2. CONTRATACION DE PERSONAL'!$G:$G)</f>
        <v>0</v>
      </c>
    </row>
    <row r="39" spans="2:4" ht="18.75">
      <c r="B39" s="79" t="s">
        <v>490</v>
      </c>
      <c r="C39" s="161">
        <f>SUMIF('2. CONTRATACION DE PERSONAL'!C:C,'Cuadro resumen'!$B$37:$B$53,'2. CONTRATACION DE PERSONAL'!D:D)</f>
        <v>0</v>
      </c>
      <c r="D39" s="227">
        <f>SUMIF('2. CONTRATACION DE PERSONAL'!$C:$C,'Cuadro resumen'!$B$37:$B$53,'2. CONTRATACION DE PERSONAL'!$G:$G)</f>
        <v>0</v>
      </c>
    </row>
    <row r="40" spans="2:4" ht="18.75">
      <c r="B40" s="79" t="s">
        <v>491</v>
      </c>
      <c r="C40" s="161">
        <f>SUMIF('2. CONTRATACION DE PERSONAL'!C:C,'Cuadro resumen'!$B$37:$B$53,'2. CONTRATACION DE PERSONAL'!D:D)</f>
        <v>0</v>
      </c>
      <c r="D40" s="227">
        <f>SUMIF('2. CONTRATACION DE PERSONAL'!$C:$C,'Cuadro resumen'!$B$37:$B$53,'2. CONTRATACION DE PERSONAL'!$G:$G)</f>
        <v>0</v>
      </c>
    </row>
    <row r="41" spans="2:4" ht="18.75">
      <c r="B41" s="79" t="s">
        <v>492</v>
      </c>
      <c r="C41" s="161">
        <f>SUMIF('2. CONTRATACION DE PERSONAL'!C:C,'Cuadro resumen'!$B$37:$B$53,'2. CONTRATACION DE PERSONAL'!D:D)</f>
        <v>0</v>
      </c>
      <c r="D41" s="227">
        <f>SUMIF('2. CONTRATACION DE PERSONAL'!$C:$C,'Cuadro resumen'!$B$37:$B$53,'2. CONTRATACION DE PERSONAL'!$G:$G)</f>
        <v>0</v>
      </c>
    </row>
    <row r="42" spans="2:4" ht="18.75">
      <c r="B42" s="79" t="s">
        <v>493</v>
      </c>
      <c r="C42" s="161">
        <f>SUMIF('2. CONTRATACION DE PERSONAL'!C:C,'Cuadro resumen'!$B$37:$B$53,'2. CONTRATACION DE PERSONAL'!D:D)</f>
        <v>12</v>
      </c>
      <c r="D42" s="227">
        <f>SUMIF('2. CONTRATACION DE PERSONAL'!$C:$C,'Cuadro resumen'!$B$37:$B$53,'2. CONTRATACION DE PERSONAL'!$G:$G)</f>
        <v>4113543.7199999997</v>
      </c>
    </row>
    <row r="43" spans="2:4" ht="18.75">
      <c r="B43" s="79" t="s">
        <v>494</v>
      </c>
      <c r="C43" s="161">
        <f>SUMIF('2. CONTRATACION DE PERSONAL'!C:C,'Cuadro resumen'!$B$37:$B$53,'2. CONTRATACION DE PERSONAL'!D:D)</f>
        <v>0</v>
      </c>
      <c r="D43" s="227">
        <f>SUMIF('2. CONTRATACION DE PERSONAL'!$C:$C,'Cuadro resumen'!$B$37:$B$53,'2. CONTRATACION DE PERSONAL'!$G:$G)</f>
        <v>0</v>
      </c>
    </row>
    <row r="44" spans="2:4" ht="18.75">
      <c r="B44" s="79" t="s">
        <v>495</v>
      </c>
      <c r="C44" s="161">
        <f>SUMIF('2. CONTRATACION DE PERSONAL'!C:C,'Cuadro resumen'!$B$37:$B$53,'2. CONTRATACION DE PERSONAL'!D:D)</f>
        <v>0</v>
      </c>
      <c r="D44" s="227">
        <f>SUMIF('2. CONTRATACION DE PERSONAL'!$C:$C,'Cuadro resumen'!$B$37:$B$53,'2. CONTRATACION DE PERSONAL'!$G:$G)</f>
        <v>0</v>
      </c>
    </row>
    <row r="45" spans="2:4" ht="18.75">
      <c r="B45" s="79" t="s">
        <v>496</v>
      </c>
      <c r="C45" s="161">
        <f>SUMIF('2. CONTRATACION DE PERSONAL'!C:C,'Cuadro resumen'!$B$37:$B$53,'2. CONTRATACION DE PERSONAL'!D:D)</f>
        <v>0</v>
      </c>
      <c r="D45" s="227">
        <f>SUMIF('2. CONTRATACION DE PERSONAL'!$C:$C,'Cuadro resumen'!$B$37:$B$53,'2. CONTRATACION DE PERSONAL'!$G:$G)</f>
        <v>0</v>
      </c>
    </row>
    <row r="46" spans="2:4" ht="18.75">
      <c r="B46" s="79" t="s">
        <v>497</v>
      </c>
      <c r="C46" s="161">
        <f>SUMIF('2. CONTRATACION DE PERSONAL'!C:C,'Cuadro resumen'!$B$37:$B$53,'2. CONTRATACION DE PERSONAL'!D:D)</f>
        <v>0</v>
      </c>
      <c r="D46" s="227">
        <f>SUMIF('2. CONTRATACION DE PERSONAL'!$C:$C,'Cuadro resumen'!$B$37:$B$53,'2. CONTRATACION DE PERSONAL'!$G:$G)</f>
        <v>0</v>
      </c>
    </row>
    <row r="47" spans="2:4" ht="18.75">
      <c r="B47" s="79" t="s">
        <v>498</v>
      </c>
      <c r="C47" s="161">
        <f>SUMIF('2. CONTRATACION DE PERSONAL'!C:C,'Cuadro resumen'!$B$37:$B$53,'2. CONTRATACION DE PERSONAL'!D:D)</f>
        <v>0</v>
      </c>
      <c r="D47" s="227">
        <f>SUMIF('2. CONTRATACION DE PERSONAL'!$C:$C,'Cuadro resumen'!$B$37:$B$53,'2. CONTRATACION DE PERSONAL'!$G:$G)</f>
        <v>0</v>
      </c>
    </row>
    <row r="48" spans="2:4" ht="18.75">
      <c r="B48" s="79" t="s">
        <v>499</v>
      </c>
      <c r="C48" s="161">
        <f>SUMIF('2. CONTRATACION DE PERSONAL'!C:C,'Cuadro resumen'!$B$37:$B$53,'2. CONTRATACION DE PERSONAL'!D:D)</f>
        <v>0</v>
      </c>
      <c r="D48" s="227">
        <f>SUMIF('2. CONTRATACION DE PERSONAL'!$C:$C,'Cuadro resumen'!$B$37:$B$53,'2. CONTRATACION DE PERSONAL'!$G:$G)</f>
        <v>0</v>
      </c>
    </row>
    <row r="49" spans="2:4" ht="18.75">
      <c r="B49" s="79" t="s">
        <v>500</v>
      </c>
      <c r="C49" s="161">
        <f>SUMIF('2. CONTRATACION DE PERSONAL'!C:C,'Cuadro resumen'!$B$37:$B$53,'2. CONTRATACION DE PERSONAL'!D:D)</f>
        <v>140</v>
      </c>
      <c r="D49" s="227">
        <f>SUMIF('2. CONTRATACION DE PERSONAL'!$C:$C,'Cuadro resumen'!$B$37:$B$53,'2. CONTRATACION DE PERSONAL'!$G:$G)</f>
        <v>25200000</v>
      </c>
    </row>
    <row r="50" spans="2:4" ht="18.75">
      <c r="B50" s="79" t="s">
        <v>501</v>
      </c>
      <c r="C50" s="161">
        <f>SUMIF('2. CONTRATACION DE PERSONAL'!C:C,'Cuadro resumen'!$B$37:$B$53,'2. CONTRATACION DE PERSONAL'!D:D)</f>
        <v>0</v>
      </c>
      <c r="D50" s="227">
        <f>SUMIF('2. CONTRATACION DE PERSONAL'!$C:$C,'Cuadro resumen'!$B$37:$B$53,'2. CONTRATACION DE PERSONAL'!$G:$G)</f>
        <v>0</v>
      </c>
    </row>
    <row r="51" spans="2:4" ht="18.75">
      <c r="B51" s="75" t="s">
        <v>84</v>
      </c>
      <c r="C51" s="161">
        <f>SUMIF('2. CONTRATACION DE PERSONAL'!C:C,'Cuadro resumen'!$B$37:$B$53,'2. CONTRATACION DE PERSONAL'!D:D)</f>
        <v>6</v>
      </c>
      <c r="D51" s="227">
        <f>SUMIF('2. CONTRATACION DE PERSONAL'!$C:$C,'Cuadro resumen'!$B$37:$B$53,'2. CONTRATACION DE PERSONAL'!$G:$G)</f>
        <v>720000</v>
      </c>
    </row>
    <row r="52" spans="2:4" ht="18.75">
      <c r="B52" s="75" t="s">
        <v>60</v>
      </c>
      <c r="C52" s="161">
        <f>SUMIF('2. CONTRATACION DE PERSONAL'!C:C,'Cuadro resumen'!$B$37:$B$53,'2. CONTRATACION DE PERSONAL'!D:D)</f>
        <v>5</v>
      </c>
      <c r="D52" s="227">
        <f>SUMIF('2. CONTRATACION DE PERSONAL'!$C:$C,'Cuadro resumen'!$B$37:$B$53,'2. CONTRATACION DE PERSONAL'!$G:$G)</f>
        <v>896000</v>
      </c>
    </row>
    <row r="53" spans="2:4" ht="18.75">
      <c r="B53" s="75" t="s">
        <v>61</v>
      </c>
      <c r="C53" s="161">
        <f>SUMIF('2. CONTRATACION DE PERSONAL'!C:C,'Cuadro resumen'!$B$37:$B$53,'2. CONTRATACION DE PERSONAL'!D:D)</f>
        <v>0</v>
      </c>
      <c r="D53" s="227">
        <f>SUMIF('2. CONTRATACION DE PERSONAL'!$C:$C,'Cuadro resumen'!$B$37:$B$53,'2. CONTRATACION DE PERSONAL'!$G:$G)</f>
        <v>0</v>
      </c>
    </row>
    <row r="54" spans="2:4" ht="23.25">
      <c r="B54" s="77" t="s">
        <v>127</v>
      </c>
      <c r="C54" s="162">
        <f>SUBTOTAL(109,C37:C53)</f>
        <v>163</v>
      </c>
      <c r="D54" s="227">
        <f>SUM(D37:D53)</f>
        <v>30929543.719999999</v>
      </c>
    </row>
    <row r="63" spans="2:4">
      <c r="B63" s="192" t="s">
        <v>382</v>
      </c>
    </row>
    <row r="65" spans="2:4" ht="18.75">
      <c r="B65" s="74" t="s">
        <v>21</v>
      </c>
      <c r="C65" s="74" t="s">
        <v>55</v>
      </c>
      <c r="D65" s="226" t="s">
        <v>480</v>
      </c>
    </row>
    <row r="66" spans="2:4" ht="18.75">
      <c r="B66" s="75" t="s">
        <v>63</v>
      </c>
      <c r="C66" s="76">
        <f>SUMIF('3. EQUIPO DE OFICINA'!C:C,'Cuadro resumen'!$B$66:$B$75,'3. EQUIPO DE OFICINA'!D:D)</f>
        <v>0</v>
      </c>
      <c r="D66" s="228">
        <f>SUMIF('3. EQUIPO DE OFICINA'!$C:$C,'Cuadro resumen'!$B$66:$B$75,'3. EQUIPO DE OFICINA'!$F:$F)</f>
        <v>0</v>
      </c>
    </row>
    <row r="67" spans="2:4" ht="18.75">
      <c r="B67" s="86" t="s">
        <v>64</v>
      </c>
      <c r="C67" s="76">
        <f>SUMIF('3. EQUIPO DE OFICINA'!C:C,'Cuadro resumen'!$B$66:$B$75,'3. EQUIPO DE OFICINA'!D:D)</f>
        <v>135</v>
      </c>
      <c r="D67" s="228">
        <f>SUMIF('3. EQUIPO DE OFICINA'!$C:$C,'Cuadro resumen'!$B$66:$B$75,'3. EQUIPO DE OFICINA'!$F:$F)</f>
        <v>324000</v>
      </c>
    </row>
    <row r="68" spans="2:4" ht="18.75">
      <c r="B68" s="86" t="s">
        <v>65</v>
      </c>
      <c r="C68" s="76">
        <f>SUMIF('3. EQUIPO DE OFICINA'!C:C,'Cuadro resumen'!$B$66:$B$75,'3. EQUIPO DE OFICINA'!D:D)</f>
        <v>0</v>
      </c>
      <c r="D68" s="228">
        <f>SUMIF('3. EQUIPO DE OFICINA'!$C:$C,'Cuadro resumen'!$B$66:$B$75,'3. EQUIPO DE OFICINA'!$F:$F)</f>
        <v>0</v>
      </c>
    </row>
    <row r="69" spans="2:4" ht="18.75">
      <c r="B69" s="86" t="s">
        <v>66</v>
      </c>
      <c r="C69" s="76">
        <f>SUMIF('3. EQUIPO DE OFICINA'!C:C,'Cuadro resumen'!$B$66:$B$75,'3. EQUIPO DE OFICINA'!D:D)</f>
        <v>0</v>
      </c>
      <c r="D69" s="228">
        <f>SUMIF('3. EQUIPO DE OFICINA'!$C:$C,'Cuadro resumen'!$B$66:$B$75,'3. EQUIPO DE OFICINA'!$F:$F)</f>
        <v>0</v>
      </c>
    </row>
    <row r="70" spans="2:4" ht="18.75">
      <c r="B70" s="86" t="s">
        <v>67</v>
      </c>
      <c r="C70" s="76">
        <f>SUMIF('3. EQUIPO DE OFICINA'!C:C,'Cuadro resumen'!$B$66:$B$75,'3. EQUIPO DE OFICINA'!D:D)</f>
        <v>75</v>
      </c>
      <c r="D70" s="228">
        <f>SUMIF('3. EQUIPO DE OFICINA'!$C:$C,'Cuadro resumen'!$B$66:$B$75,'3. EQUIPO DE OFICINA'!$F:$F)</f>
        <v>225000</v>
      </c>
    </row>
    <row r="71" spans="2:4" ht="18.75">
      <c r="B71" s="86" t="s">
        <v>68</v>
      </c>
      <c r="C71" s="76">
        <f>SUMIF('3. EQUIPO DE OFICINA'!C:C,'Cuadro resumen'!$B$66:$B$75,'3. EQUIPO DE OFICINA'!D:D)</f>
        <v>0</v>
      </c>
      <c r="D71" s="228">
        <f>SUMIF('3. EQUIPO DE OFICINA'!$C:$C,'Cuadro resumen'!$B$66:$B$75,'3. EQUIPO DE OFICINA'!$F:$F)</f>
        <v>0</v>
      </c>
    </row>
    <row r="72" spans="2:4" ht="18.75">
      <c r="B72" s="86" t="s">
        <v>69</v>
      </c>
      <c r="C72" s="76">
        <f>SUMIF('3. EQUIPO DE OFICINA'!C:C,'Cuadro resumen'!$B$66:$B$75,'3. EQUIPO DE OFICINA'!D:D)</f>
        <v>75</v>
      </c>
      <c r="D72" s="228">
        <f>SUMIF('3. EQUIPO DE OFICINA'!$C:$C,'Cuadro resumen'!$B$66:$B$75,'3. EQUIPO DE OFICINA'!$F:$F)</f>
        <v>600000</v>
      </c>
    </row>
    <row r="73" spans="2:4" ht="18.75">
      <c r="B73" s="75" t="s">
        <v>70</v>
      </c>
      <c r="C73" s="76">
        <f>SUMIF('3. EQUIPO DE OFICINA'!C:C,'Cuadro resumen'!$B$66:$B$75,'3. EQUIPO DE OFICINA'!D:D)</f>
        <v>8</v>
      </c>
      <c r="D73" s="228">
        <f>SUMIF('3. EQUIPO DE OFICINA'!$C:$C,'Cuadro resumen'!$B$66:$B$75,'3. EQUIPO DE OFICINA'!$F:$F)</f>
        <v>16000</v>
      </c>
    </row>
    <row r="74" spans="2:4" ht="18.75">
      <c r="B74" s="75" t="s">
        <v>71</v>
      </c>
      <c r="C74" s="76">
        <f>SUMIF('3. EQUIPO DE OFICINA'!C:C,'Cuadro resumen'!$B$66:$B$75,'3. EQUIPO DE OFICINA'!D:D)</f>
        <v>0</v>
      </c>
      <c r="D74" s="228">
        <f>SUMIF('3. EQUIPO DE OFICINA'!$C:$C,'Cuadro resumen'!$B$66:$B$75,'3. EQUIPO DE OFICINA'!$F:$F)</f>
        <v>0</v>
      </c>
    </row>
    <row r="75" spans="2:4" ht="18.75">
      <c r="B75" s="75" t="s">
        <v>72</v>
      </c>
      <c r="C75" s="76">
        <f>SUMIF('3. EQUIPO DE OFICINA'!C:C,'Cuadro resumen'!$B$66:$B$75,'3. EQUIPO DE OFICINA'!D:D)</f>
        <v>0</v>
      </c>
      <c r="D75" s="228">
        <f>SUMIF('3. EQUIPO DE OFICINA'!$C:$C,'Cuadro resumen'!$B$66:$B$75,'3. EQUIPO DE OFICINA'!$F:$F)</f>
        <v>0</v>
      </c>
    </row>
    <row r="76" spans="2:4" ht="18.75">
      <c r="B76" s="75"/>
      <c r="C76" s="76">
        <f>SUMIF('3. EQUIPO DE OFICINA'!C:C,'Cuadro resumen'!$B$66:$B$75,'3. EQUIPO DE OFICINA'!D:D)</f>
        <v>0</v>
      </c>
      <c r="D76" s="228">
        <f>SUMIF('3. EQUIPO DE OFICINA'!$C:$C,'Cuadro resumen'!$B$66:$B$75,'3. EQUIPO DE OFICINA'!$F:$F)</f>
        <v>0</v>
      </c>
    </row>
    <row r="77" spans="2:4" ht="23.25">
      <c r="B77" s="77" t="s">
        <v>127</v>
      </c>
      <c r="C77" s="78">
        <f>SUM(C66:C76)</f>
        <v>293</v>
      </c>
      <c r="D77" s="229">
        <f>SUM(D66:D76)</f>
        <v>1165000</v>
      </c>
    </row>
    <row r="80" spans="2:4">
      <c r="B80" s="192" t="s">
        <v>383</v>
      </c>
    </row>
    <row r="82" spans="2:4" ht="18.75">
      <c r="B82" s="74" t="s">
        <v>384</v>
      </c>
      <c r="C82" s="74" t="s">
        <v>55</v>
      </c>
      <c r="D82" s="226" t="s">
        <v>480</v>
      </c>
    </row>
    <row r="83" spans="2:4" ht="37.5">
      <c r="B83" s="255" t="s">
        <v>1343</v>
      </c>
      <c r="C83" s="76">
        <f>SUMIF('4. EQUIPO TECNOLÓGICOS'!C:C,'Cuadro resumen'!$B$83:$B$99,'4. EQUIPO TECNOLÓGICOS'!D:D)</f>
        <v>4</v>
      </c>
      <c r="D83" s="76">
        <f>SUMIF('4. EQUIPO TECNOLÓGICOS'!$C:$C,'Cuadro resumen'!$B$83:$B$99,'4. EQUIPO TECNOLÓGICOS'!F:F)</f>
        <v>140000</v>
      </c>
    </row>
    <row r="84" spans="2:4" ht="18.75">
      <c r="B84" s="255" t="s">
        <v>1344</v>
      </c>
      <c r="C84" s="76">
        <f>SUMIF('4. EQUIPO TECNOLÓGICOS'!C:C,'Cuadro resumen'!$B$83:$B$99,'4. EQUIPO TECNOLÓGICOS'!D:D)</f>
        <v>2</v>
      </c>
      <c r="D84" s="76">
        <f>SUMIF('4. EQUIPO TECNOLÓGICOS'!$C:$C,'Cuadro resumen'!$B$83:$B$99,'4. EQUIPO TECNOLÓGICOS'!F:F)</f>
        <v>30000</v>
      </c>
    </row>
    <row r="85" spans="2:4" ht="37.5">
      <c r="B85" s="255" t="s">
        <v>1342</v>
      </c>
      <c r="C85" s="76">
        <f>SUMIF('4. EQUIPO TECNOLÓGICOS'!C:C,'Cuadro resumen'!$B$83:$B$99,'4. EQUIPO TECNOLÓGICOS'!D:D)</f>
        <v>49</v>
      </c>
      <c r="D85" s="76">
        <f>SUMIF('4. EQUIPO TECNOLÓGICOS'!$C:$C,'Cuadro resumen'!$B$83:$B$99,'4. EQUIPO TECNOLÓGICOS'!F:F)</f>
        <v>1715000</v>
      </c>
    </row>
    <row r="86" spans="2:4" ht="37.5">
      <c r="B86" s="255" t="s">
        <v>1345</v>
      </c>
      <c r="C86" s="76">
        <f>SUMIF('4. EQUIPO TECNOLÓGICOS'!C:C,'Cuadro resumen'!$B$83:$B$99,'4. EQUIPO TECNOLÓGICOS'!D:D)</f>
        <v>182</v>
      </c>
      <c r="D86" s="76">
        <f>SUMIF('4. EQUIPO TECNOLÓGICOS'!$C:$C,'Cuadro resumen'!$B$83:$B$99,'4. EQUIPO TECNOLÓGICOS'!F:F)</f>
        <v>2730000</v>
      </c>
    </row>
    <row r="87" spans="2:4" ht="18.75">
      <c r="B87" s="75" t="s">
        <v>416</v>
      </c>
      <c r="C87" s="76">
        <f>SUMIF('4. EQUIPO TECNOLÓGICOS'!C:C,'Cuadro resumen'!$B$83:$B$99,'4. EQUIPO TECNOLÓGICOS'!D:D)</f>
        <v>0</v>
      </c>
      <c r="D87" s="76">
        <f>SUMIF('4. EQUIPO TECNOLÓGICOS'!$C:$C,'Cuadro resumen'!$B$83:$B$99,'4. EQUIPO TECNOLÓGICOS'!F:F)</f>
        <v>0</v>
      </c>
    </row>
    <row r="88" spans="2:4" ht="18.75">
      <c r="B88" s="86" t="s">
        <v>73</v>
      </c>
      <c r="C88" s="76">
        <f>SUMIF('4. EQUIPO TECNOLÓGICOS'!C:C,'Cuadro resumen'!$B$83:$B$99,'4. EQUIPO TECNOLÓGICOS'!D:D)</f>
        <v>16</v>
      </c>
      <c r="D88" s="76">
        <f>SUMIF('4. EQUIPO TECNOLÓGICOS'!$C:$C,'Cuadro resumen'!$B$83:$B$99,'4. EQUIPO TECNOLÓGICOS'!F:F)</f>
        <v>64000</v>
      </c>
    </row>
    <row r="89" spans="2:4" ht="18.75">
      <c r="B89" s="86" t="s">
        <v>74</v>
      </c>
      <c r="C89" s="76">
        <f>SUMIF('4. EQUIPO TECNOLÓGICOS'!C:C,'Cuadro resumen'!$B$83:$B$99,'4. EQUIPO TECNOLÓGICOS'!D:D)</f>
        <v>20</v>
      </c>
      <c r="D89" s="76">
        <f>SUMIF('4. EQUIPO TECNOLÓGICOS'!$C:$C,'Cuadro resumen'!$B$83:$B$99,'4. EQUIPO TECNOLÓGICOS'!F:F)</f>
        <v>160000</v>
      </c>
    </row>
    <row r="90" spans="2:4" ht="18.75">
      <c r="B90" s="86" t="s">
        <v>75</v>
      </c>
      <c r="C90" s="76">
        <f>SUMIF('4. EQUIPO TECNOLÓGICOS'!C:C,'Cuadro resumen'!$B$83:$B$99,'4. EQUIPO TECNOLÓGICOS'!D:D)</f>
        <v>0</v>
      </c>
      <c r="D90" s="76">
        <f>SUMIF('4. EQUIPO TECNOLÓGICOS'!$C:$C,'Cuadro resumen'!$B$83:$B$99,'4. EQUIPO TECNOLÓGICOS'!F:F)</f>
        <v>0</v>
      </c>
    </row>
    <row r="91" spans="2:4" ht="18.75">
      <c r="B91" s="75" t="s">
        <v>417</v>
      </c>
      <c r="C91" s="76">
        <f>SUMIF('4. EQUIPO TECNOLÓGICOS'!C:C,'Cuadro resumen'!$B$83:$B$99,'4. EQUIPO TECNOLÓGICOS'!D:D)</f>
        <v>48</v>
      </c>
      <c r="D91" s="76">
        <f>SUMIF('4. EQUIPO TECNOLÓGICOS'!$C:$C,'Cuadro resumen'!$B$83:$B$99,'4. EQUIPO TECNOLÓGICOS'!F:F)</f>
        <v>624000</v>
      </c>
    </row>
    <row r="92" spans="2:4" ht="18.75">
      <c r="B92" s="86" t="s">
        <v>76</v>
      </c>
      <c r="C92" s="76">
        <f>SUMIF('4. EQUIPO TECNOLÓGICOS'!C:C,'Cuadro resumen'!$B$83:$B$99,'4. EQUIPO TECNOLÓGICOS'!D:D)</f>
        <v>0</v>
      </c>
      <c r="D92" s="76">
        <f>SUMIF('4. EQUIPO TECNOLÓGICOS'!$C:$C,'Cuadro resumen'!$B$83:$B$99,'4. EQUIPO TECNOLÓGICOS'!F:F)</f>
        <v>0</v>
      </c>
    </row>
    <row r="93" spans="2:4" ht="18.75">
      <c r="B93" s="75" t="s">
        <v>77</v>
      </c>
      <c r="C93" s="76">
        <f>SUMIF('4. EQUIPO TECNOLÓGICOS'!C:C,'Cuadro resumen'!$B$83:$B$99,'4. EQUIPO TECNOLÓGICOS'!D:D)</f>
        <v>0</v>
      </c>
      <c r="D93" s="76">
        <f>SUMIF('4. EQUIPO TECNOLÓGICOS'!$C:$C,'Cuadro resumen'!$B$83:$B$99,'4. EQUIPO TECNOLÓGICOS'!F:F)</f>
        <v>0</v>
      </c>
    </row>
    <row r="94" spans="2:4" ht="18.75">
      <c r="B94" s="86" t="s">
        <v>78</v>
      </c>
      <c r="C94" s="76">
        <f>SUMIF('4. EQUIPO TECNOLÓGICOS'!C:C,'Cuadro resumen'!$B$83:$B$99,'4. EQUIPO TECNOLÓGICOS'!D:D)</f>
        <v>1</v>
      </c>
      <c r="D94" s="76">
        <f>SUMIF('4. EQUIPO TECNOLÓGICOS'!$C:$C,'Cuadro resumen'!$B$83:$B$99,'4. EQUIPO TECNOLÓGICOS'!F:F)</f>
        <v>10000</v>
      </c>
    </row>
    <row r="95" spans="2:4" ht="18.75">
      <c r="B95" s="86" t="s">
        <v>79</v>
      </c>
      <c r="C95" s="76">
        <f>SUMIF('4. EQUIPO TECNOLÓGICOS'!C:C,'Cuadro resumen'!$B$83:$B$99,'4. EQUIPO TECNOLÓGICOS'!D:D)</f>
        <v>0</v>
      </c>
      <c r="D95" s="76">
        <f>SUMIF('4. EQUIPO TECNOLÓGICOS'!$C:$C,'Cuadro resumen'!$B$83:$B$99,'4. EQUIPO TECNOLÓGICOS'!F:F)</f>
        <v>0</v>
      </c>
    </row>
    <row r="96" spans="2:4" ht="18.75">
      <c r="B96" s="75" t="s">
        <v>418</v>
      </c>
      <c r="C96" s="76">
        <f>SUMIF('4. EQUIPO TECNOLÓGICOS'!C:C,'Cuadro resumen'!$B$83:$B$99,'4. EQUIPO TECNOLÓGICOS'!D:D)</f>
        <v>125</v>
      </c>
      <c r="D96" s="76">
        <f>SUMIF('4. EQUIPO TECNOLÓGICOS'!$C:$C,'Cuadro resumen'!$B$83:$B$99,'4. EQUIPO TECNOLÓGICOS'!F:F)</f>
        <v>187500</v>
      </c>
    </row>
    <row r="97" spans="2:4" ht="18.75">
      <c r="B97" s="86" t="s">
        <v>81</v>
      </c>
      <c r="C97" s="76">
        <f>SUMIF('4. EQUIPO TECNOLÓGICOS'!C:C,'Cuadro resumen'!$B$83:$B$99,'4. EQUIPO TECNOLÓGICOS'!D:D)</f>
        <v>4</v>
      </c>
      <c r="D97" s="76">
        <f>SUMIF('4. EQUIPO TECNOLÓGICOS'!$C:$C,'Cuadro resumen'!$B$83:$B$99,'4. EQUIPO TECNOLÓGICOS'!F:F)</f>
        <v>6000</v>
      </c>
    </row>
    <row r="98" spans="2:4" ht="18.75">
      <c r="B98" s="86" t="s">
        <v>82</v>
      </c>
      <c r="C98" s="76">
        <f>SUMIF('4. EQUIPO TECNOLÓGICOS'!C:C,'Cuadro resumen'!$B$83:$B$99,'4. EQUIPO TECNOLÓGICOS'!D:D)</f>
        <v>0</v>
      </c>
      <c r="D98" s="76">
        <f>SUMIF('4. EQUIPO TECNOLÓGICOS'!$C:$C,'Cuadro resumen'!$B$83:$B$99,'4. EQUIPO TECNOLÓGICOS'!F:F)</f>
        <v>0</v>
      </c>
    </row>
    <row r="99" spans="2:4" ht="18.75">
      <c r="B99" s="86" t="s">
        <v>2894</v>
      </c>
      <c r="C99" s="76">
        <f>SUMIF('4. EQUIPO TECNOLÓGICOS'!C:C,'Cuadro resumen'!$B$83:$B$99,'4. EQUIPO TECNOLÓGICOS'!D:D)</f>
        <v>25</v>
      </c>
      <c r="D99" s="76">
        <f>SUMIF('4. EQUIPO TECNOLÓGICOS'!$C:$C,'Cuadro resumen'!$B$83:$B$99,'4. EQUIPO TECNOLÓGICOS'!F:F)</f>
        <v>2500</v>
      </c>
    </row>
    <row r="100" spans="2:4" ht="18.75">
      <c r="B100" s="86" t="s">
        <v>2893</v>
      </c>
      <c r="C100" s="76">
        <f>SUMIF('4. EQUIPO TECNOLÓGICOS'!C:C,'Cuadro resumen'!$B$83:$B$100,'4. EQUIPO TECNOLÓGICOS'!D:D)</f>
        <v>10</v>
      </c>
      <c r="D100" s="76">
        <f>SUMIF('4. EQUIPO TECNOLÓGICOS'!$C:$C,'Cuadro resumen'!$B$83:$B$100,'4. EQUIPO TECNOLÓGICOS'!F:F)</f>
        <v>70000</v>
      </c>
    </row>
    <row r="101" spans="2:4" ht="23.25">
      <c r="B101" s="77" t="s">
        <v>127</v>
      </c>
      <c r="C101" s="78">
        <f>SUM(C83:C99)</f>
        <v>476</v>
      </c>
      <c r="D101" s="78">
        <f>SUM(D83:D99)</f>
        <v>5669000</v>
      </c>
    </row>
    <row r="105" spans="2:4">
      <c r="B105" s="192" t="s">
        <v>478</v>
      </c>
    </row>
    <row r="126" spans="2:4">
      <c r="B126" s="192" t="s">
        <v>479</v>
      </c>
    </row>
    <row r="127" spans="2:4">
      <c r="B127" s="79" t="s">
        <v>122</v>
      </c>
      <c r="C127" s="79" t="s">
        <v>55</v>
      </c>
      <c r="D127" s="79" t="s">
        <v>480</v>
      </c>
    </row>
    <row r="128" spans="2:4">
      <c r="B128" s="79" t="s">
        <v>481</v>
      </c>
    </row>
    <row r="129" spans="2:2">
      <c r="B129" s="79" t="s">
        <v>470</v>
      </c>
    </row>
    <row r="130" spans="2:2">
      <c r="B130" s="79" t="s">
        <v>486</v>
      </c>
    </row>
    <row r="143" spans="2:2">
      <c r="B143" s="192" t="s">
        <v>487</v>
      </c>
    </row>
  </sheetData>
  <mergeCells count="2">
    <mergeCell ref="H2:I2"/>
    <mergeCell ref="H15:I15"/>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sheetPr>
    <pageSetUpPr fitToPage="1"/>
  </sheetPr>
  <dimension ref="A1:X32"/>
  <sheetViews>
    <sheetView topLeftCell="I1" zoomScale="70" zoomScaleNormal="70" workbookViewId="0">
      <pane ySplit="7" topLeftCell="A13" activePane="bottomLeft" state="frozen"/>
      <selection activeCell="A7" sqref="A7"/>
      <selection pane="bottomLeft" activeCell="S13" sqref="S13"/>
    </sheetView>
  </sheetViews>
  <sheetFormatPr baseColWidth="10" defaultRowHeight="15"/>
  <cols>
    <col min="1" max="1" width="21.7109375" style="408" customWidth="1"/>
    <col min="2" max="2" width="21.7109375" customWidth="1"/>
    <col min="3" max="3" width="21.7109375" style="299" customWidth="1"/>
    <col min="4" max="4" width="21.7109375" style="394" customWidth="1"/>
    <col min="5" max="8" width="27.42578125" customWidth="1"/>
    <col min="9" max="9" width="27.42578125" style="299" customWidth="1"/>
    <col min="10" max="10" width="15.28515625" customWidth="1"/>
    <col min="11" max="11" width="15.28515625" style="225" customWidth="1"/>
    <col min="12" max="12" width="15.28515625" customWidth="1"/>
    <col min="13" max="13" width="15.28515625" style="225" customWidth="1"/>
    <col min="14" max="14" width="15.28515625" customWidth="1"/>
    <col min="15" max="15" width="15.28515625" style="225" customWidth="1"/>
    <col min="16" max="16" width="15.28515625" customWidth="1"/>
    <col min="17" max="17" width="15.28515625" style="225" customWidth="1"/>
    <col min="18" max="18" width="15.28515625" customWidth="1"/>
    <col min="19" max="19" width="18.28515625" style="225" customWidth="1"/>
    <col min="20" max="23" width="14.140625" customWidth="1"/>
    <col min="24" max="24" width="17" customWidth="1"/>
  </cols>
  <sheetData>
    <row r="1" spans="1:24">
      <c r="A1" s="417"/>
      <c r="B1" s="332"/>
      <c r="C1" s="332"/>
      <c r="D1" s="391"/>
      <c r="E1" s="332"/>
      <c r="F1" s="332"/>
      <c r="G1" s="332"/>
      <c r="H1" s="332"/>
      <c r="I1" s="332"/>
      <c r="J1" s="332" t="s">
        <v>1408</v>
      </c>
      <c r="K1" s="338"/>
      <c r="L1" s="329"/>
      <c r="M1" s="332"/>
      <c r="N1" s="332"/>
      <c r="O1" s="332"/>
      <c r="P1" s="332"/>
      <c r="Q1" s="332"/>
      <c r="R1" s="332"/>
      <c r="S1" s="332"/>
      <c r="T1" s="332"/>
      <c r="U1" s="332"/>
      <c r="V1" s="332"/>
      <c r="W1" s="332"/>
      <c r="X1" s="332"/>
    </row>
    <row r="2" spans="1:24">
      <c r="A2" s="418" t="s">
        <v>1361</v>
      </c>
      <c r="B2" s="332"/>
      <c r="C2" s="332"/>
      <c r="D2" s="391"/>
      <c r="E2" s="332"/>
      <c r="F2" s="332"/>
      <c r="G2" s="332"/>
      <c r="H2" s="332"/>
      <c r="I2" s="332"/>
      <c r="J2" s="332"/>
      <c r="K2" s="338"/>
      <c r="L2" s="329"/>
      <c r="M2" s="332"/>
      <c r="N2" s="332"/>
      <c r="O2" s="332"/>
      <c r="P2" s="332"/>
      <c r="Q2" s="332"/>
      <c r="R2" s="332"/>
      <c r="S2" s="332"/>
      <c r="T2" s="332"/>
      <c r="U2" s="332"/>
      <c r="V2" s="332"/>
      <c r="W2" s="332"/>
      <c r="X2" s="332"/>
    </row>
    <row r="3" spans="1:24">
      <c r="A3" s="978" t="s">
        <v>1406</v>
      </c>
      <c r="B3" s="978"/>
      <c r="C3" s="978"/>
      <c r="D3" s="978"/>
      <c r="E3" s="978"/>
      <c r="F3" s="978"/>
      <c r="G3" s="978"/>
      <c r="H3" s="978"/>
      <c r="I3" s="978"/>
      <c r="J3" s="978"/>
      <c r="K3" s="978"/>
      <c r="L3" s="978"/>
      <c r="M3" s="978"/>
      <c r="N3" s="978"/>
      <c r="O3" s="978"/>
      <c r="P3" s="978"/>
      <c r="Q3" s="978"/>
      <c r="R3" s="978"/>
      <c r="S3" s="978"/>
      <c r="T3" s="978"/>
      <c r="U3" s="978"/>
      <c r="V3" s="978"/>
      <c r="W3" s="978"/>
      <c r="X3" s="978"/>
    </row>
    <row r="4" spans="1:24">
      <c r="A4" s="417" t="s">
        <v>1405</v>
      </c>
      <c r="B4" s="343"/>
      <c r="C4" s="343"/>
      <c r="D4" s="393"/>
      <c r="E4" s="343"/>
      <c r="F4" s="343"/>
      <c r="G4" s="343"/>
      <c r="H4" s="343"/>
      <c r="I4" s="343"/>
      <c r="J4" s="343"/>
      <c r="K4" s="343"/>
      <c r="L4" s="343"/>
      <c r="M4" s="343"/>
      <c r="N4" s="343"/>
      <c r="O4" s="343"/>
      <c r="P4" s="343"/>
      <c r="Q4" s="343"/>
      <c r="R4" s="343"/>
      <c r="S4" s="343"/>
      <c r="T4" s="343"/>
      <c r="U4" s="343"/>
      <c r="V4" s="343"/>
      <c r="W4" s="343"/>
      <c r="X4" s="343"/>
    </row>
    <row r="5" spans="1:24" ht="15" customHeight="1">
      <c r="A5" s="982" t="s">
        <v>97</v>
      </c>
      <c r="B5" s="961" t="s">
        <v>112</v>
      </c>
      <c r="C5" s="961" t="s">
        <v>1452</v>
      </c>
      <c r="D5" s="958" t="s">
        <v>1455</v>
      </c>
      <c r="E5" s="964" t="s">
        <v>87</v>
      </c>
      <c r="F5" s="964" t="s">
        <v>88</v>
      </c>
      <c r="G5" s="979" t="s">
        <v>394</v>
      </c>
      <c r="H5" s="964" t="s">
        <v>1432</v>
      </c>
      <c r="I5" s="964" t="s">
        <v>1433</v>
      </c>
      <c r="J5" s="976" t="s">
        <v>100</v>
      </c>
      <c r="K5" s="976"/>
      <c r="L5" s="976"/>
      <c r="M5" s="976"/>
      <c r="N5" s="976"/>
      <c r="O5" s="976"/>
      <c r="P5" s="976"/>
      <c r="Q5" s="976"/>
      <c r="R5" s="977" t="s">
        <v>101</v>
      </c>
      <c r="S5" s="977"/>
      <c r="T5" s="961" t="s">
        <v>102</v>
      </c>
      <c r="U5" s="961" t="s">
        <v>103</v>
      </c>
      <c r="V5" s="961" t="s">
        <v>110</v>
      </c>
      <c r="W5" s="961" t="s">
        <v>109</v>
      </c>
      <c r="X5" s="964" t="s">
        <v>89</v>
      </c>
    </row>
    <row r="6" spans="1:24" ht="15" customHeight="1">
      <c r="A6" s="982"/>
      <c r="B6" s="962"/>
      <c r="C6" s="962"/>
      <c r="D6" s="959"/>
      <c r="E6" s="965"/>
      <c r="F6" s="965"/>
      <c r="G6" s="980"/>
      <c r="H6" s="965"/>
      <c r="I6" s="965"/>
      <c r="J6" s="976" t="s">
        <v>104</v>
      </c>
      <c r="K6" s="976"/>
      <c r="L6" s="976" t="s">
        <v>105</v>
      </c>
      <c r="M6" s="976"/>
      <c r="N6" s="976" t="s">
        <v>106</v>
      </c>
      <c r="O6" s="976"/>
      <c r="P6" s="976" t="s">
        <v>107</v>
      </c>
      <c r="Q6" s="976"/>
      <c r="R6" s="977"/>
      <c r="S6" s="977"/>
      <c r="T6" s="962"/>
      <c r="U6" s="962"/>
      <c r="V6" s="962"/>
      <c r="W6" s="962"/>
      <c r="X6" s="965"/>
    </row>
    <row r="7" spans="1:24" ht="57.6" customHeight="1">
      <c r="A7" s="982"/>
      <c r="B7" s="963"/>
      <c r="C7" s="963"/>
      <c r="D7" s="960"/>
      <c r="E7" s="966"/>
      <c r="F7" s="966"/>
      <c r="G7" s="981"/>
      <c r="H7" s="966"/>
      <c r="I7" s="966"/>
      <c r="J7" s="491" t="s">
        <v>108</v>
      </c>
      <c r="K7" s="492" t="s">
        <v>12</v>
      </c>
      <c r="L7" s="491" t="s">
        <v>108</v>
      </c>
      <c r="M7" s="492" t="s">
        <v>12</v>
      </c>
      <c r="N7" s="491" t="s">
        <v>108</v>
      </c>
      <c r="O7" s="492" t="s">
        <v>12</v>
      </c>
      <c r="P7" s="491" t="s">
        <v>108</v>
      </c>
      <c r="Q7" s="492" t="s">
        <v>12</v>
      </c>
      <c r="R7" s="491" t="s">
        <v>108</v>
      </c>
      <c r="S7" s="492" t="s">
        <v>12</v>
      </c>
      <c r="T7" s="963"/>
      <c r="U7" s="963"/>
      <c r="V7" s="963"/>
      <c r="W7" s="963"/>
      <c r="X7" s="966"/>
    </row>
    <row r="8" spans="1:24" ht="231" customHeight="1">
      <c r="A8" s="419" t="s">
        <v>1406</v>
      </c>
      <c r="B8" s="493" t="s">
        <v>1870</v>
      </c>
      <c r="C8" s="419" t="s">
        <v>1872</v>
      </c>
      <c r="D8" s="387" t="s">
        <v>1874</v>
      </c>
      <c r="E8" s="430" t="s">
        <v>1527</v>
      </c>
      <c r="F8" s="430" t="s">
        <v>1570</v>
      </c>
      <c r="G8" s="625" t="s">
        <v>2132</v>
      </c>
      <c r="H8" s="423" t="s">
        <v>1876</v>
      </c>
      <c r="I8" s="580" t="s">
        <v>1663</v>
      </c>
      <c r="J8" s="533"/>
      <c r="K8" s="534">
        <f t="shared" ref="K8:K10" si="0">S8*J8</f>
        <v>0</v>
      </c>
      <c r="L8" s="533">
        <v>1</v>
      </c>
      <c r="M8" s="534">
        <f t="shared" ref="M8:M10" si="1">S8*L8</f>
        <v>3418</v>
      </c>
      <c r="N8" s="533"/>
      <c r="O8" s="534">
        <f t="shared" ref="O8:O10" si="2">S8*N8</f>
        <v>0</v>
      </c>
      <c r="P8" s="533"/>
      <c r="Q8" s="534">
        <f t="shared" ref="Q8:Q10" si="3">S8*P8</f>
        <v>0</v>
      </c>
      <c r="R8" s="535">
        <f t="shared" ref="R8:R10" si="4">+J8+L8+N8+P8</f>
        <v>1</v>
      </c>
      <c r="S8" s="736">
        <v>3418</v>
      </c>
      <c r="T8" s="420" t="s">
        <v>1664</v>
      </c>
      <c r="U8" s="420" t="s">
        <v>1665</v>
      </c>
      <c r="V8" s="313" t="s">
        <v>1485</v>
      </c>
      <c r="W8" s="420" t="s">
        <v>1728</v>
      </c>
      <c r="X8" s="421" t="s">
        <v>1484</v>
      </c>
    </row>
    <row r="9" spans="1:24" ht="150" customHeight="1">
      <c r="A9" s="814" t="s">
        <v>1405</v>
      </c>
      <c r="B9" s="983" t="s">
        <v>1871</v>
      </c>
      <c r="C9" s="805" t="s">
        <v>1873</v>
      </c>
      <c r="D9" s="811" t="s">
        <v>1875</v>
      </c>
      <c r="E9" s="900" t="s">
        <v>1528</v>
      </c>
      <c r="F9" s="900" t="s">
        <v>1571</v>
      </c>
      <c r="G9" s="625" t="s">
        <v>2133</v>
      </c>
      <c r="H9" s="419" t="s">
        <v>1877</v>
      </c>
      <c r="I9" s="561" t="s">
        <v>2305</v>
      </c>
      <c r="J9" s="533"/>
      <c r="K9" s="534">
        <f t="shared" si="0"/>
        <v>0</v>
      </c>
      <c r="L9" s="533"/>
      <c r="M9" s="534">
        <f t="shared" si="1"/>
        <v>0</v>
      </c>
      <c r="N9" s="533">
        <v>1</v>
      </c>
      <c r="O9" s="534">
        <f t="shared" si="2"/>
        <v>6278</v>
      </c>
      <c r="P9" s="533"/>
      <c r="Q9" s="534">
        <f t="shared" si="3"/>
        <v>0</v>
      </c>
      <c r="R9" s="535">
        <f t="shared" si="4"/>
        <v>1</v>
      </c>
      <c r="S9" s="736">
        <v>6278</v>
      </c>
      <c r="T9" s="420" t="s">
        <v>1666</v>
      </c>
      <c r="U9" s="420" t="s">
        <v>1667</v>
      </c>
      <c r="V9" s="313" t="s">
        <v>1487</v>
      </c>
      <c r="W9" s="420" t="s">
        <v>1950</v>
      </c>
      <c r="X9" s="510" t="s">
        <v>1862</v>
      </c>
    </row>
    <row r="10" spans="1:24" s="299" customFormat="1" ht="192.6" customHeight="1">
      <c r="A10" s="816"/>
      <c r="B10" s="984"/>
      <c r="C10" s="807"/>
      <c r="D10" s="813"/>
      <c r="E10" s="902"/>
      <c r="F10" s="902"/>
      <c r="G10" s="625" t="s">
        <v>2134</v>
      </c>
      <c r="H10" s="419" t="s">
        <v>1877</v>
      </c>
      <c r="I10" s="561" t="s">
        <v>2306</v>
      </c>
      <c r="J10" s="533"/>
      <c r="K10" s="534">
        <f t="shared" si="0"/>
        <v>0</v>
      </c>
      <c r="L10" s="533"/>
      <c r="M10" s="534">
        <f t="shared" si="1"/>
        <v>0</v>
      </c>
      <c r="N10" s="533"/>
      <c r="O10" s="534">
        <f t="shared" si="2"/>
        <v>0</v>
      </c>
      <c r="P10" s="533">
        <v>1</v>
      </c>
      <c r="Q10" s="534">
        <f t="shared" si="3"/>
        <v>0</v>
      </c>
      <c r="R10" s="535">
        <f t="shared" si="4"/>
        <v>1</v>
      </c>
      <c r="S10" s="535"/>
      <c r="T10" s="420" t="s">
        <v>2439</v>
      </c>
      <c r="U10" s="10" t="s">
        <v>2442</v>
      </c>
      <c r="V10" s="313" t="s">
        <v>2440</v>
      </c>
      <c r="W10" s="420" t="s">
        <v>2441</v>
      </c>
      <c r="X10" s="692" t="s">
        <v>1878</v>
      </c>
    </row>
    <row r="11" spans="1:24" s="299" customFormat="1" ht="409.15" customHeight="1">
      <c r="A11" s="664"/>
      <c r="B11" s="493"/>
      <c r="C11" s="374"/>
      <c r="D11" s="641"/>
      <c r="E11" s="430"/>
      <c r="F11" s="430"/>
      <c r="G11" s="625" t="s">
        <v>2382</v>
      </c>
      <c r="H11" s="671" t="s">
        <v>2383</v>
      </c>
      <c r="I11" s="665" t="s">
        <v>2361</v>
      </c>
      <c r="J11" s="533"/>
      <c r="K11" s="534"/>
      <c r="L11" s="533"/>
      <c r="M11" s="534"/>
      <c r="N11" s="533"/>
      <c r="O11" s="534"/>
      <c r="P11" s="533"/>
      <c r="Q11" s="534"/>
      <c r="R11" s="535"/>
      <c r="S11" s="535"/>
      <c r="T11" s="420" t="s">
        <v>2443</v>
      </c>
      <c r="U11" s="420" t="s">
        <v>2444</v>
      </c>
      <c r="V11" s="313" t="s">
        <v>2445</v>
      </c>
      <c r="W11" s="420" t="s">
        <v>1728</v>
      </c>
      <c r="X11" s="692" t="s">
        <v>2446</v>
      </c>
    </row>
    <row r="12" spans="1:24" s="299" customFormat="1" ht="133.15" customHeight="1">
      <c r="A12" s="419"/>
      <c r="B12" s="493"/>
      <c r="C12" s="374"/>
      <c r="D12" s="641"/>
      <c r="E12" s="430"/>
      <c r="F12" s="430"/>
      <c r="G12" s="625" t="s">
        <v>2380</v>
      </c>
      <c r="H12" s="671" t="s">
        <v>2383</v>
      </c>
      <c r="I12" s="665" t="s">
        <v>2836</v>
      </c>
      <c r="J12" s="533"/>
      <c r="K12" s="534">
        <f t="shared" ref="K12:K13" si="5">S12*J12</f>
        <v>0</v>
      </c>
      <c r="L12" s="533"/>
      <c r="M12" s="534">
        <f t="shared" ref="M12:M13" si="6">S12*L12</f>
        <v>0</v>
      </c>
      <c r="N12" s="533">
        <v>1</v>
      </c>
      <c r="O12" s="534">
        <f t="shared" ref="O12:O13" si="7">S12*N12</f>
        <v>70000</v>
      </c>
      <c r="P12" s="533">
        <v>1</v>
      </c>
      <c r="Q12" s="534">
        <f t="shared" ref="Q12:Q13" si="8">S12*P12</f>
        <v>70000</v>
      </c>
      <c r="R12" s="535">
        <f t="shared" ref="R12:R13" si="9">+J12+L12+N12+P12</f>
        <v>2</v>
      </c>
      <c r="S12" s="535">
        <v>70000</v>
      </c>
      <c r="T12" s="420" t="s">
        <v>2447</v>
      </c>
      <c r="U12" s="420" t="s">
        <v>2448</v>
      </c>
      <c r="V12" s="313" t="s">
        <v>2449</v>
      </c>
      <c r="W12" s="420" t="s">
        <v>2450</v>
      </c>
      <c r="X12" s="692" t="s">
        <v>2451</v>
      </c>
    </row>
    <row r="13" spans="1:24" s="299" customFormat="1" ht="251.45" customHeight="1">
      <c r="A13" s="419"/>
      <c r="B13" s="493"/>
      <c r="C13" s="374"/>
      <c r="D13" s="641"/>
      <c r="E13" s="430"/>
      <c r="F13" s="430"/>
      <c r="G13" s="625" t="s">
        <v>2381</v>
      </c>
      <c r="H13" s="671" t="s">
        <v>2383</v>
      </c>
      <c r="I13" s="665" t="s">
        <v>2837</v>
      </c>
      <c r="J13" s="533">
        <v>1</v>
      </c>
      <c r="K13" s="534">
        <f t="shared" si="5"/>
        <v>30000</v>
      </c>
      <c r="L13" s="533"/>
      <c r="M13" s="534">
        <f t="shared" si="6"/>
        <v>0</v>
      </c>
      <c r="N13" s="533"/>
      <c r="O13" s="534">
        <f t="shared" si="7"/>
        <v>0</v>
      </c>
      <c r="P13" s="533">
        <v>0</v>
      </c>
      <c r="Q13" s="534">
        <f t="shared" si="8"/>
        <v>0</v>
      </c>
      <c r="R13" s="535">
        <f t="shared" si="9"/>
        <v>1</v>
      </c>
      <c r="S13" s="535">
        <v>30000</v>
      </c>
      <c r="T13" s="420" t="s">
        <v>2453</v>
      </c>
      <c r="U13" s="420" t="s">
        <v>2452</v>
      </c>
      <c r="V13" s="313" t="s">
        <v>2454</v>
      </c>
      <c r="W13" s="420" t="s">
        <v>2455</v>
      </c>
      <c r="X13" s="692" t="s">
        <v>2451</v>
      </c>
    </row>
    <row r="14" spans="1:24">
      <c r="A14" s="362"/>
      <c r="B14" s="460"/>
      <c r="C14" s="460"/>
      <c r="D14" s="400"/>
      <c r="E14" s="461" t="s">
        <v>1407</v>
      </c>
      <c r="F14" s="460"/>
      <c r="G14" s="460"/>
      <c r="H14" s="462"/>
      <c r="I14" s="642"/>
      <c r="J14" s="463">
        <f t="shared" ref="J14:R14" si="10">SUM(J8:J9)</f>
        <v>0</v>
      </c>
      <c r="K14" s="464">
        <f>SUM(K8:K13)</f>
        <v>30000</v>
      </c>
      <c r="L14" s="463">
        <f t="shared" si="10"/>
        <v>1</v>
      </c>
      <c r="M14" s="464">
        <f>SUM(M8:M13)</f>
        <v>3418</v>
      </c>
      <c r="N14" s="463">
        <f t="shared" si="10"/>
        <v>1</v>
      </c>
      <c r="O14" s="464">
        <f>SUM(O8:O13)</f>
        <v>76278</v>
      </c>
      <c r="P14" s="463">
        <f t="shared" si="10"/>
        <v>0</v>
      </c>
      <c r="Q14" s="464">
        <f>SUM(Q8:Q13)</f>
        <v>70000</v>
      </c>
      <c r="R14" s="464">
        <f t="shared" si="10"/>
        <v>2</v>
      </c>
      <c r="S14" s="464">
        <f>SUM(S8:S13)</f>
        <v>109696</v>
      </c>
      <c r="T14" s="463"/>
      <c r="U14" s="463"/>
      <c r="V14" s="463"/>
      <c r="W14" s="463"/>
      <c r="X14" s="463"/>
    </row>
    <row r="20" spans="11:19">
      <c r="K20"/>
      <c r="M20"/>
      <c r="O20"/>
      <c r="Q20"/>
      <c r="S20"/>
    </row>
    <row r="21" spans="11:19">
      <c r="K21"/>
      <c r="M21"/>
      <c r="O21"/>
      <c r="Q21"/>
      <c r="S21"/>
    </row>
    <row r="22" spans="11:19">
      <c r="K22"/>
      <c r="M22"/>
      <c r="O22"/>
      <c r="Q22"/>
      <c r="S22"/>
    </row>
    <row r="23" spans="11:19">
      <c r="K23"/>
      <c r="M23"/>
      <c r="O23"/>
      <c r="Q23"/>
      <c r="S23"/>
    </row>
    <row r="24" spans="11:19">
      <c r="K24"/>
      <c r="M24"/>
      <c r="O24"/>
      <c r="Q24"/>
      <c r="S24"/>
    </row>
    <row r="25" spans="11:19">
      <c r="K25"/>
      <c r="M25"/>
      <c r="O25"/>
      <c r="Q25"/>
      <c r="S25"/>
    </row>
    <row r="26" spans="11:19">
      <c r="K26"/>
      <c r="M26"/>
      <c r="O26"/>
      <c r="Q26"/>
      <c r="S26"/>
    </row>
    <row r="27" spans="11:19">
      <c r="K27"/>
      <c r="M27"/>
      <c r="O27"/>
      <c r="Q27"/>
      <c r="S27"/>
    </row>
    <row r="28" spans="11:19">
      <c r="K28"/>
      <c r="M28"/>
      <c r="O28"/>
      <c r="Q28"/>
      <c r="S28"/>
    </row>
    <row r="29" spans="11:19">
      <c r="K29"/>
      <c r="M29"/>
      <c r="O29"/>
      <c r="Q29"/>
      <c r="S29"/>
    </row>
    <row r="30" spans="11:19">
      <c r="K30"/>
      <c r="M30"/>
      <c r="O30"/>
      <c r="Q30"/>
      <c r="S30"/>
    </row>
    <row r="31" spans="11:19">
      <c r="K31"/>
      <c r="M31"/>
      <c r="O31"/>
      <c r="Q31"/>
      <c r="S31"/>
    </row>
    <row r="32" spans="11:19">
      <c r="K32"/>
      <c r="M32"/>
      <c r="O32"/>
      <c r="Q32"/>
      <c r="S32"/>
    </row>
  </sheetData>
  <mergeCells count="27">
    <mergeCell ref="H5:H7"/>
    <mergeCell ref="G5:G7"/>
    <mergeCell ref="C9:C10"/>
    <mergeCell ref="A5:A7"/>
    <mergeCell ref="C5:C7"/>
    <mergeCell ref="D5:D7"/>
    <mergeCell ref="B9:B10"/>
    <mergeCell ref="A9:A10"/>
    <mergeCell ref="F9:F10"/>
    <mergeCell ref="E9:E10"/>
    <mergeCell ref="D9:D10"/>
    <mergeCell ref="A3:X3"/>
    <mergeCell ref="X5:X7"/>
    <mergeCell ref="J6:K6"/>
    <mergeCell ref="L6:M6"/>
    <mergeCell ref="N6:O6"/>
    <mergeCell ref="U5:U7"/>
    <mergeCell ref="P6:Q6"/>
    <mergeCell ref="T5:T7"/>
    <mergeCell ref="J5:Q5"/>
    <mergeCell ref="R5:S6"/>
    <mergeCell ref="V5:V7"/>
    <mergeCell ref="W5:W7"/>
    <mergeCell ref="B5:B7"/>
    <mergeCell ref="E5:E7"/>
    <mergeCell ref="F5:F7"/>
    <mergeCell ref="I5:I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H5:H7 I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E5:E7"/>
    <dataValidation allowBlank="1" showInputMessage="1" showErrorMessage="1" promptTitle="INDICADORES DE RESULTADOS" prompt="Medidas o variables para verificar el cumplimiento de cada paso.&#10;" sqref="F5:F7"/>
    <dataValidation allowBlank="1" showInputMessage="1" showErrorMessage="1" promptTitle="CORRELATIVO DE LA ACTIVIDAD" prompt="Estos son los mismos utilizados en los cuadros de costos, los cuales sirven para poder reflejar la Actividad a realizar en cada uno de los cuadros de costos." sqref="G5: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X5:X7"/>
    <dataValidation allowBlank="1" showInputMessage="1" showErrorMessage="1" promptTitle="POBLACIÓN OBJETIVO" prompt="Grupo  de personas al cual se pretende beneficiar con dicho actividad." sqref="W5:W7"/>
    <dataValidation allowBlank="1" showInputMessage="1" showErrorMessage="1" promptTitle="MEDIO DE VERIFICACIÓN" prompt="Corresponde a los elementos a través del cual se acredita y se verifican  las actividades." sqref="V5:V7"/>
    <dataValidation allowBlank="1" showInputMessage="1" showErrorMessage="1" promptTitle="JUSTIFICACIÓN" prompt="Es aquella en que se explica de forma convincente el motivo por el que y para que se va realizar dicha actividad, que beneficio va traer a la institución." sqref="U5:U7"/>
    <dataValidation allowBlank="1" showInputMessage="1" showErrorMessage="1" promptTitle="SUPUESTOS" prompt="Un  supuesto es un dato asumido como cierto a efectos de planificación este puede ser positivo como negativo." sqref="T5:T7"/>
  </dataValidations>
  <pageMargins left="0.51181102362204722" right="1.1023622047244095" top="0.74803149606299213" bottom="0.74803149606299213" header="0.31496062992125984" footer="0.31496062992125984"/>
  <pageSetup paperSize="5" scale="35" fitToHeight="0" orientation="landscape" horizontalDpi="4294967294" r:id="rId1"/>
</worksheet>
</file>

<file path=xl/worksheets/sheet21.xml><?xml version="1.0" encoding="utf-8"?>
<worksheet xmlns="http://schemas.openxmlformats.org/spreadsheetml/2006/main" xmlns:r="http://schemas.openxmlformats.org/officeDocument/2006/relationships">
  <sheetPr>
    <pageSetUpPr fitToPage="1"/>
  </sheetPr>
  <dimension ref="A1:X34"/>
  <sheetViews>
    <sheetView topLeftCell="I1" zoomScale="70" zoomScaleNormal="70" workbookViewId="0">
      <pane ySplit="6" topLeftCell="A7" activePane="bottomLeft" state="frozen"/>
      <selection activeCell="A7" sqref="A7"/>
      <selection pane="bottomLeft" activeCell="R4" sqref="R4:S5"/>
    </sheetView>
  </sheetViews>
  <sheetFormatPr baseColWidth="10" defaultRowHeight="15"/>
  <cols>
    <col min="1" max="2" width="21.7109375" customWidth="1"/>
    <col min="3" max="4" width="21.7109375" style="299" customWidth="1"/>
    <col min="5" max="6" width="27.42578125" customWidth="1"/>
    <col min="7" max="7" width="27.42578125" style="626" customWidth="1"/>
    <col min="8" max="8" width="27.42578125" customWidth="1"/>
    <col min="9" max="9" width="27.42578125" style="299" customWidth="1"/>
    <col min="10" max="10" width="14.28515625" customWidth="1"/>
    <col min="11" max="11" width="14.28515625" style="225" customWidth="1"/>
    <col min="12" max="12" width="14.28515625" customWidth="1"/>
    <col min="13" max="13" width="14.28515625" style="225" customWidth="1"/>
    <col min="14" max="14" width="14.28515625" customWidth="1"/>
    <col min="15" max="15" width="14.28515625" style="225" customWidth="1"/>
    <col min="16" max="16" width="14.28515625" customWidth="1"/>
    <col min="17" max="17" width="14.28515625" style="225" customWidth="1"/>
    <col min="18" max="18" width="15.28515625" customWidth="1"/>
    <col min="19" max="19" width="18.28515625" style="225" customWidth="1"/>
    <col min="20" max="21" width="14.140625" customWidth="1"/>
    <col min="22" max="22" width="19.28515625" customWidth="1"/>
    <col min="23" max="23" width="14.140625" customWidth="1"/>
    <col min="24" max="24" width="17" customWidth="1"/>
  </cols>
  <sheetData>
    <row r="1" spans="1:24">
      <c r="A1" s="329"/>
      <c r="B1" s="332"/>
      <c r="C1" s="332"/>
      <c r="D1" s="332"/>
      <c r="E1" s="332"/>
      <c r="F1" s="332"/>
      <c r="G1" s="409"/>
      <c r="H1" s="332"/>
      <c r="I1" s="332"/>
      <c r="J1" s="332" t="s">
        <v>1410</v>
      </c>
      <c r="K1" s="338"/>
      <c r="L1" s="329"/>
      <c r="M1" s="332"/>
      <c r="N1" s="332"/>
      <c r="O1" s="332"/>
      <c r="P1" s="332"/>
      <c r="Q1" s="332"/>
      <c r="R1" s="332"/>
      <c r="S1" s="332"/>
      <c r="T1" s="332"/>
      <c r="U1" s="332"/>
      <c r="V1" s="332"/>
      <c r="W1" s="332"/>
      <c r="X1" s="332"/>
    </row>
    <row r="2" spans="1:24">
      <c r="A2" s="343" t="s">
        <v>1361</v>
      </c>
      <c r="B2" s="332"/>
      <c r="C2" s="332"/>
      <c r="D2" s="332"/>
      <c r="E2" s="332"/>
      <c r="F2" s="332"/>
      <c r="G2" s="409"/>
      <c r="H2" s="332"/>
      <c r="I2" s="332"/>
      <c r="J2" s="332"/>
      <c r="K2" s="338"/>
      <c r="L2" s="329"/>
      <c r="M2" s="332"/>
      <c r="N2" s="332"/>
      <c r="O2" s="332"/>
      <c r="P2" s="332"/>
      <c r="Q2" s="332"/>
      <c r="R2" s="332"/>
      <c r="S2" s="332"/>
      <c r="T2" s="332"/>
      <c r="U2" s="332"/>
      <c r="V2" s="332"/>
      <c r="W2" s="332"/>
      <c r="X2" s="332"/>
    </row>
    <row r="3" spans="1:24">
      <c r="A3" s="978" t="s">
        <v>1411</v>
      </c>
      <c r="B3" s="978"/>
      <c r="C3" s="978"/>
      <c r="D3" s="978"/>
      <c r="E3" s="978"/>
      <c r="F3" s="978"/>
      <c r="G3" s="978"/>
      <c r="H3" s="978"/>
      <c r="I3" s="978"/>
      <c r="J3" s="978"/>
      <c r="K3" s="978"/>
      <c r="L3" s="978"/>
      <c r="M3" s="978"/>
      <c r="N3" s="978"/>
      <c r="O3" s="978"/>
      <c r="P3" s="978"/>
      <c r="Q3" s="978"/>
      <c r="R3" s="978"/>
      <c r="S3" s="978"/>
      <c r="T3" s="978"/>
      <c r="U3" s="978"/>
      <c r="V3" s="978"/>
      <c r="W3" s="978"/>
      <c r="X3" s="978"/>
    </row>
    <row r="4" spans="1:24" ht="15" customHeight="1">
      <c r="A4" s="924" t="s">
        <v>97</v>
      </c>
      <c r="B4" s="854" t="s">
        <v>112</v>
      </c>
      <c r="C4" s="854" t="s">
        <v>1452</v>
      </c>
      <c r="D4" s="854" t="s">
        <v>1455</v>
      </c>
      <c r="E4" s="826" t="s">
        <v>87</v>
      </c>
      <c r="F4" s="826" t="s">
        <v>88</v>
      </c>
      <c r="G4" s="872" t="s">
        <v>394</v>
      </c>
      <c r="H4" s="826" t="s">
        <v>1432</v>
      </c>
      <c r="I4" s="826" t="s">
        <v>1433</v>
      </c>
      <c r="J4" s="924" t="s">
        <v>100</v>
      </c>
      <c r="K4" s="924"/>
      <c r="L4" s="924"/>
      <c r="M4" s="924"/>
      <c r="N4" s="924"/>
      <c r="O4" s="924"/>
      <c r="P4" s="924"/>
      <c r="Q4" s="924"/>
      <c r="R4" s="925" t="s">
        <v>101</v>
      </c>
      <c r="S4" s="925"/>
      <c r="T4" s="854" t="s">
        <v>102</v>
      </c>
      <c r="U4" s="854" t="s">
        <v>103</v>
      </c>
      <c r="V4" s="854" t="s">
        <v>110</v>
      </c>
      <c r="W4" s="854" t="s">
        <v>109</v>
      </c>
      <c r="X4" s="826" t="s">
        <v>89</v>
      </c>
    </row>
    <row r="5" spans="1:24" ht="15" customHeight="1">
      <c r="A5" s="924"/>
      <c r="B5" s="855"/>
      <c r="C5" s="855"/>
      <c r="D5" s="855"/>
      <c r="E5" s="827"/>
      <c r="F5" s="827"/>
      <c r="G5" s="873"/>
      <c r="H5" s="827"/>
      <c r="I5" s="827"/>
      <c r="J5" s="924" t="s">
        <v>104</v>
      </c>
      <c r="K5" s="924"/>
      <c r="L5" s="924" t="s">
        <v>105</v>
      </c>
      <c r="M5" s="924"/>
      <c r="N5" s="924" t="s">
        <v>106</v>
      </c>
      <c r="O5" s="924"/>
      <c r="P5" s="924" t="s">
        <v>107</v>
      </c>
      <c r="Q5" s="924"/>
      <c r="R5" s="925"/>
      <c r="S5" s="925"/>
      <c r="T5" s="855"/>
      <c r="U5" s="855"/>
      <c r="V5" s="855"/>
      <c r="W5" s="855"/>
      <c r="X5" s="827"/>
    </row>
    <row r="6" spans="1:24" ht="43.15" customHeight="1">
      <c r="A6" s="924"/>
      <c r="B6" s="856"/>
      <c r="C6" s="856"/>
      <c r="D6" s="856"/>
      <c r="E6" s="828"/>
      <c r="F6" s="828"/>
      <c r="G6" s="874"/>
      <c r="H6" s="828"/>
      <c r="I6" s="828"/>
      <c r="J6" s="315" t="s">
        <v>108</v>
      </c>
      <c r="K6" s="319" t="s">
        <v>12</v>
      </c>
      <c r="L6" s="315" t="s">
        <v>108</v>
      </c>
      <c r="M6" s="319" t="s">
        <v>12</v>
      </c>
      <c r="N6" s="315" t="s">
        <v>108</v>
      </c>
      <c r="O6" s="319" t="s">
        <v>12</v>
      </c>
      <c r="P6" s="315" t="s">
        <v>108</v>
      </c>
      <c r="Q6" s="319" t="s">
        <v>12</v>
      </c>
      <c r="R6" s="315" t="s">
        <v>108</v>
      </c>
      <c r="S6" s="319" t="s">
        <v>12</v>
      </c>
      <c r="T6" s="856"/>
      <c r="U6" s="856"/>
      <c r="V6" s="856"/>
      <c r="W6" s="856"/>
      <c r="X6" s="828"/>
    </row>
    <row r="7" spans="1:24" ht="199.15" customHeight="1">
      <c r="A7" s="814" t="s">
        <v>1411</v>
      </c>
      <c r="B7" s="983" t="s">
        <v>1879</v>
      </c>
      <c r="C7" s="814" t="s">
        <v>1880</v>
      </c>
      <c r="D7" s="988" t="s">
        <v>1881</v>
      </c>
      <c r="E7" s="985" t="s">
        <v>1486</v>
      </c>
      <c r="F7" s="985" t="s">
        <v>1572</v>
      </c>
      <c r="G7" s="625" t="s">
        <v>2135</v>
      </c>
      <c r="H7" s="419" t="s">
        <v>1882</v>
      </c>
      <c r="I7" s="561" t="s">
        <v>2695</v>
      </c>
      <c r="J7" s="533"/>
      <c r="K7" s="534">
        <f t="shared" ref="K7:K11" si="0">S7*J7</f>
        <v>0</v>
      </c>
      <c r="L7" s="533">
        <v>1</v>
      </c>
      <c r="M7" s="534">
        <f t="shared" ref="M7:M11" si="1">S7*L7</f>
        <v>7848</v>
      </c>
      <c r="N7" s="533"/>
      <c r="O7" s="534">
        <f t="shared" ref="O7:O11" si="2">S7*N7</f>
        <v>0</v>
      </c>
      <c r="P7" s="533">
        <v>1</v>
      </c>
      <c r="Q7" s="534"/>
      <c r="R7" s="535">
        <f t="shared" ref="R7:R11" si="3">+J7+L7+N7+P7</f>
        <v>2</v>
      </c>
      <c r="S7" s="736">
        <v>7848</v>
      </c>
      <c r="T7" s="814" t="s">
        <v>1668</v>
      </c>
      <c r="U7" s="814" t="s">
        <v>1669</v>
      </c>
      <c r="V7" s="805" t="s">
        <v>1485</v>
      </c>
      <c r="W7" s="814" t="s">
        <v>1992</v>
      </c>
      <c r="X7" s="876" t="s">
        <v>1885</v>
      </c>
    </row>
    <row r="8" spans="1:24" s="299" customFormat="1" ht="90" customHeight="1">
      <c r="A8" s="815"/>
      <c r="B8" s="991"/>
      <c r="C8" s="815"/>
      <c r="D8" s="989"/>
      <c r="E8" s="986"/>
      <c r="F8" s="986"/>
      <c r="G8" s="625" t="s">
        <v>2136</v>
      </c>
      <c r="H8" s="419" t="s">
        <v>1882</v>
      </c>
      <c r="I8" s="561" t="s">
        <v>2307</v>
      </c>
      <c r="J8" s="533"/>
      <c r="K8" s="534">
        <f t="shared" si="0"/>
        <v>0</v>
      </c>
      <c r="L8" s="533">
        <v>1</v>
      </c>
      <c r="M8" s="534">
        <f t="shared" si="1"/>
        <v>0</v>
      </c>
      <c r="N8" s="533">
        <v>0</v>
      </c>
      <c r="O8" s="534">
        <f t="shared" si="2"/>
        <v>0</v>
      </c>
      <c r="P8" s="533">
        <v>0</v>
      </c>
      <c r="Q8" s="534">
        <f t="shared" ref="Q8:Q11" si="4">S8*P8</f>
        <v>0</v>
      </c>
      <c r="R8" s="535">
        <f t="shared" si="3"/>
        <v>1</v>
      </c>
      <c r="S8" s="535"/>
      <c r="T8" s="815"/>
      <c r="U8" s="815"/>
      <c r="V8" s="806"/>
      <c r="W8" s="815"/>
      <c r="X8" s="881"/>
    </row>
    <row r="9" spans="1:24" s="299" customFormat="1" ht="151.15" customHeight="1">
      <c r="A9" s="815"/>
      <c r="B9" s="991"/>
      <c r="C9" s="815"/>
      <c r="D9" s="989"/>
      <c r="E9" s="986"/>
      <c r="F9" s="986"/>
      <c r="G9" s="625" t="s">
        <v>2137</v>
      </c>
      <c r="H9" s="419" t="s">
        <v>1882</v>
      </c>
      <c r="I9" s="561" t="s">
        <v>2308</v>
      </c>
      <c r="J9" s="533"/>
      <c r="K9" s="534">
        <f t="shared" si="0"/>
        <v>0</v>
      </c>
      <c r="L9" s="533"/>
      <c r="M9" s="534">
        <f t="shared" si="1"/>
        <v>0</v>
      </c>
      <c r="N9" s="533">
        <v>1</v>
      </c>
      <c r="O9" s="534">
        <f t="shared" si="2"/>
        <v>0</v>
      </c>
      <c r="P9" s="533"/>
      <c r="Q9" s="534">
        <f t="shared" si="4"/>
        <v>0</v>
      </c>
      <c r="R9" s="535">
        <f t="shared" si="3"/>
        <v>1</v>
      </c>
      <c r="S9" s="535"/>
      <c r="T9" s="815"/>
      <c r="U9" s="815"/>
      <c r="V9" s="807"/>
      <c r="W9" s="815"/>
      <c r="X9" s="877"/>
    </row>
    <row r="10" spans="1:24" ht="165.75">
      <c r="A10" s="815"/>
      <c r="B10" s="991"/>
      <c r="C10" s="815"/>
      <c r="D10" s="989"/>
      <c r="E10" s="986"/>
      <c r="F10" s="986"/>
      <c r="G10" s="625" t="s">
        <v>2138</v>
      </c>
      <c r="H10" s="426" t="s">
        <v>1883</v>
      </c>
      <c r="I10" s="465" t="s">
        <v>2838</v>
      </c>
      <c r="J10" s="533"/>
      <c r="K10" s="534">
        <f t="shared" si="0"/>
        <v>0</v>
      </c>
      <c r="L10" s="533"/>
      <c r="M10" s="534">
        <f t="shared" si="1"/>
        <v>0</v>
      </c>
      <c r="N10" s="533">
        <v>1</v>
      </c>
      <c r="O10" s="534">
        <f t="shared" si="2"/>
        <v>0</v>
      </c>
      <c r="P10" s="533"/>
      <c r="Q10" s="534">
        <f t="shared" si="4"/>
        <v>0</v>
      </c>
      <c r="R10" s="535">
        <f t="shared" si="3"/>
        <v>1</v>
      </c>
      <c r="S10" s="535"/>
      <c r="T10" s="815"/>
      <c r="U10" s="815"/>
      <c r="V10" s="374" t="s">
        <v>1487</v>
      </c>
      <c r="W10" s="815"/>
      <c r="X10" s="458" t="s">
        <v>1489</v>
      </c>
    </row>
    <row r="11" spans="1:24" ht="202.9" customHeight="1">
      <c r="A11" s="815"/>
      <c r="B11" s="991"/>
      <c r="C11" s="815"/>
      <c r="D11" s="989"/>
      <c r="E11" s="986"/>
      <c r="F11" s="986"/>
      <c r="G11" s="625" t="s">
        <v>2139</v>
      </c>
      <c r="H11" s="426" t="s">
        <v>1884</v>
      </c>
      <c r="I11" s="465" t="s">
        <v>2362</v>
      </c>
      <c r="J11" s="533"/>
      <c r="K11" s="534">
        <f t="shared" si="0"/>
        <v>0</v>
      </c>
      <c r="L11" s="533"/>
      <c r="M11" s="534">
        <f t="shared" si="1"/>
        <v>0</v>
      </c>
      <c r="N11" s="533">
        <v>1</v>
      </c>
      <c r="O11" s="534">
        <f t="shared" si="2"/>
        <v>0</v>
      </c>
      <c r="P11" s="533"/>
      <c r="Q11" s="534">
        <f t="shared" si="4"/>
        <v>0</v>
      </c>
      <c r="R11" s="535">
        <f t="shared" si="3"/>
        <v>1</v>
      </c>
      <c r="S11" s="535"/>
      <c r="T11" s="816"/>
      <c r="U11" s="816"/>
      <c r="V11" s="374" t="s">
        <v>1488</v>
      </c>
      <c r="W11" s="816"/>
      <c r="X11" s="458" t="s">
        <v>1489</v>
      </c>
    </row>
    <row r="12" spans="1:24" s="299" customFormat="1" ht="273" customHeight="1">
      <c r="A12" s="815"/>
      <c r="B12" s="991"/>
      <c r="C12" s="815"/>
      <c r="D12" s="989"/>
      <c r="E12" s="986"/>
      <c r="F12" s="986"/>
      <c r="G12" s="625" t="s">
        <v>2377</v>
      </c>
      <c r="H12" s="426" t="s">
        <v>1884</v>
      </c>
      <c r="I12" s="738" t="s">
        <v>2839</v>
      </c>
      <c r="J12" s="533">
        <v>1</v>
      </c>
      <c r="K12" s="534">
        <f t="shared" ref="K12" si="5">S12*J12</f>
        <v>44196</v>
      </c>
      <c r="L12" s="533"/>
      <c r="M12" s="534">
        <f t="shared" ref="M12" si="6">S12*L12</f>
        <v>0</v>
      </c>
      <c r="N12" s="533"/>
      <c r="O12" s="534">
        <f t="shared" ref="O12" si="7">S12*N12</f>
        <v>0</v>
      </c>
      <c r="P12" s="533"/>
      <c r="Q12" s="534">
        <f t="shared" ref="Q12" si="8">S12*P12</f>
        <v>0</v>
      </c>
      <c r="R12" s="535">
        <f t="shared" ref="R12" si="9">+J12+L12+N12+P12</f>
        <v>1</v>
      </c>
      <c r="S12" s="736">
        <v>44196</v>
      </c>
      <c r="T12" s="645" t="s">
        <v>2697</v>
      </c>
      <c r="U12" s="645" t="s">
        <v>2698</v>
      </c>
      <c r="V12" s="374" t="s">
        <v>2699</v>
      </c>
      <c r="W12" s="645" t="s">
        <v>2700</v>
      </c>
      <c r="X12" s="701" t="s">
        <v>2696</v>
      </c>
    </row>
    <row r="13" spans="1:24" s="299" customFormat="1" ht="211.15" customHeight="1">
      <c r="A13" s="815"/>
      <c r="B13" s="991"/>
      <c r="C13" s="815"/>
      <c r="D13" s="989"/>
      <c r="E13" s="986"/>
      <c r="F13" s="986"/>
      <c r="G13" s="625" t="s">
        <v>2378</v>
      </c>
      <c r="H13" s="426" t="s">
        <v>1884</v>
      </c>
      <c r="I13" s="738" t="s">
        <v>2363</v>
      </c>
      <c r="J13" s="533"/>
      <c r="K13" s="534">
        <f t="shared" ref="K13:K14" si="10">S13*J13</f>
        <v>0</v>
      </c>
      <c r="L13" s="533">
        <v>1</v>
      </c>
      <c r="M13" s="534">
        <f t="shared" ref="M13:M14" si="11">S13*L13</f>
        <v>46044</v>
      </c>
      <c r="N13" s="533"/>
      <c r="O13" s="534">
        <f t="shared" ref="O13:O14" si="12">S13*N13</f>
        <v>0</v>
      </c>
      <c r="P13" s="533"/>
      <c r="Q13" s="534">
        <f t="shared" ref="Q13:Q14" si="13">S13*P13</f>
        <v>0</v>
      </c>
      <c r="R13" s="535">
        <f t="shared" ref="R13:R14" si="14">+J13+L13+N13+P13</f>
        <v>1</v>
      </c>
      <c r="S13" s="736">
        <v>46044</v>
      </c>
      <c r="T13" s="645" t="s">
        <v>2705</v>
      </c>
      <c r="U13" s="645" t="s">
        <v>2702</v>
      </c>
      <c r="V13" s="374" t="s">
        <v>2703</v>
      </c>
      <c r="W13" s="645" t="s">
        <v>2704</v>
      </c>
      <c r="X13" s="701" t="s">
        <v>2701</v>
      </c>
    </row>
    <row r="14" spans="1:24" s="299" customFormat="1" ht="196.15" customHeight="1">
      <c r="A14" s="816"/>
      <c r="B14" s="984"/>
      <c r="C14" s="816"/>
      <c r="D14" s="990"/>
      <c r="E14" s="987"/>
      <c r="F14" s="987"/>
      <c r="G14" s="625" t="s">
        <v>2379</v>
      </c>
      <c r="H14" s="426" t="s">
        <v>1884</v>
      </c>
      <c r="I14" s="738" t="s">
        <v>2364</v>
      </c>
      <c r="J14" s="533">
        <v>0.5</v>
      </c>
      <c r="K14" s="534">
        <f t="shared" si="10"/>
        <v>4000</v>
      </c>
      <c r="L14" s="533">
        <v>0.5</v>
      </c>
      <c r="M14" s="534">
        <f t="shared" si="11"/>
        <v>4000</v>
      </c>
      <c r="N14" s="533"/>
      <c r="O14" s="534">
        <f t="shared" si="12"/>
        <v>0</v>
      </c>
      <c r="P14" s="533"/>
      <c r="Q14" s="534">
        <f t="shared" si="13"/>
        <v>0</v>
      </c>
      <c r="R14" s="535">
        <f t="shared" si="14"/>
        <v>1</v>
      </c>
      <c r="S14" s="535">
        <v>8000</v>
      </c>
      <c r="T14" s="645" t="s">
        <v>2707</v>
      </c>
      <c r="U14" s="645" t="s">
        <v>2706</v>
      </c>
      <c r="V14" s="374" t="s">
        <v>2703</v>
      </c>
      <c r="W14" s="645" t="s">
        <v>2708</v>
      </c>
      <c r="X14" s="458" t="s">
        <v>2709</v>
      </c>
    </row>
    <row r="15" spans="1:24" s="299" customFormat="1" ht="196.15" customHeight="1">
      <c r="A15" s="419"/>
      <c r="B15" s="493"/>
      <c r="C15" s="419"/>
      <c r="D15" s="770"/>
      <c r="E15" s="495"/>
      <c r="F15" s="495"/>
      <c r="G15" s="625" t="s">
        <v>2876</v>
      </c>
      <c r="H15" s="426" t="s">
        <v>1884</v>
      </c>
      <c r="I15" s="771" t="s">
        <v>2898</v>
      </c>
      <c r="J15" s="533"/>
      <c r="K15" s="534">
        <f t="shared" ref="K15" si="15">S15*J15</f>
        <v>0</v>
      </c>
      <c r="L15" s="533"/>
      <c r="M15" s="534">
        <f t="shared" ref="M15" si="16">S15*L15</f>
        <v>0</v>
      </c>
      <c r="N15" s="533">
        <v>1</v>
      </c>
      <c r="O15" s="534">
        <f t="shared" ref="O15" si="17">S15*N15</f>
        <v>100363</v>
      </c>
      <c r="P15" s="533"/>
      <c r="Q15" s="534">
        <f t="shared" ref="Q15" si="18">S15*P15</f>
        <v>0</v>
      </c>
      <c r="R15" s="535">
        <f t="shared" ref="R15" si="19">+J15+L15+N15+P15</f>
        <v>1</v>
      </c>
      <c r="S15" s="535">
        <v>100363</v>
      </c>
      <c r="T15" s="750" t="s">
        <v>2877</v>
      </c>
      <c r="U15" s="750" t="s">
        <v>2878</v>
      </c>
      <c r="V15" s="758" t="s">
        <v>2703</v>
      </c>
      <c r="W15" s="750" t="s">
        <v>2880</v>
      </c>
      <c r="X15" s="756" t="s">
        <v>2879</v>
      </c>
    </row>
    <row r="16" spans="1:24">
      <c r="A16" s="461"/>
      <c r="B16" s="460"/>
      <c r="C16" s="460"/>
      <c r="D16" s="460"/>
      <c r="E16" s="461" t="s">
        <v>1409</v>
      </c>
      <c r="F16" s="460"/>
      <c r="G16" s="627"/>
      <c r="H16" s="462"/>
      <c r="I16" s="462"/>
      <c r="J16" s="463">
        <f t="shared" ref="J16:R16" si="20">SUM(J7:J11)</f>
        <v>0</v>
      </c>
      <c r="K16" s="464">
        <f t="shared" si="20"/>
        <v>0</v>
      </c>
      <c r="L16" s="463">
        <f t="shared" si="20"/>
        <v>2</v>
      </c>
      <c r="M16" s="464">
        <f t="shared" si="20"/>
        <v>7848</v>
      </c>
      <c r="N16" s="463">
        <f t="shared" si="20"/>
        <v>3</v>
      </c>
      <c r="O16" s="464">
        <f t="shared" si="20"/>
        <v>0</v>
      </c>
      <c r="P16" s="463">
        <f t="shared" si="20"/>
        <v>1</v>
      </c>
      <c r="Q16" s="464">
        <f t="shared" si="20"/>
        <v>0</v>
      </c>
      <c r="R16" s="464">
        <f t="shared" si="20"/>
        <v>6</v>
      </c>
      <c r="S16" s="464">
        <f>SUM(S7:S15)</f>
        <v>206451</v>
      </c>
      <c r="T16" s="463"/>
      <c r="U16" s="463"/>
      <c r="V16" s="463"/>
      <c r="W16" s="463"/>
      <c r="X16" s="463"/>
    </row>
    <row r="22" spans="11:19">
      <c r="K22"/>
      <c r="M22"/>
      <c r="O22"/>
      <c r="Q22"/>
      <c r="S22"/>
    </row>
    <row r="23" spans="11:19">
      <c r="K23"/>
      <c r="M23"/>
      <c r="O23"/>
      <c r="Q23"/>
      <c r="S23"/>
    </row>
    <row r="24" spans="11:19">
      <c r="K24"/>
      <c r="M24"/>
      <c r="O24"/>
      <c r="Q24"/>
      <c r="S24"/>
    </row>
    <row r="25" spans="11:19">
      <c r="K25"/>
      <c r="M25"/>
      <c r="O25"/>
      <c r="Q25"/>
      <c r="S25"/>
    </row>
    <row r="26" spans="11:19">
      <c r="K26"/>
      <c r="M26"/>
      <c r="O26"/>
      <c r="Q26"/>
      <c r="S26"/>
    </row>
    <row r="27" spans="11:19">
      <c r="K27"/>
      <c r="M27"/>
      <c r="O27"/>
      <c r="Q27"/>
      <c r="S27"/>
    </row>
    <row r="28" spans="11:19">
      <c r="K28"/>
      <c r="M28"/>
      <c r="O28"/>
      <c r="Q28"/>
      <c r="S28"/>
    </row>
    <row r="29" spans="11:19">
      <c r="K29"/>
      <c r="M29"/>
      <c r="O29"/>
      <c r="Q29"/>
      <c r="S29"/>
    </row>
    <row r="30" spans="11:19">
      <c r="K30"/>
      <c r="M30"/>
      <c r="O30"/>
      <c r="Q30"/>
      <c r="S30"/>
    </row>
    <row r="31" spans="11:19">
      <c r="K31"/>
      <c r="M31"/>
      <c r="O31"/>
      <c r="Q31"/>
      <c r="S31"/>
    </row>
    <row r="32" spans="11:19">
      <c r="K32"/>
      <c r="M32"/>
      <c r="O32"/>
      <c r="Q32"/>
      <c r="S32"/>
    </row>
    <row r="33" spans="11:19">
      <c r="K33"/>
      <c r="M33"/>
      <c r="O33"/>
      <c r="Q33"/>
      <c r="S33"/>
    </row>
    <row r="34" spans="11:19">
      <c r="K34"/>
      <c r="M34"/>
      <c r="O34"/>
      <c r="Q34"/>
      <c r="S34"/>
    </row>
  </sheetData>
  <mergeCells count="32">
    <mergeCell ref="P5:Q5"/>
    <mergeCell ref="T4:T6"/>
    <mergeCell ref="T7:T11"/>
    <mergeCell ref="U7:U11"/>
    <mergeCell ref="A3:X3"/>
    <mergeCell ref="A4:A6"/>
    <mergeCell ref="B4:B6"/>
    <mergeCell ref="E4:E6"/>
    <mergeCell ref="F4:F6"/>
    <mergeCell ref="G4:G6"/>
    <mergeCell ref="H4:H6"/>
    <mergeCell ref="J4:Q4"/>
    <mergeCell ref="R4:S5"/>
    <mergeCell ref="W4:W6"/>
    <mergeCell ref="X4:X6"/>
    <mergeCell ref="J5:K5"/>
    <mergeCell ref="A7:A14"/>
    <mergeCell ref="D4:D6"/>
    <mergeCell ref="C4:C6"/>
    <mergeCell ref="I4:I6"/>
    <mergeCell ref="X7:X9"/>
    <mergeCell ref="F7:F14"/>
    <mergeCell ref="E7:E14"/>
    <mergeCell ref="D7:D14"/>
    <mergeCell ref="C7:C14"/>
    <mergeCell ref="V7:V9"/>
    <mergeCell ref="W7:W11"/>
    <mergeCell ref="L5:M5"/>
    <mergeCell ref="U4:U6"/>
    <mergeCell ref="V4:V6"/>
    <mergeCell ref="N5:O5"/>
    <mergeCell ref="B7:B14"/>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G4:G6"/>
    <dataValidation allowBlank="1" showInputMessage="1" showErrorMessage="1" promptTitle="INDICADORES DE RESULTADOS" prompt="Medidas o variables para verificar el cumplimiento de cada pas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E4:E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H4:H6 I4"/>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X4:X6"/>
    <dataValidation allowBlank="1" showInputMessage="1" showErrorMessage="1" promptTitle="POBLACIÓN OBJETIVO" prompt="Grupo  de personas al cual se pretende beneficiar con dicho actividad." sqref="W4:W6"/>
    <dataValidation allowBlank="1" showInputMessage="1" showErrorMessage="1" promptTitle="MEDIO DE VERIFICACIÓN" prompt="Corresponde a los elementos a través del cual se acredita y se verifican  las actividades." sqref="V4:V6"/>
    <dataValidation allowBlank="1" showInputMessage="1" showErrorMessage="1" promptTitle="JUSTIFICACIÓN" prompt="Es aquella en que se explica de forma convincente el motivo por el que y para que se va realizar dicha actividad, que beneficio va traer a la institución." sqref="U4:U6"/>
    <dataValidation allowBlank="1" showInputMessage="1" showErrorMessage="1" promptTitle="SUPUESTOS" prompt="Un  supuesto es un dato asumido como cierto a efectos de planificación este puede ser positivo como negativo." sqref="T4:T6"/>
  </dataValidations>
  <pageMargins left="0.51181102362204722" right="1.1023622047244095" top="0.74803149606299213" bottom="0.74803149606299213" header="0.31496062992125984" footer="0.31496062992125984"/>
  <pageSetup paperSize="5" scale="35" fitToHeight="0" orientation="landscape" horizontalDpi="4294967294" r:id="rId1"/>
  <legacyDrawing r:id="rId2"/>
</worksheet>
</file>

<file path=xl/worksheets/sheet22.xml><?xml version="1.0" encoding="utf-8"?>
<worksheet xmlns="http://schemas.openxmlformats.org/spreadsheetml/2006/main" xmlns:r="http://schemas.openxmlformats.org/officeDocument/2006/relationships">
  <sheetPr>
    <pageSetUpPr fitToPage="1"/>
  </sheetPr>
  <dimension ref="A1:X93"/>
  <sheetViews>
    <sheetView topLeftCell="F1" zoomScale="70" zoomScaleNormal="70" workbookViewId="0">
      <pane ySplit="7" topLeftCell="A57" activePane="bottomLeft" state="frozen"/>
      <selection activeCell="Q6" sqref="Q6"/>
      <selection pane="bottomLeft" activeCell="S58" sqref="S58"/>
    </sheetView>
  </sheetViews>
  <sheetFormatPr baseColWidth="10" defaultColWidth="12.5703125" defaultRowHeight="15"/>
  <cols>
    <col min="1" max="2" width="21.7109375" customWidth="1"/>
    <col min="3" max="3" width="21.7109375" style="299" customWidth="1"/>
    <col min="4" max="4" width="21.7109375" style="394" customWidth="1"/>
    <col min="5" max="6" width="27.42578125" customWidth="1"/>
    <col min="7" max="7" width="27.42578125" style="71" customWidth="1"/>
    <col min="8" max="8" width="27.42578125" customWidth="1"/>
    <col min="9" max="9" width="27.42578125" style="299" customWidth="1"/>
    <col min="10" max="17" width="14.28515625" customWidth="1"/>
    <col min="18" max="18" width="15.28515625" customWidth="1"/>
    <col min="19" max="19" width="19.85546875" customWidth="1"/>
    <col min="20" max="21" width="14.28515625" customWidth="1"/>
    <col min="22" max="22" width="22.28515625" customWidth="1"/>
    <col min="23" max="23" width="14.28515625" customWidth="1"/>
    <col min="24" max="24" width="15.7109375" customWidth="1"/>
  </cols>
  <sheetData>
    <row r="1" spans="1:24" s="245" customFormat="1" ht="12.75">
      <c r="A1" s="320"/>
      <c r="B1" s="320"/>
      <c r="C1" s="320"/>
      <c r="D1" s="425"/>
      <c r="E1" s="320"/>
      <c r="F1" s="320"/>
      <c r="G1" s="618"/>
      <c r="H1" s="320"/>
      <c r="I1" s="320"/>
      <c r="J1" s="321" t="s">
        <v>1412</v>
      </c>
      <c r="K1" s="320"/>
      <c r="L1" s="320"/>
      <c r="M1" s="320"/>
      <c r="N1" s="320"/>
      <c r="O1" s="321"/>
      <c r="P1" s="321"/>
      <c r="Q1" s="321"/>
      <c r="R1" s="321"/>
      <c r="S1" s="321"/>
      <c r="T1" s="321"/>
      <c r="U1" s="321"/>
      <c r="V1" s="321"/>
      <c r="W1" s="321"/>
      <c r="X1" s="321"/>
    </row>
    <row r="2" spans="1:24" s="245" customFormat="1" ht="12.75">
      <c r="A2" s="322" t="s">
        <v>1366</v>
      </c>
      <c r="B2" s="320"/>
      <c r="C2" s="320"/>
      <c r="D2" s="425"/>
      <c r="E2" s="320"/>
      <c r="F2" s="320"/>
      <c r="G2" s="618"/>
      <c r="H2" s="320"/>
      <c r="I2" s="320"/>
      <c r="J2" s="321"/>
      <c r="K2" s="320"/>
      <c r="L2" s="320"/>
      <c r="M2" s="320"/>
      <c r="N2" s="320"/>
      <c r="O2" s="321"/>
      <c r="P2" s="321"/>
      <c r="Q2" s="321"/>
      <c r="R2" s="321"/>
      <c r="S2" s="321"/>
      <c r="T2" s="321"/>
      <c r="U2" s="321"/>
      <c r="V2" s="321"/>
      <c r="W2" s="321"/>
      <c r="X2" s="321"/>
    </row>
    <row r="3" spans="1:24" s="245" customFormat="1" ht="27.75" customHeight="1">
      <c r="A3" s="993" t="s">
        <v>1414</v>
      </c>
      <c r="B3" s="993"/>
      <c r="C3" s="993"/>
      <c r="D3" s="993"/>
      <c r="E3" s="993"/>
      <c r="F3" s="993"/>
      <c r="G3" s="993"/>
      <c r="H3" s="993"/>
      <c r="I3" s="993"/>
      <c r="J3" s="993"/>
      <c r="K3" s="993"/>
      <c r="L3" s="993"/>
      <c r="M3" s="993"/>
      <c r="N3" s="993"/>
      <c r="O3" s="993"/>
      <c r="P3" s="993"/>
      <c r="Q3" s="993"/>
      <c r="R3" s="993"/>
      <c r="S3" s="993"/>
      <c r="T3" s="993"/>
      <c r="U3" s="993"/>
      <c r="V3" s="993"/>
      <c r="W3" s="993"/>
      <c r="X3" s="993"/>
    </row>
    <row r="4" spans="1:24" s="257" customFormat="1" ht="12.75">
      <c r="A4" s="994" t="s">
        <v>1415</v>
      </c>
      <c r="B4" s="994"/>
      <c r="C4" s="994"/>
      <c r="D4" s="994"/>
      <c r="E4" s="994"/>
      <c r="F4" s="994"/>
      <c r="G4" s="994"/>
      <c r="H4" s="994"/>
      <c r="I4" s="994"/>
      <c r="J4" s="994"/>
      <c r="K4" s="994"/>
      <c r="L4" s="994"/>
      <c r="M4" s="994"/>
      <c r="N4" s="994"/>
      <c r="O4" s="994"/>
      <c r="P4" s="994"/>
      <c r="Q4" s="994"/>
      <c r="R4" s="994"/>
      <c r="S4" s="994"/>
      <c r="T4" s="994"/>
      <c r="U4" s="994"/>
      <c r="V4" s="994"/>
      <c r="W4" s="994"/>
      <c r="X4" s="994"/>
    </row>
    <row r="5" spans="1:24" s="66" customFormat="1" ht="23.25" customHeight="1">
      <c r="A5" s="924" t="s">
        <v>97</v>
      </c>
      <c r="B5" s="854" t="s">
        <v>112</v>
      </c>
      <c r="C5" s="854" t="s">
        <v>1452</v>
      </c>
      <c r="D5" s="863" t="s">
        <v>1455</v>
      </c>
      <c r="E5" s="826" t="s">
        <v>87</v>
      </c>
      <c r="F5" s="826" t="s">
        <v>88</v>
      </c>
      <c r="G5" s="872" t="s">
        <v>394</v>
      </c>
      <c r="H5" s="826" t="s">
        <v>1432</v>
      </c>
      <c r="I5" s="826" t="s">
        <v>1454</v>
      </c>
      <c r="J5" s="924" t="s">
        <v>100</v>
      </c>
      <c r="K5" s="924"/>
      <c r="L5" s="924"/>
      <c r="M5" s="924"/>
      <c r="N5" s="924"/>
      <c r="O5" s="924"/>
      <c r="P5" s="924"/>
      <c r="Q5" s="924"/>
      <c r="R5" s="925" t="s">
        <v>101</v>
      </c>
      <c r="S5" s="925"/>
      <c r="T5" s="854" t="s">
        <v>102</v>
      </c>
      <c r="U5" s="854" t="s">
        <v>103</v>
      </c>
      <c r="V5" s="854" t="s">
        <v>110</v>
      </c>
      <c r="W5" s="854" t="s">
        <v>109</v>
      </c>
      <c r="X5" s="826" t="s">
        <v>89</v>
      </c>
    </row>
    <row r="6" spans="1:24" s="66" customFormat="1" ht="15" customHeight="1">
      <c r="A6" s="924"/>
      <c r="B6" s="855"/>
      <c r="C6" s="855"/>
      <c r="D6" s="864"/>
      <c r="E6" s="827"/>
      <c r="F6" s="827"/>
      <c r="G6" s="873"/>
      <c r="H6" s="827"/>
      <c r="I6" s="827"/>
      <c r="J6" s="924" t="s">
        <v>104</v>
      </c>
      <c r="K6" s="924"/>
      <c r="L6" s="924" t="s">
        <v>105</v>
      </c>
      <c r="M6" s="924"/>
      <c r="N6" s="924" t="s">
        <v>106</v>
      </c>
      <c r="O6" s="924"/>
      <c r="P6" s="924" t="s">
        <v>107</v>
      </c>
      <c r="Q6" s="924"/>
      <c r="R6" s="925"/>
      <c r="S6" s="925"/>
      <c r="T6" s="855"/>
      <c r="U6" s="855"/>
      <c r="V6" s="855"/>
      <c r="W6" s="855"/>
      <c r="X6" s="827"/>
    </row>
    <row r="7" spans="1:24" s="67" customFormat="1" ht="24" customHeight="1">
      <c r="A7" s="924"/>
      <c r="B7" s="856"/>
      <c r="C7" s="856"/>
      <c r="D7" s="865"/>
      <c r="E7" s="828"/>
      <c r="F7" s="828"/>
      <c r="G7" s="874"/>
      <c r="H7" s="828"/>
      <c r="I7" s="828"/>
      <c r="J7" s="315" t="s">
        <v>108</v>
      </c>
      <c r="K7" s="319" t="s">
        <v>12</v>
      </c>
      <c r="L7" s="315" t="s">
        <v>108</v>
      </c>
      <c r="M7" s="319" t="s">
        <v>12</v>
      </c>
      <c r="N7" s="315" t="s">
        <v>108</v>
      </c>
      <c r="O7" s="319" t="s">
        <v>12</v>
      </c>
      <c r="P7" s="315" t="s">
        <v>108</v>
      </c>
      <c r="Q7" s="319" t="s">
        <v>12</v>
      </c>
      <c r="R7" s="315" t="s">
        <v>108</v>
      </c>
      <c r="S7" s="319" t="s">
        <v>12</v>
      </c>
      <c r="T7" s="856"/>
      <c r="U7" s="856"/>
      <c r="V7" s="856"/>
      <c r="W7" s="856"/>
      <c r="X7" s="828"/>
    </row>
    <row r="8" spans="1:24" s="236" customFormat="1" ht="12.75">
      <c r="A8" s="324"/>
      <c r="B8" s="325"/>
      <c r="C8" s="325"/>
      <c r="D8" s="422"/>
      <c r="E8" s="325"/>
      <c r="F8" s="325"/>
      <c r="G8" s="607"/>
      <c r="H8" s="325"/>
      <c r="I8" s="325"/>
      <c r="J8" s="325"/>
      <c r="K8" s="324" t="s">
        <v>1412</v>
      </c>
      <c r="L8" s="325"/>
      <c r="M8" s="325"/>
      <c r="N8" s="325"/>
      <c r="O8" s="325"/>
      <c r="P8" s="325"/>
      <c r="Q8" s="325"/>
      <c r="R8" s="325"/>
      <c r="S8" s="325"/>
      <c r="T8" s="325"/>
      <c r="U8" s="325"/>
      <c r="V8" s="325"/>
      <c r="W8" s="325"/>
      <c r="X8" s="326"/>
    </row>
    <row r="9" spans="1:24" ht="227.45" customHeight="1">
      <c r="A9" s="861" t="s">
        <v>1414</v>
      </c>
      <c r="B9" s="967" t="s">
        <v>1886</v>
      </c>
      <c r="C9" s="658" t="s">
        <v>1891</v>
      </c>
      <c r="D9" s="894" t="s">
        <v>1881</v>
      </c>
      <c r="E9" s="447" t="s">
        <v>1494</v>
      </c>
      <c r="F9" s="900" t="s">
        <v>1978</v>
      </c>
      <c r="G9" s="611" t="s">
        <v>2151</v>
      </c>
      <c r="H9" s="410" t="s">
        <v>1905</v>
      </c>
      <c r="I9" s="581" t="s">
        <v>2710</v>
      </c>
      <c r="J9" s="533"/>
      <c r="K9" s="534">
        <f t="shared" ref="K9:K57" si="0">S9*J9</f>
        <v>0</v>
      </c>
      <c r="L9" s="533">
        <v>1</v>
      </c>
      <c r="M9" s="534">
        <f t="shared" ref="M9:M57" si="1">S9*L9</f>
        <v>0</v>
      </c>
      <c r="N9" s="533"/>
      <c r="O9" s="534">
        <f t="shared" ref="O9:O57" si="2">S9*N9</f>
        <v>0</v>
      </c>
      <c r="P9" s="533"/>
      <c r="Q9" s="534">
        <f t="shared" ref="Q9:Q57" si="3">S9*P9</f>
        <v>0</v>
      </c>
      <c r="R9" s="535">
        <f t="shared" ref="R9:R57" si="4">+J9+L9+N9+P9</f>
        <v>1</v>
      </c>
      <c r="S9" s="535"/>
      <c r="T9" s="820" t="s">
        <v>1672</v>
      </c>
      <c r="U9" s="820" t="s">
        <v>1673</v>
      </c>
      <c r="V9" s="1000" t="s">
        <v>2711</v>
      </c>
      <c r="W9" s="882" t="s">
        <v>1919</v>
      </c>
      <c r="X9" s="849" t="s">
        <v>1920</v>
      </c>
    </row>
    <row r="10" spans="1:24" s="299" customFormat="1" ht="173.45" customHeight="1">
      <c r="A10" s="862"/>
      <c r="B10" s="968"/>
      <c r="C10" s="659"/>
      <c r="D10" s="895"/>
      <c r="E10" s="500"/>
      <c r="F10" s="901"/>
      <c r="G10" s="619" t="s">
        <v>2153</v>
      </c>
      <c r="H10" s="410" t="s">
        <v>1905</v>
      </c>
      <c r="I10" s="581" t="s">
        <v>2241</v>
      </c>
      <c r="J10" s="533"/>
      <c r="K10" s="534">
        <f t="shared" si="0"/>
        <v>0</v>
      </c>
      <c r="L10" s="533"/>
      <c r="M10" s="534">
        <f t="shared" si="1"/>
        <v>0</v>
      </c>
      <c r="N10" s="533">
        <v>1</v>
      </c>
      <c r="O10" s="534">
        <f t="shared" si="2"/>
        <v>0</v>
      </c>
      <c r="P10" s="533"/>
      <c r="Q10" s="534">
        <f t="shared" si="3"/>
        <v>0</v>
      </c>
      <c r="R10" s="535">
        <f t="shared" si="4"/>
        <v>1</v>
      </c>
      <c r="S10" s="535"/>
      <c r="T10" s="821"/>
      <c r="U10" s="821"/>
      <c r="V10" s="1000"/>
      <c r="W10" s="998"/>
      <c r="X10" s="850"/>
    </row>
    <row r="11" spans="1:24" s="299" customFormat="1" ht="175.15" customHeight="1">
      <c r="A11" s="862"/>
      <c r="B11" s="968"/>
      <c r="C11" s="659"/>
      <c r="D11" s="895"/>
      <c r="E11" s="500"/>
      <c r="F11" s="901"/>
      <c r="G11" s="619" t="s">
        <v>2154</v>
      </c>
      <c r="H11" s="410" t="s">
        <v>1905</v>
      </c>
      <c r="I11" s="581" t="s">
        <v>2309</v>
      </c>
      <c r="J11" s="533"/>
      <c r="K11" s="534">
        <f t="shared" si="0"/>
        <v>0</v>
      </c>
      <c r="L11" s="533">
        <v>1</v>
      </c>
      <c r="M11" s="534">
        <f t="shared" si="1"/>
        <v>2000</v>
      </c>
      <c r="N11" s="533"/>
      <c r="O11" s="534">
        <f t="shared" si="2"/>
        <v>0</v>
      </c>
      <c r="P11" s="533"/>
      <c r="Q11" s="534">
        <f t="shared" si="3"/>
        <v>0</v>
      </c>
      <c r="R11" s="535">
        <f t="shared" si="4"/>
        <v>1</v>
      </c>
      <c r="S11" s="736">
        <v>2000</v>
      </c>
      <c r="T11" s="822"/>
      <c r="U11" s="822"/>
      <c r="V11" s="1000"/>
      <c r="W11" s="883"/>
      <c r="X11" s="884"/>
    </row>
    <row r="12" spans="1:24" s="299" customFormat="1" ht="210" customHeight="1">
      <c r="A12" s="862"/>
      <c r="B12" s="968"/>
      <c r="C12" s="659"/>
      <c r="D12" s="895"/>
      <c r="E12" s="500"/>
      <c r="F12" s="902"/>
      <c r="G12" s="619" t="s">
        <v>2155</v>
      </c>
      <c r="H12" s="410" t="s">
        <v>1906</v>
      </c>
      <c r="I12" s="582" t="s">
        <v>2712</v>
      </c>
      <c r="J12" s="533">
        <v>1</v>
      </c>
      <c r="K12" s="534">
        <f t="shared" si="0"/>
        <v>0</v>
      </c>
      <c r="L12" s="533"/>
      <c r="M12" s="534">
        <f t="shared" si="1"/>
        <v>0</v>
      </c>
      <c r="N12" s="533">
        <v>1</v>
      </c>
      <c r="O12" s="534">
        <f t="shared" si="2"/>
        <v>0</v>
      </c>
      <c r="P12" s="533"/>
      <c r="Q12" s="534">
        <f t="shared" si="3"/>
        <v>0</v>
      </c>
      <c r="R12" s="535">
        <f t="shared" si="4"/>
        <v>2</v>
      </c>
      <c r="S12" s="535"/>
      <c r="T12" s="820" t="s">
        <v>1674</v>
      </c>
      <c r="U12" s="820" t="s">
        <v>1675</v>
      </c>
      <c r="V12" s="430" t="s">
        <v>2713</v>
      </c>
      <c r="W12" s="882" t="s">
        <v>1921</v>
      </c>
      <c r="X12" s="996" t="s">
        <v>1458</v>
      </c>
    </row>
    <row r="13" spans="1:24" s="299" customFormat="1" ht="261.60000000000002" customHeight="1">
      <c r="A13" s="862"/>
      <c r="B13" s="968"/>
      <c r="C13" s="850"/>
      <c r="D13" s="895"/>
      <c r="E13" s="500"/>
      <c r="F13" s="423"/>
      <c r="G13" s="619" t="s">
        <v>2156</v>
      </c>
      <c r="H13" s="410" t="s">
        <v>1906</v>
      </c>
      <c r="I13" s="582" t="s">
        <v>2310</v>
      </c>
      <c r="J13" s="533"/>
      <c r="K13" s="534">
        <f t="shared" si="0"/>
        <v>0</v>
      </c>
      <c r="L13" s="533">
        <v>1</v>
      </c>
      <c r="M13" s="534">
        <f t="shared" si="1"/>
        <v>205250</v>
      </c>
      <c r="N13" s="533"/>
      <c r="O13" s="534">
        <f t="shared" si="2"/>
        <v>0</v>
      </c>
      <c r="P13" s="533"/>
      <c r="Q13" s="534">
        <f t="shared" si="3"/>
        <v>0</v>
      </c>
      <c r="R13" s="535">
        <f t="shared" si="4"/>
        <v>1</v>
      </c>
      <c r="S13" s="736">
        <v>205250</v>
      </c>
      <c r="T13" s="822"/>
      <c r="U13" s="822"/>
      <c r="V13" s="430" t="s">
        <v>2714</v>
      </c>
      <c r="W13" s="883"/>
      <c r="X13" s="997"/>
    </row>
    <row r="14" spans="1:24" s="299" customFormat="1" ht="235.15" customHeight="1">
      <c r="A14" s="862"/>
      <c r="B14" s="968"/>
      <c r="C14" s="850"/>
      <c r="D14" s="895"/>
      <c r="E14" s="850"/>
      <c r="F14" s="423"/>
      <c r="G14" s="619" t="s">
        <v>2157</v>
      </c>
      <c r="H14" s="424" t="s">
        <v>2141</v>
      </c>
      <c r="I14" s="583" t="s">
        <v>2311</v>
      </c>
      <c r="J14" s="533">
        <v>1</v>
      </c>
      <c r="K14" s="534">
        <f t="shared" si="0"/>
        <v>0</v>
      </c>
      <c r="L14" s="533"/>
      <c r="M14" s="534">
        <f t="shared" si="1"/>
        <v>0</v>
      </c>
      <c r="N14" s="533"/>
      <c r="O14" s="534">
        <f t="shared" si="2"/>
        <v>0</v>
      </c>
      <c r="P14" s="533"/>
      <c r="Q14" s="534">
        <f t="shared" si="3"/>
        <v>0</v>
      </c>
      <c r="R14" s="535">
        <f t="shared" si="4"/>
        <v>1</v>
      </c>
      <c r="S14" s="535"/>
      <c r="T14" s="414" t="s">
        <v>1676</v>
      </c>
      <c r="U14" s="414" t="s">
        <v>1677</v>
      </c>
      <c r="V14" s="652" t="s">
        <v>2715</v>
      </c>
      <c r="W14" s="414" t="s">
        <v>1728</v>
      </c>
      <c r="X14" s="970" t="s">
        <v>2716</v>
      </c>
    </row>
    <row r="15" spans="1:24" s="299" customFormat="1" ht="191.45" customHeight="1">
      <c r="A15" s="862"/>
      <c r="B15" s="968"/>
      <c r="C15" s="850"/>
      <c r="D15" s="895"/>
      <c r="E15" s="850"/>
      <c r="F15" s="423"/>
      <c r="G15" s="619" t="s">
        <v>2158</v>
      </c>
      <c r="H15" s="424" t="s">
        <v>2141</v>
      </c>
      <c r="I15" s="583" t="s">
        <v>2312</v>
      </c>
      <c r="J15" s="533"/>
      <c r="K15" s="534">
        <f t="shared" si="0"/>
        <v>0</v>
      </c>
      <c r="L15" s="533"/>
      <c r="M15" s="534">
        <f t="shared" si="1"/>
        <v>0</v>
      </c>
      <c r="N15" s="533">
        <v>1</v>
      </c>
      <c r="O15" s="534">
        <f t="shared" si="2"/>
        <v>0</v>
      </c>
      <c r="P15" s="533"/>
      <c r="Q15" s="534">
        <f t="shared" si="3"/>
        <v>0</v>
      </c>
      <c r="R15" s="535">
        <f t="shared" si="4"/>
        <v>1</v>
      </c>
      <c r="S15" s="535"/>
      <c r="T15" s="414" t="s">
        <v>1678</v>
      </c>
      <c r="U15" s="414" t="s">
        <v>1679</v>
      </c>
      <c r="V15" s="430" t="s">
        <v>2717</v>
      </c>
      <c r="W15" s="414" t="s">
        <v>1922</v>
      </c>
      <c r="X15" s="972"/>
    </row>
    <row r="16" spans="1:24" s="299" customFormat="1" ht="234.6" customHeight="1">
      <c r="A16" s="862"/>
      <c r="B16" s="968"/>
      <c r="C16" s="850"/>
      <c r="D16" s="606"/>
      <c r="E16" s="850"/>
      <c r="F16" s="423"/>
      <c r="G16" s="619" t="s">
        <v>2159</v>
      </c>
      <c r="H16" s="424" t="s">
        <v>2141</v>
      </c>
      <c r="I16" s="668" t="s">
        <v>2840</v>
      </c>
      <c r="J16" s="533"/>
      <c r="K16" s="534">
        <f t="shared" si="0"/>
        <v>0</v>
      </c>
      <c r="L16" s="533"/>
      <c r="M16" s="534">
        <f t="shared" si="1"/>
        <v>0</v>
      </c>
      <c r="N16" s="533">
        <v>1</v>
      </c>
      <c r="O16" s="534">
        <f t="shared" si="2"/>
        <v>123000</v>
      </c>
      <c r="P16" s="533"/>
      <c r="Q16" s="534">
        <f t="shared" si="3"/>
        <v>0</v>
      </c>
      <c r="R16" s="535">
        <f t="shared" si="4"/>
        <v>1</v>
      </c>
      <c r="S16" s="736">
        <v>123000</v>
      </c>
      <c r="T16" s="820" t="s">
        <v>2719</v>
      </c>
      <c r="U16" s="882" t="s">
        <v>2093</v>
      </c>
      <c r="V16" s="900" t="s">
        <v>2718</v>
      </c>
      <c r="W16" s="696" t="s">
        <v>2094</v>
      </c>
      <c r="X16" s="416" t="s">
        <v>2098</v>
      </c>
    </row>
    <row r="17" spans="1:24" s="299" customFormat="1" ht="277.89999999999998" customHeight="1">
      <c r="A17" s="862"/>
      <c r="B17" s="968"/>
      <c r="C17" s="850"/>
      <c r="D17" s="606"/>
      <c r="E17" s="850"/>
      <c r="F17" s="423"/>
      <c r="G17" s="619" t="s">
        <v>2160</v>
      </c>
      <c r="H17" s="424" t="s">
        <v>2141</v>
      </c>
      <c r="I17" s="668" t="s">
        <v>2313</v>
      </c>
      <c r="J17" s="533">
        <v>1</v>
      </c>
      <c r="K17" s="534">
        <f t="shared" si="0"/>
        <v>3504000</v>
      </c>
      <c r="L17" s="533"/>
      <c r="M17" s="534">
        <f t="shared" si="1"/>
        <v>0</v>
      </c>
      <c r="N17" s="533"/>
      <c r="O17" s="534">
        <f t="shared" si="2"/>
        <v>0</v>
      </c>
      <c r="P17" s="533"/>
      <c r="Q17" s="534">
        <f t="shared" si="3"/>
        <v>0</v>
      </c>
      <c r="R17" s="535">
        <f t="shared" si="4"/>
        <v>1</v>
      </c>
      <c r="S17" s="736">
        <v>3504000</v>
      </c>
      <c r="T17" s="821"/>
      <c r="U17" s="998"/>
      <c r="V17" s="901"/>
      <c r="W17" s="696" t="s">
        <v>2095</v>
      </c>
      <c r="X17" s="416" t="s">
        <v>2734</v>
      </c>
    </row>
    <row r="18" spans="1:24" s="299" customFormat="1" ht="408.6" customHeight="1">
      <c r="A18" s="862"/>
      <c r="B18" s="968"/>
      <c r="C18" s="850"/>
      <c r="D18" s="606"/>
      <c r="E18" s="850"/>
      <c r="F18" s="423"/>
      <c r="G18" s="619" t="s">
        <v>2161</v>
      </c>
      <c r="H18" s="424" t="s">
        <v>2141</v>
      </c>
      <c r="I18" s="669" t="s">
        <v>2907</v>
      </c>
      <c r="J18" s="533">
        <v>1</v>
      </c>
      <c r="K18" s="534">
        <f t="shared" si="0"/>
        <v>269000</v>
      </c>
      <c r="L18" s="533"/>
      <c r="M18" s="534">
        <f t="shared" si="1"/>
        <v>0</v>
      </c>
      <c r="N18" s="533"/>
      <c r="O18" s="534">
        <f t="shared" si="2"/>
        <v>0</v>
      </c>
      <c r="P18" s="533"/>
      <c r="Q18" s="534">
        <f t="shared" si="3"/>
        <v>0</v>
      </c>
      <c r="R18" s="535">
        <f t="shared" si="4"/>
        <v>1</v>
      </c>
      <c r="S18" s="736">
        <v>269000</v>
      </c>
      <c r="T18" s="821"/>
      <c r="U18" s="998"/>
      <c r="V18" s="901"/>
      <c r="W18" s="696" t="s">
        <v>2733</v>
      </c>
      <c r="X18" s="416" t="s">
        <v>2732</v>
      </c>
    </row>
    <row r="19" spans="1:24" s="299" customFormat="1" ht="191.25" customHeight="1">
      <c r="A19" s="862"/>
      <c r="B19" s="968"/>
      <c r="C19" s="850"/>
      <c r="D19" s="650"/>
      <c r="E19" s="850"/>
      <c r="F19" s="423"/>
      <c r="G19" s="619" t="s">
        <v>2371</v>
      </c>
      <c r="H19" s="424" t="s">
        <v>2141</v>
      </c>
      <c r="I19" s="668" t="s">
        <v>2841</v>
      </c>
      <c r="J19" s="533"/>
      <c r="K19" s="534">
        <f t="shared" ref="K19" si="5">S19*J19</f>
        <v>0</v>
      </c>
      <c r="L19" s="533"/>
      <c r="M19" s="534">
        <f t="shared" ref="M19" si="6">S19*L19</f>
        <v>0</v>
      </c>
      <c r="N19" s="533">
        <v>1</v>
      </c>
      <c r="O19" s="534">
        <f t="shared" ref="O19" si="7">S19*N19</f>
        <v>324000</v>
      </c>
      <c r="P19" s="533"/>
      <c r="Q19" s="534">
        <f t="shared" ref="Q19" si="8">S19*P19</f>
        <v>0</v>
      </c>
      <c r="R19" s="535">
        <f t="shared" ref="R19" si="9">+J19+L19+N19+P19</f>
        <v>1</v>
      </c>
      <c r="S19" s="736">
        <v>324000</v>
      </c>
      <c r="T19" s="821"/>
      <c r="U19" s="998"/>
      <c r="V19" s="901"/>
      <c r="W19" s="700"/>
      <c r="X19" s="709"/>
    </row>
    <row r="20" spans="1:24" s="299" customFormat="1" ht="408.75" customHeight="1">
      <c r="A20" s="862"/>
      <c r="B20" s="968"/>
      <c r="C20" s="850"/>
      <c r="D20" s="650"/>
      <c r="E20" s="850"/>
      <c r="F20" s="423"/>
      <c r="G20" s="619" t="s">
        <v>2372</v>
      </c>
      <c r="H20" s="424" t="s">
        <v>2141</v>
      </c>
      <c r="I20" s="669" t="s">
        <v>2842</v>
      </c>
      <c r="J20" s="533"/>
      <c r="K20" s="534">
        <f t="shared" ref="K20:K21" si="10">S20*J20</f>
        <v>0</v>
      </c>
      <c r="L20" s="533">
        <v>1</v>
      </c>
      <c r="M20" s="534">
        <f t="shared" ref="M20:M21" si="11">S20*L20</f>
        <v>1458000</v>
      </c>
      <c r="N20" s="533"/>
      <c r="O20" s="534">
        <f t="shared" ref="O20:O21" si="12">S20*N20</f>
        <v>0</v>
      </c>
      <c r="P20" s="533"/>
      <c r="Q20" s="534">
        <f t="shared" ref="Q20:Q21" si="13">S20*P20</f>
        <v>0</v>
      </c>
      <c r="R20" s="535">
        <f t="shared" ref="R20:R21" si="14">+J20+L20+N20+P20</f>
        <v>1</v>
      </c>
      <c r="S20" s="736">
        <v>1458000</v>
      </c>
      <c r="T20" s="821"/>
      <c r="U20" s="998"/>
      <c r="V20" s="901"/>
      <c r="W20" s="700" t="s">
        <v>2476</v>
      </c>
      <c r="X20" s="709" t="s">
        <v>2729</v>
      </c>
    </row>
    <row r="21" spans="1:24" s="299" customFormat="1" ht="362.45" customHeight="1">
      <c r="A21" s="862"/>
      <c r="B21" s="968"/>
      <c r="C21" s="850"/>
      <c r="D21" s="650"/>
      <c r="E21" s="850"/>
      <c r="F21" s="423"/>
      <c r="G21" s="619" t="s">
        <v>2373</v>
      </c>
      <c r="H21" s="424" t="s">
        <v>2141</v>
      </c>
      <c r="I21" s="739" t="s">
        <v>2843</v>
      </c>
      <c r="J21" s="533">
        <v>0.25</v>
      </c>
      <c r="K21" s="534">
        <f t="shared" si="10"/>
        <v>3741564</v>
      </c>
      <c r="L21" s="533">
        <v>0.25</v>
      </c>
      <c r="M21" s="534">
        <f t="shared" si="11"/>
        <v>3741564</v>
      </c>
      <c r="N21" s="533">
        <v>0.25</v>
      </c>
      <c r="O21" s="534">
        <f t="shared" si="12"/>
        <v>3741564</v>
      </c>
      <c r="P21" s="533">
        <v>0.25</v>
      </c>
      <c r="Q21" s="534">
        <f t="shared" si="13"/>
        <v>3741564</v>
      </c>
      <c r="R21" s="535">
        <f t="shared" si="14"/>
        <v>1</v>
      </c>
      <c r="S21" s="736">
        <v>14966256</v>
      </c>
      <c r="T21" s="821"/>
      <c r="U21" s="998"/>
      <c r="V21" s="901"/>
      <c r="W21" s="955" t="s">
        <v>2728</v>
      </c>
      <c r="X21" s="999" t="s">
        <v>2730</v>
      </c>
    </row>
    <row r="22" spans="1:24" s="299" customFormat="1" ht="177.6" customHeight="1">
      <c r="A22" s="862"/>
      <c r="B22" s="968"/>
      <c r="C22" s="850"/>
      <c r="D22" s="650"/>
      <c r="E22" s="850"/>
      <c r="F22" s="423"/>
      <c r="G22" s="619" t="s">
        <v>2374</v>
      </c>
      <c r="H22" s="424" t="s">
        <v>2141</v>
      </c>
      <c r="I22" s="669" t="s">
        <v>2844</v>
      </c>
      <c r="J22" s="533">
        <v>0.25</v>
      </c>
      <c r="K22" s="534">
        <f t="shared" ref="K22" si="15">S22*J22</f>
        <v>2656833.75</v>
      </c>
      <c r="L22" s="533">
        <v>0.25</v>
      </c>
      <c r="M22" s="534">
        <f t="shared" ref="M22" si="16">S22*L22</f>
        <v>2656833.75</v>
      </c>
      <c r="N22" s="533">
        <v>0.25</v>
      </c>
      <c r="O22" s="534">
        <f t="shared" ref="O22" si="17">S22*N22</f>
        <v>2656833.75</v>
      </c>
      <c r="P22" s="533">
        <v>0.25</v>
      </c>
      <c r="Q22" s="534">
        <f t="shared" ref="Q22" si="18">S22*P22</f>
        <v>2656833.75</v>
      </c>
      <c r="R22" s="535">
        <f t="shared" ref="R22" si="19">+J22+L22+N22+P22</f>
        <v>1</v>
      </c>
      <c r="S22" s="736">
        <v>10627335</v>
      </c>
      <c r="T22" s="821"/>
      <c r="U22" s="998"/>
      <c r="V22" s="901"/>
      <c r="W22" s="955"/>
      <c r="X22" s="999"/>
    </row>
    <row r="23" spans="1:24" s="299" customFormat="1" ht="257.45" customHeight="1">
      <c r="A23" s="862"/>
      <c r="B23" s="968"/>
      <c r="C23" s="850"/>
      <c r="D23" s="698"/>
      <c r="E23" s="850"/>
      <c r="F23" s="423"/>
      <c r="G23" s="619" t="s">
        <v>2375</v>
      </c>
      <c r="H23" s="424" t="s">
        <v>2141</v>
      </c>
      <c r="I23" s="669" t="s">
        <v>2845</v>
      </c>
      <c r="J23" s="533"/>
      <c r="K23" s="534">
        <f t="shared" ref="K23:K24" si="20">S23*J23</f>
        <v>0</v>
      </c>
      <c r="L23" s="533">
        <v>1</v>
      </c>
      <c r="M23" s="534">
        <f t="shared" ref="M23:M24" si="21">S23*L23</f>
        <v>210000</v>
      </c>
      <c r="N23" s="533"/>
      <c r="O23" s="534">
        <f t="shared" ref="O23:O24" si="22">S23*N23</f>
        <v>0</v>
      </c>
      <c r="P23" s="533"/>
      <c r="Q23" s="534">
        <f t="shared" ref="Q23:Q24" si="23">S23*P23</f>
        <v>0</v>
      </c>
      <c r="R23" s="535">
        <f t="shared" ref="R23:R24" si="24">+J23+L23+N23+P23</f>
        <v>1</v>
      </c>
      <c r="S23" s="736">
        <v>210000</v>
      </c>
      <c r="T23" s="822"/>
      <c r="U23" s="883"/>
      <c r="V23" s="902"/>
      <c r="W23" s="700" t="s">
        <v>2727</v>
      </c>
      <c r="X23" s="709" t="s">
        <v>2731</v>
      </c>
    </row>
    <row r="24" spans="1:24" s="299" customFormat="1" ht="160.15" customHeight="1">
      <c r="A24" s="862"/>
      <c r="B24" s="969"/>
      <c r="C24" s="884"/>
      <c r="D24" s="650"/>
      <c r="E24" s="884"/>
      <c r="F24" s="423"/>
      <c r="G24" s="619" t="s">
        <v>2376</v>
      </c>
      <c r="H24" s="424" t="s">
        <v>2141</v>
      </c>
      <c r="I24" s="669" t="s">
        <v>2365</v>
      </c>
      <c r="J24" s="533"/>
      <c r="K24" s="534">
        <f t="shared" si="20"/>
        <v>0</v>
      </c>
      <c r="L24" s="533"/>
      <c r="M24" s="534">
        <f t="shared" si="21"/>
        <v>0</v>
      </c>
      <c r="N24" s="533"/>
      <c r="O24" s="534">
        <f t="shared" si="22"/>
        <v>0</v>
      </c>
      <c r="P24" s="533"/>
      <c r="Q24" s="534">
        <f t="shared" si="23"/>
        <v>0</v>
      </c>
      <c r="R24" s="535">
        <f t="shared" si="24"/>
        <v>0</v>
      </c>
      <c r="S24" s="535"/>
      <c r="T24" s="700" t="s">
        <v>2724</v>
      </c>
      <c r="U24" s="700" t="s">
        <v>2723</v>
      </c>
      <c r="V24" s="430" t="s">
        <v>2720</v>
      </c>
      <c r="W24" s="696" t="s">
        <v>2725</v>
      </c>
      <c r="X24" s="709" t="s">
        <v>2726</v>
      </c>
    </row>
    <row r="25" spans="1:24" s="299" customFormat="1" ht="160.15" customHeight="1">
      <c r="A25" s="862"/>
      <c r="B25" s="759"/>
      <c r="C25" s="746"/>
      <c r="D25" s="755"/>
      <c r="E25" s="746"/>
      <c r="F25" s="423"/>
      <c r="G25" s="619" t="s">
        <v>2864</v>
      </c>
      <c r="H25" s="424" t="s">
        <v>2141</v>
      </c>
      <c r="I25" s="765" t="s">
        <v>2892</v>
      </c>
      <c r="J25" s="533">
        <v>0.25</v>
      </c>
      <c r="K25" s="534">
        <f t="shared" ref="K25:K26" si="25">S25*J25</f>
        <v>726125</v>
      </c>
      <c r="L25" s="533">
        <v>0.25</v>
      </c>
      <c r="M25" s="534">
        <f t="shared" ref="M25:M26" si="26">S25*L25</f>
        <v>726125</v>
      </c>
      <c r="N25" s="533">
        <v>0.25</v>
      </c>
      <c r="O25" s="534">
        <f t="shared" ref="O25:O26" si="27">S25*N25</f>
        <v>726125</v>
      </c>
      <c r="P25" s="533">
        <v>0.25</v>
      </c>
      <c r="Q25" s="534">
        <f t="shared" ref="Q25:Q26" si="28">S25*P25</f>
        <v>726125</v>
      </c>
      <c r="R25" s="535">
        <f t="shared" ref="R25:R26" si="29">+J25+L25+N25+P25</f>
        <v>1</v>
      </c>
      <c r="S25" s="535">
        <v>2904500</v>
      </c>
      <c r="T25" s="747" t="s">
        <v>2865</v>
      </c>
      <c r="U25" s="747" t="s">
        <v>2866</v>
      </c>
      <c r="V25" s="764" t="s">
        <v>2867</v>
      </c>
      <c r="W25" s="747" t="s">
        <v>1728</v>
      </c>
      <c r="X25" s="760" t="s">
        <v>1792</v>
      </c>
    </row>
    <row r="26" spans="1:24" s="299" customFormat="1" ht="160.15" customHeight="1">
      <c r="A26" s="862"/>
      <c r="B26" s="759"/>
      <c r="C26" s="746"/>
      <c r="D26" s="755"/>
      <c r="E26" s="746"/>
      <c r="F26" s="423"/>
      <c r="G26" s="619" t="s">
        <v>2881</v>
      </c>
      <c r="H26" s="424" t="s">
        <v>2141</v>
      </c>
      <c r="I26" s="765" t="s">
        <v>2882</v>
      </c>
      <c r="J26" s="533"/>
      <c r="K26" s="534">
        <f t="shared" si="25"/>
        <v>0</v>
      </c>
      <c r="L26" s="533"/>
      <c r="M26" s="534">
        <f t="shared" si="26"/>
        <v>0</v>
      </c>
      <c r="N26" s="533">
        <v>0.5</v>
      </c>
      <c r="O26" s="534">
        <f t="shared" si="27"/>
        <v>614250</v>
      </c>
      <c r="P26" s="533">
        <v>0.5</v>
      </c>
      <c r="Q26" s="534">
        <f t="shared" si="28"/>
        <v>614250</v>
      </c>
      <c r="R26" s="535">
        <f t="shared" si="29"/>
        <v>1</v>
      </c>
      <c r="S26" s="535">
        <v>1228500</v>
      </c>
      <c r="T26" s="747" t="s">
        <v>2883</v>
      </c>
      <c r="U26" s="747" t="s">
        <v>2884</v>
      </c>
      <c r="V26" s="764" t="s">
        <v>2867</v>
      </c>
      <c r="W26" s="747" t="s">
        <v>2885</v>
      </c>
      <c r="X26" s="760" t="s">
        <v>1792</v>
      </c>
    </row>
    <row r="27" spans="1:24" ht="231" customHeight="1">
      <c r="A27" s="862"/>
      <c r="B27" s="327" t="s">
        <v>1887</v>
      </c>
      <c r="C27" s="805" t="s">
        <v>1892</v>
      </c>
      <c r="D27" s="995" t="s">
        <v>1899</v>
      </c>
      <c r="E27" s="903" t="s">
        <v>1526</v>
      </c>
      <c r="F27" s="903" t="s">
        <v>1979</v>
      </c>
      <c r="G27" s="619" t="s">
        <v>2162</v>
      </c>
      <c r="H27" s="419" t="s">
        <v>2142</v>
      </c>
      <c r="I27" s="573" t="s">
        <v>2846</v>
      </c>
      <c r="J27" s="533"/>
      <c r="K27" s="534">
        <f t="shared" si="0"/>
        <v>0</v>
      </c>
      <c r="L27" s="533">
        <v>1</v>
      </c>
      <c r="M27" s="534">
        <f t="shared" si="1"/>
        <v>0</v>
      </c>
      <c r="N27" s="533"/>
      <c r="O27" s="534">
        <f t="shared" si="2"/>
        <v>0</v>
      </c>
      <c r="P27" s="533"/>
      <c r="Q27" s="534">
        <f t="shared" si="3"/>
        <v>0</v>
      </c>
      <c r="R27" s="535">
        <f t="shared" si="4"/>
        <v>1</v>
      </c>
      <c r="S27" s="535"/>
      <c r="T27" s="820" t="s">
        <v>1680</v>
      </c>
      <c r="U27" s="820" t="s">
        <v>1681</v>
      </c>
      <c r="V27" s="992" t="s">
        <v>1492</v>
      </c>
      <c r="W27" s="882" t="s">
        <v>1728</v>
      </c>
      <c r="X27" s="882" t="s">
        <v>1923</v>
      </c>
    </row>
    <row r="28" spans="1:24" s="299" customFormat="1" ht="247.15" customHeight="1">
      <c r="A28" s="862"/>
      <c r="B28" s="327"/>
      <c r="C28" s="806"/>
      <c r="D28" s="995"/>
      <c r="E28" s="904"/>
      <c r="F28" s="905"/>
      <c r="G28" s="619" t="s">
        <v>2163</v>
      </c>
      <c r="H28" s="419" t="s">
        <v>2142</v>
      </c>
      <c r="I28" s="573" t="s">
        <v>2314</v>
      </c>
      <c r="J28" s="533"/>
      <c r="K28" s="534">
        <f t="shared" si="0"/>
        <v>0</v>
      </c>
      <c r="L28" s="533"/>
      <c r="M28" s="534">
        <f t="shared" si="1"/>
        <v>0</v>
      </c>
      <c r="N28" s="533">
        <v>1</v>
      </c>
      <c r="O28" s="534">
        <f t="shared" si="2"/>
        <v>0</v>
      </c>
      <c r="P28" s="533"/>
      <c r="Q28" s="534">
        <f t="shared" si="3"/>
        <v>0</v>
      </c>
      <c r="R28" s="535">
        <f t="shared" si="4"/>
        <v>1</v>
      </c>
      <c r="S28" s="535"/>
      <c r="T28" s="821"/>
      <c r="U28" s="821"/>
      <c r="V28" s="992"/>
      <c r="W28" s="998"/>
      <c r="X28" s="998"/>
    </row>
    <row r="29" spans="1:24" s="299" customFormat="1" ht="247.15" customHeight="1">
      <c r="A29" s="862"/>
      <c r="B29" s="327"/>
      <c r="C29" s="806"/>
      <c r="D29" s="995"/>
      <c r="E29" s="904"/>
      <c r="F29" s="903"/>
      <c r="G29" s="619" t="s">
        <v>2164</v>
      </c>
      <c r="H29" s="419" t="s">
        <v>2142</v>
      </c>
      <c r="I29" s="573" t="s">
        <v>2315</v>
      </c>
      <c r="J29" s="533"/>
      <c r="K29" s="534">
        <f t="shared" si="0"/>
        <v>0</v>
      </c>
      <c r="L29" s="533"/>
      <c r="M29" s="534">
        <f t="shared" si="1"/>
        <v>0</v>
      </c>
      <c r="N29" s="533">
        <v>1</v>
      </c>
      <c r="O29" s="534">
        <f t="shared" si="2"/>
        <v>0</v>
      </c>
      <c r="P29" s="533"/>
      <c r="Q29" s="534">
        <f t="shared" si="3"/>
        <v>0</v>
      </c>
      <c r="R29" s="535">
        <f t="shared" si="4"/>
        <v>1</v>
      </c>
      <c r="S29" s="535"/>
      <c r="T29" s="821"/>
      <c r="U29" s="821"/>
      <c r="V29" s="992"/>
      <c r="W29" s="998"/>
      <c r="X29" s="998"/>
    </row>
    <row r="30" spans="1:24" s="299" customFormat="1" ht="247.15" customHeight="1">
      <c r="A30" s="862"/>
      <c r="B30" s="327"/>
      <c r="C30" s="806"/>
      <c r="D30" s="995"/>
      <c r="E30" s="904"/>
      <c r="F30" s="905"/>
      <c r="G30" s="619" t="s">
        <v>2165</v>
      </c>
      <c r="H30" s="419" t="s">
        <v>2142</v>
      </c>
      <c r="I30" s="573" t="s">
        <v>1907</v>
      </c>
      <c r="J30" s="533"/>
      <c r="K30" s="534">
        <f t="shared" si="0"/>
        <v>0</v>
      </c>
      <c r="L30" s="533"/>
      <c r="M30" s="534">
        <f t="shared" si="1"/>
        <v>0</v>
      </c>
      <c r="N30" s="533">
        <v>1</v>
      </c>
      <c r="O30" s="534">
        <f t="shared" si="2"/>
        <v>0</v>
      </c>
      <c r="P30" s="533"/>
      <c r="Q30" s="534">
        <f t="shared" si="3"/>
        <v>0</v>
      </c>
      <c r="R30" s="535">
        <f t="shared" si="4"/>
        <v>1</v>
      </c>
      <c r="S30" s="535"/>
      <c r="T30" s="821"/>
      <c r="U30" s="821"/>
      <c r="V30" s="992"/>
      <c r="W30" s="998"/>
      <c r="X30" s="998"/>
    </row>
    <row r="31" spans="1:24" s="299" customFormat="1" ht="247.15" customHeight="1">
      <c r="A31" s="862"/>
      <c r="B31" s="327"/>
      <c r="C31" s="806"/>
      <c r="D31" s="995"/>
      <c r="E31" s="904"/>
      <c r="F31" s="903" t="s">
        <v>1526</v>
      </c>
      <c r="G31" s="619" t="s">
        <v>2166</v>
      </c>
      <c r="H31" s="419" t="s">
        <v>2142</v>
      </c>
      <c r="I31" s="573" t="s">
        <v>1908</v>
      </c>
      <c r="J31" s="533"/>
      <c r="K31" s="534">
        <f t="shared" si="0"/>
        <v>0</v>
      </c>
      <c r="L31" s="533"/>
      <c r="M31" s="534">
        <f t="shared" si="1"/>
        <v>0</v>
      </c>
      <c r="N31" s="533"/>
      <c r="O31" s="534">
        <f t="shared" si="2"/>
        <v>0</v>
      </c>
      <c r="P31" s="533">
        <v>1</v>
      </c>
      <c r="Q31" s="534">
        <f t="shared" si="3"/>
        <v>0</v>
      </c>
      <c r="R31" s="535">
        <f t="shared" si="4"/>
        <v>1</v>
      </c>
      <c r="S31" s="535"/>
      <c r="T31" s="822"/>
      <c r="U31" s="822"/>
      <c r="V31" s="992"/>
      <c r="W31" s="883"/>
      <c r="X31" s="883"/>
    </row>
    <row r="32" spans="1:24" s="299" customFormat="1" ht="271.14999999999998" customHeight="1">
      <c r="A32" s="875"/>
      <c r="B32" s="327" t="s">
        <v>1888</v>
      </c>
      <c r="C32" s="807"/>
      <c r="D32" s="995"/>
      <c r="E32" s="905"/>
      <c r="F32" s="905"/>
      <c r="G32" s="611"/>
      <c r="H32" s="419"/>
      <c r="I32" s="414"/>
      <c r="J32" s="533"/>
      <c r="K32" s="534">
        <f t="shared" si="0"/>
        <v>0</v>
      </c>
      <c r="L32" s="533"/>
      <c r="M32" s="534">
        <f t="shared" si="1"/>
        <v>0</v>
      </c>
      <c r="N32" s="533">
        <v>1</v>
      </c>
      <c r="O32" s="534">
        <f t="shared" si="2"/>
        <v>0</v>
      </c>
      <c r="P32" s="533"/>
      <c r="Q32" s="534">
        <f t="shared" si="3"/>
        <v>0</v>
      </c>
      <c r="R32" s="535">
        <f t="shared" si="4"/>
        <v>1</v>
      </c>
      <c r="S32" s="535"/>
      <c r="T32" s="588"/>
      <c r="U32" s="588"/>
      <c r="V32" s="992"/>
      <c r="W32" s="414"/>
      <c r="X32" s="414"/>
    </row>
    <row r="33" spans="1:24" ht="408.6" customHeight="1">
      <c r="A33" s="861" t="s">
        <v>1415</v>
      </c>
      <c r="B33" s="866" t="s">
        <v>1889</v>
      </c>
      <c r="C33" s="374" t="s">
        <v>1893</v>
      </c>
      <c r="D33" s="432" t="s">
        <v>1900</v>
      </c>
      <c r="E33" s="430" t="s">
        <v>1523</v>
      </c>
      <c r="F33" s="430" t="s">
        <v>1980</v>
      </c>
      <c r="G33" s="611" t="s">
        <v>2152</v>
      </c>
      <c r="H33" s="424" t="s">
        <v>2140</v>
      </c>
      <c r="I33" s="578" t="s">
        <v>2316</v>
      </c>
      <c r="J33" s="533"/>
      <c r="K33" s="534">
        <f t="shared" si="0"/>
        <v>0</v>
      </c>
      <c r="L33" s="533">
        <v>1</v>
      </c>
      <c r="M33" s="534">
        <f t="shared" si="1"/>
        <v>24278</v>
      </c>
      <c r="N33" s="533"/>
      <c r="O33" s="534">
        <f t="shared" si="2"/>
        <v>0</v>
      </c>
      <c r="P33" s="533"/>
      <c r="Q33" s="534">
        <f t="shared" si="3"/>
        <v>0</v>
      </c>
      <c r="R33" s="535">
        <f t="shared" si="4"/>
        <v>1</v>
      </c>
      <c r="S33" s="736">
        <v>24278</v>
      </c>
      <c r="T33" s="414" t="s">
        <v>1682</v>
      </c>
      <c r="U33" s="414" t="s">
        <v>1683</v>
      </c>
      <c r="V33" s="495" t="s">
        <v>1508</v>
      </c>
      <c r="W33" s="414" t="s">
        <v>1728</v>
      </c>
      <c r="X33" s="374" t="s">
        <v>1496</v>
      </c>
    </row>
    <row r="34" spans="1:24" s="299" customFormat="1" ht="143.44999999999999" customHeight="1">
      <c r="A34" s="862"/>
      <c r="B34" s="867"/>
      <c r="C34" s="802" t="s">
        <v>1894</v>
      </c>
      <c r="D34" s="811" t="s">
        <v>1901</v>
      </c>
      <c r="E34" s="900" t="s">
        <v>1490</v>
      </c>
      <c r="F34" s="900" t="s">
        <v>1981</v>
      </c>
      <c r="G34" s="620" t="s">
        <v>2167</v>
      </c>
      <c r="H34" s="426" t="s">
        <v>2143</v>
      </c>
      <c r="I34" s="584" t="s">
        <v>2317</v>
      </c>
      <c r="J34" s="533">
        <v>1</v>
      </c>
      <c r="K34" s="534">
        <f t="shared" si="0"/>
        <v>0</v>
      </c>
      <c r="L34" s="533"/>
      <c r="M34" s="534">
        <f t="shared" si="1"/>
        <v>0</v>
      </c>
      <c r="N34" s="533"/>
      <c r="O34" s="534">
        <f t="shared" si="2"/>
        <v>0</v>
      </c>
      <c r="P34" s="533"/>
      <c r="Q34" s="534">
        <f t="shared" si="3"/>
        <v>0</v>
      </c>
      <c r="R34" s="535">
        <f t="shared" si="4"/>
        <v>1</v>
      </c>
      <c r="S34" s="535"/>
      <c r="T34" s="955" t="s">
        <v>1684</v>
      </c>
      <c r="U34" s="955" t="s">
        <v>1685</v>
      </c>
      <c r="V34" s="900" t="s">
        <v>2735</v>
      </c>
      <c r="W34" s="882" t="s">
        <v>1924</v>
      </c>
      <c r="X34" s="882" t="s">
        <v>1925</v>
      </c>
    </row>
    <row r="35" spans="1:24" s="299" customFormat="1" ht="117.6" customHeight="1">
      <c r="A35" s="862"/>
      <c r="B35" s="867"/>
      <c r="C35" s="803"/>
      <c r="D35" s="812"/>
      <c r="E35" s="901"/>
      <c r="F35" s="901"/>
      <c r="G35" s="620" t="s">
        <v>2167</v>
      </c>
      <c r="H35" s="426" t="s">
        <v>2143</v>
      </c>
      <c r="I35" s="584" t="s">
        <v>1909</v>
      </c>
      <c r="J35" s="533"/>
      <c r="K35" s="534">
        <f t="shared" si="0"/>
        <v>0</v>
      </c>
      <c r="L35" s="533">
        <v>1</v>
      </c>
      <c r="M35" s="534">
        <f t="shared" si="1"/>
        <v>0</v>
      </c>
      <c r="N35" s="533"/>
      <c r="O35" s="534">
        <f t="shared" si="2"/>
        <v>0</v>
      </c>
      <c r="P35" s="533"/>
      <c r="Q35" s="534">
        <f t="shared" si="3"/>
        <v>0</v>
      </c>
      <c r="R35" s="535">
        <f t="shared" si="4"/>
        <v>1</v>
      </c>
      <c r="S35" s="535"/>
      <c r="T35" s="955"/>
      <c r="U35" s="955"/>
      <c r="V35" s="901"/>
      <c r="W35" s="998"/>
      <c r="X35" s="998"/>
    </row>
    <row r="36" spans="1:24" s="299" customFormat="1" ht="148.15" customHeight="1">
      <c r="A36" s="862"/>
      <c r="B36" s="867"/>
      <c r="C36" s="803"/>
      <c r="D36" s="812"/>
      <c r="E36" s="901"/>
      <c r="F36" s="901"/>
      <c r="G36" s="620" t="s">
        <v>2168</v>
      </c>
      <c r="H36" s="426" t="s">
        <v>2143</v>
      </c>
      <c r="I36" s="584" t="s">
        <v>2318</v>
      </c>
      <c r="J36" s="533"/>
      <c r="K36" s="534">
        <f t="shared" si="0"/>
        <v>0</v>
      </c>
      <c r="L36" s="533">
        <v>1</v>
      </c>
      <c r="M36" s="534">
        <f t="shared" si="1"/>
        <v>0</v>
      </c>
      <c r="N36" s="533"/>
      <c r="O36" s="534">
        <f t="shared" si="2"/>
        <v>0</v>
      </c>
      <c r="P36" s="533"/>
      <c r="Q36" s="534">
        <f t="shared" si="3"/>
        <v>0</v>
      </c>
      <c r="R36" s="535">
        <f t="shared" si="4"/>
        <v>1</v>
      </c>
      <c r="S36" s="535"/>
      <c r="T36" s="955"/>
      <c r="U36" s="955"/>
      <c r="V36" s="901"/>
      <c r="W36" s="998"/>
      <c r="X36" s="998"/>
    </row>
    <row r="37" spans="1:24" s="299" customFormat="1" ht="174.6" customHeight="1">
      <c r="A37" s="862"/>
      <c r="B37" s="867"/>
      <c r="C37" s="803"/>
      <c r="D37" s="812"/>
      <c r="E37" s="901"/>
      <c r="F37" s="901"/>
      <c r="G37" s="620" t="s">
        <v>2169</v>
      </c>
      <c r="H37" s="426" t="s">
        <v>2143</v>
      </c>
      <c r="I37" s="584" t="s">
        <v>2319</v>
      </c>
      <c r="J37" s="533"/>
      <c r="K37" s="534">
        <f t="shared" si="0"/>
        <v>0</v>
      </c>
      <c r="L37" s="533"/>
      <c r="M37" s="534">
        <f t="shared" si="1"/>
        <v>0</v>
      </c>
      <c r="N37" s="533">
        <v>1</v>
      </c>
      <c r="O37" s="534">
        <f t="shared" si="2"/>
        <v>0</v>
      </c>
      <c r="P37" s="533"/>
      <c r="Q37" s="534">
        <f t="shared" si="3"/>
        <v>0</v>
      </c>
      <c r="R37" s="535">
        <f t="shared" si="4"/>
        <v>1</v>
      </c>
      <c r="S37" s="535"/>
      <c r="T37" s="955"/>
      <c r="U37" s="955"/>
      <c r="V37" s="902"/>
      <c r="W37" s="883"/>
      <c r="X37" s="883"/>
    </row>
    <row r="38" spans="1:24" s="299" customFormat="1" ht="227.45" customHeight="1">
      <c r="A38" s="862"/>
      <c r="B38" s="867"/>
      <c r="C38" s="804"/>
      <c r="D38" s="813"/>
      <c r="E38" s="902"/>
      <c r="F38" s="902"/>
      <c r="G38" s="620" t="s">
        <v>2170</v>
      </c>
      <c r="H38" s="426" t="s">
        <v>2144</v>
      </c>
      <c r="I38" s="585" t="s">
        <v>1910</v>
      </c>
      <c r="J38" s="533">
        <v>1</v>
      </c>
      <c r="K38" s="534">
        <f t="shared" si="0"/>
        <v>2278</v>
      </c>
      <c r="L38" s="533"/>
      <c r="M38" s="534">
        <f t="shared" si="1"/>
        <v>0</v>
      </c>
      <c r="N38" s="533"/>
      <c r="O38" s="534">
        <f t="shared" si="2"/>
        <v>0</v>
      </c>
      <c r="P38" s="533"/>
      <c r="Q38" s="534">
        <f t="shared" si="3"/>
        <v>0</v>
      </c>
      <c r="R38" s="535">
        <f t="shared" si="4"/>
        <v>1</v>
      </c>
      <c r="S38" s="736">
        <v>2278</v>
      </c>
      <c r="T38" s="955" t="s">
        <v>1686</v>
      </c>
      <c r="U38" s="955" t="s">
        <v>1687</v>
      </c>
      <c r="V38" s="430" t="s">
        <v>2736</v>
      </c>
      <c r="W38" s="820" t="s">
        <v>1928</v>
      </c>
      <c r="X38" s="414" t="s">
        <v>1495</v>
      </c>
    </row>
    <row r="39" spans="1:24" s="299" customFormat="1" ht="144.6" customHeight="1">
      <c r="A39" s="862"/>
      <c r="B39" s="867"/>
      <c r="C39" s="440"/>
      <c r="D39" s="434"/>
      <c r="E39" s="435"/>
      <c r="F39" s="435"/>
      <c r="G39" s="620" t="s">
        <v>2171</v>
      </c>
      <c r="H39" s="426" t="s">
        <v>2144</v>
      </c>
      <c r="I39" s="585" t="s">
        <v>1911</v>
      </c>
      <c r="J39" s="533">
        <v>0.25</v>
      </c>
      <c r="K39" s="534">
        <f t="shared" si="0"/>
        <v>0</v>
      </c>
      <c r="L39" s="533">
        <v>0.25</v>
      </c>
      <c r="M39" s="534">
        <f t="shared" si="1"/>
        <v>0</v>
      </c>
      <c r="N39" s="533">
        <v>0.25</v>
      </c>
      <c r="O39" s="534">
        <f t="shared" si="2"/>
        <v>0</v>
      </c>
      <c r="P39" s="533">
        <v>0.25</v>
      </c>
      <c r="Q39" s="534">
        <f t="shared" si="3"/>
        <v>0</v>
      </c>
      <c r="R39" s="535">
        <f t="shared" si="4"/>
        <v>1</v>
      </c>
      <c r="S39" s="535"/>
      <c r="T39" s="955"/>
      <c r="U39" s="955"/>
      <c r="V39" s="430" t="s">
        <v>2737</v>
      </c>
      <c r="W39" s="821"/>
      <c r="X39" s="414" t="s">
        <v>1926</v>
      </c>
    </row>
    <row r="40" spans="1:24" s="299" customFormat="1" ht="134.44999999999999" customHeight="1">
      <c r="A40" s="862"/>
      <c r="B40" s="867"/>
      <c r="C40" s="440"/>
      <c r="D40" s="434"/>
      <c r="E40" s="435"/>
      <c r="F40" s="435"/>
      <c r="G40" s="620" t="s">
        <v>2172</v>
      </c>
      <c r="H40" s="426" t="s">
        <v>2144</v>
      </c>
      <c r="I40" s="585" t="s">
        <v>2738</v>
      </c>
      <c r="J40" s="533"/>
      <c r="K40" s="534">
        <f t="shared" si="0"/>
        <v>0</v>
      </c>
      <c r="L40" s="533"/>
      <c r="M40" s="534">
        <f t="shared" si="1"/>
        <v>0</v>
      </c>
      <c r="N40" s="533">
        <v>1</v>
      </c>
      <c r="O40" s="534">
        <f t="shared" si="2"/>
        <v>6278</v>
      </c>
      <c r="P40" s="533"/>
      <c r="Q40" s="534">
        <f t="shared" si="3"/>
        <v>0</v>
      </c>
      <c r="R40" s="535">
        <f t="shared" si="4"/>
        <v>1</v>
      </c>
      <c r="S40" s="736">
        <v>6278</v>
      </c>
      <c r="T40" s="955"/>
      <c r="U40" s="955"/>
      <c r="V40" s="900" t="s">
        <v>2740</v>
      </c>
      <c r="W40" s="821"/>
      <c r="X40" s="882" t="s">
        <v>1927</v>
      </c>
    </row>
    <row r="41" spans="1:24" s="299" customFormat="1" ht="146.44999999999999" customHeight="1">
      <c r="A41" s="862"/>
      <c r="B41" s="867"/>
      <c r="C41" s="440"/>
      <c r="D41" s="434"/>
      <c r="E41" s="435"/>
      <c r="F41" s="435"/>
      <c r="G41" s="620" t="s">
        <v>2173</v>
      </c>
      <c r="H41" s="426" t="s">
        <v>2144</v>
      </c>
      <c r="I41" s="585" t="s">
        <v>1912</v>
      </c>
      <c r="J41" s="533"/>
      <c r="K41" s="534">
        <f t="shared" si="0"/>
        <v>0</v>
      </c>
      <c r="L41" s="533"/>
      <c r="M41" s="534">
        <f t="shared" si="1"/>
        <v>0</v>
      </c>
      <c r="N41" s="533"/>
      <c r="O41" s="534">
        <f t="shared" si="2"/>
        <v>0</v>
      </c>
      <c r="P41" s="533"/>
      <c r="Q41" s="534">
        <f t="shared" si="3"/>
        <v>0</v>
      </c>
      <c r="R41" s="535">
        <f t="shared" si="4"/>
        <v>0</v>
      </c>
      <c r="S41" s="535"/>
      <c r="T41" s="955"/>
      <c r="U41" s="955"/>
      <c r="V41" s="901"/>
      <c r="W41" s="821"/>
      <c r="X41" s="998"/>
    </row>
    <row r="42" spans="1:24" s="299" customFormat="1" ht="176.45" customHeight="1">
      <c r="A42" s="862"/>
      <c r="B42" s="867"/>
      <c r="C42" s="440"/>
      <c r="D42" s="434"/>
      <c r="E42" s="435"/>
      <c r="F42" s="435"/>
      <c r="G42" s="620" t="s">
        <v>2174</v>
      </c>
      <c r="H42" s="426" t="s">
        <v>2144</v>
      </c>
      <c r="I42" s="585" t="s">
        <v>2320</v>
      </c>
      <c r="J42" s="533"/>
      <c r="K42" s="534">
        <f t="shared" si="0"/>
        <v>0</v>
      </c>
      <c r="L42" s="533"/>
      <c r="M42" s="534">
        <f t="shared" si="1"/>
        <v>0</v>
      </c>
      <c r="N42" s="533"/>
      <c r="O42" s="534">
        <f t="shared" si="2"/>
        <v>0</v>
      </c>
      <c r="P42" s="533"/>
      <c r="Q42" s="534">
        <f t="shared" si="3"/>
        <v>0</v>
      </c>
      <c r="R42" s="535">
        <f t="shared" si="4"/>
        <v>0</v>
      </c>
      <c r="S42" s="535"/>
      <c r="T42" s="955"/>
      <c r="U42" s="955"/>
      <c r="V42" s="902"/>
      <c r="W42" s="821"/>
      <c r="X42" s="998"/>
    </row>
    <row r="43" spans="1:24" s="299" customFormat="1" ht="163.9" customHeight="1">
      <c r="A43" s="862"/>
      <c r="B43" s="867"/>
      <c r="C43" s="440"/>
      <c r="D43" s="434"/>
      <c r="E43" s="435"/>
      <c r="F43" s="435"/>
      <c r="G43" s="620" t="s">
        <v>2175</v>
      </c>
      <c r="H43" s="426" t="s">
        <v>2144</v>
      </c>
      <c r="I43" s="585" t="s">
        <v>1574</v>
      </c>
      <c r="J43" s="533"/>
      <c r="K43" s="534">
        <f t="shared" si="0"/>
        <v>0</v>
      </c>
      <c r="L43" s="533"/>
      <c r="M43" s="534">
        <f t="shared" si="1"/>
        <v>0</v>
      </c>
      <c r="N43" s="533"/>
      <c r="O43" s="534">
        <f t="shared" si="2"/>
        <v>0</v>
      </c>
      <c r="P43" s="533"/>
      <c r="Q43" s="534">
        <f t="shared" si="3"/>
        <v>0</v>
      </c>
      <c r="R43" s="535">
        <f t="shared" si="4"/>
        <v>0</v>
      </c>
      <c r="S43" s="535"/>
      <c r="T43" s="955"/>
      <c r="U43" s="955"/>
      <c r="V43" s="430" t="s">
        <v>2739</v>
      </c>
      <c r="W43" s="822"/>
      <c r="X43" s="883"/>
    </row>
    <row r="44" spans="1:24" s="299" customFormat="1" ht="158.44999999999999" customHeight="1">
      <c r="A44" s="862"/>
      <c r="B44" s="867"/>
      <c r="C44" s="805" t="s">
        <v>1895</v>
      </c>
      <c r="D44" s="811" t="s">
        <v>1902</v>
      </c>
      <c r="E44" s="906" t="s">
        <v>1493</v>
      </c>
      <c r="F44" s="903" t="s">
        <v>1982</v>
      </c>
      <c r="G44" s="611" t="s">
        <v>2176</v>
      </c>
      <c r="H44" s="426" t="s">
        <v>2145</v>
      </c>
      <c r="I44" s="586" t="s">
        <v>1671</v>
      </c>
      <c r="J44" s="533"/>
      <c r="K44" s="534">
        <f t="shared" si="0"/>
        <v>0</v>
      </c>
      <c r="L44" s="533">
        <v>1</v>
      </c>
      <c r="M44" s="534">
        <f t="shared" si="1"/>
        <v>0</v>
      </c>
      <c r="N44" s="533"/>
      <c r="O44" s="534">
        <f t="shared" si="2"/>
        <v>0</v>
      </c>
      <c r="P44" s="533"/>
      <c r="Q44" s="534">
        <f t="shared" si="3"/>
        <v>0</v>
      </c>
      <c r="R44" s="535">
        <f t="shared" si="4"/>
        <v>1</v>
      </c>
      <c r="S44" s="535"/>
      <c r="T44" s="820" t="s">
        <v>1688</v>
      </c>
      <c r="U44" s="820" t="s">
        <v>1689</v>
      </c>
      <c r="V44" s="903" t="s">
        <v>2742</v>
      </c>
      <c r="W44" s="820" t="s">
        <v>2741</v>
      </c>
      <c r="X44" s="414" t="s">
        <v>1929</v>
      </c>
    </row>
    <row r="45" spans="1:24" s="299" customFormat="1" ht="128.44999999999999" customHeight="1">
      <c r="A45" s="862"/>
      <c r="B45" s="867"/>
      <c r="C45" s="806"/>
      <c r="D45" s="812"/>
      <c r="E45" s="907"/>
      <c r="F45" s="904"/>
      <c r="G45" s="611" t="s">
        <v>2177</v>
      </c>
      <c r="H45" s="426" t="s">
        <v>2145</v>
      </c>
      <c r="I45" s="586" t="s">
        <v>2321</v>
      </c>
      <c r="J45" s="533"/>
      <c r="K45" s="534">
        <f t="shared" si="0"/>
        <v>0</v>
      </c>
      <c r="L45" s="533">
        <v>1</v>
      </c>
      <c r="M45" s="534">
        <f t="shared" si="1"/>
        <v>0</v>
      </c>
      <c r="N45" s="533"/>
      <c r="O45" s="534">
        <f t="shared" si="2"/>
        <v>0</v>
      </c>
      <c r="P45" s="533"/>
      <c r="Q45" s="534">
        <f t="shared" si="3"/>
        <v>0</v>
      </c>
      <c r="R45" s="535">
        <f t="shared" si="4"/>
        <v>1</v>
      </c>
      <c r="S45" s="535"/>
      <c r="T45" s="821"/>
      <c r="U45" s="821"/>
      <c r="V45" s="904"/>
      <c r="W45" s="821"/>
      <c r="X45" s="414" t="s">
        <v>1930</v>
      </c>
    </row>
    <row r="46" spans="1:24" s="299" customFormat="1" ht="96.6" customHeight="1">
      <c r="A46" s="862"/>
      <c r="B46" s="867"/>
      <c r="C46" s="806"/>
      <c r="D46" s="812"/>
      <c r="E46" s="907"/>
      <c r="F46" s="904"/>
      <c r="G46" s="611" t="s">
        <v>2178</v>
      </c>
      <c r="H46" s="426" t="s">
        <v>2145</v>
      </c>
      <c r="I46" s="586" t="s">
        <v>1670</v>
      </c>
      <c r="J46" s="533"/>
      <c r="K46" s="534">
        <f t="shared" si="0"/>
        <v>0</v>
      </c>
      <c r="L46" s="533"/>
      <c r="M46" s="534">
        <f t="shared" si="1"/>
        <v>0</v>
      </c>
      <c r="N46" s="533">
        <v>1</v>
      </c>
      <c r="O46" s="534">
        <f t="shared" si="2"/>
        <v>0</v>
      </c>
      <c r="P46" s="533"/>
      <c r="Q46" s="534">
        <f t="shared" si="3"/>
        <v>0</v>
      </c>
      <c r="R46" s="535">
        <f t="shared" si="4"/>
        <v>1</v>
      </c>
      <c r="S46" s="535"/>
      <c r="T46" s="821"/>
      <c r="U46" s="821"/>
      <c r="V46" s="904"/>
      <c r="W46" s="821"/>
      <c r="X46" s="414" t="s">
        <v>1929</v>
      </c>
    </row>
    <row r="47" spans="1:24" s="299" customFormat="1" ht="122.45" customHeight="1">
      <c r="A47" s="862"/>
      <c r="B47" s="867"/>
      <c r="C47" s="806"/>
      <c r="D47" s="812"/>
      <c r="E47" s="907"/>
      <c r="F47" s="904"/>
      <c r="G47" s="611" t="s">
        <v>2179</v>
      </c>
      <c r="H47" s="426" t="s">
        <v>2145</v>
      </c>
      <c r="I47" s="586" t="s">
        <v>2322</v>
      </c>
      <c r="J47" s="533"/>
      <c r="K47" s="534">
        <f t="shared" si="0"/>
        <v>0</v>
      </c>
      <c r="L47" s="533"/>
      <c r="M47" s="534">
        <f t="shared" si="1"/>
        <v>0</v>
      </c>
      <c r="N47" s="533">
        <v>1</v>
      </c>
      <c r="O47" s="534">
        <f t="shared" si="2"/>
        <v>0</v>
      </c>
      <c r="P47" s="533"/>
      <c r="Q47" s="534">
        <f t="shared" si="3"/>
        <v>0</v>
      </c>
      <c r="R47" s="535">
        <f t="shared" si="4"/>
        <v>1</v>
      </c>
      <c r="S47" s="535"/>
      <c r="T47" s="822"/>
      <c r="U47" s="822"/>
      <c r="V47" s="905"/>
      <c r="W47" s="822"/>
      <c r="X47" s="414" t="s">
        <v>1931</v>
      </c>
    </row>
    <row r="48" spans="1:24" s="299" customFormat="1" ht="129" customHeight="1">
      <c r="A48" s="862"/>
      <c r="B48" s="867"/>
      <c r="C48" s="806"/>
      <c r="D48" s="812"/>
      <c r="E48" s="908"/>
      <c r="F48" s="905"/>
      <c r="G48" s="611" t="s">
        <v>2180</v>
      </c>
      <c r="H48" s="426" t="s">
        <v>2146</v>
      </c>
      <c r="I48" s="581" t="s">
        <v>2743</v>
      </c>
      <c r="J48" s="533">
        <v>1</v>
      </c>
      <c r="K48" s="534">
        <f t="shared" si="0"/>
        <v>405000</v>
      </c>
      <c r="L48" s="533"/>
      <c r="M48" s="534">
        <f t="shared" si="1"/>
        <v>0</v>
      </c>
      <c r="N48" s="533"/>
      <c r="O48" s="534">
        <f t="shared" si="2"/>
        <v>0</v>
      </c>
      <c r="P48" s="533"/>
      <c r="Q48" s="534">
        <f t="shared" si="3"/>
        <v>0</v>
      </c>
      <c r="R48" s="535">
        <f t="shared" si="4"/>
        <v>1</v>
      </c>
      <c r="S48" s="736">
        <v>405000</v>
      </c>
      <c r="T48" s="1004" t="s">
        <v>1690</v>
      </c>
      <c r="U48" s="1004" t="s">
        <v>1691</v>
      </c>
      <c r="V48" s="1001" t="s">
        <v>2744</v>
      </c>
      <c r="W48" s="1004" t="s">
        <v>2745</v>
      </c>
      <c r="X48" s="510" t="s">
        <v>1497</v>
      </c>
    </row>
    <row r="49" spans="1:24" s="299" customFormat="1" ht="129" customHeight="1">
      <c r="A49" s="862"/>
      <c r="B49" s="437"/>
      <c r="C49" s="439"/>
      <c r="D49" s="434"/>
      <c r="E49" s="443"/>
      <c r="F49" s="446"/>
      <c r="G49" s="611" t="s">
        <v>2182</v>
      </c>
      <c r="H49" s="426" t="s">
        <v>2146</v>
      </c>
      <c r="I49" s="581" t="s">
        <v>2323</v>
      </c>
      <c r="J49" s="533"/>
      <c r="K49" s="534">
        <f t="shared" si="0"/>
        <v>0</v>
      </c>
      <c r="L49" s="533"/>
      <c r="M49" s="534">
        <f t="shared" si="1"/>
        <v>0</v>
      </c>
      <c r="N49" s="533">
        <v>1</v>
      </c>
      <c r="O49" s="534">
        <f t="shared" si="2"/>
        <v>0</v>
      </c>
      <c r="P49" s="533"/>
      <c r="Q49" s="534">
        <f t="shared" si="3"/>
        <v>0</v>
      </c>
      <c r="R49" s="535">
        <f t="shared" si="4"/>
        <v>1</v>
      </c>
      <c r="S49" s="535"/>
      <c r="T49" s="1005"/>
      <c r="U49" s="1005"/>
      <c r="V49" s="1002"/>
      <c r="W49" s="1005"/>
      <c r="X49" s="510" t="s">
        <v>1862</v>
      </c>
    </row>
    <row r="50" spans="1:24" s="299" customFormat="1" ht="129" customHeight="1">
      <c r="A50" s="862"/>
      <c r="B50" s="437"/>
      <c r="C50" s="439"/>
      <c r="D50" s="434"/>
      <c r="E50" s="443"/>
      <c r="F50" s="446"/>
      <c r="G50" s="611" t="s">
        <v>2183</v>
      </c>
      <c r="H50" s="426" t="s">
        <v>2146</v>
      </c>
      <c r="I50" s="581" t="s">
        <v>1913</v>
      </c>
      <c r="J50" s="533"/>
      <c r="K50" s="534">
        <f t="shared" si="0"/>
        <v>0</v>
      </c>
      <c r="L50" s="533"/>
      <c r="M50" s="534">
        <f t="shared" si="1"/>
        <v>0</v>
      </c>
      <c r="N50" s="533"/>
      <c r="O50" s="534">
        <f t="shared" si="2"/>
        <v>0</v>
      </c>
      <c r="P50" s="533">
        <v>1</v>
      </c>
      <c r="Q50" s="534">
        <f t="shared" si="3"/>
        <v>0</v>
      </c>
      <c r="R50" s="535">
        <f t="shared" si="4"/>
        <v>1</v>
      </c>
      <c r="S50" s="535"/>
      <c r="T50" s="1006"/>
      <c r="U50" s="1006"/>
      <c r="V50" s="1003"/>
      <c r="W50" s="1006"/>
      <c r="X50" s="510" t="s">
        <v>1932</v>
      </c>
    </row>
    <row r="51" spans="1:24" s="299" customFormat="1" ht="147" customHeight="1">
      <c r="A51" s="862"/>
      <c r="B51" s="866" t="s">
        <v>1890</v>
      </c>
      <c r="C51" s="805" t="s">
        <v>1896</v>
      </c>
      <c r="D51" s="432" t="s">
        <v>1903</v>
      </c>
      <c r="E51" s="900" t="s">
        <v>1491</v>
      </c>
      <c r="F51" s="900" t="s">
        <v>1983</v>
      </c>
      <c r="G51" s="619" t="s">
        <v>2181</v>
      </c>
      <c r="H51" s="496" t="s">
        <v>2147</v>
      </c>
      <c r="I51" s="573" t="s">
        <v>2324</v>
      </c>
      <c r="J51" s="533">
        <v>0.25</v>
      </c>
      <c r="K51" s="534">
        <f t="shared" si="0"/>
        <v>0</v>
      </c>
      <c r="L51" s="533">
        <v>0.25</v>
      </c>
      <c r="M51" s="534">
        <f t="shared" si="1"/>
        <v>0</v>
      </c>
      <c r="N51" s="533">
        <v>0.25</v>
      </c>
      <c r="O51" s="534">
        <f t="shared" si="2"/>
        <v>0</v>
      </c>
      <c r="P51" s="533">
        <v>0.25</v>
      </c>
      <c r="Q51" s="534">
        <f t="shared" si="3"/>
        <v>0</v>
      </c>
      <c r="R51" s="535">
        <f t="shared" si="4"/>
        <v>1</v>
      </c>
      <c r="S51" s="535"/>
      <c r="T51" s="820" t="s">
        <v>1692</v>
      </c>
      <c r="U51" s="820" t="s">
        <v>1693</v>
      </c>
      <c r="V51" s="973" t="s">
        <v>1509</v>
      </c>
      <c r="W51" s="882" t="s">
        <v>1924</v>
      </c>
      <c r="X51" s="414" t="s">
        <v>1933</v>
      </c>
    </row>
    <row r="52" spans="1:24" s="299" customFormat="1" ht="135" customHeight="1">
      <c r="A52" s="862"/>
      <c r="B52" s="867"/>
      <c r="C52" s="806"/>
      <c r="D52" s="434"/>
      <c r="E52" s="901"/>
      <c r="F52" s="902"/>
      <c r="G52" s="619" t="s">
        <v>2184</v>
      </c>
      <c r="H52" s="496" t="s">
        <v>2147</v>
      </c>
      <c r="I52" s="573" t="s">
        <v>1914</v>
      </c>
      <c r="J52" s="533">
        <v>1</v>
      </c>
      <c r="K52" s="534">
        <f t="shared" si="0"/>
        <v>0</v>
      </c>
      <c r="L52" s="533"/>
      <c r="M52" s="534">
        <f t="shared" si="1"/>
        <v>0</v>
      </c>
      <c r="N52" s="533"/>
      <c r="O52" s="534">
        <f t="shared" si="2"/>
        <v>0</v>
      </c>
      <c r="P52" s="533"/>
      <c r="Q52" s="534">
        <f t="shared" si="3"/>
        <v>0</v>
      </c>
      <c r="R52" s="535">
        <f t="shared" si="4"/>
        <v>1</v>
      </c>
      <c r="S52" s="535"/>
      <c r="T52" s="821"/>
      <c r="U52" s="821"/>
      <c r="V52" s="974"/>
      <c r="W52" s="883"/>
      <c r="X52" s="414" t="s">
        <v>1934</v>
      </c>
    </row>
    <row r="53" spans="1:24" s="299" customFormat="1" ht="160.9" customHeight="1">
      <c r="A53" s="862"/>
      <c r="B53" s="867"/>
      <c r="C53" s="806"/>
      <c r="D53" s="434"/>
      <c r="E53" s="901"/>
      <c r="F53" s="455"/>
      <c r="G53" s="619" t="s">
        <v>2185</v>
      </c>
      <c r="H53" s="496" t="s">
        <v>2147</v>
      </c>
      <c r="I53" s="573" t="s">
        <v>1915</v>
      </c>
      <c r="J53" s="533"/>
      <c r="K53" s="534">
        <f t="shared" si="0"/>
        <v>0</v>
      </c>
      <c r="L53" s="533"/>
      <c r="M53" s="534">
        <f t="shared" si="1"/>
        <v>0</v>
      </c>
      <c r="N53" s="533"/>
      <c r="O53" s="534">
        <f t="shared" si="2"/>
        <v>0</v>
      </c>
      <c r="P53" s="533"/>
      <c r="Q53" s="534">
        <f t="shared" si="3"/>
        <v>0</v>
      </c>
      <c r="R53" s="535">
        <f t="shared" si="4"/>
        <v>0</v>
      </c>
      <c r="S53" s="535"/>
      <c r="T53" s="821"/>
      <c r="U53" s="821"/>
      <c r="V53" s="974"/>
      <c r="W53" s="414" t="s">
        <v>1936</v>
      </c>
      <c r="X53" s="414" t="s">
        <v>1935</v>
      </c>
    </row>
    <row r="54" spans="1:24" s="299" customFormat="1" ht="178.9" customHeight="1">
      <c r="A54" s="862"/>
      <c r="B54" s="867"/>
      <c r="C54" s="806"/>
      <c r="D54" s="434"/>
      <c r="E54" s="901"/>
      <c r="F54" s="455"/>
      <c r="G54" s="619" t="s">
        <v>2186</v>
      </c>
      <c r="H54" s="496" t="s">
        <v>2147</v>
      </c>
      <c r="I54" s="573" t="s">
        <v>1916</v>
      </c>
      <c r="J54" s="533"/>
      <c r="K54" s="534">
        <f t="shared" si="0"/>
        <v>0</v>
      </c>
      <c r="L54" s="533"/>
      <c r="M54" s="534">
        <f t="shared" si="1"/>
        <v>0</v>
      </c>
      <c r="N54" s="533"/>
      <c r="O54" s="534">
        <f t="shared" si="2"/>
        <v>0</v>
      </c>
      <c r="P54" s="533"/>
      <c r="Q54" s="534">
        <f t="shared" si="3"/>
        <v>0</v>
      </c>
      <c r="R54" s="535">
        <f t="shared" si="4"/>
        <v>0</v>
      </c>
      <c r="S54" s="535"/>
      <c r="T54" s="822"/>
      <c r="U54" s="822"/>
      <c r="V54" s="975"/>
      <c r="W54" s="569" t="s">
        <v>1938</v>
      </c>
      <c r="X54" s="414" t="s">
        <v>1935</v>
      </c>
    </row>
    <row r="55" spans="1:24" s="299" customFormat="1" ht="305.45" customHeight="1">
      <c r="A55" s="862"/>
      <c r="B55" s="867"/>
      <c r="C55" s="807"/>
      <c r="D55" s="434"/>
      <c r="E55" s="902"/>
      <c r="F55" s="456"/>
      <c r="G55" s="619" t="s">
        <v>2187</v>
      </c>
      <c r="H55" s="426" t="s">
        <v>2148</v>
      </c>
      <c r="I55" s="570" t="s">
        <v>1937</v>
      </c>
      <c r="J55" s="533"/>
      <c r="K55" s="534">
        <f t="shared" si="0"/>
        <v>0</v>
      </c>
      <c r="L55" s="533"/>
      <c r="M55" s="534">
        <f t="shared" si="1"/>
        <v>0</v>
      </c>
      <c r="N55" s="533"/>
      <c r="O55" s="534">
        <f t="shared" si="2"/>
        <v>0</v>
      </c>
      <c r="P55" s="533">
        <v>1</v>
      </c>
      <c r="Q55" s="534">
        <f t="shared" si="3"/>
        <v>0</v>
      </c>
      <c r="R55" s="535">
        <f t="shared" si="4"/>
        <v>1</v>
      </c>
      <c r="S55" s="535"/>
      <c r="T55" s="414" t="s">
        <v>1694</v>
      </c>
      <c r="U55" s="414" t="s">
        <v>1695</v>
      </c>
      <c r="V55" s="430" t="s">
        <v>2746</v>
      </c>
      <c r="W55" s="569" t="s">
        <v>1938</v>
      </c>
      <c r="X55" s="414" t="s">
        <v>1938</v>
      </c>
    </row>
    <row r="56" spans="1:24" s="299" customFormat="1" ht="262.14999999999998" customHeight="1">
      <c r="A56" s="862"/>
      <c r="B56" s="867"/>
      <c r="C56" s="416" t="s">
        <v>1897</v>
      </c>
      <c r="D56" s="433"/>
      <c r="E56" s="430" t="s">
        <v>1524</v>
      </c>
      <c r="F56" s="430" t="s">
        <v>1984</v>
      </c>
      <c r="G56" s="619" t="s">
        <v>2188</v>
      </c>
      <c r="H56" s="374" t="s">
        <v>2149</v>
      </c>
      <c r="I56" s="587" t="s">
        <v>1917</v>
      </c>
      <c r="J56" s="533"/>
      <c r="K56" s="534">
        <f t="shared" si="0"/>
        <v>0</v>
      </c>
      <c r="L56" s="533"/>
      <c r="M56" s="534">
        <f t="shared" si="1"/>
        <v>0</v>
      </c>
      <c r="N56" s="533"/>
      <c r="O56" s="534">
        <f t="shared" si="2"/>
        <v>0</v>
      </c>
      <c r="P56" s="533">
        <v>1</v>
      </c>
      <c r="Q56" s="534">
        <f t="shared" si="3"/>
        <v>0</v>
      </c>
      <c r="R56" s="535">
        <f t="shared" si="4"/>
        <v>1</v>
      </c>
      <c r="S56" s="535"/>
      <c r="T56" s="414" t="s">
        <v>1696</v>
      </c>
      <c r="U56" s="414" t="s">
        <v>1697</v>
      </c>
      <c r="V56" s="430" t="s">
        <v>1515</v>
      </c>
      <c r="W56" s="882" t="s">
        <v>1924</v>
      </c>
      <c r="X56" s="415" t="s">
        <v>1458</v>
      </c>
    </row>
    <row r="57" spans="1:24" s="299" customFormat="1" ht="192.6" customHeight="1">
      <c r="A57" s="875"/>
      <c r="B57" s="868"/>
      <c r="C57" s="374" t="s">
        <v>1898</v>
      </c>
      <c r="D57" s="432" t="s">
        <v>1904</v>
      </c>
      <c r="E57" s="430" t="s">
        <v>1525</v>
      </c>
      <c r="F57" s="651" t="s">
        <v>1985</v>
      </c>
      <c r="G57" s="619" t="s">
        <v>2189</v>
      </c>
      <c r="H57" s="374" t="s">
        <v>2150</v>
      </c>
      <c r="I57" s="583" t="s">
        <v>1918</v>
      </c>
      <c r="J57" s="533"/>
      <c r="K57" s="534">
        <f t="shared" si="0"/>
        <v>0</v>
      </c>
      <c r="L57" s="533"/>
      <c r="M57" s="534">
        <f t="shared" si="1"/>
        <v>0</v>
      </c>
      <c r="N57" s="533">
        <v>1</v>
      </c>
      <c r="O57" s="534">
        <f t="shared" si="2"/>
        <v>0</v>
      </c>
      <c r="P57" s="533"/>
      <c r="Q57" s="534">
        <f t="shared" si="3"/>
        <v>0</v>
      </c>
      <c r="R57" s="535">
        <f t="shared" si="4"/>
        <v>1</v>
      </c>
      <c r="S57" s="535"/>
      <c r="T57" s="414" t="s">
        <v>1698</v>
      </c>
      <c r="U57" s="414" t="s">
        <v>1699</v>
      </c>
      <c r="V57" s="430" t="s">
        <v>1510</v>
      </c>
      <c r="W57" s="883"/>
      <c r="X57" s="415" t="s">
        <v>1458</v>
      </c>
    </row>
    <row r="58" spans="1:24">
      <c r="A58" s="461"/>
      <c r="B58" s="460"/>
      <c r="C58" s="460"/>
      <c r="D58" s="400"/>
      <c r="E58" s="461" t="s">
        <v>1413</v>
      </c>
      <c r="F58" s="430"/>
      <c r="G58" s="621"/>
      <c r="H58" s="462"/>
      <c r="I58" s="462"/>
      <c r="J58" s="463">
        <f t="shared" ref="J58:R58" si="30">SUM(J9:J57)</f>
        <v>9.25</v>
      </c>
      <c r="K58" s="464">
        <f t="shared" si="30"/>
        <v>11304800.75</v>
      </c>
      <c r="L58" s="463">
        <f t="shared" si="30"/>
        <v>12.25</v>
      </c>
      <c r="M58" s="464">
        <f t="shared" si="30"/>
        <v>9024050.75</v>
      </c>
      <c r="N58" s="463">
        <f t="shared" si="30"/>
        <v>16.75</v>
      </c>
      <c r="O58" s="464">
        <f t="shared" si="30"/>
        <v>8192050.75</v>
      </c>
      <c r="P58" s="463">
        <f t="shared" si="30"/>
        <v>5.75</v>
      </c>
      <c r="Q58" s="464">
        <f t="shared" si="30"/>
        <v>7738772.75</v>
      </c>
      <c r="R58" s="464">
        <f t="shared" si="30"/>
        <v>44</v>
      </c>
      <c r="S58" s="464">
        <f>SUM(S9:S57)</f>
        <v>36259675</v>
      </c>
      <c r="T58" s="465"/>
      <c r="U58" s="465"/>
      <c r="V58" s="465"/>
      <c r="W58" s="465"/>
      <c r="X58" s="497"/>
    </row>
    <row r="78" spans="4:7" s="236" customFormat="1" ht="12">
      <c r="D78" s="372"/>
      <c r="G78" s="237"/>
    </row>
    <row r="79" spans="4:7" s="236" customFormat="1" ht="12">
      <c r="D79" s="372"/>
      <c r="G79" s="237"/>
    </row>
    <row r="92" spans="4:7" s="236" customFormat="1" ht="12">
      <c r="D92" s="372"/>
      <c r="G92" s="237"/>
    </row>
    <row r="93" spans="4:7" s="236" customFormat="1" ht="12">
      <c r="D93" s="372"/>
      <c r="G93" s="237"/>
    </row>
  </sheetData>
  <mergeCells count="91">
    <mergeCell ref="W56:W57"/>
    <mergeCell ref="F51:F52"/>
    <mergeCell ref="W34:W37"/>
    <mergeCell ref="X34:X37"/>
    <mergeCell ref="W38:W43"/>
    <mergeCell ref="X40:X43"/>
    <mergeCell ref="W51:W52"/>
    <mergeCell ref="V48:V50"/>
    <mergeCell ref="W48:W50"/>
    <mergeCell ref="V51:V54"/>
    <mergeCell ref="T48:T50"/>
    <mergeCell ref="U48:U50"/>
    <mergeCell ref="T51:T54"/>
    <mergeCell ref="U51:U54"/>
    <mergeCell ref="T34:T37"/>
    <mergeCell ref="T38:T43"/>
    <mergeCell ref="C27:C32"/>
    <mergeCell ref="D27:D32"/>
    <mergeCell ref="E27:E32"/>
    <mergeCell ref="T27:T31"/>
    <mergeCell ref="X9:X11"/>
    <mergeCell ref="W12:W13"/>
    <mergeCell ref="X12:X13"/>
    <mergeCell ref="X14:X15"/>
    <mergeCell ref="X27:X31"/>
    <mergeCell ref="W27:W31"/>
    <mergeCell ref="W21:W22"/>
    <mergeCell ref="X21:X22"/>
    <mergeCell ref="W9:W11"/>
    <mergeCell ref="V9:V11"/>
    <mergeCell ref="T16:T23"/>
    <mergeCell ref="U16:U23"/>
    <mergeCell ref="A3:X3"/>
    <mergeCell ref="E5:E7"/>
    <mergeCell ref="F5:F7"/>
    <mergeCell ref="A4:X4"/>
    <mergeCell ref="G5:G7"/>
    <mergeCell ref="L6:M6"/>
    <mergeCell ref="N6:O6"/>
    <mergeCell ref="P6:Q6"/>
    <mergeCell ref="H5:H7"/>
    <mergeCell ref="J5:Q5"/>
    <mergeCell ref="J6:K6"/>
    <mergeCell ref="V5:V7"/>
    <mergeCell ref="W5:W7"/>
    <mergeCell ref="D5:D7"/>
    <mergeCell ref="X5:X7"/>
    <mergeCell ref="A33:A57"/>
    <mergeCell ref="B33:B48"/>
    <mergeCell ref="C34:C38"/>
    <mergeCell ref="D34:D38"/>
    <mergeCell ref="B51:B57"/>
    <mergeCell ref="C51:C55"/>
    <mergeCell ref="C44:C48"/>
    <mergeCell ref="D44:D48"/>
    <mergeCell ref="V16:V23"/>
    <mergeCell ref="A5:A7"/>
    <mergeCell ref="B5:B7"/>
    <mergeCell ref="C5:C7"/>
    <mergeCell ref="I5:I7"/>
    <mergeCell ref="A9:A32"/>
    <mergeCell ref="D9:D15"/>
    <mergeCell ref="B9:B24"/>
    <mergeCell ref="C13:C24"/>
    <mergeCell ref="T9:T11"/>
    <mergeCell ref="F9:F12"/>
    <mergeCell ref="E14:E24"/>
    <mergeCell ref="F27:F28"/>
    <mergeCell ref="R5:S6"/>
    <mergeCell ref="T5:T7"/>
    <mergeCell ref="U5:U7"/>
    <mergeCell ref="F44:F48"/>
    <mergeCell ref="E51:E55"/>
    <mergeCell ref="E44:E48"/>
    <mergeCell ref="T44:T47"/>
    <mergeCell ref="U9:U11"/>
    <mergeCell ref="T12:T13"/>
    <mergeCell ref="U12:U13"/>
    <mergeCell ref="E34:E38"/>
    <mergeCell ref="F34:F38"/>
    <mergeCell ref="F29:F30"/>
    <mergeCell ref="F31:F32"/>
    <mergeCell ref="W44:W47"/>
    <mergeCell ref="V44:V47"/>
    <mergeCell ref="V27:V32"/>
    <mergeCell ref="U34:U37"/>
    <mergeCell ref="U38:U43"/>
    <mergeCell ref="U44:U47"/>
    <mergeCell ref="U27:U31"/>
    <mergeCell ref="V34:V37"/>
    <mergeCell ref="V40:V42"/>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H5:H7 I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E5:E7"/>
    <dataValidation allowBlank="1" showInputMessage="1" showErrorMessage="1" promptTitle="INDICADORES DE RESULTADOS" prompt="Medidas o variables para verificar el cumplimiento de cada paso.&#10;" sqref="F5:F7"/>
    <dataValidation allowBlank="1" showInputMessage="1" showErrorMessage="1" promptTitle="CORRELATIVO DE LA ACTIVIDAD" prompt="Estos son los mismos utilizados en los cuadros de costos, los cuales sirven para poder reflejar la Actividad a realizar en cada uno de los cuadros de costos." sqref="G5: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X5:X7"/>
    <dataValidation allowBlank="1" showInputMessage="1" showErrorMessage="1" promptTitle="POBLACIÓN OBJETIVO" prompt="Grupo  de personas al cual se pretende beneficiar con dicho actividad." sqref="W5:W7"/>
    <dataValidation allowBlank="1" showInputMessage="1" showErrorMessage="1" promptTitle="MEDIO DE VERIFICACIÓN" prompt="Corresponde a los elementos a través del cual se acredita y se verifican  las actividades." sqref="V5:V7"/>
    <dataValidation allowBlank="1" showInputMessage="1" showErrorMessage="1" promptTitle="JUSTIFICACIÓN" prompt="Es aquella en que se explica de forma convincente el motivo por el que y para que se va realizar dicha actividad, que beneficio va traer a la institución." sqref="U5:U7"/>
    <dataValidation allowBlank="1" showInputMessage="1" showErrorMessage="1" promptTitle="SUPUESTOS" prompt="Un  supuesto es un dato asumido como cierto a efectos de planificación este puede ser positivo como negativo." sqref="T5:T7"/>
  </dataValidations>
  <pageMargins left="0.51181102362204722" right="1.1023622047244095" top="0.74803149606299213" bottom="0.74803149606299213" header="0.31496062992125984" footer="0.31496062992125984"/>
  <pageSetup paperSize="5" scale="35" fitToHeight="0" orientation="landscape" horizontalDpi="4294967294" r:id="rId1"/>
</worksheet>
</file>

<file path=xl/worksheets/sheet23.xml><?xml version="1.0" encoding="utf-8"?>
<worksheet xmlns="http://schemas.openxmlformats.org/spreadsheetml/2006/main" xmlns:r="http://schemas.openxmlformats.org/officeDocument/2006/relationships">
  <sheetPr>
    <pageSetUpPr fitToPage="1"/>
  </sheetPr>
  <dimension ref="A1:X22"/>
  <sheetViews>
    <sheetView topLeftCell="F1" zoomScale="50" zoomScaleNormal="50" workbookViewId="0">
      <pane ySplit="6" topLeftCell="A21" activePane="bottomLeft" state="frozen"/>
      <selection activeCell="R5" sqref="R5"/>
      <selection pane="bottomLeft" activeCell="S21" sqref="S21"/>
    </sheetView>
  </sheetViews>
  <sheetFormatPr baseColWidth="10" defaultRowHeight="15"/>
  <cols>
    <col min="1" max="2" width="21.7109375" customWidth="1"/>
    <col min="3" max="4" width="21.7109375" style="299" customWidth="1"/>
    <col min="5" max="6" width="27.42578125" customWidth="1"/>
    <col min="7" max="7" width="27.42578125" style="71" customWidth="1"/>
    <col min="8" max="8" width="27.42578125" customWidth="1"/>
    <col min="9" max="9" width="27.42578125" style="299" customWidth="1"/>
    <col min="10" max="10" width="14.28515625" customWidth="1"/>
    <col min="11" max="11" width="14.28515625" style="225" customWidth="1"/>
    <col min="12" max="12" width="14.28515625" customWidth="1"/>
    <col min="13" max="13" width="14.28515625" style="225" customWidth="1"/>
    <col min="14" max="14" width="14.28515625" customWidth="1"/>
    <col min="15" max="15" width="14.28515625" style="225" customWidth="1"/>
    <col min="16" max="16" width="14.28515625" customWidth="1"/>
    <col min="17" max="17" width="14.28515625" style="225" customWidth="1"/>
    <col min="18" max="18" width="15.28515625" customWidth="1"/>
    <col min="19" max="19" width="18.28515625" style="225" customWidth="1"/>
    <col min="20" max="21" width="14.140625" customWidth="1"/>
    <col min="22" max="22" width="25.28515625" customWidth="1"/>
    <col min="23" max="23" width="14.140625" customWidth="1"/>
    <col min="24" max="24" width="17" customWidth="1"/>
  </cols>
  <sheetData>
    <row r="1" spans="1:24">
      <c r="A1" s="329"/>
      <c r="B1" s="332"/>
      <c r="C1" s="332"/>
      <c r="D1" s="332"/>
      <c r="E1" s="332"/>
      <c r="F1" s="332"/>
      <c r="G1" s="610"/>
      <c r="H1" s="329"/>
      <c r="I1" s="329"/>
      <c r="J1" s="332" t="s">
        <v>1416</v>
      </c>
      <c r="K1" s="338"/>
      <c r="L1" s="332"/>
      <c r="M1" s="332"/>
      <c r="N1" s="332"/>
      <c r="O1" s="332"/>
      <c r="P1" s="332"/>
      <c r="Q1" s="332"/>
      <c r="R1" s="332"/>
      <c r="S1" s="332"/>
      <c r="T1" s="332"/>
      <c r="U1" s="332"/>
      <c r="V1" s="332"/>
      <c r="W1" s="332"/>
      <c r="X1" s="332"/>
    </row>
    <row r="2" spans="1:24" s="299" customFormat="1">
      <c r="A2" s="329" t="s">
        <v>1362</v>
      </c>
      <c r="B2" s="332"/>
      <c r="C2" s="332"/>
      <c r="D2" s="332"/>
      <c r="E2" s="332"/>
      <c r="F2" s="332"/>
      <c r="G2" s="610"/>
      <c r="H2" s="329"/>
      <c r="I2" s="329"/>
      <c r="J2" s="332"/>
      <c r="K2" s="338"/>
      <c r="L2" s="332"/>
      <c r="M2" s="332"/>
      <c r="N2" s="332"/>
      <c r="O2" s="332"/>
      <c r="P2" s="332"/>
      <c r="Q2" s="332"/>
      <c r="R2" s="332"/>
      <c r="S2" s="332"/>
      <c r="T2" s="332"/>
      <c r="U2" s="332"/>
      <c r="V2" s="332"/>
      <c r="W2" s="332"/>
      <c r="X2" s="332"/>
    </row>
    <row r="3" spans="1:24">
      <c r="A3" s="343" t="s">
        <v>1417</v>
      </c>
      <c r="B3" s="343"/>
      <c r="C3" s="343"/>
      <c r="D3" s="343"/>
      <c r="E3" s="343"/>
      <c r="F3" s="343"/>
      <c r="G3" s="616"/>
      <c r="H3" s="343"/>
      <c r="I3" s="343"/>
      <c r="J3" s="343"/>
      <c r="K3" s="343"/>
      <c r="L3" s="343"/>
      <c r="M3" s="343"/>
      <c r="N3" s="343"/>
      <c r="O3" s="343"/>
      <c r="P3" s="343"/>
      <c r="Q3" s="343"/>
      <c r="R3" s="343"/>
      <c r="S3" s="343"/>
      <c r="T3" s="343"/>
      <c r="U3" s="343"/>
      <c r="V3" s="343"/>
      <c r="W3" s="343"/>
      <c r="X3" s="343"/>
    </row>
    <row r="4" spans="1:24" ht="15" customHeight="1">
      <c r="A4" s="924" t="s">
        <v>97</v>
      </c>
      <c r="B4" s="854" t="s">
        <v>112</v>
      </c>
      <c r="C4" s="854" t="s">
        <v>1452</v>
      </c>
      <c r="D4" s="854" t="s">
        <v>1455</v>
      </c>
      <c r="E4" s="826" t="s">
        <v>87</v>
      </c>
      <c r="F4" s="826" t="s">
        <v>88</v>
      </c>
      <c r="G4" s="872" t="s">
        <v>394</v>
      </c>
      <c r="H4" s="826" t="s">
        <v>1432</v>
      </c>
      <c r="I4" s="826" t="s">
        <v>1433</v>
      </c>
      <c r="J4" s="924" t="s">
        <v>100</v>
      </c>
      <c r="K4" s="924"/>
      <c r="L4" s="924"/>
      <c r="M4" s="924"/>
      <c r="N4" s="924"/>
      <c r="O4" s="924"/>
      <c r="P4" s="924"/>
      <c r="Q4" s="924"/>
      <c r="R4" s="925" t="s">
        <v>101</v>
      </c>
      <c r="S4" s="925"/>
      <c r="T4" s="854" t="s">
        <v>102</v>
      </c>
      <c r="U4" s="854" t="s">
        <v>103</v>
      </c>
      <c r="V4" s="854" t="s">
        <v>110</v>
      </c>
      <c r="W4" s="854" t="s">
        <v>109</v>
      </c>
      <c r="X4" s="826" t="s">
        <v>89</v>
      </c>
    </row>
    <row r="5" spans="1:24" ht="15" customHeight="1">
      <c r="A5" s="924"/>
      <c r="B5" s="855"/>
      <c r="C5" s="855"/>
      <c r="D5" s="855"/>
      <c r="E5" s="827"/>
      <c r="F5" s="827"/>
      <c r="G5" s="873"/>
      <c r="H5" s="827"/>
      <c r="I5" s="827"/>
      <c r="J5" s="924" t="s">
        <v>104</v>
      </c>
      <c r="K5" s="924"/>
      <c r="L5" s="924" t="s">
        <v>105</v>
      </c>
      <c r="M5" s="924"/>
      <c r="N5" s="924" t="s">
        <v>106</v>
      </c>
      <c r="O5" s="924"/>
      <c r="P5" s="924" t="s">
        <v>107</v>
      </c>
      <c r="Q5" s="924"/>
      <c r="R5" s="925"/>
      <c r="S5" s="925"/>
      <c r="T5" s="855"/>
      <c r="U5" s="855"/>
      <c r="V5" s="855"/>
      <c r="W5" s="855"/>
      <c r="X5" s="827"/>
    </row>
    <row r="6" spans="1:24" ht="25.5">
      <c r="A6" s="924"/>
      <c r="B6" s="856"/>
      <c r="C6" s="856"/>
      <c r="D6" s="856"/>
      <c r="E6" s="828"/>
      <c r="F6" s="828"/>
      <c r="G6" s="874"/>
      <c r="H6" s="828"/>
      <c r="I6" s="828"/>
      <c r="J6" s="315" t="s">
        <v>108</v>
      </c>
      <c r="K6" s="319" t="s">
        <v>12</v>
      </c>
      <c r="L6" s="315" t="s">
        <v>108</v>
      </c>
      <c r="M6" s="319" t="s">
        <v>12</v>
      </c>
      <c r="N6" s="315" t="s">
        <v>108</v>
      </c>
      <c r="O6" s="319" t="s">
        <v>12</v>
      </c>
      <c r="P6" s="315" t="s">
        <v>108</v>
      </c>
      <c r="Q6" s="319" t="s">
        <v>12</v>
      </c>
      <c r="R6" s="315" t="s">
        <v>108</v>
      </c>
      <c r="S6" s="319" t="s">
        <v>12</v>
      </c>
      <c r="T6" s="856"/>
      <c r="U6" s="856"/>
      <c r="V6" s="856"/>
      <c r="W6" s="856"/>
      <c r="X6" s="828"/>
    </row>
    <row r="7" spans="1:24" ht="243.6" customHeight="1">
      <c r="A7" s="1010" t="s">
        <v>1939</v>
      </c>
      <c r="B7" s="1013" t="s">
        <v>1940</v>
      </c>
      <c r="C7" s="939" t="s">
        <v>1941</v>
      </c>
      <c r="D7" s="942" t="s">
        <v>1942</v>
      </c>
      <c r="E7" s="945" t="s">
        <v>1522</v>
      </c>
      <c r="F7" s="945" t="s">
        <v>1975</v>
      </c>
      <c r="G7" s="612" t="s">
        <v>2190</v>
      </c>
      <c r="H7" s="420" t="s">
        <v>1943</v>
      </c>
      <c r="I7" s="589" t="s">
        <v>2325</v>
      </c>
      <c r="J7" s="533"/>
      <c r="K7" s="534">
        <f t="shared" ref="K7:K21" si="0">S7*J7</f>
        <v>0</v>
      </c>
      <c r="L7" s="533">
        <v>1</v>
      </c>
      <c r="M7" s="534">
        <f t="shared" ref="M7:M21" si="1">S7*L7</f>
        <v>8557</v>
      </c>
      <c r="N7" s="533"/>
      <c r="O7" s="534">
        <f t="shared" ref="O7:O20" si="2">S7*N7</f>
        <v>0</v>
      </c>
      <c r="P7" s="533"/>
      <c r="Q7" s="534">
        <f t="shared" ref="Q7:Q21" si="3">S7*P7</f>
        <v>0</v>
      </c>
      <c r="R7" s="535">
        <f t="shared" ref="R7:R20" si="4">+J7+L7+N7+P7</f>
        <v>1</v>
      </c>
      <c r="S7" s="736">
        <v>8557</v>
      </c>
      <c r="T7" s="1007" t="s">
        <v>1701</v>
      </c>
      <c r="U7" s="1007" t="s">
        <v>1702</v>
      </c>
      <c r="V7" s="318" t="s">
        <v>1499</v>
      </c>
      <c r="W7" s="805" t="s">
        <v>1811</v>
      </c>
      <c r="X7" s="876" t="s">
        <v>1950</v>
      </c>
    </row>
    <row r="8" spans="1:24" s="299" customFormat="1" ht="260.45" customHeight="1">
      <c r="A8" s="1011"/>
      <c r="B8" s="1014"/>
      <c r="C8" s="940"/>
      <c r="D8" s="943"/>
      <c r="E8" s="946"/>
      <c r="F8" s="946"/>
      <c r="G8" s="612" t="s">
        <v>2191</v>
      </c>
      <c r="H8" s="420" t="s">
        <v>1943</v>
      </c>
      <c r="I8" s="589" t="s">
        <v>2326</v>
      </c>
      <c r="J8" s="533"/>
      <c r="K8" s="534">
        <f t="shared" si="0"/>
        <v>0</v>
      </c>
      <c r="L8" s="533"/>
      <c r="M8" s="534">
        <f t="shared" si="1"/>
        <v>0</v>
      </c>
      <c r="N8" s="533">
        <v>1</v>
      </c>
      <c r="O8" s="534">
        <f t="shared" si="2"/>
        <v>1139</v>
      </c>
      <c r="P8" s="533"/>
      <c r="Q8" s="534">
        <f t="shared" si="3"/>
        <v>0</v>
      </c>
      <c r="R8" s="535">
        <f t="shared" si="4"/>
        <v>1</v>
      </c>
      <c r="S8" s="736">
        <v>1139</v>
      </c>
      <c r="T8" s="1008"/>
      <c r="U8" s="1008"/>
      <c r="V8" s="318"/>
      <c r="W8" s="806"/>
      <c r="X8" s="881"/>
    </row>
    <row r="9" spans="1:24" s="299" customFormat="1" ht="84.6" customHeight="1">
      <c r="A9" s="1011"/>
      <c r="B9" s="1014"/>
      <c r="C9" s="940"/>
      <c r="D9" s="943"/>
      <c r="E9" s="946"/>
      <c r="F9" s="946"/>
      <c r="G9" s="612" t="s">
        <v>2192</v>
      </c>
      <c r="H9" s="420" t="s">
        <v>1943</v>
      </c>
      <c r="I9" s="589" t="s">
        <v>1700</v>
      </c>
      <c r="J9" s="533"/>
      <c r="K9" s="534">
        <f t="shared" si="0"/>
        <v>0</v>
      </c>
      <c r="L9" s="533"/>
      <c r="M9" s="534">
        <f t="shared" si="1"/>
        <v>0</v>
      </c>
      <c r="N9" s="533">
        <v>1</v>
      </c>
      <c r="O9" s="534">
        <f t="shared" si="2"/>
        <v>0</v>
      </c>
      <c r="P9" s="533"/>
      <c r="Q9" s="534">
        <f t="shared" si="3"/>
        <v>0</v>
      </c>
      <c r="R9" s="535">
        <f t="shared" si="4"/>
        <v>1</v>
      </c>
      <c r="S9" s="736"/>
      <c r="T9" s="1008"/>
      <c r="U9" s="1008"/>
      <c r="V9" s="318"/>
      <c r="W9" s="806"/>
      <c r="X9" s="881"/>
    </row>
    <row r="10" spans="1:24" s="299" customFormat="1" ht="120" customHeight="1">
      <c r="A10" s="1011"/>
      <c r="B10" s="1014"/>
      <c r="C10" s="940"/>
      <c r="D10" s="943"/>
      <c r="E10" s="946"/>
      <c r="F10" s="946"/>
      <c r="G10" s="612" t="s">
        <v>2193</v>
      </c>
      <c r="H10" s="420" t="s">
        <v>1943</v>
      </c>
      <c r="I10" s="589" t="s">
        <v>2327</v>
      </c>
      <c r="J10" s="533"/>
      <c r="K10" s="534">
        <f t="shared" si="0"/>
        <v>0</v>
      </c>
      <c r="L10" s="533"/>
      <c r="M10" s="534">
        <f t="shared" si="1"/>
        <v>0</v>
      </c>
      <c r="N10" s="533"/>
      <c r="O10" s="534">
        <f t="shared" si="2"/>
        <v>0</v>
      </c>
      <c r="P10" s="533">
        <v>1</v>
      </c>
      <c r="Q10" s="534">
        <f t="shared" si="3"/>
        <v>1139</v>
      </c>
      <c r="R10" s="535">
        <f t="shared" si="4"/>
        <v>1</v>
      </c>
      <c r="S10" s="736">
        <v>1139</v>
      </c>
      <c r="T10" s="1008"/>
      <c r="U10" s="1008"/>
      <c r="V10" s="318"/>
      <c r="W10" s="806"/>
      <c r="X10" s="881"/>
    </row>
    <row r="11" spans="1:24" s="299" customFormat="1" ht="169.15" customHeight="1">
      <c r="A11" s="1011"/>
      <c r="B11" s="1014"/>
      <c r="C11" s="940"/>
      <c r="D11" s="943"/>
      <c r="E11" s="946"/>
      <c r="F11" s="946"/>
      <c r="G11" s="612" t="s">
        <v>2194</v>
      </c>
      <c r="H11" s="420" t="s">
        <v>1943</v>
      </c>
      <c r="I11" s="589" t="s">
        <v>2328</v>
      </c>
      <c r="J11" s="533"/>
      <c r="K11" s="534">
        <f t="shared" si="0"/>
        <v>0</v>
      </c>
      <c r="L11" s="533"/>
      <c r="M11" s="534">
        <f t="shared" si="1"/>
        <v>0</v>
      </c>
      <c r="N11" s="533"/>
      <c r="O11" s="534">
        <f t="shared" si="2"/>
        <v>0</v>
      </c>
      <c r="P11" s="533">
        <v>1</v>
      </c>
      <c r="Q11" s="534">
        <f t="shared" si="3"/>
        <v>0</v>
      </c>
      <c r="R11" s="535">
        <f t="shared" si="4"/>
        <v>1</v>
      </c>
      <c r="S11" s="736"/>
      <c r="T11" s="1009"/>
      <c r="U11" s="1009"/>
      <c r="V11" s="318"/>
      <c r="W11" s="807"/>
      <c r="X11" s="877"/>
    </row>
    <row r="12" spans="1:24" s="299" customFormat="1" ht="138" customHeight="1">
      <c r="A12" s="1011"/>
      <c r="B12" s="1014"/>
      <c r="C12" s="940"/>
      <c r="D12" s="943"/>
      <c r="E12" s="946"/>
      <c r="F12" s="946"/>
      <c r="G12" s="612" t="s">
        <v>2195</v>
      </c>
      <c r="H12" s="420" t="s">
        <v>1943</v>
      </c>
      <c r="I12" s="740" t="s">
        <v>2755</v>
      </c>
      <c r="J12" s="533">
        <v>1</v>
      </c>
      <c r="K12" s="534">
        <f t="shared" si="0"/>
        <v>0</v>
      </c>
      <c r="L12" s="533"/>
      <c r="M12" s="534">
        <f t="shared" si="1"/>
        <v>0</v>
      </c>
      <c r="N12" s="533"/>
      <c r="O12" s="534">
        <f t="shared" si="2"/>
        <v>0</v>
      </c>
      <c r="P12" s="533"/>
      <c r="Q12" s="534">
        <f t="shared" si="3"/>
        <v>0</v>
      </c>
      <c r="R12" s="535">
        <f t="shared" si="4"/>
        <v>1</v>
      </c>
      <c r="S12" s="736"/>
      <c r="T12" s="805" t="s">
        <v>2748</v>
      </c>
      <c r="U12" s="849" t="s">
        <v>2749</v>
      </c>
      <c r="V12" s="954" t="s">
        <v>2750</v>
      </c>
      <c r="W12" s="604" t="s">
        <v>2096</v>
      </c>
      <c r="X12" s="605" t="s">
        <v>2097</v>
      </c>
    </row>
    <row r="13" spans="1:24" s="299" customFormat="1" ht="123" customHeight="1">
      <c r="A13" s="1011"/>
      <c r="B13" s="1014"/>
      <c r="C13" s="940"/>
      <c r="D13" s="943"/>
      <c r="E13" s="946"/>
      <c r="F13" s="946"/>
      <c r="G13" s="612" t="s">
        <v>2369</v>
      </c>
      <c r="H13" s="420" t="s">
        <v>1943</v>
      </c>
      <c r="I13" s="740" t="s">
        <v>2747</v>
      </c>
      <c r="J13" s="533">
        <v>1</v>
      </c>
      <c r="K13" s="534">
        <f t="shared" ref="K13:K14" si="5">S13*J13</f>
        <v>0</v>
      </c>
      <c r="L13" s="533"/>
      <c r="M13" s="534">
        <f t="shared" ref="M13:M14" si="6">S13*L13</f>
        <v>0</v>
      </c>
      <c r="N13" s="533"/>
      <c r="O13" s="534">
        <f t="shared" ref="O13:O14" si="7">S13*N13</f>
        <v>0</v>
      </c>
      <c r="P13" s="533"/>
      <c r="Q13" s="534">
        <f t="shared" ref="Q13:Q14" si="8">S13*P13</f>
        <v>0</v>
      </c>
      <c r="R13" s="535">
        <f t="shared" ref="R13:R14" si="9">+J13+L13+N13+P13</f>
        <v>1</v>
      </c>
      <c r="S13" s="535"/>
      <c r="T13" s="806"/>
      <c r="U13" s="850"/>
      <c r="V13" s="954"/>
      <c r="W13" s="644" t="s">
        <v>2753</v>
      </c>
      <c r="X13" s="648" t="s">
        <v>2500</v>
      </c>
    </row>
    <row r="14" spans="1:24" s="299" customFormat="1" ht="260.45" customHeight="1">
      <c r="A14" s="1011"/>
      <c r="B14" s="1014"/>
      <c r="C14" s="940"/>
      <c r="D14" s="943"/>
      <c r="E14" s="946"/>
      <c r="F14" s="946"/>
      <c r="G14" s="612" t="s">
        <v>2370</v>
      </c>
      <c r="H14" s="420" t="s">
        <v>1943</v>
      </c>
      <c r="I14" s="740" t="s">
        <v>2751</v>
      </c>
      <c r="J14" s="533">
        <v>1</v>
      </c>
      <c r="K14" s="534">
        <f t="shared" si="5"/>
        <v>0</v>
      </c>
      <c r="L14" s="533"/>
      <c r="M14" s="534">
        <f t="shared" si="6"/>
        <v>0</v>
      </c>
      <c r="N14" s="533"/>
      <c r="O14" s="534">
        <f t="shared" si="7"/>
        <v>0</v>
      </c>
      <c r="P14" s="533"/>
      <c r="Q14" s="534">
        <f t="shared" si="8"/>
        <v>0</v>
      </c>
      <c r="R14" s="535">
        <f t="shared" si="9"/>
        <v>1</v>
      </c>
      <c r="S14" s="535"/>
      <c r="T14" s="806"/>
      <c r="U14" s="850"/>
      <c r="V14" s="954"/>
      <c r="W14" s="644" t="s">
        <v>2754</v>
      </c>
      <c r="X14" s="703" t="s">
        <v>2752</v>
      </c>
    </row>
    <row r="15" spans="1:24" ht="162.6" customHeight="1">
      <c r="A15" s="1011"/>
      <c r="B15" s="1014"/>
      <c r="C15" s="940"/>
      <c r="D15" s="943"/>
      <c r="E15" s="946"/>
      <c r="F15" s="946"/>
      <c r="G15" s="612" t="s">
        <v>2196</v>
      </c>
      <c r="H15" s="420" t="s">
        <v>1944</v>
      </c>
      <c r="I15" s="670" t="s">
        <v>2756</v>
      </c>
      <c r="J15" s="533">
        <v>1</v>
      </c>
      <c r="K15" s="534">
        <f t="shared" si="0"/>
        <v>0</v>
      </c>
      <c r="L15" s="533"/>
      <c r="M15" s="534">
        <f t="shared" si="1"/>
        <v>0</v>
      </c>
      <c r="N15" s="533"/>
      <c r="O15" s="534">
        <f t="shared" si="2"/>
        <v>0</v>
      </c>
      <c r="P15" s="533"/>
      <c r="Q15" s="534">
        <f t="shared" si="3"/>
        <v>0</v>
      </c>
      <c r="R15" s="535">
        <f t="shared" si="4"/>
        <v>1</v>
      </c>
      <c r="S15" s="535"/>
      <c r="T15" s="312" t="s">
        <v>1703</v>
      </c>
      <c r="U15" s="312" t="s">
        <v>1704</v>
      </c>
      <c r="V15" s="312" t="s">
        <v>2758</v>
      </c>
      <c r="W15" s="312" t="s">
        <v>1951</v>
      </c>
      <c r="X15" s="421" t="s">
        <v>1437</v>
      </c>
    </row>
    <row r="16" spans="1:24" ht="97.15" customHeight="1">
      <c r="A16" s="1011"/>
      <c r="B16" s="1014"/>
      <c r="C16" s="941"/>
      <c r="D16" s="944"/>
      <c r="E16" s="947"/>
      <c r="F16" s="947"/>
      <c r="G16" s="612" t="s">
        <v>2197</v>
      </c>
      <c r="H16" s="420" t="s">
        <v>1945</v>
      </c>
      <c r="I16" s="590" t="s">
        <v>2329</v>
      </c>
      <c r="J16" s="533">
        <v>0.25</v>
      </c>
      <c r="K16" s="534">
        <f t="shared" si="0"/>
        <v>0</v>
      </c>
      <c r="L16" s="533">
        <v>0.25</v>
      </c>
      <c r="M16" s="534">
        <f t="shared" si="1"/>
        <v>0</v>
      </c>
      <c r="N16" s="533">
        <v>0.25</v>
      </c>
      <c r="O16" s="534">
        <f t="shared" si="2"/>
        <v>0</v>
      </c>
      <c r="P16" s="533">
        <v>0.25</v>
      </c>
      <c r="Q16" s="534">
        <f t="shared" si="3"/>
        <v>0</v>
      </c>
      <c r="R16" s="535">
        <f t="shared" si="4"/>
        <v>1</v>
      </c>
      <c r="S16" s="535"/>
      <c r="T16" s="312" t="s">
        <v>1705</v>
      </c>
      <c r="U16" s="312" t="s">
        <v>1706</v>
      </c>
      <c r="V16" s="312" t="s">
        <v>2757</v>
      </c>
      <c r="W16" s="312" t="s">
        <v>1952</v>
      </c>
      <c r="X16" s="421" t="s">
        <v>1498</v>
      </c>
    </row>
    <row r="17" spans="1:24" ht="252.6" customHeight="1">
      <c r="A17" s="1011"/>
      <c r="B17" s="1014"/>
      <c r="C17" s="814" t="s">
        <v>1946</v>
      </c>
      <c r="D17" s="502" t="s">
        <v>1947</v>
      </c>
      <c r="E17" s="900" t="s">
        <v>1521</v>
      </c>
      <c r="F17" s="900" t="s">
        <v>1976</v>
      </c>
      <c r="G17" s="612" t="s">
        <v>2201</v>
      </c>
      <c r="H17" s="420" t="s">
        <v>2198</v>
      </c>
      <c r="I17" s="591" t="s">
        <v>2330</v>
      </c>
      <c r="J17" s="533"/>
      <c r="K17" s="534">
        <f t="shared" si="0"/>
        <v>0</v>
      </c>
      <c r="L17" s="533"/>
      <c r="M17" s="534">
        <f t="shared" si="1"/>
        <v>0</v>
      </c>
      <c r="N17" s="533"/>
      <c r="O17" s="534">
        <f t="shared" si="2"/>
        <v>0</v>
      </c>
      <c r="P17" s="533">
        <v>1</v>
      </c>
      <c r="Q17" s="534">
        <f t="shared" si="3"/>
        <v>72500</v>
      </c>
      <c r="R17" s="535">
        <f t="shared" si="4"/>
        <v>1</v>
      </c>
      <c r="S17" s="736">
        <v>72500</v>
      </c>
      <c r="T17" s="1007" t="s">
        <v>1707</v>
      </c>
      <c r="U17" s="1007" t="s">
        <v>1708</v>
      </c>
      <c r="V17" s="312" t="s">
        <v>1500</v>
      </c>
      <c r="W17" s="849" t="s">
        <v>2761</v>
      </c>
      <c r="X17" s="421" t="s">
        <v>1440</v>
      </c>
    </row>
    <row r="18" spans="1:24" s="299" customFormat="1" ht="172.9" customHeight="1">
      <c r="A18" s="1011"/>
      <c r="B18" s="1014"/>
      <c r="C18" s="816"/>
      <c r="D18" s="503"/>
      <c r="E18" s="902"/>
      <c r="F18" s="902"/>
      <c r="G18" s="612" t="s">
        <v>2202</v>
      </c>
      <c r="H18" s="420" t="s">
        <v>2198</v>
      </c>
      <c r="I18" s="591" t="s">
        <v>2760</v>
      </c>
      <c r="J18" s="533">
        <v>0.25</v>
      </c>
      <c r="K18" s="534">
        <f t="shared" si="0"/>
        <v>0</v>
      </c>
      <c r="L18" s="533">
        <v>0.25</v>
      </c>
      <c r="M18" s="534">
        <f t="shared" si="1"/>
        <v>0</v>
      </c>
      <c r="N18" s="533">
        <v>0.25</v>
      </c>
      <c r="O18" s="534">
        <f t="shared" si="2"/>
        <v>0</v>
      </c>
      <c r="P18" s="533">
        <v>0.25</v>
      </c>
      <c r="Q18" s="534">
        <f t="shared" si="3"/>
        <v>0</v>
      </c>
      <c r="R18" s="535">
        <f t="shared" si="4"/>
        <v>1</v>
      </c>
      <c r="S18" s="535"/>
      <c r="T18" s="1009"/>
      <c r="U18" s="1009"/>
      <c r="V18" s="312" t="s">
        <v>2511</v>
      </c>
      <c r="W18" s="884"/>
      <c r="X18" s="421" t="s">
        <v>2759</v>
      </c>
    </row>
    <row r="19" spans="1:24" ht="213.6" customHeight="1">
      <c r="A19" s="1011"/>
      <c r="B19" s="1014"/>
      <c r="C19" s="814" t="s">
        <v>1948</v>
      </c>
      <c r="D19" s="811" t="s">
        <v>1949</v>
      </c>
      <c r="E19" s="903" t="s">
        <v>1501</v>
      </c>
      <c r="F19" s="903" t="s">
        <v>1977</v>
      </c>
      <c r="G19" s="612" t="s">
        <v>2203</v>
      </c>
      <c r="H19" s="504" t="s">
        <v>2199</v>
      </c>
      <c r="I19" s="592" t="s">
        <v>2909</v>
      </c>
      <c r="J19" s="533">
        <v>0.5</v>
      </c>
      <c r="K19" s="534">
        <f t="shared" si="0"/>
        <v>0</v>
      </c>
      <c r="L19" s="533">
        <v>0.5</v>
      </c>
      <c r="M19" s="534">
        <f t="shared" si="1"/>
        <v>0</v>
      </c>
      <c r="N19" s="533"/>
      <c r="O19" s="534">
        <f t="shared" si="2"/>
        <v>0</v>
      </c>
      <c r="P19" s="533"/>
      <c r="Q19" s="534">
        <f t="shared" si="3"/>
        <v>0</v>
      </c>
      <c r="R19" s="535">
        <f t="shared" si="4"/>
        <v>1</v>
      </c>
      <c r="S19" s="535"/>
      <c r="T19" s="312" t="s">
        <v>1709</v>
      </c>
      <c r="U19" s="312" t="s">
        <v>1710</v>
      </c>
      <c r="V19" s="505" t="s">
        <v>1502</v>
      </c>
      <c r="W19" s="849" t="s">
        <v>1728</v>
      </c>
      <c r="X19" s="421" t="s">
        <v>1953</v>
      </c>
    </row>
    <row r="20" spans="1:24" ht="408.6" customHeight="1">
      <c r="A20" s="1012"/>
      <c r="B20" s="1015"/>
      <c r="C20" s="816"/>
      <c r="D20" s="813"/>
      <c r="E20" s="905"/>
      <c r="F20" s="905"/>
      <c r="G20" s="612" t="s">
        <v>2204</v>
      </c>
      <c r="H20" s="504" t="s">
        <v>2200</v>
      </c>
      <c r="I20" s="780" t="s">
        <v>2908</v>
      </c>
      <c r="J20" s="533"/>
      <c r="K20" s="534">
        <f t="shared" si="0"/>
        <v>0</v>
      </c>
      <c r="L20" s="533">
        <v>1</v>
      </c>
      <c r="M20" s="534">
        <f t="shared" si="1"/>
        <v>152180</v>
      </c>
      <c r="N20" s="533"/>
      <c r="O20" s="534">
        <f t="shared" si="2"/>
        <v>0</v>
      </c>
      <c r="P20" s="533"/>
      <c r="Q20" s="534">
        <f t="shared" si="3"/>
        <v>0</v>
      </c>
      <c r="R20" s="535">
        <f t="shared" si="4"/>
        <v>1</v>
      </c>
      <c r="S20" s="535">
        <v>152180</v>
      </c>
      <c r="T20" s="312" t="s">
        <v>1711</v>
      </c>
      <c r="U20" s="312" t="s">
        <v>1712</v>
      </c>
      <c r="V20" s="312" t="s">
        <v>2762</v>
      </c>
      <c r="W20" s="884"/>
      <c r="X20" s="421" t="s">
        <v>1468</v>
      </c>
    </row>
    <row r="21" spans="1:24" s="299" customFormat="1" ht="262.89999999999998" customHeight="1">
      <c r="A21" s="705"/>
      <c r="B21" s="743"/>
      <c r="C21" s="419"/>
      <c r="D21" s="729"/>
      <c r="E21" s="730"/>
      <c r="F21" s="730"/>
      <c r="G21" s="612" t="s">
        <v>2851</v>
      </c>
      <c r="H21" s="680" t="s">
        <v>2850</v>
      </c>
      <c r="I21" s="745" t="s">
        <v>2861</v>
      </c>
      <c r="J21" s="533">
        <v>0.33329999999999999</v>
      </c>
      <c r="K21" s="534">
        <f t="shared" si="0"/>
        <v>26664</v>
      </c>
      <c r="L21" s="533">
        <v>0.33329999999999999</v>
      </c>
      <c r="M21" s="534">
        <f t="shared" si="1"/>
        <v>26664</v>
      </c>
      <c r="N21" s="533">
        <v>0.33329999999999999</v>
      </c>
      <c r="O21" s="534">
        <f t="shared" ref="O21" si="10">S21*N21</f>
        <v>26664</v>
      </c>
      <c r="P21" s="533">
        <v>0</v>
      </c>
      <c r="Q21" s="534">
        <f t="shared" si="3"/>
        <v>0</v>
      </c>
      <c r="R21" s="535"/>
      <c r="S21" s="535">
        <v>80000</v>
      </c>
      <c r="T21" s="312" t="s">
        <v>2852</v>
      </c>
      <c r="U21" s="312" t="s">
        <v>2853</v>
      </c>
      <c r="V21" s="312" t="s">
        <v>2854</v>
      </c>
      <c r="W21" s="719" t="s">
        <v>2459</v>
      </c>
      <c r="X21" s="421" t="s">
        <v>2855</v>
      </c>
    </row>
    <row r="22" spans="1:24" ht="15.6" customHeight="1">
      <c r="A22" s="487"/>
      <c r="B22" s="486"/>
      <c r="C22" s="486"/>
      <c r="D22" s="486"/>
      <c r="E22" s="487" t="s">
        <v>484</v>
      </c>
      <c r="F22" s="486"/>
      <c r="G22" s="617"/>
      <c r="H22" s="488"/>
      <c r="I22" s="488"/>
      <c r="J22" s="239">
        <f t="shared" ref="J22:R22" si="11">SUM(J7:J20)</f>
        <v>5</v>
      </c>
      <c r="K22" s="244">
        <f>SUM(K7:K21)</f>
        <v>26664</v>
      </c>
      <c r="L22" s="239">
        <f t="shared" si="11"/>
        <v>3</v>
      </c>
      <c r="M22" s="244">
        <f>SUM(M7:M21)</f>
        <v>187401</v>
      </c>
      <c r="N22" s="239">
        <f>SUM(N7:N21)</f>
        <v>2.8332999999999999</v>
      </c>
      <c r="O22" s="244">
        <f>SUM(O7:O21)</f>
        <v>27803</v>
      </c>
      <c r="P22" s="239">
        <f t="shared" si="11"/>
        <v>3.5</v>
      </c>
      <c r="Q22" s="244">
        <f>SUM(Q7:Q21)</f>
        <v>73639</v>
      </c>
      <c r="R22" s="244">
        <f t="shared" si="11"/>
        <v>14</v>
      </c>
      <c r="S22" s="244">
        <f>SUM(S7:S21)</f>
        <v>315515</v>
      </c>
      <c r="T22" s="240"/>
      <c r="U22" s="240"/>
      <c r="V22" s="240"/>
      <c r="W22" s="240"/>
      <c r="X22" s="240"/>
    </row>
  </sheetData>
  <mergeCells count="44">
    <mergeCell ref="U7:U11"/>
    <mergeCell ref="T17:T18"/>
    <mergeCell ref="U17:U18"/>
    <mergeCell ref="T12:T14"/>
    <mergeCell ref="U12:U14"/>
    <mergeCell ref="W17:W18"/>
    <mergeCell ref="W19:W20"/>
    <mergeCell ref="C19:C20"/>
    <mergeCell ref="C17:C18"/>
    <mergeCell ref="D19:D20"/>
    <mergeCell ref="E19:E20"/>
    <mergeCell ref="F19:F20"/>
    <mergeCell ref="E17:E18"/>
    <mergeCell ref="F17:F18"/>
    <mergeCell ref="F4:F6"/>
    <mergeCell ref="H4:H6"/>
    <mergeCell ref="G4:G6"/>
    <mergeCell ref="A7:A20"/>
    <mergeCell ref="B7:B20"/>
    <mergeCell ref="A4:A6"/>
    <mergeCell ref="B4:B6"/>
    <mergeCell ref="E4:E6"/>
    <mergeCell ref="C4:C6"/>
    <mergeCell ref="D4:D6"/>
    <mergeCell ref="C7:C16"/>
    <mergeCell ref="D7:D16"/>
    <mergeCell ref="E7:E16"/>
    <mergeCell ref="F7:F16"/>
    <mergeCell ref="V12:V14"/>
    <mergeCell ref="I4:I6"/>
    <mergeCell ref="X4:X6"/>
    <mergeCell ref="J5:K5"/>
    <mergeCell ref="L5:M5"/>
    <mergeCell ref="N5:O5"/>
    <mergeCell ref="P5:Q5"/>
    <mergeCell ref="J4:Q4"/>
    <mergeCell ref="R4:S5"/>
    <mergeCell ref="T4:T6"/>
    <mergeCell ref="U4:U6"/>
    <mergeCell ref="V4:V6"/>
    <mergeCell ref="W4:W6"/>
    <mergeCell ref="W7:W11"/>
    <mergeCell ref="X7:X11"/>
    <mergeCell ref="T7:T11"/>
  </mergeCells>
  <dataValidations disablePrompts="1" count="9">
    <dataValidation allowBlank="1" showInputMessage="1" showErrorMessage="1" promptTitle="CORRELATIVO DE LA ACTIVIDAD" prompt="Estos son los mismos utilizados en los cuadros de costos, los cuales sirven para poder reflejar la Actividad a realizar en cada uno de los cuadros de costos." sqref="G4:G6"/>
    <dataValidation allowBlank="1" showInputMessage="1" showErrorMessage="1" promptTitle="INDICADORES DE RESULTADOS" prompt="Medidas o variables para verificar el cumplimiento de cada pas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E4:E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H4:H6 I4"/>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X4:X6"/>
    <dataValidation allowBlank="1" showInputMessage="1" showErrorMessage="1" promptTitle="POBLACIÓN OBJETIVO" prompt="Grupo  de personas al cual se pretende beneficiar con dicho actividad." sqref="W4:W6"/>
    <dataValidation allowBlank="1" showInputMessage="1" showErrorMessage="1" promptTitle="MEDIO DE VERIFICACIÓN" prompt="Corresponde a los elementos a través del cual se acredita y se verifican  las actividades." sqref="V4:V6"/>
    <dataValidation allowBlank="1" showInputMessage="1" showErrorMessage="1" promptTitle="JUSTIFICACIÓN" prompt="Es aquella en que se explica de forma convincente el motivo por el que y para que se va realizar dicha actividad, que beneficio va traer a la institución." sqref="U4:U6"/>
    <dataValidation allowBlank="1" showInputMessage="1" showErrorMessage="1" promptTitle="SUPUESTOS" prompt="Un  supuesto es un dato asumido como cierto a efectos de planificación este puede ser positivo como negativo." sqref="T4:T6"/>
  </dataValidations>
  <pageMargins left="0.51181102362204722" right="1.1023622047244095" top="0.74803149606299213" bottom="0.74803149606299213" header="0.31496062992125984" footer="0.31496062992125984"/>
  <pageSetup paperSize="5" scale="35" fitToHeight="0" orientation="landscape" horizontalDpi="4294967294" r:id="rId1"/>
  <legacyDrawing r:id="rId2"/>
</worksheet>
</file>

<file path=xl/worksheets/sheet24.xml><?xml version="1.0" encoding="utf-8"?>
<worksheet xmlns="http://schemas.openxmlformats.org/spreadsheetml/2006/main" xmlns:r="http://schemas.openxmlformats.org/officeDocument/2006/relationships">
  <sheetPr>
    <pageSetUpPr fitToPage="1"/>
  </sheetPr>
  <dimension ref="A1:X16"/>
  <sheetViews>
    <sheetView topLeftCell="H1" zoomScale="70" zoomScaleNormal="70" workbookViewId="0">
      <pane ySplit="7" topLeftCell="A14" activePane="bottomLeft" state="frozen"/>
      <selection activeCell="A7" sqref="A7"/>
      <selection pane="bottomLeft" activeCell="S15" sqref="S15"/>
    </sheetView>
  </sheetViews>
  <sheetFormatPr baseColWidth="10" defaultRowHeight="15"/>
  <cols>
    <col min="1" max="1" width="21.7109375" customWidth="1"/>
    <col min="2" max="2" width="26.28515625" customWidth="1"/>
    <col min="3" max="4" width="26.28515625" style="299" customWidth="1"/>
    <col min="5" max="6" width="27.42578125" customWidth="1"/>
    <col min="7" max="7" width="27.42578125" style="71" customWidth="1"/>
    <col min="8" max="8" width="27.42578125" customWidth="1"/>
    <col min="9" max="9" width="27.42578125" style="299" customWidth="1"/>
    <col min="10" max="10" width="14.28515625" customWidth="1"/>
    <col min="11" max="11" width="14.28515625" style="225" customWidth="1"/>
    <col min="12" max="12" width="14.28515625" customWidth="1"/>
    <col min="13" max="13" width="14.28515625" style="225" customWidth="1"/>
    <col min="14" max="14" width="14.28515625" customWidth="1"/>
    <col min="15" max="15" width="14.28515625" style="225" customWidth="1"/>
    <col min="16" max="16" width="14.28515625" customWidth="1"/>
    <col min="17" max="17" width="14.28515625" style="225" customWidth="1"/>
    <col min="18" max="18" width="15.28515625" customWidth="1"/>
    <col min="19" max="19" width="18.28515625" style="225" customWidth="1"/>
    <col min="20" max="21" width="14.140625" customWidth="1"/>
    <col min="22" max="22" width="24.140625" customWidth="1"/>
    <col min="23" max="23" width="14.140625" customWidth="1"/>
    <col min="24" max="24" width="17" customWidth="1"/>
  </cols>
  <sheetData>
    <row r="1" spans="1:24" ht="18" customHeight="1">
      <c r="A1" s="329"/>
      <c r="B1" s="345"/>
      <c r="C1" s="345"/>
      <c r="D1" s="345"/>
      <c r="E1" s="345"/>
      <c r="F1" s="345"/>
      <c r="G1" s="613"/>
      <c r="H1" s="345"/>
      <c r="I1" s="345"/>
      <c r="J1" s="346" t="s">
        <v>1368</v>
      </c>
      <c r="K1" s="338"/>
      <c r="L1" s="329"/>
      <c r="M1" s="345"/>
      <c r="N1" s="345"/>
      <c r="O1" s="345"/>
      <c r="P1" s="345"/>
      <c r="Q1" s="345"/>
      <c r="R1" s="345"/>
      <c r="S1" s="345"/>
      <c r="T1" s="345"/>
      <c r="U1" s="345"/>
      <c r="V1" s="345"/>
      <c r="W1" s="345"/>
      <c r="X1" s="345"/>
    </row>
    <row r="2" spans="1:24" ht="18" customHeight="1">
      <c r="A2" s="329"/>
      <c r="B2" s="345"/>
      <c r="C2" s="345"/>
      <c r="D2" s="345"/>
      <c r="E2" s="345"/>
      <c r="F2" s="345"/>
      <c r="G2" s="613"/>
      <c r="H2" s="345"/>
      <c r="I2" s="345"/>
      <c r="J2" s="346"/>
      <c r="K2" s="338"/>
      <c r="L2" s="329"/>
      <c r="M2" s="345"/>
      <c r="N2" s="345"/>
      <c r="O2" s="345"/>
      <c r="P2" s="345"/>
      <c r="Q2" s="345"/>
      <c r="R2" s="345"/>
      <c r="S2" s="345"/>
      <c r="T2" s="345"/>
      <c r="U2" s="345"/>
      <c r="V2" s="345"/>
      <c r="W2" s="345"/>
      <c r="X2" s="345"/>
    </row>
    <row r="3" spans="1:24" ht="18" customHeight="1">
      <c r="A3" s="341" t="s">
        <v>1361</v>
      </c>
      <c r="B3" s="345"/>
      <c r="C3" s="345"/>
      <c r="D3" s="345"/>
      <c r="E3" s="345"/>
      <c r="F3" s="345"/>
      <c r="G3" s="613"/>
      <c r="H3" s="345"/>
      <c r="I3" s="345"/>
      <c r="J3" s="346"/>
      <c r="K3" s="338"/>
      <c r="L3" s="329"/>
      <c r="M3" s="345"/>
      <c r="N3" s="345"/>
      <c r="O3" s="345"/>
      <c r="P3" s="345"/>
      <c r="Q3" s="345"/>
      <c r="R3" s="345"/>
      <c r="S3" s="345"/>
      <c r="T3" s="345"/>
      <c r="U3" s="345"/>
      <c r="V3" s="345"/>
      <c r="W3" s="345"/>
      <c r="X3" s="345"/>
    </row>
    <row r="4" spans="1:24" ht="33" customHeight="1">
      <c r="A4" s="1016" t="s">
        <v>1367</v>
      </c>
      <c r="B4" s="1016"/>
      <c r="C4" s="1016"/>
      <c r="D4" s="1016"/>
      <c r="E4" s="1016"/>
      <c r="F4" s="1016"/>
      <c r="G4" s="1016"/>
      <c r="H4" s="1016"/>
      <c r="I4" s="1016"/>
      <c r="J4" s="1016"/>
      <c r="K4" s="1016"/>
      <c r="L4" s="1016"/>
      <c r="M4" s="1016"/>
      <c r="N4" s="1016"/>
      <c r="O4" s="1016"/>
      <c r="P4" s="1016"/>
      <c r="Q4" s="1016"/>
      <c r="R4" s="1016"/>
      <c r="S4" s="1016"/>
      <c r="T4" s="1016"/>
      <c r="U4" s="1016"/>
      <c r="V4" s="1016"/>
      <c r="W4" s="1016"/>
      <c r="X4" s="1016"/>
    </row>
    <row r="5" spans="1:24" ht="14.45" customHeight="1">
      <c r="A5" s="854" t="s">
        <v>97</v>
      </c>
      <c r="B5" s="854" t="s">
        <v>112</v>
      </c>
      <c r="C5" s="854" t="s">
        <v>1434</v>
      </c>
      <c r="D5" s="854" t="s">
        <v>1455</v>
      </c>
      <c r="E5" s="826" t="s">
        <v>87</v>
      </c>
      <c r="F5" s="826" t="s">
        <v>88</v>
      </c>
      <c r="G5" s="872" t="s">
        <v>394</v>
      </c>
      <c r="H5" s="826" t="s">
        <v>1432</v>
      </c>
      <c r="I5" s="826" t="s">
        <v>1433</v>
      </c>
      <c r="J5" s="851" t="s">
        <v>100</v>
      </c>
      <c r="K5" s="852"/>
      <c r="L5" s="852"/>
      <c r="M5" s="852"/>
      <c r="N5" s="852"/>
      <c r="O5" s="852"/>
      <c r="P5" s="852"/>
      <c r="Q5" s="853"/>
      <c r="R5" s="925" t="s">
        <v>101</v>
      </c>
      <c r="S5" s="925"/>
      <c r="T5" s="854" t="s">
        <v>102</v>
      </c>
      <c r="U5" s="854" t="s">
        <v>103</v>
      </c>
      <c r="V5" s="854" t="s">
        <v>110</v>
      </c>
      <c r="W5" s="854" t="s">
        <v>109</v>
      </c>
      <c r="X5" s="826" t="s">
        <v>89</v>
      </c>
    </row>
    <row r="6" spans="1:24" ht="14.45" customHeight="1">
      <c r="A6" s="855"/>
      <c r="B6" s="855"/>
      <c r="C6" s="855"/>
      <c r="D6" s="855"/>
      <c r="E6" s="827"/>
      <c r="F6" s="827"/>
      <c r="G6" s="873"/>
      <c r="H6" s="827"/>
      <c r="I6" s="827"/>
      <c r="J6" s="851" t="s">
        <v>104</v>
      </c>
      <c r="K6" s="853"/>
      <c r="L6" s="851" t="s">
        <v>105</v>
      </c>
      <c r="M6" s="853"/>
      <c r="N6" s="851" t="s">
        <v>106</v>
      </c>
      <c r="O6" s="853"/>
      <c r="P6" s="851" t="s">
        <v>107</v>
      </c>
      <c r="Q6" s="853"/>
      <c r="R6" s="925"/>
      <c r="S6" s="925"/>
      <c r="T6" s="855"/>
      <c r="U6" s="855"/>
      <c r="V6" s="855"/>
      <c r="W6" s="855"/>
      <c r="X6" s="827"/>
    </row>
    <row r="7" spans="1:24" ht="25.5">
      <c r="A7" s="856"/>
      <c r="B7" s="856"/>
      <c r="C7" s="856"/>
      <c r="D7" s="856"/>
      <c r="E7" s="828"/>
      <c r="F7" s="828"/>
      <c r="G7" s="874"/>
      <c r="H7" s="828"/>
      <c r="I7" s="828"/>
      <c r="J7" s="315" t="s">
        <v>108</v>
      </c>
      <c r="K7" s="319" t="s">
        <v>12</v>
      </c>
      <c r="L7" s="315" t="s">
        <v>108</v>
      </c>
      <c r="M7" s="319" t="s">
        <v>12</v>
      </c>
      <c r="N7" s="315" t="s">
        <v>108</v>
      </c>
      <c r="O7" s="319" t="s">
        <v>12</v>
      </c>
      <c r="P7" s="315" t="s">
        <v>108</v>
      </c>
      <c r="Q7" s="319" t="s">
        <v>12</v>
      </c>
      <c r="R7" s="316" t="s">
        <v>108</v>
      </c>
      <c r="S7" s="319" t="s">
        <v>12</v>
      </c>
      <c r="T7" s="856"/>
      <c r="U7" s="856"/>
      <c r="V7" s="856"/>
      <c r="W7" s="856"/>
      <c r="X7" s="828"/>
    </row>
    <row r="8" spans="1:24" ht="15.6" customHeight="1">
      <c r="A8" s="347"/>
      <c r="B8" s="348"/>
      <c r="C8" s="348"/>
      <c r="D8" s="348"/>
      <c r="E8" s="348"/>
      <c r="F8" s="348"/>
      <c r="G8" s="614"/>
      <c r="H8" s="348"/>
      <c r="I8" s="348"/>
      <c r="J8" s="348"/>
      <c r="K8" s="349" t="s">
        <v>117</v>
      </c>
      <c r="L8" s="348"/>
      <c r="M8" s="348"/>
      <c r="N8" s="348"/>
      <c r="O8" s="348"/>
      <c r="P8" s="348"/>
      <c r="Q8" s="348"/>
      <c r="R8" s="348"/>
      <c r="S8" s="348"/>
      <c r="T8" s="348"/>
      <c r="U8" s="348"/>
      <c r="V8" s="348"/>
      <c r="W8" s="348"/>
      <c r="X8" s="348"/>
    </row>
    <row r="9" spans="1:24" ht="166.9" customHeight="1">
      <c r="A9" s="799" t="s">
        <v>1367</v>
      </c>
      <c r="B9" s="1017" t="s">
        <v>1954</v>
      </c>
      <c r="C9" s="849" t="s">
        <v>1955</v>
      </c>
      <c r="D9" s="894" t="s">
        <v>1958</v>
      </c>
      <c r="E9" s="973" t="s">
        <v>1519</v>
      </c>
      <c r="F9" s="900" t="s">
        <v>1961</v>
      </c>
      <c r="G9" s="612" t="s">
        <v>2205</v>
      </c>
      <c r="H9" s="419" t="s">
        <v>1959</v>
      </c>
      <c r="I9" s="577" t="s">
        <v>2208</v>
      </c>
      <c r="J9" s="533"/>
      <c r="K9" s="534">
        <f t="shared" ref="K9:K13" si="0">S9*J9</f>
        <v>0</v>
      </c>
      <c r="L9" s="533">
        <v>1</v>
      </c>
      <c r="M9" s="534">
        <f t="shared" ref="M9:M13" si="1">S9*L9</f>
        <v>0</v>
      </c>
      <c r="N9" s="533"/>
      <c r="O9" s="534">
        <f t="shared" ref="O9:O13" si="2">S9*N9</f>
        <v>0</v>
      </c>
      <c r="P9" s="533"/>
      <c r="Q9" s="534">
        <f t="shared" ref="Q9:Q13" si="3">S9*P9</f>
        <v>0</v>
      </c>
      <c r="R9" s="535">
        <f t="shared" ref="R9:R13" si="4">+J9+L9+N9+P9</f>
        <v>1</v>
      </c>
      <c r="S9" s="535"/>
      <c r="T9" s="312" t="s">
        <v>1713</v>
      </c>
      <c r="U9" s="1007" t="s">
        <v>1714</v>
      </c>
      <c r="V9" s="1007" t="s">
        <v>1504</v>
      </c>
      <c r="W9" s="1007" t="s">
        <v>1728</v>
      </c>
      <c r="X9" s="1004" t="s">
        <v>1503</v>
      </c>
    </row>
    <row r="10" spans="1:24" s="299" customFormat="1" ht="135" customHeight="1">
      <c r="A10" s="800"/>
      <c r="B10" s="1018"/>
      <c r="C10" s="850"/>
      <c r="D10" s="895"/>
      <c r="E10" s="974"/>
      <c r="F10" s="901"/>
      <c r="G10" s="612" t="s">
        <v>2209</v>
      </c>
      <c r="H10" s="419" t="s">
        <v>1959</v>
      </c>
      <c r="I10" s="577" t="s">
        <v>2207</v>
      </c>
      <c r="J10" s="533"/>
      <c r="K10" s="534">
        <f t="shared" si="0"/>
        <v>0</v>
      </c>
      <c r="L10" s="533"/>
      <c r="M10" s="534">
        <f t="shared" si="1"/>
        <v>0</v>
      </c>
      <c r="N10" s="533">
        <v>1</v>
      </c>
      <c r="O10" s="534">
        <f t="shared" si="2"/>
        <v>0</v>
      </c>
      <c r="P10" s="533"/>
      <c r="Q10" s="534">
        <f t="shared" si="3"/>
        <v>0</v>
      </c>
      <c r="R10" s="535">
        <f t="shared" si="4"/>
        <v>1</v>
      </c>
      <c r="S10" s="535"/>
      <c r="T10" s="312" t="s">
        <v>1715</v>
      </c>
      <c r="U10" s="1008"/>
      <c r="V10" s="1008"/>
      <c r="W10" s="1008"/>
      <c r="X10" s="1005"/>
    </row>
    <row r="11" spans="1:24" s="299" customFormat="1" ht="242.45" customHeight="1">
      <c r="A11" s="800"/>
      <c r="B11" s="1018"/>
      <c r="C11" s="850"/>
      <c r="D11" s="895"/>
      <c r="E11" s="974"/>
      <c r="F11" s="901"/>
      <c r="G11" s="612" t="s">
        <v>2210</v>
      </c>
      <c r="H11" s="419" t="s">
        <v>1959</v>
      </c>
      <c r="I11" s="577" t="s">
        <v>2331</v>
      </c>
      <c r="J11" s="533"/>
      <c r="K11" s="534">
        <f t="shared" si="0"/>
        <v>0</v>
      </c>
      <c r="L11" s="533"/>
      <c r="M11" s="534">
        <f t="shared" si="1"/>
        <v>0</v>
      </c>
      <c r="N11" s="533">
        <v>1</v>
      </c>
      <c r="O11" s="534">
        <f t="shared" si="2"/>
        <v>0</v>
      </c>
      <c r="P11" s="533"/>
      <c r="Q11" s="534">
        <f t="shared" si="3"/>
        <v>0</v>
      </c>
      <c r="R11" s="535">
        <f t="shared" si="4"/>
        <v>1</v>
      </c>
      <c r="S11" s="535"/>
      <c r="T11" s="312" t="s">
        <v>1716</v>
      </c>
      <c r="U11" s="1009"/>
      <c r="V11" s="1008"/>
      <c r="W11" s="1008"/>
      <c r="X11" s="1005"/>
    </row>
    <row r="12" spans="1:24" s="299" customFormat="1" ht="180" customHeight="1">
      <c r="A12" s="800"/>
      <c r="B12" s="1018"/>
      <c r="C12" s="884"/>
      <c r="D12" s="896"/>
      <c r="E12" s="975"/>
      <c r="F12" s="902"/>
      <c r="G12" s="612" t="s">
        <v>2211</v>
      </c>
      <c r="H12" s="419" t="s">
        <v>1959</v>
      </c>
      <c r="I12" s="577" t="s">
        <v>2206</v>
      </c>
      <c r="J12" s="533"/>
      <c r="K12" s="534">
        <f t="shared" si="0"/>
        <v>0</v>
      </c>
      <c r="L12" s="533"/>
      <c r="M12" s="534">
        <f t="shared" si="1"/>
        <v>0</v>
      </c>
      <c r="N12" s="533"/>
      <c r="O12" s="534">
        <f t="shared" si="2"/>
        <v>0</v>
      </c>
      <c r="P12" s="533">
        <v>1</v>
      </c>
      <c r="Q12" s="534">
        <f t="shared" si="3"/>
        <v>0</v>
      </c>
      <c r="R12" s="535">
        <f t="shared" si="4"/>
        <v>1</v>
      </c>
      <c r="S12" s="535"/>
      <c r="T12" s="312" t="s">
        <v>1717</v>
      </c>
      <c r="U12" s="312" t="s">
        <v>1718</v>
      </c>
      <c r="V12" s="1009"/>
      <c r="W12" s="1009"/>
      <c r="X12" s="1006"/>
    </row>
    <row r="13" spans="1:24" ht="205.15" customHeight="1">
      <c r="A13" s="801"/>
      <c r="B13" s="1019"/>
      <c r="C13" s="410" t="s">
        <v>1956</v>
      </c>
      <c r="D13" s="387" t="s">
        <v>1957</v>
      </c>
      <c r="E13" s="430" t="s">
        <v>1520</v>
      </c>
      <c r="F13" s="430" t="s">
        <v>1960</v>
      </c>
      <c r="G13" s="612" t="s">
        <v>2214</v>
      </c>
      <c r="H13" s="419" t="s">
        <v>2212</v>
      </c>
      <c r="I13" s="570" t="s">
        <v>2213</v>
      </c>
      <c r="J13" s="533"/>
      <c r="K13" s="534">
        <f t="shared" si="0"/>
        <v>0</v>
      </c>
      <c r="L13" s="533"/>
      <c r="M13" s="534">
        <f t="shared" si="1"/>
        <v>0</v>
      </c>
      <c r="N13" s="533">
        <v>1</v>
      </c>
      <c r="O13" s="534">
        <f t="shared" si="2"/>
        <v>0</v>
      </c>
      <c r="P13" s="533"/>
      <c r="Q13" s="534">
        <f t="shared" si="3"/>
        <v>0</v>
      </c>
      <c r="R13" s="535">
        <f t="shared" si="4"/>
        <v>1</v>
      </c>
      <c r="S13" s="535"/>
      <c r="T13" s="374" t="s">
        <v>1719</v>
      </c>
      <c r="U13" s="374" t="s">
        <v>1720</v>
      </c>
      <c r="V13" s="374" t="s">
        <v>1505</v>
      </c>
      <c r="W13" s="374" t="s">
        <v>1962</v>
      </c>
      <c r="X13" s="414" t="s">
        <v>1963</v>
      </c>
    </row>
    <row r="14" spans="1:24" s="299" customFormat="1" ht="264.60000000000002" customHeight="1">
      <c r="A14" s="694"/>
      <c r="B14" s="704"/>
      <c r="C14" s="410"/>
      <c r="D14" s="702"/>
      <c r="E14" s="430"/>
      <c r="F14" s="430"/>
      <c r="G14" s="612" t="s">
        <v>2807</v>
      </c>
      <c r="H14" s="671" t="s">
        <v>2722</v>
      </c>
      <c r="I14" s="669" t="s">
        <v>2721</v>
      </c>
      <c r="J14" s="533"/>
      <c r="K14" s="534">
        <f t="shared" ref="K14" si="5">S14*J14</f>
        <v>0</v>
      </c>
      <c r="L14" s="533">
        <v>1</v>
      </c>
      <c r="M14" s="534">
        <f t="shared" ref="M14" si="6">S14*L14</f>
        <v>66227</v>
      </c>
      <c r="N14" s="533"/>
      <c r="O14" s="534">
        <f t="shared" ref="O14" si="7">S14*N14</f>
        <v>0</v>
      </c>
      <c r="P14" s="533"/>
      <c r="Q14" s="534">
        <f t="shared" ref="Q14" si="8">S14*P14</f>
        <v>0</v>
      </c>
      <c r="R14" s="535">
        <f t="shared" ref="R14" si="9">+J14+L14+N14+P14</f>
        <v>1</v>
      </c>
      <c r="S14" s="736">
        <v>66227</v>
      </c>
      <c r="T14" s="699" t="s">
        <v>2763</v>
      </c>
      <c r="U14" s="699" t="s">
        <v>2764</v>
      </c>
      <c r="V14" s="699" t="s">
        <v>2765</v>
      </c>
      <c r="W14" s="699" t="s">
        <v>2728</v>
      </c>
      <c r="X14" s="700" t="s">
        <v>2678</v>
      </c>
    </row>
    <row r="15" spans="1:24" ht="15.6" customHeight="1">
      <c r="A15" s="250" t="s">
        <v>118</v>
      </c>
      <c r="B15" s="231"/>
      <c r="C15" s="231"/>
      <c r="D15" s="231"/>
      <c r="E15" s="231"/>
      <c r="F15" s="231"/>
      <c r="G15" s="615"/>
      <c r="H15" s="231"/>
      <c r="I15" s="231"/>
      <c r="J15" s="506">
        <f t="shared" ref="J15:R15" si="10">SUM(J9:J13)</f>
        <v>0</v>
      </c>
      <c r="K15" s="468">
        <f t="shared" si="10"/>
        <v>0</v>
      </c>
      <c r="L15" s="506">
        <f t="shared" si="10"/>
        <v>1</v>
      </c>
      <c r="M15" s="468">
        <f>SUM(M9:M14)</f>
        <v>66227</v>
      </c>
      <c r="N15" s="506">
        <f t="shared" si="10"/>
        <v>3</v>
      </c>
      <c r="O15" s="468">
        <f>SUM(O9:O14)</f>
        <v>0</v>
      </c>
      <c r="P15" s="506">
        <f t="shared" si="10"/>
        <v>1</v>
      </c>
      <c r="Q15" s="468">
        <f>SUM(Q9:Q14)</f>
        <v>0</v>
      </c>
      <c r="R15" s="468">
        <f t="shared" si="10"/>
        <v>5</v>
      </c>
      <c r="S15" s="468">
        <f>SUM(S9:S14)</f>
        <v>66227</v>
      </c>
      <c r="T15" s="507"/>
      <c r="U15" s="507"/>
      <c r="V15" s="507"/>
      <c r="W15" s="507"/>
      <c r="X15" s="507"/>
    </row>
    <row r="16" spans="1:24">
      <c r="A16" s="390"/>
      <c r="B16" s="390"/>
      <c r="C16" s="390"/>
      <c r="D16" s="390"/>
      <c r="E16" s="390"/>
      <c r="F16" s="390"/>
      <c r="H16" s="390"/>
      <c r="I16" s="390"/>
      <c r="J16" s="390"/>
      <c r="K16" s="508"/>
      <c r="L16" s="390"/>
      <c r="M16" s="508"/>
      <c r="N16" s="390"/>
      <c r="O16" s="508"/>
      <c r="P16" s="390"/>
      <c r="Q16" s="508"/>
      <c r="R16" s="390"/>
      <c r="S16" s="508"/>
      <c r="T16" s="390"/>
      <c r="U16" s="390"/>
      <c r="V16" s="390"/>
      <c r="W16" s="390"/>
      <c r="X16" s="390"/>
    </row>
  </sheetData>
  <mergeCells count="31">
    <mergeCell ref="D9:D12"/>
    <mergeCell ref="X9:X12"/>
    <mergeCell ref="W9:W12"/>
    <mergeCell ref="A9:A13"/>
    <mergeCell ref="B9:B13"/>
    <mergeCell ref="E9:E12"/>
    <mergeCell ref="F9:F12"/>
    <mergeCell ref="C9:C12"/>
    <mergeCell ref="U9:U11"/>
    <mergeCell ref="V9:V12"/>
    <mergeCell ref="D5:D7"/>
    <mergeCell ref="I5:I7"/>
    <mergeCell ref="L6:M6"/>
    <mergeCell ref="N6:O6"/>
    <mergeCell ref="P6:Q6"/>
    <mergeCell ref="A4:X4"/>
    <mergeCell ref="H5:H7"/>
    <mergeCell ref="F5:F7"/>
    <mergeCell ref="E5:E7"/>
    <mergeCell ref="B5:B7"/>
    <mergeCell ref="A5:A7"/>
    <mergeCell ref="G5:G7"/>
    <mergeCell ref="J5:Q5"/>
    <mergeCell ref="T5:T7"/>
    <mergeCell ref="U5:U7"/>
    <mergeCell ref="V5:V7"/>
    <mergeCell ref="W5:W7"/>
    <mergeCell ref="X5:X7"/>
    <mergeCell ref="R5:S6"/>
    <mergeCell ref="J6:K6"/>
    <mergeCell ref="C5:C7"/>
  </mergeCells>
  <dataValidations disablePrompts="1" count="9">
    <dataValidation allowBlank="1" showInputMessage="1" showErrorMessage="1" promptTitle="CORRELATIVO DE LA ACTIVIDAD" prompt="Estos son los mismos utilizados en los cuadros de costos, los cuales sirven para poder reflejar la Actividad a realizar en cada uno de los cuadros de costos." sqref="G5:G7"/>
    <dataValidation allowBlank="1" showInputMessage="1" showErrorMessage="1" promptTitle="INDICADORES DE RESULTADOS" prompt="Medidas o variables para verificar el cumplimiento de cada pas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E5:E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H5:H7 I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X5:X7"/>
    <dataValidation allowBlank="1" showInputMessage="1" showErrorMessage="1" promptTitle="POBLACIÓN OBJETIVO" prompt="Grupo  de personas al cual se pretende beneficiar con dicho actividad." sqref="W5:W7"/>
    <dataValidation allowBlank="1" showInputMessage="1" showErrorMessage="1" promptTitle="MEDIO DE VERIFICACIÓN" prompt="Corresponde a los elementos a través del cual se acredita y se verifican  las actividades." sqref="V5:V7"/>
    <dataValidation allowBlank="1" showInputMessage="1" showErrorMessage="1" promptTitle="JUSTIFICACIÓN" prompt="Es aquella en que se explica de forma convincente el motivo por el que y para que se va realizar dicha actividad, que beneficio va traer a la institución." sqref="U5:U7"/>
    <dataValidation allowBlank="1" showInputMessage="1" showErrorMessage="1" promptTitle="SUPUESTOS" prompt="Un  supuesto es un dato asumido como cierto a efectos de planificación este puede ser positivo como negativo." sqref="T5:T7"/>
  </dataValidations>
  <pageMargins left="0.51181102362204722" right="1.1023622047244095" top="0.74803149606299213" bottom="0.74803149606299213" header="0.31496062992125984" footer="0.31496062992125984"/>
  <pageSetup paperSize="5" scale="34" fitToHeight="0" orientation="landscape" horizontalDpi="4294967294" r:id="rId1"/>
</worksheet>
</file>

<file path=xl/worksheets/sheet25.xml><?xml version="1.0" encoding="utf-8"?>
<worksheet xmlns="http://schemas.openxmlformats.org/spreadsheetml/2006/main" xmlns:r="http://schemas.openxmlformats.org/officeDocument/2006/relationships">
  <sheetPr>
    <pageSetUpPr fitToPage="1"/>
  </sheetPr>
  <dimension ref="A1:X23"/>
  <sheetViews>
    <sheetView topLeftCell="G1" zoomScale="70" zoomScaleNormal="70" workbookViewId="0">
      <pane ySplit="6" topLeftCell="A19" activePane="bottomLeft" state="frozen"/>
      <selection activeCell="R7" sqref="R7"/>
      <selection pane="bottomLeft" activeCell="S24" sqref="S24"/>
    </sheetView>
  </sheetViews>
  <sheetFormatPr baseColWidth="10" defaultRowHeight="15"/>
  <cols>
    <col min="1" max="1" width="34" customWidth="1"/>
    <col min="2" max="2" width="35.7109375" customWidth="1"/>
    <col min="3" max="4" width="35.7109375" style="299" customWidth="1"/>
    <col min="5" max="6" width="27.42578125" customWidth="1"/>
    <col min="7" max="7" width="27.42578125" style="71" customWidth="1"/>
    <col min="8" max="8" width="27.42578125" customWidth="1"/>
    <col min="9" max="9" width="27.42578125" style="299" customWidth="1"/>
    <col min="10" max="17" width="14.28515625" customWidth="1"/>
    <col min="18" max="18" width="15.28515625" customWidth="1"/>
    <col min="19" max="19" width="19.85546875" customWidth="1"/>
    <col min="20" max="21" width="14.28515625" customWidth="1"/>
    <col min="22" max="22" width="23.42578125" customWidth="1"/>
    <col min="23" max="23" width="14.28515625" customWidth="1"/>
    <col min="24" max="24" width="15.7109375" customWidth="1"/>
  </cols>
  <sheetData>
    <row r="1" spans="1:24">
      <c r="A1" s="1023" t="s">
        <v>1352</v>
      </c>
      <c r="B1" s="1023"/>
      <c r="C1" s="1023"/>
      <c r="D1" s="1023"/>
      <c r="E1" s="1023"/>
      <c r="F1" s="1023"/>
      <c r="G1" s="1023"/>
      <c r="H1" s="1023"/>
      <c r="I1" s="1023"/>
      <c r="J1" s="1023"/>
      <c r="K1" s="1023"/>
      <c r="L1" s="1023"/>
      <c r="M1" s="1023"/>
      <c r="N1" s="1023"/>
      <c r="O1" s="1023"/>
      <c r="P1" s="1023"/>
      <c r="Q1" s="1023"/>
      <c r="R1" s="1023"/>
      <c r="S1" s="1023"/>
      <c r="T1" s="1023"/>
      <c r="U1" s="1023"/>
      <c r="V1" s="1023"/>
      <c r="W1" s="1023"/>
      <c r="X1" s="1023"/>
    </row>
    <row r="2" spans="1:24">
      <c r="A2" s="1024" t="s">
        <v>1418</v>
      </c>
      <c r="B2" s="1024"/>
      <c r="C2" s="1024"/>
      <c r="D2" s="1024"/>
      <c r="E2" s="1024"/>
      <c r="F2" s="1024"/>
      <c r="G2" s="1024"/>
      <c r="H2" s="1024"/>
      <c r="I2" s="1024"/>
      <c r="J2" s="1024"/>
      <c r="K2" s="1024"/>
      <c r="L2" s="1024"/>
      <c r="M2" s="1024"/>
      <c r="N2" s="1024"/>
      <c r="O2" s="1024"/>
      <c r="P2" s="1024"/>
      <c r="Q2" s="1024"/>
      <c r="R2" s="1024"/>
      <c r="S2" s="1024"/>
      <c r="T2" s="1024"/>
      <c r="U2" s="1024"/>
      <c r="V2" s="1024"/>
      <c r="W2" s="1024"/>
      <c r="X2" s="1024"/>
    </row>
    <row r="3" spans="1:24" ht="13.5" customHeight="1">
      <c r="A3" s="350" t="s">
        <v>1419</v>
      </c>
      <c r="B3" s="351"/>
      <c r="C3" s="351"/>
      <c r="D3" s="351"/>
      <c r="E3" s="351"/>
      <c r="F3" s="351"/>
      <c r="G3" s="610"/>
      <c r="H3" s="351"/>
      <c r="I3" s="351"/>
      <c r="J3" s="351"/>
      <c r="K3" s="351"/>
      <c r="L3" s="351"/>
      <c r="M3" s="351"/>
      <c r="N3" s="351"/>
      <c r="O3" s="351"/>
      <c r="P3" s="351"/>
      <c r="Q3" s="351"/>
      <c r="R3" s="351"/>
      <c r="S3" s="351"/>
      <c r="T3" s="351"/>
      <c r="U3" s="351"/>
      <c r="V3" s="351"/>
      <c r="W3" s="351"/>
      <c r="X3" s="351"/>
    </row>
    <row r="4" spans="1:24" ht="15" customHeight="1">
      <c r="A4" s="924" t="s">
        <v>97</v>
      </c>
      <c r="B4" s="924" t="s">
        <v>112</v>
      </c>
      <c r="C4" s="854" t="s">
        <v>1452</v>
      </c>
      <c r="D4" s="854" t="s">
        <v>1435</v>
      </c>
      <c r="E4" s="826" t="s">
        <v>87</v>
      </c>
      <c r="F4" s="826" t="s">
        <v>88</v>
      </c>
      <c r="G4" s="872" t="s">
        <v>394</v>
      </c>
      <c r="H4" s="826" t="s">
        <v>1432</v>
      </c>
      <c r="I4" s="826" t="s">
        <v>1433</v>
      </c>
      <c r="J4" s="924" t="s">
        <v>100</v>
      </c>
      <c r="K4" s="924"/>
      <c r="L4" s="924"/>
      <c r="M4" s="924"/>
      <c r="N4" s="924"/>
      <c r="O4" s="924"/>
      <c r="P4" s="924"/>
      <c r="Q4" s="924"/>
      <c r="R4" s="925" t="s">
        <v>101</v>
      </c>
      <c r="S4" s="925"/>
      <c r="T4" s="854" t="s">
        <v>102</v>
      </c>
      <c r="U4" s="854" t="s">
        <v>103</v>
      </c>
      <c r="V4" s="854" t="s">
        <v>110</v>
      </c>
      <c r="W4" s="854" t="s">
        <v>109</v>
      </c>
      <c r="X4" s="826" t="s">
        <v>89</v>
      </c>
    </row>
    <row r="5" spans="1:24" ht="15" customHeight="1">
      <c r="A5" s="924"/>
      <c r="B5" s="924"/>
      <c r="C5" s="855"/>
      <c r="D5" s="855"/>
      <c r="E5" s="827"/>
      <c r="F5" s="827"/>
      <c r="G5" s="873"/>
      <c r="H5" s="827"/>
      <c r="I5" s="827"/>
      <c r="J5" s="924" t="s">
        <v>104</v>
      </c>
      <c r="K5" s="924"/>
      <c r="L5" s="924" t="s">
        <v>105</v>
      </c>
      <c r="M5" s="924"/>
      <c r="N5" s="924" t="s">
        <v>106</v>
      </c>
      <c r="O5" s="924"/>
      <c r="P5" s="924" t="s">
        <v>107</v>
      </c>
      <c r="Q5" s="924"/>
      <c r="R5" s="925"/>
      <c r="S5" s="925"/>
      <c r="T5" s="855"/>
      <c r="U5" s="855"/>
      <c r="V5" s="855"/>
      <c r="W5" s="855"/>
      <c r="X5" s="827"/>
    </row>
    <row r="6" spans="1:24" ht="28.9" customHeight="1">
      <c r="A6" s="924"/>
      <c r="B6" s="924"/>
      <c r="C6" s="856"/>
      <c r="D6" s="856"/>
      <c r="E6" s="828"/>
      <c r="F6" s="828"/>
      <c r="G6" s="874"/>
      <c r="H6" s="828"/>
      <c r="I6" s="828"/>
      <c r="J6" s="315" t="s">
        <v>108</v>
      </c>
      <c r="K6" s="319" t="s">
        <v>12</v>
      </c>
      <c r="L6" s="315" t="s">
        <v>108</v>
      </c>
      <c r="M6" s="319" t="s">
        <v>12</v>
      </c>
      <c r="N6" s="315" t="s">
        <v>108</v>
      </c>
      <c r="O6" s="319" t="s">
        <v>12</v>
      </c>
      <c r="P6" s="315" t="s">
        <v>108</v>
      </c>
      <c r="Q6" s="319" t="s">
        <v>12</v>
      </c>
      <c r="R6" s="315" t="s">
        <v>108</v>
      </c>
      <c r="S6" s="319" t="s">
        <v>12</v>
      </c>
      <c r="T6" s="856"/>
      <c r="U6" s="856"/>
      <c r="V6" s="856"/>
      <c r="W6" s="856"/>
      <c r="X6" s="828"/>
    </row>
    <row r="7" spans="1:24">
      <c r="A7" s="1025" t="s">
        <v>1352</v>
      </c>
      <c r="B7" s="1026"/>
      <c r="C7" s="1026"/>
      <c r="D7" s="1026"/>
      <c r="E7" s="1026"/>
      <c r="F7" s="1026"/>
      <c r="G7" s="1026"/>
      <c r="H7" s="1026"/>
      <c r="I7" s="1026"/>
      <c r="J7" s="1026"/>
      <c r="K7" s="1026"/>
      <c r="L7" s="1026"/>
      <c r="M7" s="1026"/>
      <c r="N7" s="1026"/>
      <c r="O7" s="1026"/>
      <c r="P7" s="1026"/>
      <c r="Q7" s="1026"/>
      <c r="R7" s="1026"/>
      <c r="S7" s="1026"/>
      <c r="T7" s="1026"/>
      <c r="U7" s="1026"/>
      <c r="V7" s="1026"/>
      <c r="W7" s="1026"/>
      <c r="X7" s="1027"/>
    </row>
    <row r="8" spans="1:24" ht="105.6" customHeight="1">
      <c r="A8" s="861" t="s">
        <v>1418</v>
      </c>
      <c r="B8" s="511" t="s">
        <v>1353</v>
      </c>
      <c r="C8" s="512"/>
      <c r="D8" s="512"/>
      <c r="E8" s="512"/>
      <c r="F8" s="414"/>
      <c r="G8" s="611"/>
      <c r="H8" s="414"/>
      <c r="I8" s="414"/>
      <c r="J8" s="498"/>
      <c r="K8" s="499"/>
      <c r="L8" s="414"/>
      <c r="M8" s="499"/>
      <c r="N8" s="414"/>
      <c r="O8" s="499"/>
      <c r="P8" s="414"/>
      <c r="Q8" s="499"/>
      <c r="R8" s="494">
        <f>+J8+L8+N8+P8</f>
        <v>0</v>
      </c>
      <c r="S8" s="494">
        <f>+K8+M8+O8+Q8</f>
        <v>0</v>
      </c>
      <c r="T8" s="414"/>
      <c r="U8" s="414"/>
      <c r="V8" s="414"/>
      <c r="W8" s="414"/>
      <c r="X8" s="414"/>
    </row>
    <row r="9" spans="1:24" s="299" customFormat="1" ht="104.45" customHeight="1">
      <c r="A9" s="875"/>
      <c r="B9" s="511" t="s">
        <v>1354</v>
      </c>
      <c r="C9" s="512"/>
      <c r="D9" s="512"/>
      <c r="E9" s="512"/>
      <c r="F9" s="414"/>
      <c r="G9" s="611"/>
      <c r="H9" s="414"/>
      <c r="I9" s="414"/>
      <c r="J9" s="498"/>
      <c r="K9" s="499"/>
      <c r="L9" s="414"/>
      <c r="M9" s="499"/>
      <c r="N9" s="414"/>
      <c r="O9" s="499"/>
      <c r="P9" s="414"/>
      <c r="Q9" s="499"/>
      <c r="R9" s="494">
        <f t="shared" ref="R9:R22" si="0">+J9+L9+N9+P9</f>
        <v>0</v>
      </c>
      <c r="S9" s="494">
        <f t="shared" ref="S9:S22" si="1">+K9+M9+O9+Q9</f>
        <v>0</v>
      </c>
      <c r="T9" s="414"/>
      <c r="U9" s="414"/>
      <c r="V9" s="414"/>
      <c r="W9" s="414"/>
      <c r="X9" s="414"/>
    </row>
    <row r="10" spans="1:24" ht="201" customHeight="1">
      <c r="A10" s="878" t="s">
        <v>1419</v>
      </c>
      <c r="B10" s="967" t="s">
        <v>1355</v>
      </c>
      <c r="C10" s="1034" t="s">
        <v>1964</v>
      </c>
      <c r="D10" s="894" t="s">
        <v>1965</v>
      </c>
      <c r="E10" s="1031" t="s">
        <v>1518</v>
      </c>
      <c r="F10" s="1028" t="s">
        <v>1966</v>
      </c>
      <c r="G10" s="612" t="s">
        <v>2215</v>
      </c>
      <c r="H10" s="419" t="s">
        <v>1967</v>
      </c>
      <c r="I10" s="570" t="s">
        <v>2332</v>
      </c>
      <c r="J10" s="533">
        <v>1</v>
      </c>
      <c r="K10" s="534">
        <f t="shared" ref="K10:K14" si="2">S10*J10</f>
        <v>0</v>
      </c>
      <c r="L10" s="533"/>
      <c r="M10" s="534">
        <f t="shared" ref="M10:M14" si="3">S10*L10</f>
        <v>0</v>
      </c>
      <c r="N10" s="533"/>
      <c r="O10" s="534">
        <f t="shared" ref="O10:O14" si="4">S10*N10</f>
        <v>0</v>
      </c>
      <c r="P10" s="533"/>
      <c r="Q10" s="534">
        <f t="shared" ref="Q10:Q14" si="5">S10*P10</f>
        <v>0</v>
      </c>
      <c r="R10" s="535">
        <f t="shared" si="0"/>
        <v>1</v>
      </c>
      <c r="S10" s="535"/>
      <c r="T10" s="820" t="s">
        <v>1721</v>
      </c>
      <c r="U10" s="820" t="s">
        <v>1722</v>
      </c>
      <c r="V10" s="970" t="s">
        <v>1506</v>
      </c>
      <c r="W10" s="882" t="s">
        <v>1968</v>
      </c>
      <c r="X10" s="931" t="s">
        <v>1969</v>
      </c>
    </row>
    <row r="11" spans="1:24" s="299" customFormat="1" ht="282.60000000000002" customHeight="1">
      <c r="A11" s="879"/>
      <c r="B11" s="968"/>
      <c r="C11" s="1035"/>
      <c r="D11" s="895"/>
      <c r="E11" s="1032"/>
      <c r="F11" s="1029"/>
      <c r="G11" s="612" t="s">
        <v>2219</v>
      </c>
      <c r="H11" s="419" t="s">
        <v>1967</v>
      </c>
      <c r="I11" s="570" t="s">
        <v>2333</v>
      </c>
      <c r="J11" s="533"/>
      <c r="K11" s="534">
        <f t="shared" si="2"/>
        <v>0</v>
      </c>
      <c r="L11" s="533">
        <v>1</v>
      </c>
      <c r="M11" s="534">
        <f t="shared" si="3"/>
        <v>0</v>
      </c>
      <c r="N11" s="533"/>
      <c r="O11" s="534">
        <f t="shared" si="4"/>
        <v>0</v>
      </c>
      <c r="P11" s="533"/>
      <c r="Q11" s="534">
        <f t="shared" si="5"/>
        <v>0</v>
      </c>
      <c r="R11" s="535">
        <f t="shared" si="0"/>
        <v>1</v>
      </c>
      <c r="S11" s="535"/>
      <c r="T11" s="821"/>
      <c r="U11" s="821"/>
      <c r="V11" s="971"/>
      <c r="W11" s="998"/>
      <c r="X11" s="932"/>
    </row>
    <row r="12" spans="1:24" s="299" customFormat="1" ht="213" customHeight="1">
      <c r="A12" s="879"/>
      <c r="B12" s="968"/>
      <c r="C12" s="1035"/>
      <c r="D12" s="895"/>
      <c r="E12" s="1032"/>
      <c r="F12" s="1029"/>
      <c r="G12" s="612" t="s">
        <v>2218</v>
      </c>
      <c r="H12" s="419" t="s">
        <v>1967</v>
      </c>
      <c r="I12" s="570" t="s">
        <v>2334</v>
      </c>
      <c r="J12" s="533"/>
      <c r="K12" s="534">
        <f t="shared" si="2"/>
        <v>0</v>
      </c>
      <c r="L12" s="533">
        <v>1</v>
      </c>
      <c r="M12" s="534">
        <f t="shared" si="3"/>
        <v>0</v>
      </c>
      <c r="N12" s="533"/>
      <c r="O12" s="534">
        <f t="shared" si="4"/>
        <v>0</v>
      </c>
      <c r="P12" s="533"/>
      <c r="Q12" s="534">
        <f t="shared" si="5"/>
        <v>0</v>
      </c>
      <c r="R12" s="535">
        <f t="shared" si="0"/>
        <v>1</v>
      </c>
      <c r="S12" s="535"/>
      <c r="T12" s="821"/>
      <c r="U12" s="821"/>
      <c r="V12" s="971"/>
      <c r="W12" s="998"/>
      <c r="X12" s="932"/>
    </row>
    <row r="13" spans="1:24" s="299" customFormat="1" ht="237.6" customHeight="1">
      <c r="A13" s="879"/>
      <c r="B13" s="968"/>
      <c r="C13" s="1035"/>
      <c r="D13" s="895"/>
      <c r="E13" s="1032"/>
      <c r="F13" s="1029"/>
      <c r="G13" s="612" t="s">
        <v>2217</v>
      </c>
      <c r="H13" s="419" t="s">
        <v>1967</v>
      </c>
      <c r="I13" s="570" t="s">
        <v>2335</v>
      </c>
      <c r="J13" s="533"/>
      <c r="K13" s="534">
        <f t="shared" si="2"/>
        <v>0</v>
      </c>
      <c r="L13" s="533">
        <v>1</v>
      </c>
      <c r="M13" s="534">
        <f t="shared" si="3"/>
        <v>0</v>
      </c>
      <c r="N13" s="533"/>
      <c r="O13" s="534">
        <f t="shared" si="4"/>
        <v>0</v>
      </c>
      <c r="P13" s="533"/>
      <c r="Q13" s="534">
        <f t="shared" si="5"/>
        <v>0</v>
      </c>
      <c r="R13" s="535">
        <f t="shared" si="0"/>
        <v>1</v>
      </c>
      <c r="S13" s="535"/>
      <c r="T13" s="821"/>
      <c r="U13" s="821"/>
      <c r="V13" s="971"/>
      <c r="W13" s="998"/>
      <c r="X13" s="932"/>
    </row>
    <row r="14" spans="1:24" s="299" customFormat="1" ht="147.6" customHeight="1">
      <c r="A14" s="879"/>
      <c r="B14" s="968"/>
      <c r="C14" s="1035"/>
      <c r="D14" s="895"/>
      <c r="E14" s="1032"/>
      <c r="F14" s="1029"/>
      <c r="G14" s="612" t="s">
        <v>2216</v>
      </c>
      <c r="H14" s="419" t="s">
        <v>1967</v>
      </c>
      <c r="I14" s="570" t="s">
        <v>2336</v>
      </c>
      <c r="J14" s="533"/>
      <c r="K14" s="534">
        <f t="shared" si="2"/>
        <v>0</v>
      </c>
      <c r="L14" s="533"/>
      <c r="M14" s="534">
        <f t="shared" si="3"/>
        <v>0</v>
      </c>
      <c r="N14" s="533"/>
      <c r="O14" s="534">
        <f t="shared" si="4"/>
        <v>0</v>
      </c>
      <c r="P14" s="533">
        <v>1</v>
      </c>
      <c r="Q14" s="534">
        <f t="shared" si="5"/>
        <v>0</v>
      </c>
      <c r="R14" s="535">
        <f t="shared" si="0"/>
        <v>1</v>
      </c>
      <c r="S14" s="535"/>
      <c r="T14" s="822"/>
      <c r="U14" s="822"/>
      <c r="V14" s="972"/>
      <c r="W14" s="883"/>
      <c r="X14" s="933"/>
    </row>
    <row r="15" spans="1:24" s="299" customFormat="1" ht="147.6" customHeight="1">
      <c r="A15" s="879"/>
      <c r="B15" s="968"/>
      <c r="C15" s="1035"/>
      <c r="D15" s="895"/>
      <c r="E15" s="1032"/>
      <c r="F15" s="1029"/>
      <c r="G15" s="612" t="s">
        <v>2367</v>
      </c>
      <c r="H15" s="419" t="s">
        <v>1967</v>
      </c>
      <c r="I15" s="741" t="s">
        <v>2366</v>
      </c>
      <c r="J15" s="533"/>
      <c r="K15" s="534">
        <f t="shared" ref="K15:K16" si="6">S15*J15</f>
        <v>0</v>
      </c>
      <c r="L15" s="533"/>
      <c r="M15" s="534">
        <f t="shared" ref="M15:M17" si="7">S15*L15</f>
        <v>0</v>
      </c>
      <c r="N15" s="533">
        <v>1</v>
      </c>
      <c r="O15" s="534">
        <f t="shared" ref="O15:O16" si="8">S15*N15</f>
        <v>0</v>
      </c>
      <c r="P15" s="533"/>
      <c r="Q15" s="534">
        <f t="shared" ref="Q15:Q17" si="9">S15*P15</f>
        <v>0</v>
      </c>
      <c r="R15" s="535">
        <f t="shared" ref="R15:R16" si="10">+J15+L15+N15+P15</f>
        <v>1</v>
      </c>
      <c r="S15" s="535"/>
      <c r="T15" s="697" t="s">
        <v>2767</v>
      </c>
      <c r="U15" s="697" t="s">
        <v>2768</v>
      </c>
      <c r="V15" s="695" t="s">
        <v>2769</v>
      </c>
      <c r="W15" s="697" t="s">
        <v>2770</v>
      </c>
      <c r="X15" s="703" t="s">
        <v>2766</v>
      </c>
    </row>
    <row r="16" spans="1:24" s="299" customFormat="1" ht="273.60000000000002" customHeight="1">
      <c r="A16" s="879"/>
      <c r="B16" s="969"/>
      <c r="C16" s="1036"/>
      <c r="D16" s="896"/>
      <c r="E16" s="1033"/>
      <c r="F16" s="1030"/>
      <c r="G16" s="612" t="s">
        <v>2368</v>
      </c>
      <c r="H16" s="419" t="s">
        <v>1967</v>
      </c>
      <c r="I16" s="741" t="s">
        <v>2847</v>
      </c>
      <c r="J16" s="533"/>
      <c r="K16" s="534">
        <f t="shared" si="6"/>
        <v>0</v>
      </c>
      <c r="L16" s="533"/>
      <c r="M16" s="534">
        <f t="shared" si="7"/>
        <v>0</v>
      </c>
      <c r="N16" s="533"/>
      <c r="O16" s="534">
        <f t="shared" si="8"/>
        <v>0</v>
      </c>
      <c r="P16" s="533">
        <v>1</v>
      </c>
      <c r="Q16" s="534">
        <f t="shared" si="9"/>
        <v>0</v>
      </c>
      <c r="R16" s="535">
        <f t="shared" si="10"/>
        <v>1</v>
      </c>
      <c r="S16" s="535"/>
      <c r="T16" s="697" t="s">
        <v>2773</v>
      </c>
      <c r="U16" s="697" t="s">
        <v>2772</v>
      </c>
      <c r="V16" s="695" t="s">
        <v>2774</v>
      </c>
      <c r="W16" s="697" t="s">
        <v>2728</v>
      </c>
      <c r="X16" s="703" t="s">
        <v>2771</v>
      </c>
    </row>
    <row r="17" spans="1:24" s="299" customFormat="1" ht="273.60000000000002" customHeight="1">
      <c r="A17" s="879"/>
      <c r="B17" s="728"/>
      <c r="C17" s="733"/>
      <c r="D17" s="720"/>
      <c r="E17" s="732"/>
      <c r="F17" s="731"/>
      <c r="G17" s="612" t="s">
        <v>2849</v>
      </c>
      <c r="H17" s="419" t="s">
        <v>1967</v>
      </c>
      <c r="I17" s="741" t="s">
        <v>2863</v>
      </c>
      <c r="J17" s="533"/>
      <c r="K17" s="534"/>
      <c r="L17" s="533">
        <v>0.5</v>
      </c>
      <c r="M17" s="534">
        <f t="shared" si="7"/>
        <v>33412.5</v>
      </c>
      <c r="N17" s="533"/>
      <c r="O17" s="534"/>
      <c r="P17" s="533">
        <v>0.5</v>
      </c>
      <c r="Q17" s="534">
        <f t="shared" si="9"/>
        <v>33412.5</v>
      </c>
      <c r="R17" s="535"/>
      <c r="S17" s="535">
        <v>66825</v>
      </c>
      <c r="T17" s="716" t="s">
        <v>2856</v>
      </c>
      <c r="U17" s="716" t="s">
        <v>2857</v>
      </c>
      <c r="V17" s="717" t="s">
        <v>2769</v>
      </c>
      <c r="W17" s="716" t="s">
        <v>2858</v>
      </c>
      <c r="X17" s="718" t="s">
        <v>1792</v>
      </c>
    </row>
    <row r="18" spans="1:24" ht="88.9" customHeight="1">
      <c r="A18" s="879"/>
      <c r="B18" s="327" t="s">
        <v>1356</v>
      </c>
      <c r="C18" s="474"/>
      <c r="D18" s="474"/>
      <c r="E18" s="414"/>
      <c r="F18" s="414"/>
      <c r="G18" s="611"/>
      <c r="H18" s="414"/>
      <c r="I18" s="414"/>
      <c r="J18" s="414"/>
      <c r="K18" s="499"/>
      <c r="L18" s="414"/>
      <c r="M18" s="499"/>
      <c r="N18" s="414"/>
      <c r="O18" s="499"/>
      <c r="P18" s="414"/>
      <c r="Q18" s="499"/>
      <c r="R18" s="494">
        <f t="shared" si="0"/>
        <v>0</v>
      </c>
      <c r="S18" s="494">
        <f t="shared" si="1"/>
        <v>0</v>
      </c>
      <c r="T18" s="414"/>
      <c r="U18" s="700"/>
      <c r="V18" s="414"/>
      <c r="W18" s="414"/>
      <c r="X18" s="414"/>
    </row>
    <row r="19" spans="1:24" ht="81.599999999999994" customHeight="1">
      <c r="A19" s="879"/>
      <c r="B19" s="327" t="s">
        <v>1357</v>
      </c>
      <c r="C19" s="474"/>
      <c r="D19" s="474"/>
      <c r="E19" s="414"/>
      <c r="F19" s="414"/>
      <c r="G19" s="611"/>
      <c r="H19" s="414"/>
      <c r="I19" s="414"/>
      <c r="J19" s="498"/>
      <c r="K19" s="499"/>
      <c r="L19" s="414"/>
      <c r="M19" s="499"/>
      <c r="N19" s="414"/>
      <c r="O19" s="499"/>
      <c r="P19" s="414"/>
      <c r="Q19" s="499"/>
      <c r="R19" s="494">
        <f t="shared" si="0"/>
        <v>0</v>
      </c>
      <c r="S19" s="494">
        <f t="shared" si="1"/>
        <v>0</v>
      </c>
      <c r="T19" s="414"/>
      <c r="U19" s="700"/>
      <c r="V19" s="414"/>
      <c r="W19" s="414"/>
      <c r="X19" s="414"/>
    </row>
    <row r="20" spans="1:24" ht="97.15" customHeight="1">
      <c r="A20" s="879"/>
      <c r="B20" s="327" t="s">
        <v>1358</v>
      </c>
      <c r="C20" s="474"/>
      <c r="D20" s="474"/>
      <c r="E20" s="414"/>
      <c r="F20" s="414"/>
      <c r="G20" s="611"/>
      <c r="H20" s="414"/>
      <c r="I20" s="414"/>
      <c r="J20" s="414"/>
      <c r="K20" s="499"/>
      <c r="L20" s="414"/>
      <c r="M20" s="499"/>
      <c r="N20" s="414"/>
      <c r="O20" s="499"/>
      <c r="P20" s="414"/>
      <c r="Q20" s="499"/>
      <c r="R20" s="494">
        <f t="shared" si="0"/>
        <v>0</v>
      </c>
      <c r="S20" s="494">
        <f t="shared" si="1"/>
        <v>0</v>
      </c>
      <c r="T20" s="414"/>
      <c r="U20" s="414"/>
      <c r="V20" s="414"/>
      <c r="W20" s="414"/>
      <c r="X20" s="501"/>
    </row>
    <row r="21" spans="1:24" ht="64.900000000000006" customHeight="1">
      <c r="A21" s="879"/>
      <c r="B21" s="327" t="s">
        <v>1359</v>
      </c>
      <c r="C21" s="474"/>
      <c r="D21" s="474"/>
      <c r="E21" s="414"/>
      <c r="F21" s="414"/>
      <c r="G21" s="611"/>
      <c r="H21" s="414"/>
      <c r="I21" s="414"/>
      <c r="J21" s="414"/>
      <c r="K21" s="499"/>
      <c r="L21" s="414"/>
      <c r="M21" s="499"/>
      <c r="N21" s="414"/>
      <c r="O21" s="499"/>
      <c r="P21" s="414"/>
      <c r="Q21" s="499"/>
      <c r="R21" s="494">
        <f t="shared" si="0"/>
        <v>0</v>
      </c>
      <c r="S21" s="494">
        <f t="shared" si="1"/>
        <v>0</v>
      </c>
      <c r="T21" s="414"/>
      <c r="U21" s="414"/>
      <c r="V21" s="414"/>
      <c r="W21" s="414"/>
      <c r="X21" s="501"/>
    </row>
    <row r="22" spans="1:24" ht="86.45" customHeight="1">
      <c r="A22" s="880"/>
      <c r="B22" s="327" t="s">
        <v>1420</v>
      </c>
      <c r="C22" s="474"/>
      <c r="D22" s="474"/>
      <c r="E22" s="414"/>
      <c r="F22" s="414"/>
      <c r="G22" s="611"/>
      <c r="H22" s="414"/>
      <c r="I22" s="414"/>
      <c r="J22" s="414"/>
      <c r="K22" s="499"/>
      <c r="L22" s="414"/>
      <c r="M22" s="499"/>
      <c r="N22" s="414"/>
      <c r="O22" s="499"/>
      <c r="P22" s="414"/>
      <c r="Q22" s="499"/>
      <c r="R22" s="494">
        <f t="shared" si="0"/>
        <v>0</v>
      </c>
      <c r="S22" s="494">
        <f t="shared" si="1"/>
        <v>0</v>
      </c>
      <c r="T22" s="414"/>
      <c r="U22" s="414"/>
      <c r="V22" s="414"/>
      <c r="W22" s="414"/>
      <c r="X22" s="501"/>
    </row>
    <row r="23" spans="1:24">
      <c r="A23" s="1020" t="s">
        <v>1360</v>
      </c>
      <c r="B23" s="1021"/>
      <c r="C23" s="1021"/>
      <c r="D23" s="1021"/>
      <c r="E23" s="1021"/>
      <c r="F23" s="1021"/>
      <c r="G23" s="1021"/>
      <c r="H23" s="1022"/>
      <c r="I23" s="462"/>
      <c r="J23" s="463">
        <f t="shared" ref="J23:S23" si="11">SUM(J8:J20)</f>
        <v>1</v>
      </c>
      <c r="K23" s="464">
        <f t="shared" si="11"/>
        <v>0</v>
      </c>
      <c r="L23" s="463">
        <f t="shared" si="11"/>
        <v>3.5</v>
      </c>
      <c r="M23" s="464">
        <f t="shared" si="11"/>
        <v>33412.5</v>
      </c>
      <c r="N23" s="463">
        <f t="shared" si="11"/>
        <v>1</v>
      </c>
      <c r="O23" s="464">
        <f t="shared" si="11"/>
        <v>0</v>
      </c>
      <c r="P23" s="463">
        <f t="shared" si="11"/>
        <v>2.5</v>
      </c>
      <c r="Q23" s="464">
        <f t="shared" si="11"/>
        <v>33412.5</v>
      </c>
      <c r="R23" s="464">
        <f t="shared" si="11"/>
        <v>7</v>
      </c>
      <c r="S23" s="464">
        <f t="shared" si="11"/>
        <v>66825</v>
      </c>
      <c r="T23" s="465"/>
      <c r="U23" s="465"/>
      <c r="V23" s="465"/>
      <c r="W23" s="465"/>
      <c r="X23" s="497"/>
    </row>
  </sheetData>
  <mergeCells count="36">
    <mergeCell ref="W10:W14"/>
    <mergeCell ref="X10:X14"/>
    <mergeCell ref="A8:A9"/>
    <mergeCell ref="T10:T14"/>
    <mergeCell ref="U10:U14"/>
    <mergeCell ref="D4:D6"/>
    <mergeCell ref="C4:C6"/>
    <mergeCell ref="I4:I6"/>
    <mergeCell ref="A10:A22"/>
    <mergeCell ref="V10:V14"/>
    <mergeCell ref="E4:E6"/>
    <mergeCell ref="F4:F6"/>
    <mergeCell ref="G4:G6"/>
    <mergeCell ref="U4:U6"/>
    <mergeCell ref="H4:H6"/>
    <mergeCell ref="F10:F16"/>
    <mergeCell ref="E10:E16"/>
    <mergeCell ref="D10:D16"/>
    <mergeCell ref="C10:C16"/>
    <mergeCell ref="B10:B16"/>
    <mergeCell ref="A23:H23"/>
    <mergeCell ref="A1:X1"/>
    <mergeCell ref="A2:X2"/>
    <mergeCell ref="A7:X7"/>
    <mergeCell ref="W4:W6"/>
    <mergeCell ref="X4:X6"/>
    <mergeCell ref="J5:K5"/>
    <mergeCell ref="L5:M5"/>
    <mergeCell ref="N5:O5"/>
    <mergeCell ref="P5:Q5"/>
    <mergeCell ref="J4:Q4"/>
    <mergeCell ref="R4:S5"/>
    <mergeCell ref="V4:V6"/>
    <mergeCell ref="T4:T6"/>
    <mergeCell ref="A4:A6"/>
    <mergeCell ref="B4:B6"/>
  </mergeCells>
  <dataValidations disablePrompts="1" count="9">
    <dataValidation allowBlank="1" showInputMessage="1" showErrorMessage="1" promptTitle="CORRELATIVO DE LA ACTIVIDAD" prompt="Estos son los mismos utilizados en los cuadros de costos, los cuales sirven para poder reflejar la Actividad a realizar en cada uno de los cuadros de costos." sqref="G4:G6"/>
    <dataValidation allowBlank="1" showInputMessage="1" showErrorMessage="1" promptTitle="INDICADORES DE RESULTADOS" prompt="Medidas o variables para verificar el cumplimiento de cada pas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E4:E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H4:H6 I4"/>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X4:X6"/>
    <dataValidation allowBlank="1" showInputMessage="1" showErrorMessage="1" promptTitle="POBLACIÓN OBJETIVO" prompt="Grupo  de personas al cual se pretende beneficiar con dicho actividad." sqref="W4:W6"/>
    <dataValidation allowBlank="1" showInputMessage="1" showErrorMessage="1" promptTitle="MEDIO DE VERIFICACIÓN" prompt="Corresponde a los elementos a través del cual se acredita y se verifican  las actividades." sqref="V4:V6"/>
    <dataValidation allowBlank="1" showInputMessage="1" showErrorMessage="1" promptTitle="JUSTIFICACIÓN" prompt="Es aquella en que se explica de forma convincente el motivo por el que y para que se va realizar dicha actividad, que beneficio va traer a la institución." sqref="U4:U6"/>
    <dataValidation allowBlank="1" showInputMessage="1" showErrorMessage="1" promptTitle="SUPUESTOS" prompt="Un  supuesto es un dato asumido como cierto a efectos de planificación este puede ser positivo como negativo." sqref="T4:T6"/>
  </dataValidations>
  <pageMargins left="0.51181102362204722" right="1.1023622047244095" top="0.74803149606299213" bottom="0.74803149606299213" header="0.31496062992125984" footer="0.31496062992125984"/>
  <pageSetup paperSize="5" scale="31" fitToHeight="0" orientation="landscape" horizontalDpi="4294967294" r:id="rId1"/>
  <legacyDrawing r:id="rId2"/>
</worksheet>
</file>

<file path=xl/worksheets/sheet26.xml><?xml version="1.0" encoding="utf-8"?>
<worksheet xmlns="http://schemas.openxmlformats.org/spreadsheetml/2006/main" xmlns:r="http://schemas.openxmlformats.org/officeDocument/2006/relationships">
  <sheetPr>
    <pageSetUpPr fitToPage="1"/>
  </sheetPr>
  <dimension ref="A1:AD12"/>
  <sheetViews>
    <sheetView topLeftCell="I1" zoomScale="70" zoomScaleNormal="70" workbookViewId="0">
      <pane ySplit="8" topLeftCell="A10" activePane="bottomLeft" state="frozen"/>
      <selection activeCell="K7" sqref="K7"/>
      <selection pane="bottomLeft" activeCell="S12" sqref="S12"/>
    </sheetView>
  </sheetViews>
  <sheetFormatPr baseColWidth="10" defaultRowHeight="15"/>
  <cols>
    <col min="1" max="1" width="35.7109375" customWidth="1"/>
    <col min="2" max="2" width="35.85546875" customWidth="1"/>
    <col min="3" max="4" width="35.85546875" style="299" customWidth="1"/>
    <col min="5" max="8" width="27.42578125" customWidth="1"/>
    <col min="9" max="9" width="27.42578125" style="299" customWidth="1"/>
    <col min="10" max="10" width="14.28515625" customWidth="1"/>
    <col min="11" max="11" width="14.28515625" style="225" customWidth="1"/>
    <col min="12" max="12" width="14.28515625" customWidth="1"/>
    <col min="13" max="13" width="14.28515625" style="225" customWidth="1"/>
    <col min="14" max="14" width="14.28515625" customWidth="1"/>
    <col min="15" max="15" width="14.28515625" style="225" customWidth="1"/>
    <col min="16" max="16" width="14.28515625" customWidth="1"/>
    <col min="17" max="17" width="14.28515625" style="225" customWidth="1"/>
    <col min="18" max="18" width="15.28515625" customWidth="1"/>
    <col min="19" max="19" width="18.28515625" style="225" customWidth="1"/>
    <col min="20" max="21" width="14.140625" customWidth="1"/>
    <col min="22" max="22" width="23.28515625" customWidth="1"/>
    <col min="23" max="23" width="14.140625" customWidth="1"/>
    <col min="24" max="24" width="17" customWidth="1"/>
  </cols>
  <sheetData>
    <row r="1" spans="1:30" ht="24.75" customHeight="1">
      <c r="A1" s="329"/>
      <c r="B1" s="329"/>
      <c r="C1" s="329"/>
      <c r="D1" s="329"/>
      <c r="E1" s="329"/>
      <c r="F1" s="329"/>
      <c r="G1" s="1037" t="s">
        <v>1370</v>
      </c>
      <c r="H1" s="1037"/>
      <c r="I1" s="1037"/>
      <c r="J1" s="1037"/>
      <c r="K1" s="1037"/>
      <c r="L1" s="1037"/>
      <c r="M1" s="1037"/>
      <c r="N1" s="1037"/>
      <c r="O1" s="1037"/>
      <c r="P1" s="352"/>
      <c r="Q1" s="352"/>
      <c r="R1" s="352"/>
      <c r="S1" s="352"/>
      <c r="T1" s="352"/>
      <c r="U1" s="352"/>
      <c r="V1" s="352"/>
      <c r="W1" s="352"/>
      <c r="X1" s="352"/>
      <c r="Y1" s="249"/>
      <c r="Z1" s="249"/>
      <c r="AA1" s="249"/>
      <c r="AB1" s="249"/>
      <c r="AC1" s="249"/>
      <c r="AD1" s="249"/>
    </row>
    <row r="2" spans="1:30" ht="18.75">
      <c r="A2" s="339" t="s">
        <v>1369</v>
      </c>
      <c r="B2" s="329"/>
      <c r="C2" s="329"/>
      <c r="D2" s="329"/>
      <c r="E2" s="329"/>
      <c r="F2" s="329"/>
      <c r="G2" s="329"/>
      <c r="H2" s="329"/>
      <c r="I2" s="329"/>
      <c r="J2" s="352"/>
      <c r="K2" s="338"/>
      <c r="L2" s="352"/>
      <c r="M2" s="352"/>
      <c r="N2" s="352"/>
      <c r="O2" s="352"/>
      <c r="P2" s="352"/>
      <c r="Q2" s="352"/>
      <c r="R2" s="352"/>
      <c r="S2" s="352"/>
      <c r="T2" s="352"/>
      <c r="U2" s="352"/>
      <c r="V2" s="352"/>
      <c r="W2" s="352"/>
      <c r="X2" s="352"/>
      <c r="Y2" s="249"/>
      <c r="Z2" s="249"/>
      <c r="AA2" s="249"/>
      <c r="AB2" s="249"/>
      <c r="AC2" s="249"/>
      <c r="AD2" s="249"/>
    </row>
    <row r="3" spans="1:30" s="299" customFormat="1" ht="18.75">
      <c r="A3" s="339" t="s">
        <v>1421</v>
      </c>
      <c r="B3" s="329"/>
      <c r="C3" s="329"/>
      <c r="D3" s="329"/>
      <c r="E3" s="329"/>
      <c r="F3" s="329"/>
      <c r="G3" s="329"/>
      <c r="H3" s="329"/>
      <c r="I3" s="329"/>
      <c r="J3" s="352"/>
      <c r="K3" s="338"/>
      <c r="L3" s="352"/>
      <c r="M3" s="352"/>
      <c r="N3" s="352"/>
      <c r="O3" s="352"/>
      <c r="P3" s="352"/>
      <c r="Q3" s="352"/>
      <c r="R3" s="352"/>
      <c r="S3" s="352"/>
      <c r="T3" s="352"/>
      <c r="U3" s="352"/>
      <c r="V3" s="352"/>
      <c r="W3" s="352"/>
      <c r="X3" s="352"/>
      <c r="Y3" s="249"/>
      <c r="Z3" s="249"/>
      <c r="AA3" s="249"/>
      <c r="AB3" s="249"/>
      <c r="AC3" s="249"/>
      <c r="AD3" s="249"/>
    </row>
    <row r="4" spans="1:30" s="299" customFormat="1" ht="18.75">
      <c r="A4" s="339" t="s">
        <v>1422</v>
      </c>
      <c r="B4" s="329"/>
      <c r="C4" s="329"/>
      <c r="D4" s="329"/>
      <c r="E4" s="329"/>
      <c r="F4" s="329"/>
      <c r="G4" s="329"/>
      <c r="H4" s="329"/>
      <c r="I4" s="329"/>
      <c r="J4" s="352"/>
      <c r="K4" s="338"/>
      <c r="L4" s="352"/>
      <c r="M4" s="352"/>
      <c r="N4" s="352"/>
      <c r="O4" s="352"/>
      <c r="P4" s="352"/>
      <c r="Q4" s="352"/>
      <c r="R4" s="352"/>
      <c r="S4" s="352"/>
      <c r="T4" s="352"/>
      <c r="U4" s="352"/>
      <c r="V4" s="352"/>
      <c r="W4" s="352"/>
      <c r="X4" s="352"/>
      <c r="Y4" s="249"/>
      <c r="Z4" s="249"/>
      <c r="AA4" s="249"/>
      <c r="AB4" s="249"/>
      <c r="AC4" s="249"/>
      <c r="AD4" s="249"/>
    </row>
    <row r="5" spans="1:30" ht="18.75" customHeight="1">
      <c r="A5" s="1016" t="s">
        <v>1423</v>
      </c>
      <c r="B5" s="1038"/>
      <c r="C5" s="1038"/>
      <c r="D5" s="1038"/>
      <c r="E5" s="1038"/>
      <c r="F5" s="1038"/>
      <c r="G5" s="1038"/>
      <c r="H5" s="1038"/>
      <c r="I5" s="1038"/>
      <c r="J5" s="1038"/>
      <c r="K5" s="1038"/>
      <c r="L5" s="1038"/>
      <c r="M5" s="1038"/>
      <c r="N5" s="1038"/>
      <c r="O5" s="1038"/>
      <c r="P5" s="1038"/>
      <c r="Q5" s="1038"/>
      <c r="R5" s="1038"/>
      <c r="S5" s="1038"/>
      <c r="T5" s="1038"/>
      <c r="U5" s="1038"/>
      <c r="V5" s="1038"/>
      <c r="W5" s="1038"/>
      <c r="X5" s="1038"/>
    </row>
    <row r="6" spans="1:30" ht="15" customHeight="1">
      <c r="A6" s="924" t="s">
        <v>97</v>
      </c>
      <c r="B6" s="854" t="s">
        <v>112</v>
      </c>
      <c r="C6" s="854" t="s">
        <v>1452</v>
      </c>
      <c r="D6" s="854" t="s">
        <v>1455</v>
      </c>
      <c r="E6" s="826" t="s">
        <v>87</v>
      </c>
      <c r="F6" s="826" t="s">
        <v>88</v>
      </c>
      <c r="G6" s="872" t="s">
        <v>394</v>
      </c>
      <c r="H6" s="826" t="s">
        <v>1432</v>
      </c>
      <c r="I6" s="826" t="s">
        <v>1457</v>
      </c>
      <c r="J6" s="924" t="s">
        <v>100</v>
      </c>
      <c r="K6" s="924"/>
      <c r="L6" s="924"/>
      <c r="M6" s="924"/>
      <c r="N6" s="924"/>
      <c r="O6" s="924"/>
      <c r="P6" s="924"/>
      <c r="Q6" s="924"/>
      <c r="R6" s="925" t="s">
        <v>101</v>
      </c>
      <c r="S6" s="925"/>
      <c r="T6" s="854" t="s">
        <v>102</v>
      </c>
      <c r="U6" s="854" t="s">
        <v>103</v>
      </c>
      <c r="V6" s="854" t="s">
        <v>110</v>
      </c>
      <c r="W6" s="854" t="s">
        <v>109</v>
      </c>
      <c r="X6" s="826" t="s">
        <v>89</v>
      </c>
    </row>
    <row r="7" spans="1:30" ht="15" customHeight="1">
      <c r="A7" s="924"/>
      <c r="B7" s="855"/>
      <c r="C7" s="855"/>
      <c r="D7" s="855"/>
      <c r="E7" s="827"/>
      <c r="F7" s="827"/>
      <c r="G7" s="873"/>
      <c r="H7" s="827"/>
      <c r="I7" s="827"/>
      <c r="J7" s="924" t="s">
        <v>104</v>
      </c>
      <c r="K7" s="924"/>
      <c r="L7" s="924" t="s">
        <v>105</v>
      </c>
      <c r="M7" s="924"/>
      <c r="N7" s="924" t="s">
        <v>106</v>
      </c>
      <c r="O7" s="924"/>
      <c r="P7" s="924" t="s">
        <v>107</v>
      </c>
      <c r="Q7" s="924"/>
      <c r="R7" s="925"/>
      <c r="S7" s="925"/>
      <c r="T7" s="855"/>
      <c r="U7" s="855"/>
      <c r="V7" s="855"/>
      <c r="W7" s="855"/>
      <c r="X7" s="827"/>
    </row>
    <row r="8" spans="1:30" ht="28.9" customHeight="1">
      <c r="A8" s="924"/>
      <c r="B8" s="856"/>
      <c r="C8" s="856"/>
      <c r="D8" s="856"/>
      <c r="E8" s="828"/>
      <c r="F8" s="828"/>
      <c r="G8" s="874"/>
      <c r="H8" s="828"/>
      <c r="I8" s="828"/>
      <c r="J8" s="315" t="s">
        <v>108</v>
      </c>
      <c r="K8" s="319" t="s">
        <v>12</v>
      </c>
      <c r="L8" s="315" t="s">
        <v>108</v>
      </c>
      <c r="M8" s="319" t="s">
        <v>12</v>
      </c>
      <c r="N8" s="315" t="s">
        <v>108</v>
      </c>
      <c r="O8" s="319" t="s">
        <v>12</v>
      </c>
      <c r="P8" s="315" t="s">
        <v>108</v>
      </c>
      <c r="Q8" s="319" t="s">
        <v>12</v>
      </c>
      <c r="R8" s="315" t="s">
        <v>108</v>
      </c>
      <c r="S8" s="319" t="s">
        <v>12</v>
      </c>
      <c r="T8" s="856"/>
      <c r="U8" s="856"/>
      <c r="V8" s="856"/>
      <c r="W8" s="856"/>
      <c r="X8" s="828"/>
    </row>
    <row r="9" spans="1:30" ht="242.45" customHeight="1">
      <c r="A9" s="428" t="s">
        <v>1421</v>
      </c>
      <c r="B9" s="517" t="s">
        <v>1424</v>
      </c>
      <c r="C9" s="420" t="s">
        <v>1971</v>
      </c>
      <c r="D9" s="357" t="s">
        <v>1972</v>
      </c>
      <c r="E9" s="313" t="s">
        <v>1517</v>
      </c>
      <c r="G9" s="609" t="s">
        <v>2220</v>
      </c>
      <c r="H9" s="420" t="s">
        <v>1973</v>
      </c>
      <c r="I9" s="593" t="s">
        <v>1723</v>
      </c>
      <c r="J9" s="533"/>
      <c r="K9" s="534">
        <f t="shared" ref="K9" si="0">S9*J9</f>
        <v>0</v>
      </c>
      <c r="L9" s="533"/>
      <c r="M9" s="534">
        <f t="shared" ref="M9" si="1">S9*L9</f>
        <v>0</v>
      </c>
      <c r="N9" s="533">
        <v>1</v>
      </c>
      <c r="O9" s="534">
        <f t="shared" ref="O9" si="2">S9*N9</f>
        <v>2278</v>
      </c>
      <c r="P9" s="533"/>
      <c r="Q9" s="534">
        <f t="shared" ref="Q9" si="3">S9*P9</f>
        <v>0</v>
      </c>
      <c r="R9" s="535">
        <f t="shared" ref="R9" si="4">+J9+L9+N9+P9</f>
        <v>1</v>
      </c>
      <c r="S9" s="736">
        <v>2278</v>
      </c>
      <c r="T9" s="312" t="s">
        <v>1724</v>
      </c>
      <c r="U9" s="312" t="s">
        <v>1725</v>
      </c>
      <c r="V9" s="312" t="s">
        <v>1507</v>
      </c>
      <c r="W9" s="312" t="s">
        <v>1974</v>
      </c>
      <c r="X9" s="510" t="s">
        <v>1458</v>
      </c>
    </row>
    <row r="10" spans="1:30" s="299" customFormat="1" ht="143.44999999999999" customHeight="1">
      <c r="A10" s="427" t="s">
        <v>1422</v>
      </c>
      <c r="B10" s="520" t="s">
        <v>119</v>
      </c>
      <c r="C10" s="517"/>
      <c r="D10" s="517"/>
      <c r="E10" s="312"/>
      <c r="F10" s="312"/>
      <c r="G10" s="312"/>
      <c r="H10" s="312"/>
      <c r="I10" s="312"/>
      <c r="J10" s="518"/>
      <c r="K10" s="519"/>
      <c r="L10" s="518"/>
      <c r="M10" s="519"/>
      <c r="N10" s="518"/>
      <c r="O10" s="519"/>
      <c r="P10" s="518"/>
      <c r="Q10" s="519"/>
      <c r="R10" s="509">
        <f t="shared" ref="R10:R11" si="5">+J10+L10+N10+P10</f>
        <v>0</v>
      </c>
      <c r="S10" s="509">
        <f t="shared" ref="S10:S11" si="6">+K10+M10+O10+Q10</f>
        <v>0</v>
      </c>
      <c r="T10" s="312"/>
      <c r="U10" s="312"/>
      <c r="V10" s="312"/>
      <c r="W10" s="312"/>
      <c r="X10" s="312"/>
    </row>
    <row r="11" spans="1:30" s="299" customFormat="1" ht="145.15" customHeight="1">
      <c r="A11" s="428" t="s">
        <v>1970</v>
      </c>
      <c r="B11" s="520"/>
      <c r="C11" s="517"/>
      <c r="D11" s="517"/>
      <c r="E11" s="310"/>
      <c r="F11" s="312"/>
      <c r="G11" s="312"/>
      <c r="H11" s="312"/>
      <c r="I11" s="312"/>
      <c r="J11" s="518"/>
      <c r="K11" s="519"/>
      <c r="L11" s="518"/>
      <c r="M11" s="519"/>
      <c r="N11" s="518"/>
      <c r="O11" s="519"/>
      <c r="P11" s="518"/>
      <c r="Q11" s="519"/>
      <c r="R11" s="509">
        <f t="shared" si="5"/>
        <v>0</v>
      </c>
      <c r="S11" s="509">
        <f t="shared" si="6"/>
        <v>0</v>
      </c>
      <c r="T11" s="312"/>
      <c r="U11" s="312"/>
      <c r="V11" s="312"/>
      <c r="W11" s="312"/>
      <c r="X11" s="312"/>
    </row>
    <row r="12" spans="1:30">
      <c r="A12" s="513"/>
      <c r="B12" s="514"/>
      <c r="C12" s="514"/>
      <c r="D12" s="515"/>
      <c r="E12" s="514"/>
      <c r="F12" s="513" t="s">
        <v>1425</v>
      </c>
      <c r="G12" s="514"/>
      <c r="H12" s="516"/>
      <c r="I12" s="516"/>
      <c r="J12" s="521">
        <f t="shared" ref="J12:S12" si="7">SUM(J9:J11)</f>
        <v>0</v>
      </c>
      <c r="K12" s="330">
        <f t="shared" si="7"/>
        <v>0</v>
      </c>
      <c r="L12" s="521">
        <f t="shared" si="7"/>
        <v>0</v>
      </c>
      <c r="M12" s="330">
        <f t="shared" si="7"/>
        <v>0</v>
      </c>
      <c r="N12" s="521">
        <f t="shared" si="7"/>
        <v>1</v>
      </c>
      <c r="O12" s="330">
        <f t="shared" si="7"/>
        <v>2278</v>
      </c>
      <c r="P12" s="521">
        <f t="shared" si="7"/>
        <v>0</v>
      </c>
      <c r="Q12" s="330">
        <f t="shared" si="7"/>
        <v>0</v>
      </c>
      <c r="R12" s="330">
        <f t="shared" si="7"/>
        <v>1</v>
      </c>
      <c r="S12" s="522">
        <f t="shared" si="7"/>
        <v>2278</v>
      </c>
      <c r="T12" s="356"/>
      <c r="U12" s="356"/>
      <c r="V12" s="356"/>
      <c r="W12" s="356"/>
      <c r="X12" s="356"/>
    </row>
  </sheetData>
  <mergeCells count="22">
    <mergeCell ref="L7:M7"/>
    <mergeCell ref="N7:O7"/>
    <mergeCell ref="B6:B8"/>
    <mergeCell ref="E6:E8"/>
    <mergeCell ref="C6:C8"/>
    <mergeCell ref="D6:D8"/>
    <mergeCell ref="P7:Q7"/>
    <mergeCell ref="F6:F8"/>
    <mergeCell ref="G1:O1"/>
    <mergeCell ref="H6:H8"/>
    <mergeCell ref="J6:Q6"/>
    <mergeCell ref="A5:X5"/>
    <mergeCell ref="U6:U8"/>
    <mergeCell ref="V6:V8"/>
    <mergeCell ref="W6:W8"/>
    <mergeCell ref="X6:X8"/>
    <mergeCell ref="T6:T8"/>
    <mergeCell ref="G6:G8"/>
    <mergeCell ref="A6:A8"/>
    <mergeCell ref="R6:S7"/>
    <mergeCell ref="I6:I8"/>
    <mergeCell ref="J7:K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G6:G8"/>
    <dataValidation allowBlank="1" showInputMessage="1" showErrorMessage="1" promptTitle="INDICADORES DE RESULTADOS" prompt="Medidas o variables para verificar el cumplimiento de cada paso.&#10;"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E6:E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H6:H8 I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X6:X8"/>
    <dataValidation allowBlank="1" showInputMessage="1" showErrorMessage="1" promptTitle="POBLACIÓN OBJETIVO" prompt="Grupo  de personas al cual se pretende beneficiar con dicho actividad." sqref="W6:W8"/>
    <dataValidation allowBlank="1" showInputMessage="1" showErrorMessage="1" promptTitle="MEDIO DE VERIFICACIÓN" prompt="Corresponde a los elementos a través del cual se acredita y se verifican  las actividades." sqref="V6:V8"/>
    <dataValidation allowBlank="1" showInputMessage="1" showErrorMessage="1" promptTitle="JUSTIFICACIÓN" prompt="Es aquella en que se explica de forma convincente el motivo por el que y para que se va realizar dicha actividad, que beneficio va traer a la institución." sqref="U6:U8"/>
    <dataValidation allowBlank="1" showInputMessage="1" showErrorMessage="1" promptTitle="SUPUESTOS" prompt="Un  supuesto es un dato asumido como cierto a efectos de planificación este puede ser positivo como negativo." sqref="T6:T8"/>
  </dataValidations>
  <pageMargins left="0.51181102362204722" right="0.98425196850393704" top="0.74803149606299213" bottom="0.74803149606299213" header="0.31496062992125984" footer="0.31496062992125984"/>
  <pageSetup paperSize="5" scale="31" fitToHeight="0" orientation="landscape" horizontalDpi="4294967294" r:id="rId1"/>
</worksheet>
</file>

<file path=xl/worksheets/sheet27.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UV566"/>
  <sheetViews>
    <sheetView showGridLines="0" zoomScale="76" zoomScaleNormal="76" workbookViewId="0">
      <pane ySplit="11" topLeftCell="A549" activePane="bottomLeft" state="frozen"/>
      <selection activeCell="A11" sqref="A11"/>
      <selection pane="bottomLeft" activeCell="D190" sqref="D190"/>
    </sheetView>
  </sheetViews>
  <sheetFormatPr baseColWidth="10" defaultColWidth="11.5703125" defaultRowHeight="15"/>
  <cols>
    <col min="1" max="1" width="4.5703125" style="79" customWidth="1"/>
    <col min="2" max="2" width="15.85546875" style="71" customWidth="1"/>
    <col min="3" max="3" width="89.42578125" style="79" bestFit="1" customWidth="1"/>
    <col min="4" max="23" width="32" style="170" customWidth="1"/>
    <col min="24" max="24" width="34.28515625" style="170" customWidth="1"/>
    <col min="25" max="34" width="17.85546875" style="170" customWidth="1"/>
    <col min="35" max="35" width="19.5703125" style="170" customWidth="1"/>
    <col min="36" max="37" width="17.85546875" style="170" customWidth="1"/>
    <col min="38" max="38" width="18.7109375" style="170" customWidth="1"/>
    <col min="39" max="40" width="17.85546875" style="170" customWidth="1"/>
    <col min="41" max="41" width="18.28515625" style="170" customWidth="1"/>
    <col min="42" max="16384" width="11.5703125" style="79"/>
  </cols>
  <sheetData>
    <row r="1" spans="1:568" ht="26.25" hidden="1">
      <c r="A1" s="182"/>
      <c r="B1" s="185"/>
      <c r="C1" s="182" t="s">
        <v>253</v>
      </c>
      <c r="D1" s="185" t="s">
        <v>254</v>
      </c>
      <c r="E1" s="176" t="s">
        <v>255</v>
      </c>
      <c r="F1" s="176" t="s">
        <v>502</v>
      </c>
      <c r="G1" s="176" t="s">
        <v>504</v>
      </c>
      <c r="H1" s="176" t="s">
        <v>506</v>
      </c>
      <c r="I1" s="176" t="s">
        <v>508</v>
      </c>
      <c r="J1" s="176" t="s">
        <v>510</v>
      </c>
      <c r="K1" s="176" t="s">
        <v>512</v>
      </c>
      <c r="L1" s="176" t="s">
        <v>256</v>
      </c>
      <c r="M1" s="176" t="s">
        <v>515</v>
      </c>
      <c r="N1" s="176" t="s">
        <v>257</v>
      </c>
      <c r="O1" s="176" t="s">
        <v>517</v>
      </c>
      <c r="P1" s="176" t="s">
        <v>519</v>
      </c>
      <c r="Q1" s="176" t="s">
        <v>521</v>
      </c>
      <c r="R1" s="176" t="s">
        <v>519</v>
      </c>
      <c r="S1" s="176" t="s">
        <v>521</v>
      </c>
      <c r="T1" s="176" t="s">
        <v>258</v>
      </c>
      <c r="U1" s="176" t="s">
        <v>522</v>
      </c>
      <c r="V1" s="176" t="s">
        <v>525</v>
      </c>
      <c r="W1" s="176" t="s">
        <v>525</v>
      </c>
      <c r="X1" s="176" t="s">
        <v>259</v>
      </c>
      <c r="Y1" s="176" t="s">
        <v>527</v>
      </c>
      <c r="Z1" s="176" t="s">
        <v>260</v>
      </c>
      <c r="AA1" s="176" t="s">
        <v>528</v>
      </c>
      <c r="AB1" s="176" t="s">
        <v>529</v>
      </c>
      <c r="AC1" s="176" t="s">
        <v>533</v>
      </c>
      <c r="AD1" s="176" t="s">
        <v>276</v>
      </c>
      <c r="AE1" s="176" t="s">
        <v>534</v>
      </c>
      <c r="AF1" s="176" t="s">
        <v>536</v>
      </c>
      <c r="AG1" s="176" t="s">
        <v>538</v>
      </c>
      <c r="AH1" s="176" t="s">
        <v>277</v>
      </c>
      <c r="AI1" s="176" t="s">
        <v>540</v>
      </c>
      <c r="AJ1" s="176" t="s">
        <v>542</v>
      </c>
      <c r="AK1" s="176" t="s">
        <v>544</v>
      </c>
      <c r="AL1" s="176" t="s">
        <v>546</v>
      </c>
      <c r="AM1" s="176" t="s">
        <v>252</v>
      </c>
      <c r="AN1" s="176" t="s">
        <v>548</v>
      </c>
      <c r="AO1" s="185" t="s">
        <v>261</v>
      </c>
      <c r="AP1" s="176" t="s">
        <v>550</v>
      </c>
      <c r="AQ1" s="176" t="s">
        <v>262</v>
      </c>
      <c r="AR1" s="176" t="s">
        <v>552</v>
      </c>
      <c r="AS1" s="176" t="s">
        <v>554</v>
      </c>
      <c r="AT1" s="176" t="s">
        <v>263</v>
      </c>
      <c r="AU1" s="176" t="s">
        <v>556</v>
      </c>
      <c r="AV1" s="176" t="s">
        <v>558</v>
      </c>
      <c r="AW1" s="176" t="s">
        <v>264</v>
      </c>
      <c r="AX1" s="176" t="s">
        <v>559</v>
      </c>
      <c r="AY1" s="176" t="s">
        <v>561</v>
      </c>
      <c r="AZ1" s="176" t="s">
        <v>562</v>
      </c>
      <c r="BA1" s="176" t="s">
        <v>563</v>
      </c>
      <c r="BB1" s="176" t="s">
        <v>565</v>
      </c>
      <c r="BC1" s="176" t="s">
        <v>567</v>
      </c>
      <c r="BD1" s="176" t="s">
        <v>568</v>
      </c>
      <c r="BE1" s="176" t="s">
        <v>265</v>
      </c>
      <c r="BF1" s="176" t="s">
        <v>570</v>
      </c>
      <c r="BG1" s="176" t="s">
        <v>572</v>
      </c>
      <c r="BH1" s="176" t="s">
        <v>574</v>
      </c>
      <c r="BI1" s="176" t="s">
        <v>576</v>
      </c>
      <c r="BJ1" s="176" t="s">
        <v>578</v>
      </c>
      <c r="BK1" s="176" t="s">
        <v>580</v>
      </c>
      <c r="BL1" s="176" t="s">
        <v>582</v>
      </c>
      <c r="BM1" s="176" t="s">
        <v>584</v>
      </c>
      <c r="BN1" s="176" t="s">
        <v>278</v>
      </c>
      <c r="BO1" s="176" t="s">
        <v>586</v>
      </c>
      <c r="BP1" s="176" t="s">
        <v>588</v>
      </c>
      <c r="BQ1" s="176" t="s">
        <v>590</v>
      </c>
      <c r="BR1" s="176" t="s">
        <v>592</v>
      </c>
      <c r="BS1" s="176" t="s">
        <v>594</v>
      </c>
      <c r="BT1" s="176" t="s">
        <v>596</v>
      </c>
      <c r="BU1" s="176" t="s">
        <v>598</v>
      </c>
      <c r="BV1" s="176" t="s">
        <v>600</v>
      </c>
      <c r="BW1" s="176" t="s">
        <v>602</v>
      </c>
      <c r="BX1" s="176" t="s">
        <v>604</v>
      </c>
      <c r="BY1" s="185" t="s">
        <v>266</v>
      </c>
      <c r="BZ1" s="176" t="s">
        <v>267</v>
      </c>
      <c r="CA1" s="176" t="s">
        <v>606</v>
      </c>
      <c r="CB1" s="176" t="s">
        <v>268</v>
      </c>
      <c r="CC1" s="176" t="s">
        <v>608</v>
      </c>
      <c r="CD1" s="176" t="s">
        <v>610</v>
      </c>
      <c r="CE1" s="185" t="s">
        <v>269</v>
      </c>
      <c r="CF1" s="176" t="s">
        <v>270</v>
      </c>
      <c r="CG1" s="176" t="s">
        <v>612</v>
      </c>
      <c r="CH1" s="176" t="s">
        <v>271</v>
      </c>
      <c r="CI1" s="176" t="s">
        <v>614</v>
      </c>
      <c r="CJ1" s="176" t="s">
        <v>616</v>
      </c>
      <c r="CK1" s="176" t="s">
        <v>618</v>
      </c>
      <c r="CL1" s="185" t="s">
        <v>272</v>
      </c>
      <c r="CM1" s="176" t="s">
        <v>624</v>
      </c>
      <c r="CN1" s="176" t="s">
        <v>626</v>
      </c>
      <c r="CO1" s="176" t="s">
        <v>273</v>
      </c>
      <c r="CP1" s="176" t="s">
        <v>620</v>
      </c>
      <c r="CQ1" s="176" t="s">
        <v>622</v>
      </c>
      <c r="CR1" s="176" t="s">
        <v>274</v>
      </c>
      <c r="CS1" s="176" t="s">
        <v>628</v>
      </c>
      <c r="CT1" s="176" t="s">
        <v>275</v>
      </c>
      <c r="CU1" s="176" t="s">
        <v>629</v>
      </c>
      <c r="CV1" s="173" t="s">
        <v>279</v>
      </c>
      <c r="CW1" s="185" t="s">
        <v>280</v>
      </c>
      <c r="CX1" s="176" t="s">
        <v>630</v>
      </c>
      <c r="CY1" s="176" t="s">
        <v>631</v>
      </c>
      <c r="CZ1" s="176" t="s">
        <v>633</v>
      </c>
      <c r="DA1" s="176" t="s">
        <v>281</v>
      </c>
      <c r="DB1" s="176" t="s">
        <v>635</v>
      </c>
      <c r="DC1" s="176" t="s">
        <v>637</v>
      </c>
      <c r="DD1" s="176" t="s">
        <v>639</v>
      </c>
      <c r="DE1" s="176" t="s">
        <v>641</v>
      </c>
      <c r="DF1" s="176" t="s">
        <v>643</v>
      </c>
      <c r="DG1" s="176" t="s">
        <v>645</v>
      </c>
      <c r="DH1" s="185" t="s">
        <v>282</v>
      </c>
      <c r="DI1" s="176" t="s">
        <v>283</v>
      </c>
      <c r="DJ1" s="176" t="s">
        <v>647</v>
      </c>
      <c r="DK1" s="176" t="s">
        <v>284</v>
      </c>
      <c r="DL1" s="176" t="s">
        <v>649</v>
      </c>
      <c r="DM1" s="176" t="s">
        <v>651</v>
      </c>
      <c r="DN1" s="176" t="s">
        <v>653</v>
      </c>
      <c r="DO1" s="176" t="s">
        <v>655</v>
      </c>
      <c r="DP1" s="176" t="s">
        <v>657</v>
      </c>
      <c r="DQ1" s="176" t="s">
        <v>659</v>
      </c>
      <c r="DR1" s="176" t="s">
        <v>661</v>
      </c>
      <c r="DS1" s="176" t="s">
        <v>285</v>
      </c>
      <c r="DT1" s="176" t="s">
        <v>663</v>
      </c>
      <c r="DU1" s="176" t="s">
        <v>665</v>
      </c>
      <c r="DV1" s="176" t="s">
        <v>667</v>
      </c>
      <c r="DW1" s="185" t="s">
        <v>286</v>
      </c>
      <c r="DX1" s="176" t="s">
        <v>669</v>
      </c>
      <c r="DY1" s="176" t="s">
        <v>287</v>
      </c>
      <c r="DZ1" s="176" t="s">
        <v>671</v>
      </c>
      <c r="EA1" s="176" t="s">
        <v>288</v>
      </c>
      <c r="EB1" s="176" t="s">
        <v>673</v>
      </c>
      <c r="EC1" s="176" t="s">
        <v>675</v>
      </c>
      <c r="ED1" s="176" t="s">
        <v>677</v>
      </c>
      <c r="EE1" s="176" t="s">
        <v>679</v>
      </c>
      <c r="EF1" s="176" t="s">
        <v>681</v>
      </c>
      <c r="EG1" s="176" t="s">
        <v>683</v>
      </c>
      <c r="EH1" s="176" t="s">
        <v>685</v>
      </c>
      <c r="EI1" s="176" t="s">
        <v>687</v>
      </c>
      <c r="EJ1" s="176" t="s">
        <v>689</v>
      </c>
      <c r="EK1" s="176" t="s">
        <v>691</v>
      </c>
      <c r="EL1" s="176" t="s">
        <v>693</v>
      </c>
      <c r="EM1" s="185" t="s">
        <v>289</v>
      </c>
      <c r="EN1" s="176" t="s">
        <v>695</v>
      </c>
      <c r="EO1" s="176" t="s">
        <v>290</v>
      </c>
      <c r="EP1" s="176" t="s">
        <v>697</v>
      </c>
      <c r="EQ1" s="176" t="s">
        <v>699</v>
      </c>
      <c r="ER1" s="176" t="s">
        <v>291</v>
      </c>
      <c r="ES1" s="176" t="s">
        <v>701</v>
      </c>
      <c r="ET1" s="176" t="s">
        <v>703</v>
      </c>
      <c r="EU1" s="176" t="s">
        <v>292</v>
      </c>
      <c r="EV1" s="176" t="s">
        <v>705</v>
      </c>
      <c r="EW1" s="176" t="s">
        <v>707</v>
      </c>
      <c r="EX1" s="176" t="s">
        <v>709</v>
      </c>
      <c r="EY1" s="176" t="s">
        <v>293</v>
      </c>
      <c r="EZ1" s="176" t="s">
        <v>711</v>
      </c>
      <c r="FA1" s="176" t="s">
        <v>713</v>
      </c>
      <c r="FB1" s="185" t="s">
        <v>294</v>
      </c>
      <c r="FC1" s="176" t="s">
        <v>295</v>
      </c>
      <c r="FD1" s="176" t="s">
        <v>715</v>
      </c>
      <c r="FE1" s="176" t="s">
        <v>717</v>
      </c>
      <c r="FF1" s="176" t="s">
        <v>719</v>
      </c>
      <c r="FG1" s="176" t="s">
        <v>721</v>
      </c>
      <c r="FH1" s="176" t="s">
        <v>296</v>
      </c>
      <c r="FI1" s="176" t="s">
        <v>723</v>
      </c>
      <c r="FJ1" s="176" t="s">
        <v>725</v>
      </c>
      <c r="FK1" s="176" t="s">
        <v>727</v>
      </c>
      <c r="FL1" s="176" t="s">
        <v>729</v>
      </c>
      <c r="FM1" s="176" t="s">
        <v>731</v>
      </c>
      <c r="FN1" s="176" t="s">
        <v>297</v>
      </c>
      <c r="FO1" s="176" t="s">
        <v>734</v>
      </c>
      <c r="FP1" s="176" t="s">
        <v>298</v>
      </c>
      <c r="FQ1" s="176" t="s">
        <v>737</v>
      </c>
      <c r="FR1" s="176" t="s">
        <v>738</v>
      </c>
      <c r="FS1" s="176" t="s">
        <v>740</v>
      </c>
      <c r="FT1" s="176" t="s">
        <v>299</v>
      </c>
      <c r="FU1" s="176" t="s">
        <v>743</v>
      </c>
      <c r="FV1" s="176" t="s">
        <v>744</v>
      </c>
      <c r="FW1" s="176" t="s">
        <v>746</v>
      </c>
      <c r="FX1" s="176" t="s">
        <v>300</v>
      </c>
      <c r="FY1" s="176" t="s">
        <v>749</v>
      </c>
      <c r="FZ1" s="176" t="s">
        <v>751</v>
      </c>
      <c r="GA1" s="176" t="s">
        <v>753</v>
      </c>
      <c r="GB1" s="185" t="s">
        <v>301</v>
      </c>
      <c r="GC1" s="185" t="s">
        <v>302</v>
      </c>
      <c r="GD1" s="176" t="s">
        <v>308</v>
      </c>
      <c r="GE1" s="176" t="s">
        <v>755</v>
      </c>
      <c r="GF1" s="176" t="s">
        <v>757</v>
      </c>
      <c r="GG1" s="176" t="s">
        <v>759</v>
      </c>
      <c r="GH1" s="176" t="s">
        <v>761</v>
      </c>
      <c r="GI1" s="176" t="s">
        <v>763</v>
      </c>
      <c r="GJ1" s="176" t="s">
        <v>765</v>
      </c>
      <c r="GK1" s="185" t="s">
        <v>303</v>
      </c>
      <c r="GL1" s="176" t="s">
        <v>309</v>
      </c>
      <c r="GM1" s="176" t="s">
        <v>767</v>
      </c>
      <c r="GN1" s="176" t="s">
        <v>769</v>
      </c>
      <c r="GO1" s="176" t="s">
        <v>770</v>
      </c>
      <c r="GP1" s="176" t="s">
        <v>310</v>
      </c>
      <c r="GQ1" s="176" t="s">
        <v>773</v>
      </c>
      <c r="GR1" s="176" t="s">
        <v>774</v>
      </c>
      <c r="GS1" s="185" t="s">
        <v>304</v>
      </c>
      <c r="GT1" s="176" t="s">
        <v>305</v>
      </c>
      <c r="GU1" s="176" t="s">
        <v>776</v>
      </c>
      <c r="GV1" s="176" t="s">
        <v>778</v>
      </c>
      <c r="GW1" s="176" t="s">
        <v>780</v>
      </c>
      <c r="GX1" s="176" t="s">
        <v>782</v>
      </c>
      <c r="GY1" s="176" t="s">
        <v>784</v>
      </c>
      <c r="GZ1" s="185" t="s">
        <v>306</v>
      </c>
      <c r="HA1" s="176" t="s">
        <v>307</v>
      </c>
      <c r="HB1" s="176" t="s">
        <v>786</v>
      </c>
      <c r="HC1" s="176" t="s">
        <v>788</v>
      </c>
      <c r="HD1" s="176" t="s">
        <v>790</v>
      </c>
      <c r="HE1" s="176" t="s">
        <v>792</v>
      </c>
      <c r="HF1" s="176" t="s">
        <v>794</v>
      </c>
      <c r="HG1" s="176" t="s">
        <v>796</v>
      </c>
      <c r="HH1" s="173" t="s">
        <v>311</v>
      </c>
      <c r="HI1" s="185" t="s">
        <v>312</v>
      </c>
      <c r="HJ1" s="176" t="s">
        <v>313</v>
      </c>
      <c r="HK1" s="176" t="s">
        <v>798</v>
      </c>
      <c r="HL1" s="176" t="s">
        <v>800</v>
      </c>
      <c r="HM1" s="176" t="s">
        <v>802</v>
      </c>
      <c r="HN1" s="176" t="s">
        <v>804</v>
      </c>
      <c r="HO1" s="176" t="s">
        <v>314</v>
      </c>
      <c r="HP1" s="176" t="s">
        <v>807</v>
      </c>
      <c r="HQ1" s="176" t="s">
        <v>331</v>
      </c>
      <c r="HR1" s="176" t="s">
        <v>845</v>
      </c>
      <c r="HS1" s="176" t="s">
        <v>847</v>
      </c>
      <c r="HT1" s="176" t="s">
        <v>849</v>
      </c>
      <c r="HU1" s="185" t="s">
        <v>315</v>
      </c>
      <c r="HV1" s="176" t="s">
        <v>809</v>
      </c>
      <c r="HW1" s="176" t="s">
        <v>811</v>
      </c>
      <c r="HX1" s="176" t="s">
        <v>316</v>
      </c>
      <c r="HY1" s="176" t="s">
        <v>814</v>
      </c>
      <c r="HZ1" s="176" t="s">
        <v>816</v>
      </c>
      <c r="IA1" s="176" t="s">
        <v>817</v>
      </c>
      <c r="IB1" s="176" t="s">
        <v>819</v>
      </c>
      <c r="IC1" s="185" t="s">
        <v>317</v>
      </c>
      <c r="ID1" s="176" t="s">
        <v>821</v>
      </c>
      <c r="IE1" s="176" t="s">
        <v>823</v>
      </c>
      <c r="IF1" s="176" t="s">
        <v>825</v>
      </c>
      <c r="IG1" s="176" t="s">
        <v>318</v>
      </c>
      <c r="IH1" s="176" t="s">
        <v>827</v>
      </c>
      <c r="II1" s="176" t="s">
        <v>829</v>
      </c>
      <c r="IJ1" s="176" t="s">
        <v>319</v>
      </c>
      <c r="IK1" s="176" t="s">
        <v>831</v>
      </c>
      <c r="IL1" s="176" t="s">
        <v>833</v>
      </c>
      <c r="IM1" s="176" t="s">
        <v>320</v>
      </c>
      <c r="IN1" s="176" t="s">
        <v>835</v>
      </c>
      <c r="IO1" s="176" t="s">
        <v>837</v>
      </c>
      <c r="IP1" s="176" t="s">
        <v>839</v>
      </c>
      <c r="IQ1" s="176" t="s">
        <v>841</v>
      </c>
      <c r="IR1" s="176" t="s">
        <v>321</v>
      </c>
      <c r="IS1" s="176" t="s">
        <v>843</v>
      </c>
      <c r="IT1" s="185" t="s">
        <v>322</v>
      </c>
      <c r="IU1" s="176" t="s">
        <v>851</v>
      </c>
      <c r="IV1" s="176" t="s">
        <v>853</v>
      </c>
      <c r="IW1" s="176" t="s">
        <v>323</v>
      </c>
      <c r="IX1" s="176" t="s">
        <v>855</v>
      </c>
      <c r="IY1" s="176" t="s">
        <v>857</v>
      </c>
      <c r="IZ1" s="176" t="s">
        <v>859</v>
      </c>
      <c r="JA1" s="185" t="s">
        <v>324</v>
      </c>
      <c r="JB1" s="176" t="s">
        <v>861</v>
      </c>
      <c r="JC1" s="176" t="s">
        <v>325</v>
      </c>
      <c r="JD1" s="176" t="s">
        <v>864</v>
      </c>
      <c r="JE1" s="176" t="s">
        <v>866</v>
      </c>
      <c r="JF1" s="176" t="s">
        <v>868</v>
      </c>
      <c r="JG1" s="176" t="s">
        <v>870</v>
      </c>
      <c r="JH1" s="176" t="s">
        <v>872</v>
      </c>
      <c r="JI1" s="176" t="s">
        <v>874</v>
      </c>
      <c r="JJ1" s="176" t="s">
        <v>326</v>
      </c>
      <c r="JK1" s="176" t="s">
        <v>877</v>
      </c>
      <c r="JL1" s="176" t="s">
        <v>879</v>
      </c>
      <c r="JM1" s="176" t="s">
        <v>881</v>
      </c>
      <c r="JN1" s="176" t="s">
        <v>883</v>
      </c>
      <c r="JO1" s="176" t="s">
        <v>885</v>
      </c>
      <c r="JP1" s="176" t="s">
        <v>887</v>
      </c>
      <c r="JQ1" s="176" t="s">
        <v>889</v>
      </c>
      <c r="JR1" s="176" t="s">
        <v>891</v>
      </c>
      <c r="JS1" s="176" t="s">
        <v>327</v>
      </c>
      <c r="JT1" s="176" t="s">
        <v>894</v>
      </c>
      <c r="JU1" s="176" t="s">
        <v>896</v>
      </c>
      <c r="JV1" s="176" t="s">
        <v>898</v>
      </c>
      <c r="JW1" s="176" t="s">
        <v>900</v>
      </c>
      <c r="JX1" s="176" t="s">
        <v>901</v>
      </c>
      <c r="JY1" s="176" t="s">
        <v>903</v>
      </c>
      <c r="JZ1" s="176" t="s">
        <v>905</v>
      </c>
      <c r="KA1" s="176" t="s">
        <v>907</v>
      </c>
      <c r="KB1" s="176" t="s">
        <v>909</v>
      </c>
      <c r="KC1" s="176" t="s">
        <v>911</v>
      </c>
      <c r="KD1" s="176" t="s">
        <v>913</v>
      </c>
      <c r="KE1" s="176" t="s">
        <v>915</v>
      </c>
      <c r="KF1" s="176" t="s">
        <v>917</v>
      </c>
      <c r="KG1" s="176" t="s">
        <v>919</v>
      </c>
      <c r="KH1" s="176" t="s">
        <v>921</v>
      </c>
      <c r="KI1" s="176" t="s">
        <v>923</v>
      </c>
      <c r="KJ1" s="176" t="s">
        <v>925</v>
      </c>
      <c r="KK1" s="176" t="s">
        <v>927</v>
      </c>
      <c r="KL1" s="176" t="s">
        <v>929</v>
      </c>
      <c r="KM1" s="176" t="s">
        <v>931</v>
      </c>
      <c r="KN1" s="176" t="s">
        <v>933</v>
      </c>
      <c r="KO1" s="176" t="s">
        <v>935</v>
      </c>
      <c r="KP1" s="176" t="s">
        <v>937</v>
      </c>
      <c r="KQ1" s="176" t="s">
        <v>939</v>
      </c>
      <c r="KR1" s="176" t="s">
        <v>941</v>
      </c>
      <c r="KS1" s="176" t="s">
        <v>943</v>
      </c>
      <c r="KT1" s="185" t="s">
        <v>328</v>
      </c>
      <c r="KU1" s="176" t="s">
        <v>945</v>
      </c>
      <c r="KV1" s="176" t="s">
        <v>329</v>
      </c>
      <c r="KW1" s="176" t="s">
        <v>948</v>
      </c>
      <c r="KX1" s="176" t="s">
        <v>950</v>
      </c>
      <c r="KY1" s="176" t="s">
        <v>952</v>
      </c>
      <c r="KZ1" s="176" t="s">
        <v>954</v>
      </c>
      <c r="LA1" s="176" t="s">
        <v>330</v>
      </c>
      <c r="LB1" s="176" t="s">
        <v>957</v>
      </c>
      <c r="LC1" s="176" t="s">
        <v>959</v>
      </c>
      <c r="LD1" s="176" t="s">
        <v>961</v>
      </c>
      <c r="LE1" s="176" t="s">
        <v>963</v>
      </c>
      <c r="LF1" s="176" t="s">
        <v>965</v>
      </c>
      <c r="LG1" s="176" t="s">
        <v>967</v>
      </c>
      <c r="LH1" s="176" t="s">
        <v>969</v>
      </c>
      <c r="LI1" s="173" t="s">
        <v>332</v>
      </c>
      <c r="LJ1" s="185" t="s">
        <v>333</v>
      </c>
      <c r="LK1" s="176" t="s">
        <v>334</v>
      </c>
      <c r="LL1" s="176" t="s">
        <v>335</v>
      </c>
      <c r="LM1" s="185" t="s">
        <v>336</v>
      </c>
      <c r="LN1" s="176" t="s">
        <v>337</v>
      </c>
      <c r="LO1" s="176" t="s">
        <v>989</v>
      </c>
      <c r="LP1" s="176" t="s">
        <v>991</v>
      </c>
      <c r="LQ1" s="176" t="s">
        <v>992</v>
      </c>
      <c r="LR1" s="176" t="s">
        <v>994</v>
      </c>
      <c r="LS1" s="176" t="s">
        <v>995</v>
      </c>
      <c r="LT1" s="176" t="s">
        <v>997</v>
      </c>
      <c r="LU1" s="176" t="s">
        <v>999</v>
      </c>
      <c r="LV1" s="176" t="s">
        <v>1001</v>
      </c>
      <c r="LW1" s="176" t="s">
        <v>1003</v>
      </c>
      <c r="LX1" s="176" t="s">
        <v>338</v>
      </c>
      <c r="LY1" s="176" t="s">
        <v>1006</v>
      </c>
      <c r="LZ1" s="176" t="s">
        <v>1007</v>
      </c>
      <c r="MA1" s="176" t="s">
        <v>1009</v>
      </c>
      <c r="MB1" s="176" t="s">
        <v>339</v>
      </c>
      <c r="MC1" s="176" t="s">
        <v>1012</v>
      </c>
      <c r="MD1" s="176" t="s">
        <v>1013</v>
      </c>
      <c r="ME1" s="176" t="s">
        <v>1015</v>
      </c>
      <c r="MF1" s="176" t="s">
        <v>1017</v>
      </c>
      <c r="MG1" s="176" t="s">
        <v>340</v>
      </c>
      <c r="MH1" s="176" t="s">
        <v>1020</v>
      </c>
      <c r="MI1" s="176" t="s">
        <v>1022</v>
      </c>
      <c r="MJ1" s="176" t="s">
        <v>1024</v>
      </c>
      <c r="MK1" s="176" t="s">
        <v>1026</v>
      </c>
      <c r="ML1" s="176" t="s">
        <v>341</v>
      </c>
      <c r="MM1" s="176" t="s">
        <v>1029</v>
      </c>
      <c r="MN1" s="176" t="s">
        <v>1031</v>
      </c>
      <c r="MO1" s="176" t="s">
        <v>1033</v>
      </c>
      <c r="MP1" s="176" t="s">
        <v>1035</v>
      </c>
      <c r="MQ1" s="176" t="s">
        <v>1037</v>
      </c>
      <c r="MR1" s="176" t="s">
        <v>1039</v>
      </c>
      <c r="MS1" s="176" t="s">
        <v>1041</v>
      </c>
      <c r="MT1" s="176" t="s">
        <v>1043</v>
      </c>
      <c r="MU1" s="176" t="s">
        <v>1045</v>
      </c>
      <c r="MV1" s="176" t="s">
        <v>1047</v>
      </c>
      <c r="MW1" s="176" t="s">
        <v>1049</v>
      </c>
      <c r="MX1" s="176" t="s">
        <v>1050</v>
      </c>
      <c r="MY1" s="185" t="s">
        <v>342</v>
      </c>
      <c r="MZ1" s="176" t="s">
        <v>343</v>
      </c>
      <c r="NA1" s="176" t="s">
        <v>1052</v>
      </c>
      <c r="NB1" s="176" t="s">
        <v>1054</v>
      </c>
      <c r="NC1" s="176" t="s">
        <v>1056</v>
      </c>
      <c r="ND1" s="176" t="s">
        <v>1058</v>
      </c>
      <c r="NE1" s="185" t="s">
        <v>344</v>
      </c>
      <c r="NF1" s="176" t="s">
        <v>345</v>
      </c>
      <c r="NG1" s="176" t="s">
        <v>1059</v>
      </c>
      <c r="NH1" s="176" t="s">
        <v>346</v>
      </c>
      <c r="NI1" s="176" t="s">
        <v>1061</v>
      </c>
      <c r="NJ1" s="176" t="s">
        <v>1063</v>
      </c>
      <c r="NK1" s="176" t="s">
        <v>347</v>
      </c>
      <c r="NL1" s="176" t="s">
        <v>1065</v>
      </c>
      <c r="NM1" s="176" t="s">
        <v>1067</v>
      </c>
      <c r="NN1" s="173" t="s">
        <v>333</v>
      </c>
      <c r="NO1" s="185" t="s">
        <v>334</v>
      </c>
      <c r="NP1" s="176" t="s">
        <v>348</v>
      </c>
      <c r="NQ1" s="176" t="s">
        <v>971</v>
      </c>
      <c r="NR1" s="176" t="s">
        <v>973</v>
      </c>
      <c r="NS1" s="176" t="s">
        <v>975</v>
      </c>
      <c r="NT1" s="176" t="s">
        <v>977</v>
      </c>
      <c r="NU1" s="176" t="s">
        <v>349</v>
      </c>
      <c r="NV1" s="176" t="s">
        <v>979</v>
      </c>
      <c r="NW1" s="176" t="s">
        <v>350</v>
      </c>
      <c r="NX1" s="176" t="s">
        <v>981</v>
      </c>
      <c r="NY1" s="185" t="s">
        <v>335</v>
      </c>
      <c r="NZ1" s="176" t="s">
        <v>983</v>
      </c>
      <c r="OA1" s="176" t="s">
        <v>351</v>
      </c>
      <c r="OB1" s="173" t="s">
        <v>335</v>
      </c>
      <c r="OC1" s="185" t="s">
        <v>351</v>
      </c>
      <c r="OD1" s="176" t="s">
        <v>985</v>
      </c>
      <c r="OE1" s="176" t="s">
        <v>987</v>
      </c>
      <c r="OF1" s="176" t="s">
        <v>352</v>
      </c>
      <c r="OG1" s="173" t="s">
        <v>353</v>
      </c>
      <c r="OH1" s="185" t="s">
        <v>354</v>
      </c>
      <c r="OI1" s="176" t="s">
        <v>355</v>
      </c>
      <c r="OJ1" s="176" t="s">
        <v>1068</v>
      </c>
      <c r="OK1" s="176" t="s">
        <v>1070</v>
      </c>
      <c r="OL1" s="176" t="s">
        <v>356</v>
      </c>
      <c r="OM1" s="176" t="s">
        <v>366</v>
      </c>
      <c r="ON1" s="176" t="s">
        <v>1072</v>
      </c>
      <c r="OO1" s="176" t="s">
        <v>1074</v>
      </c>
      <c r="OP1" s="176" t="s">
        <v>1076</v>
      </c>
      <c r="OQ1" s="176" t="s">
        <v>1078</v>
      </c>
      <c r="OR1" s="176" t="s">
        <v>1080</v>
      </c>
      <c r="OS1" s="176" t="s">
        <v>1082</v>
      </c>
      <c r="OT1" s="176" t="s">
        <v>1084</v>
      </c>
      <c r="OU1" s="176" t="s">
        <v>1086</v>
      </c>
      <c r="OV1" s="176" t="s">
        <v>1088</v>
      </c>
      <c r="OW1" s="176" t="s">
        <v>1090</v>
      </c>
      <c r="OX1" s="176" t="s">
        <v>1092</v>
      </c>
      <c r="OY1" s="176" t="s">
        <v>1094</v>
      </c>
      <c r="OZ1" s="176" t="s">
        <v>1096</v>
      </c>
      <c r="PA1" s="176" t="s">
        <v>1098</v>
      </c>
      <c r="PB1" s="176" t="s">
        <v>1100</v>
      </c>
      <c r="PC1" s="176" t="s">
        <v>1102</v>
      </c>
      <c r="PD1" s="176" t="s">
        <v>1104</v>
      </c>
      <c r="PE1" s="176" t="s">
        <v>1106</v>
      </c>
      <c r="PF1" s="176" t="s">
        <v>1108</v>
      </c>
      <c r="PG1" s="176" t="s">
        <v>1110</v>
      </c>
      <c r="PH1" s="176" t="s">
        <v>1112</v>
      </c>
      <c r="PI1" s="176" t="s">
        <v>1114</v>
      </c>
      <c r="PJ1" s="176" t="s">
        <v>367</v>
      </c>
      <c r="PK1" s="176" t="s">
        <v>1117</v>
      </c>
      <c r="PL1" s="176" t="s">
        <v>1119</v>
      </c>
      <c r="PM1" s="176" t="s">
        <v>1120</v>
      </c>
      <c r="PN1" s="176" t="s">
        <v>1122</v>
      </c>
      <c r="PO1" s="176" t="s">
        <v>1124</v>
      </c>
      <c r="PP1" s="176" t="s">
        <v>1126</v>
      </c>
      <c r="PQ1" s="176" t="s">
        <v>1128</v>
      </c>
      <c r="PR1" s="176" t="s">
        <v>1130</v>
      </c>
      <c r="PS1" s="176" t="s">
        <v>1132</v>
      </c>
      <c r="PT1" s="176" t="s">
        <v>1134</v>
      </c>
      <c r="PU1" s="176" t="s">
        <v>1136</v>
      </c>
      <c r="PV1" s="176" t="s">
        <v>1138</v>
      </c>
      <c r="PW1" s="176" t="s">
        <v>1140</v>
      </c>
      <c r="PX1" s="176" t="s">
        <v>1142</v>
      </c>
      <c r="PY1" s="176" t="s">
        <v>1144</v>
      </c>
      <c r="PZ1" s="176" t="s">
        <v>1146</v>
      </c>
      <c r="QA1" s="176" t="s">
        <v>1148</v>
      </c>
      <c r="QB1" s="176" t="s">
        <v>1150</v>
      </c>
      <c r="QC1" s="176" t="s">
        <v>1152</v>
      </c>
      <c r="QD1" s="176" t="s">
        <v>1154</v>
      </c>
      <c r="QE1" s="176" t="s">
        <v>1156</v>
      </c>
      <c r="QF1" s="176" t="s">
        <v>1158</v>
      </c>
      <c r="QG1" s="176" t="s">
        <v>1160</v>
      </c>
      <c r="QH1" s="176" t="s">
        <v>1162</v>
      </c>
      <c r="QI1" s="176" t="s">
        <v>1164</v>
      </c>
      <c r="QJ1" s="176" t="s">
        <v>1166</v>
      </c>
      <c r="QK1" s="176" t="s">
        <v>357</v>
      </c>
      <c r="QL1" s="176" t="s">
        <v>1168</v>
      </c>
      <c r="QM1" s="176" t="s">
        <v>1170</v>
      </c>
      <c r="QN1" s="176" t="s">
        <v>1172</v>
      </c>
      <c r="QO1" s="176" t="s">
        <v>1174</v>
      </c>
      <c r="QP1" s="176" t="s">
        <v>1176</v>
      </c>
      <c r="QQ1" s="185" t="s">
        <v>358</v>
      </c>
      <c r="QR1" s="176" t="s">
        <v>359</v>
      </c>
      <c r="QS1" s="176" t="s">
        <v>1178</v>
      </c>
      <c r="QT1" s="176" t="s">
        <v>1180</v>
      </c>
      <c r="QU1" s="176" t="s">
        <v>1182</v>
      </c>
      <c r="QV1" s="176" t="s">
        <v>1184</v>
      </c>
      <c r="QW1" s="176" t="s">
        <v>1186</v>
      </c>
      <c r="QX1" s="176" t="s">
        <v>1188</v>
      </c>
      <c r="QY1" s="185" t="s">
        <v>360</v>
      </c>
      <c r="QZ1" s="176" t="s">
        <v>1190</v>
      </c>
      <c r="RA1" s="176" t="s">
        <v>361</v>
      </c>
      <c r="RB1" s="185" t="s">
        <v>362</v>
      </c>
      <c r="RC1" s="176" t="s">
        <v>363</v>
      </c>
      <c r="RD1" s="176" t="s">
        <v>1220</v>
      </c>
      <c r="RE1" s="176" t="s">
        <v>1222</v>
      </c>
      <c r="RF1" s="185" t="s">
        <v>364</v>
      </c>
      <c r="RG1" s="176" t="s">
        <v>365</v>
      </c>
      <c r="RH1" s="176" t="s">
        <v>1224</v>
      </c>
      <c r="RI1" s="176" t="s">
        <v>1225</v>
      </c>
      <c r="RJ1" s="176" t="s">
        <v>1226</v>
      </c>
      <c r="RK1" s="176" t="s">
        <v>1227</v>
      </c>
      <c r="RL1" s="176" t="s">
        <v>1229</v>
      </c>
      <c r="RM1" s="176" t="s">
        <v>1230</v>
      </c>
      <c r="RN1" s="176" t="s">
        <v>1232</v>
      </c>
      <c r="RO1" s="176" t="s">
        <v>1233</v>
      </c>
      <c r="RP1" s="173" t="s">
        <v>360</v>
      </c>
      <c r="RQ1" s="185" t="s">
        <v>361</v>
      </c>
      <c r="RR1" s="176" t="s">
        <v>368</v>
      </c>
      <c r="RS1" s="176" t="s">
        <v>1192</v>
      </c>
      <c r="RT1" s="176" t="s">
        <v>1194</v>
      </c>
      <c r="RU1" s="176" t="s">
        <v>1196</v>
      </c>
      <c r="RV1" s="176" t="s">
        <v>1198</v>
      </c>
      <c r="RW1" s="176" t="s">
        <v>1200</v>
      </c>
      <c r="RX1" s="176" t="s">
        <v>1202</v>
      </c>
      <c r="RY1" s="176" t="s">
        <v>1204</v>
      </c>
      <c r="RZ1" s="176" t="s">
        <v>1206</v>
      </c>
      <c r="SA1" s="176" t="s">
        <v>1208</v>
      </c>
      <c r="SB1" s="176" t="s">
        <v>1210</v>
      </c>
      <c r="SC1" s="176" t="s">
        <v>1212</v>
      </c>
      <c r="SD1" s="176" t="s">
        <v>1214</v>
      </c>
      <c r="SE1" s="176" t="s">
        <v>1216</v>
      </c>
      <c r="SF1" s="176" t="s">
        <v>1218</v>
      </c>
      <c r="SG1" s="173" t="s">
        <v>369</v>
      </c>
      <c r="SH1" s="185" t="s">
        <v>370</v>
      </c>
      <c r="SI1" s="176" t="s">
        <v>371</v>
      </c>
      <c r="SJ1" s="176" t="s">
        <v>1235</v>
      </c>
      <c r="SK1" s="176" t="s">
        <v>1237</v>
      </c>
      <c r="SL1" s="176" t="s">
        <v>372</v>
      </c>
      <c r="SM1" s="176" t="s">
        <v>1239</v>
      </c>
      <c r="SN1" s="176" t="s">
        <v>1241</v>
      </c>
      <c r="SO1" s="176" t="s">
        <v>1243</v>
      </c>
      <c r="SP1" s="176" t="s">
        <v>1245</v>
      </c>
      <c r="SQ1" s="185" t="s">
        <v>373</v>
      </c>
      <c r="SR1" s="176" t="s">
        <v>374</v>
      </c>
      <c r="SS1" s="176" t="s">
        <v>1247</v>
      </c>
      <c r="ST1" s="176" t="s">
        <v>1249</v>
      </c>
      <c r="SU1" s="176" t="s">
        <v>1251</v>
      </c>
      <c r="SV1" s="176" t="s">
        <v>1253</v>
      </c>
      <c r="SW1" s="176" t="s">
        <v>1255</v>
      </c>
      <c r="SX1" s="176" t="s">
        <v>1257</v>
      </c>
      <c r="SY1" s="176" t="s">
        <v>1259</v>
      </c>
      <c r="SZ1" s="176" t="s">
        <v>1261</v>
      </c>
      <c r="TA1" s="176" t="s">
        <v>1263</v>
      </c>
      <c r="TB1" s="176" t="s">
        <v>1265</v>
      </c>
      <c r="TC1" s="176" t="s">
        <v>1267</v>
      </c>
      <c r="TD1" s="176" t="s">
        <v>1269</v>
      </c>
      <c r="TE1" s="176" t="s">
        <v>1271</v>
      </c>
      <c r="TF1" s="176" t="s">
        <v>1273</v>
      </c>
      <c r="TG1" s="176" t="s">
        <v>1275</v>
      </c>
      <c r="TH1" s="173" t="s">
        <v>375</v>
      </c>
      <c r="TI1" s="185" t="s">
        <v>376</v>
      </c>
      <c r="TJ1" s="176" t="s">
        <v>377</v>
      </c>
      <c r="TK1" s="176" t="s">
        <v>1277</v>
      </c>
      <c r="TL1" s="176" t="s">
        <v>1279</v>
      </c>
      <c r="TM1" s="176" t="s">
        <v>1281</v>
      </c>
      <c r="TN1" s="176" t="s">
        <v>1283</v>
      </c>
      <c r="TO1" s="176" t="s">
        <v>1285</v>
      </c>
      <c r="TP1" s="176" t="s">
        <v>378</v>
      </c>
      <c r="TQ1" s="176" t="s">
        <v>1287</v>
      </c>
      <c r="TR1" s="176" t="s">
        <v>1289</v>
      </c>
      <c r="TS1" s="176" t="s">
        <v>1291</v>
      </c>
      <c r="TT1" s="176" t="s">
        <v>1293</v>
      </c>
      <c r="TU1" s="176" t="s">
        <v>1295</v>
      </c>
      <c r="TV1" s="176" t="s">
        <v>1297</v>
      </c>
      <c r="TW1" s="185" t="s">
        <v>379</v>
      </c>
      <c r="TX1" s="176" t="s">
        <v>380</v>
      </c>
      <c r="TY1" s="176" t="s">
        <v>381</v>
      </c>
      <c r="TZ1" s="176" t="s">
        <v>1299</v>
      </c>
      <c r="UA1" s="176" t="s">
        <v>1301</v>
      </c>
      <c r="UB1" s="176" t="s">
        <v>1302</v>
      </c>
      <c r="UC1" s="176" t="s">
        <v>1304</v>
      </c>
      <c r="UD1" s="176" t="s">
        <v>1306</v>
      </c>
      <c r="UE1" s="176" t="s">
        <v>1308</v>
      </c>
      <c r="UF1" s="176" t="s">
        <v>1310</v>
      </c>
      <c r="UG1" s="176" t="s">
        <v>1312</v>
      </c>
      <c r="UH1" s="176" t="s">
        <v>1314</v>
      </c>
      <c r="UI1" s="176" t="s">
        <v>1316</v>
      </c>
      <c r="UJ1" s="176" t="s">
        <v>1318</v>
      </c>
      <c r="UK1" s="176" t="s">
        <v>1320</v>
      </c>
      <c r="UL1" s="176" t="s">
        <v>1322</v>
      </c>
      <c r="UM1" s="176" t="s">
        <v>1324</v>
      </c>
      <c r="UN1" s="176" t="s">
        <v>1326</v>
      </c>
      <c r="UO1" s="176" t="s">
        <v>1328</v>
      </c>
      <c r="UP1" s="173" t="s">
        <v>1330</v>
      </c>
      <c r="UQ1" s="176" t="s">
        <v>1332</v>
      </c>
      <c r="UR1" s="176" t="s">
        <v>1334</v>
      </c>
      <c r="US1" s="176" t="s">
        <v>1336</v>
      </c>
      <c r="UT1" s="176" t="s">
        <v>1338</v>
      </c>
      <c r="UU1" s="176" t="s">
        <v>1340</v>
      </c>
      <c r="UV1" s="179"/>
    </row>
    <row r="2" spans="1:568" s="116" customFormat="1" hidden="1">
      <c r="K2" s="154"/>
      <c r="Y2" s="116" t="s">
        <v>131</v>
      </c>
      <c r="Z2" s="116" t="s">
        <v>132</v>
      </c>
    </row>
    <row r="3" spans="1:568">
      <c r="B3" s="82"/>
      <c r="C3" s="83"/>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3"/>
    </row>
    <row r="4" spans="1:568">
      <c r="B4" s="82"/>
      <c r="C4" s="83"/>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3"/>
    </row>
    <row r="5" spans="1:568">
      <c r="B5" s="82"/>
      <c r="C5" s="83"/>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3"/>
    </row>
    <row r="6" spans="1:568">
      <c r="B6" s="82"/>
      <c r="C6" s="83" t="s">
        <v>249</v>
      </c>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3"/>
    </row>
    <row r="7" spans="1:568">
      <c r="B7" s="79"/>
      <c r="C7" s="83" t="s">
        <v>85</v>
      </c>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3"/>
    </row>
    <row r="8" spans="1:568">
      <c r="B8" s="85"/>
      <c r="C8" s="83" t="s">
        <v>1431</v>
      </c>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3"/>
    </row>
    <row r="9" spans="1:568">
      <c r="B9" s="79"/>
      <c r="C9" s="83" t="s">
        <v>86</v>
      </c>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3"/>
    </row>
    <row r="10" spans="1:568" ht="29.25" thickBot="1">
      <c r="K10" s="205"/>
      <c r="L10" s="205"/>
      <c r="M10" s="205"/>
      <c r="N10" s="206" t="s">
        <v>395</v>
      </c>
      <c r="O10" s="205"/>
      <c r="P10" s="205"/>
      <c r="Q10" s="205"/>
      <c r="R10" s="205"/>
      <c r="S10" s="205"/>
      <c r="T10" s="205"/>
      <c r="U10" s="205"/>
      <c r="V10" s="205"/>
      <c r="W10" s="205"/>
      <c r="X10" s="205"/>
    </row>
    <row r="11" spans="1:568" ht="79.5" thickBot="1">
      <c r="B11" s="259" t="s">
        <v>135</v>
      </c>
      <c r="C11" s="188" t="s">
        <v>134</v>
      </c>
      <c r="D11" s="189" t="s">
        <v>131</v>
      </c>
      <c r="E11" s="189" t="s">
        <v>1430</v>
      </c>
      <c r="F11" s="189" t="s">
        <v>250</v>
      </c>
      <c r="G11" s="189" t="s">
        <v>464</v>
      </c>
      <c r="H11" s="189" t="s">
        <v>466</v>
      </c>
      <c r="I11" s="204" t="s">
        <v>467</v>
      </c>
      <c r="J11" s="189" t="s">
        <v>465</v>
      </c>
      <c r="K11" s="296" t="s">
        <v>1371</v>
      </c>
      <c r="L11" s="296" t="s">
        <v>1373</v>
      </c>
      <c r="M11" s="296" t="s">
        <v>475</v>
      </c>
      <c r="N11" s="296" t="s">
        <v>1372</v>
      </c>
      <c r="O11" s="296" t="s">
        <v>1374</v>
      </c>
      <c r="P11" s="296" t="s">
        <v>476</v>
      </c>
      <c r="Q11" s="296" t="s">
        <v>1375</v>
      </c>
      <c r="R11" s="296" t="s">
        <v>1376</v>
      </c>
      <c r="S11" s="296" t="s">
        <v>1377</v>
      </c>
      <c r="T11" s="296" t="s">
        <v>1378</v>
      </c>
      <c r="U11" s="296" t="s">
        <v>1379</v>
      </c>
      <c r="V11" s="296" t="s">
        <v>1380</v>
      </c>
      <c r="W11" s="296" t="s">
        <v>1381</v>
      </c>
      <c r="X11" s="296" t="s">
        <v>1382</v>
      </c>
      <c r="Y11" s="295" t="s">
        <v>396</v>
      </c>
      <c r="Z11" s="204" t="s">
        <v>414</v>
      </c>
      <c r="AA11" s="204" t="s">
        <v>397</v>
      </c>
      <c r="AB11" s="204" t="s">
        <v>411</v>
      </c>
      <c r="AC11" s="204" t="s">
        <v>398</v>
      </c>
      <c r="AD11" s="204" t="s">
        <v>399</v>
      </c>
      <c r="AE11" s="204" t="s">
        <v>400</v>
      </c>
      <c r="AF11" s="204" t="s">
        <v>410</v>
      </c>
      <c r="AG11" s="204" t="s">
        <v>401</v>
      </c>
      <c r="AH11" s="204" t="s">
        <v>402</v>
      </c>
      <c r="AI11" s="204" t="s">
        <v>403</v>
      </c>
      <c r="AJ11" s="204" t="s">
        <v>409</v>
      </c>
      <c r="AK11" s="204" t="s">
        <v>404</v>
      </c>
      <c r="AL11" s="204" t="s">
        <v>405</v>
      </c>
      <c r="AM11" s="204" t="s">
        <v>406</v>
      </c>
      <c r="AN11" s="204" t="s">
        <v>408</v>
      </c>
      <c r="AO11" s="204" t="s">
        <v>407</v>
      </c>
    </row>
    <row r="12" spans="1:568">
      <c r="B12" s="182" t="s">
        <v>253</v>
      </c>
      <c r="C12" s="183" t="s">
        <v>136</v>
      </c>
      <c r="D12" s="184">
        <f>D13+D47+D83+D89+D96</f>
        <v>33283421.119999997</v>
      </c>
      <c r="E12" s="184">
        <f>E13+E47+E83+E89+E96</f>
        <v>502500</v>
      </c>
      <c r="F12" s="184">
        <f t="shared" ref="F12:F106" si="0">D12+E12</f>
        <v>33785921.119999997</v>
      </c>
      <c r="G12" s="184">
        <f>G13+G47+G83+G89+G96</f>
        <v>0</v>
      </c>
      <c r="H12" s="184">
        <f>F12-G12</f>
        <v>33785921.119999997</v>
      </c>
      <c r="I12" s="184">
        <f>I13+I47+I83+I89+I96</f>
        <v>0</v>
      </c>
      <c r="J12" s="184">
        <f>F12-I12</f>
        <v>33785921.119999997</v>
      </c>
      <c r="K12" s="184">
        <f t="shared" ref="K12:AA12" si="1">K13+K47+K83+K89+K96</f>
        <v>33218421.119999997</v>
      </c>
      <c r="L12" s="184">
        <f t="shared" si="1"/>
        <v>97500</v>
      </c>
      <c r="M12" s="184">
        <f t="shared" si="1"/>
        <v>0</v>
      </c>
      <c r="N12" s="184">
        <f t="shared" si="1"/>
        <v>65000</v>
      </c>
      <c r="O12" s="184">
        <f t="shared" si="1"/>
        <v>0</v>
      </c>
      <c r="P12" s="184">
        <f t="shared" si="1"/>
        <v>0</v>
      </c>
      <c r="Q12" s="184">
        <f t="shared" si="1"/>
        <v>0</v>
      </c>
      <c r="R12" s="184">
        <f t="shared" si="1"/>
        <v>0</v>
      </c>
      <c r="S12" s="184">
        <f t="shared" si="1"/>
        <v>0</v>
      </c>
      <c r="T12" s="184">
        <f t="shared" si="1"/>
        <v>405000</v>
      </c>
      <c r="U12" s="184">
        <f t="shared" si="1"/>
        <v>0</v>
      </c>
      <c r="V12" s="184">
        <f t="shared" si="1"/>
        <v>0</v>
      </c>
      <c r="W12" s="184">
        <f t="shared" si="1"/>
        <v>0</v>
      </c>
      <c r="X12" s="184">
        <f t="shared" si="1"/>
        <v>0</v>
      </c>
      <c r="Y12" s="184">
        <f t="shared" si="1"/>
        <v>60000</v>
      </c>
      <c r="Z12" s="184">
        <f t="shared" si="1"/>
        <v>0</v>
      </c>
      <c r="AA12" s="184">
        <f t="shared" si="1"/>
        <v>33710921.119999997</v>
      </c>
      <c r="AB12" s="184">
        <f>Y12+Z12+AA12</f>
        <v>33770921.119999997</v>
      </c>
      <c r="AC12" s="184">
        <f>AC13+AC47+AC83+AC89+AC96</f>
        <v>0</v>
      </c>
      <c r="AD12" s="184">
        <f>AD13+AD47+AD83+AD89+AD96</f>
        <v>0</v>
      </c>
      <c r="AE12" s="184">
        <f>AE13+AE47+AE83+AE89+AE96</f>
        <v>0</v>
      </c>
      <c r="AF12" s="184">
        <f>AC12+AD12+AE12</f>
        <v>0</v>
      </c>
      <c r="AG12" s="184">
        <f>AG13+AG47+AG83+AG89+AG96</f>
        <v>15000</v>
      </c>
      <c r="AH12" s="184">
        <f>AH13+AH47+AH83+AH89+AH96</f>
        <v>0</v>
      </c>
      <c r="AI12" s="184">
        <f>AI13+AI47+AI83+AI89+AI96</f>
        <v>0</v>
      </c>
      <c r="AJ12" s="184">
        <f>AG12+AH12+AI12</f>
        <v>15000</v>
      </c>
      <c r="AK12" s="184">
        <f>AK13+AK47+AK83+AK89+AK96</f>
        <v>0</v>
      </c>
      <c r="AL12" s="184">
        <f>AL13+AL47+AL83+AL89+AL96</f>
        <v>0</v>
      </c>
      <c r="AM12" s="184">
        <f>AM13+AM47+AM83+AM89+AM96</f>
        <v>0</v>
      </c>
      <c r="AN12" s="184">
        <f>AK12+AL12+AM12</f>
        <v>0</v>
      </c>
      <c r="AO12" s="184">
        <f>AB12+AF12+AJ12+AN12</f>
        <v>33785921.119999997</v>
      </c>
    </row>
    <row r="13" spans="1:568">
      <c r="B13" s="185" t="s">
        <v>254</v>
      </c>
      <c r="C13" s="186" t="s">
        <v>137</v>
      </c>
      <c r="D13" s="187">
        <f>SUM(D14:D46)</f>
        <v>32990921.119999997</v>
      </c>
      <c r="E13" s="187">
        <f>SUM(E14:E46)</f>
        <v>0</v>
      </c>
      <c r="F13" s="187">
        <f t="shared" si="0"/>
        <v>32990921.119999997</v>
      </c>
      <c r="G13" s="187">
        <f>SUM(G14:G46)</f>
        <v>0</v>
      </c>
      <c r="H13" s="187">
        <f t="shared" ref="H13:H220" si="2">F13-G13</f>
        <v>32990921.119999997</v>
      </c>
      <c r="I13" s="187">
        <f>SUM(I14:I46)</f>
        <v>0</v>
      </c>
      <c r="J13" s="187">
        <f t="shared" ref="J13:J220" si="3">F13-I13</f>
        <v>32990921.119999997</v>
      </c>
      <c r="K13" s="187">
        <f t="shared" ref="K13:AA13" si="4">SUM(K14:K46)</f>
        <v>32990921.119999997</v>
      </c>
      <c r="L13" s="187">
        <f t="shared" si="4"/>
        <v>0</v>
      </c>
      <c r="M13" s="187">
        <f t="shared" si="4"/>
        <v>0</v>
      </c>
      <c r="N13" s="187">
        <f t="shared" si="4"/>
        <v>0</v>
      </c>
      <c r="O13" s="187">
        <f t="shared" si="4"/>
        <v>0</v>
      </c>
      <c r="P13" s="187">
        <f t="shared" si="4"/>
        <v>0</v>
      </c>
      <c r="Q13" s="187">
        <f t="shared" si="4"/>
        <v>0</v>
      </c>
      <c r="R13" s="187">
        <f t="shared" si="4"/>
        <v>0</v>
      </c>
      <c r="S13" s="187">
        <f t="shared" si="4"/>
        <v>0</v>
      </c>
      <c r="T13" s="187">
        <f t="shared" si="4"/>
        <v>0</v>
      </c>
      <c r="U13" s="187">
        <f t="shared" si="4"/>
        <v>0</v>
      </c>
      <c r="V13" s="187">
        <f t="shared" si="4"/>
        <v>0</v>
      </c>
      <c r="W13" s="187">
        <f t="shared" si="4"/>
        <v>0</v>
      </c>
      <c r="X13" s="187">
        <f t="shared" si="4"/>
        <v>0</v>
      </c>
      <c r="Y13" s="187">
        <f t="shared" si="4"/>
        <v>0</v>
      </c>
      <c r="Z13" s="187">
        <f t="shared" si="4"/>
        <v>0</v>
      </c>
      <c r="AA13" s="187">
        <f t="shared" si="4"/>
        <v>32990921.119999997</v>
      </c>
      <c r="AB13" s="187">
        <f t="shared" ref="AB13:AB220" si="5">Y13+Z13+AA13</f>
        <v>32990921.119999997</v>
      </c>
      <c r="AC13" s="187">
        <f>SUM(AC14:AC46)</f>
        <v>0</v>
      </c>
      <c r="AD13" s="187">
        <f>SUM(AD14:AD46)</f>
        <v>0</v>
      </c>
      <c r="AE13" s="187">
        <f>SUM(AE14:AE46)</f>
        <v>0</v>
      </c>
      <c r="AF13" s="187">
        <f t="shared" ref="AF13:AF220" si="6">AC13+AD13+AE13</f>
        <v>0</v>
      </c>
      <c r="AG13" s="187">
        <f>SUM(AG14:AG46)</f>
        <v>0</v>
      </c>
      <c r="AH13" s="187">
        <f>SUM(AH14:AH46)</f>
        <v>0</v>
      </c>
      <c r="AI13" s="187">
        <f>SUM(AI14:AI46)</f>
        <v>0</v>
      </c>
      <c r="AJ13" s="187">
        <f t="shared" ref="AJ13:AJ220" si="7">AG13+AH13+AI13</f>
        <v>0</v>
      </c>
      <c r="AK13" s="187">
        <f>SUM(AK14:AK46)</f>
        <v>0</v>
      </c>
      <c r="AL13" s="187">
        <f>SUM(AL14:AL46)</f>
        <v>0</v>
      </c>
      <c r="AM13" s="187">
        <f>SUM(AM14:AM46)</f>
        <v>0</v>
      </c>
      <c r="AN13" s="187">
        <f t="shared" ref="AN13:AN220" si="8">AK13+AL13+AM13</f>
        <v>0</v>
      </c>
      <c r="AO13" s="187">
        <f t="shared" ref="AO13:AO220" si="9">AB13+AF13+AJ13+AN13</f>
        <v>32990921.119999997</v>
      </c>
    </row>
    <row r="14" spans="1:568">
      <c r="B14" s="176" t="s">
        <v>255</v>
      </c>
      <c r="C14" s="177" t="s">
        <v>138</v>
      </c>
      <c r="D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78">
        <f t="shared" si="0"/>
        <v>0</v>
      </c>
      <c r="G14" s="178"/>
      <c r="H14" s="178">
        <f t="shared" si="2"/>
        <v>0</v>
      </c>
      <c r="I14" s="178"/>
      <c r="J14" s="178">
        <f t="shared" si="3"/>
        <v>0</v>
      </c>
      <c r="K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 s="178">
        <f t="shared" si="5"/>
        <v>0</v>
      </c>
      <c r="AC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 s="178">
        <f t="shared" si="6"/>
        <v>0</v>
      </c>
      <c r="AG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 s="178">
        <f t="shared" si="7"/>
        <v>0</v>
      </c>
      <c r="AK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 s="178">
        <f t="shared" si="8"/>
        <v>0</v>
      </c>
      <c r="AO14" s="178">
        <f t="shared" si="9"/>
        <v>0</v>
      </c>
    </row>
    <row r="15" spans="1:568">
      <c r="B15" s="176" t="s">
        <v>502</v>
      </c>
      <c r="C15" s="177" t="s">
        <v>503</v>
      </c>
      <c r="D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29313543.719999999</v>
      </c>
      <c r="E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78">
        <f t="shared" si="0"/>
        <v>29313543.719999999</v>
      </c>
      <c r="G15" s="178"/>
      <c r="H15" s="178">
        <f t="shared" si="2"/>
        <v>29313543.719999999</v>
      </c>
      <c r="I15" s="178"/>
      <c r="J15" s="178">
        <f t="shared" si="3"/>
        <v>29313543.719999999</v>
      </c>
      <c r="K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29313543.719999999</v>
      </c>
      <c r="L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29313543.719999999</v>
      </c>
      <c r="AB15" s="178">
        <f t="shared" si="5"/>
        <v>29313543.719999999</v>
      </c>
      <c r="AC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 s="178">
        <f t="shared" si="6"/>
        <v>0</v>
      </c>
      <c r="AG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 s="178">
        <f t="shared" si="7"/>
        <v>0</v>
      </c>
      <c r="AK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 s="178">
        <f t="shared" si="8"/>
        <v>0</v>
      </c>
      <c r="AO15" s="178">
        <f t="shared" si="9"/>
        <v>29313543.719999999</v>
      </c>
    </row>
    <row r="16" spans="1:568">
      <c r="B16" s="176" t="s">
        <v>504</v>
      </c>
      <c r="C16" s="177" t="s">
        <v>505</v>
      </c>
      <c r="D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78">
        <f t="shared" si="0"/>
        <v>0</v>
      </c>
      <c r="G16" s="178"/>
      <c r="H16" s="178">
        <f t="shared" si="2"/>
        <v>0</v>
      </c>
      <c r="I16" s="178"/>
      <c r="J16" s="178">
        <f t="shared" si="3"/>
        <v>0</v>
      </c>
      <c r="K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 s="178">
        <f t="shared" si="5"/>
        <v>0</v>
      </c>
      <c r="AC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 s="178">
        <f t="shared" si="6"/>
        <v>0</v>
      </c>
      <c r="AG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 s="178">
        <f t="shared" si="7"/>
        <v>0</v>
      </c>
      <c r="AK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 s="178">
        <f t="shared" si="8"/>
        <v>0</v>
      </c>
      <c r="AO16" s="178">
        <f t="shared" si="9"/>
        <v>0</v>
      </c>
    </row>
    <row r="17" spans="2:41">
      <c r="B17" s="176" t="s">
        <v>506</v>
      </c>
      <c r="C17" s="177" t="s">
        <v>507</v>
      </c>
      <c r="D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78">
        <f t="shared" si="0"/>
        <v>0</v>
      </c>
      <c r="G17" s="178"/>
      <c r="H17" s="178">
        <f t="shared" si="2"/>
        <v>0</v>
      </c>
      <c r="I17" s="178"/>
      <c r="J17" s="178">
        <f t="shared" si="3"/>
        <v>0</v>
      </c>
      <c r="K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 s="178">
        <f t="shared" si="5"/>
        <v>0</v>
      </c>
      <c r="AC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 s="178">
        <f t="shared" si="6"/>
        <v>0</v>
      </c>
      <c r="AG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 s="178">
        <f t="shared" si="7"/>
        <v>0</v>
      </c>
      <c r="AK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 s="178">
        <f t="shared" si="8"/>
        <v>0</v>
      </c>
      <c r="AO17" s="178">
        <f t="shared" si="9"/>
        <v>0</v>
      </c>
    </row>
    <row r="18" spans="2:41">
      <c r="B18" s="176" t="s">
        <v>508</v>
      </c>
      <c r="C18" s="177" t="s">
        <v>509</v>
      </c>
      <c r="D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78">
        <f t="shared" si="0"/>
        <v>0</v>
      </c>
      <c r="G18" s="178"/>
      <c r="H18" s="178">
        <f t="shared" si="2"/>
        <v>0</v>
      </c>
      <c r="I18" s="178"/>
      <c r="J18" s="178">
        <f t="shared" si="3"/>
        <v>0</v>
      </c>
      <c r="K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 s="178">
        <f t="shared" si="5"/>
        <v>0</v>
      </c>
      <c r="AC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 s="178">
        <f t="shared" si="6"/>
        <v>0</v>
      </c>
      <c r="AG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 s="178">
        <f t="shared" si="7"/>
        <v>0</v>
      </c>
      <c r="AK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 s="178">
        <f t="shared" si="8"/>
        <v>0</v>
      </c>
      <c r="AO18" s="178">
        <f t="shared" si="9"/>
        <v>0</v>
      </c>
    </row>
    <row r="19" spans="2:41">
      <c r="B19" s="176" t="s">
        <v>510</v>
      </c>
      <c r="C19" s="177" t="s">
        <v>511</v>
      </c>
      <c r="D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78">
        <f t="shared" si="0"/>
        <v>0</v>
      </c>
      <c r="G19" s="178"/>
      <c r="H19" s="178">
        <f t="shared" si="2"/>
        <v>0</v>
      </c>
      <c r="I19" s="178"/>
      <c r="J19" s="178">
        <f t="shared" si="3"/>
        <v>0</v>
      </c>
      <c r="K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 s="178">
        <f t="shared" si="5"/>
        <v>0</v>
      </c>
      <c r="AC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 s="178">
        <f t="shared" si="6"/>
        <v>0</v>
      </c>
      <c r="AG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 s="178">
        <f t="shared" si="7"/>
        <v>0</v>
      </c>
      <c r="AK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 s="178">
        <f t="shared" si="8"/>
        <v>0</v>
      </c>
      <c r="AO19" s="178">
        <f t="shared" si="9"/>
        <v>0</v>
      </c>
    </row>
    <row r="20" spans="2:41">
      <c r="B20" s="176" t="s">
        <v>512</v>
      </c>
      <c r="C20" s="177" t="s">
        <v>513</v>
      </c>
      <c r="D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78">
        <f t="shared" si="0"/>
        <v>0</v>
      </c>
      <c r="G20" s="178"/>
      <c r="H20" s="178">
        <f t="shared" si="2"/>
        <v>0</v>
      </c>
      <c r="I20" s="178"/>
      <c r="J20" s="178">
        <f t="shared" si="3"/>
        <v>0</v>
      </c>
      <c r="K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 s="178">
        <f t="shared" si="5"/>
        <v>0</v>
      </c>
      <c r="AC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 s="178">
        <f t="shared" si="6"/>
        <v>0</v>
      </c>
      <c r="AG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 s="178">
        <f t="shared" si="7"/>
        <v>0</v>
      </c>
      <c r="AK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 s="178">
        <f t="shared" si="8"/>
        <v>0</v>
      </c>
      <c r="AO20" s="178">
        <f t="shared" si="9"/>
        <v>0</v>
      </c>
    </row>
    <row r="21" spans="2:41">
      <c r="B21" s="176" t="s">
        <v>256</v>
      </c>
      <c r="C21" s="177" t="s">
        <v>139</v>
      </c>
      <c r="D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78">
        <f t="shared" ref="F21:F46" si="10">D21+E21</f>
        <v>0</v>
      </c>
      <c r="G21" s="178"/>
      <c r="H21" s="178">
        <f t="shared" ref="H21:H46" si="11">F21-G21</f>
        <v>0</v>
      </c>
      <c r="I21" s="178"/>
      <c r="J21" s="178">
        <f t="shared" ref="J21:J46" si="12">F21-I21</f>
        <v>0</v>
      </c>
      <c r="K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 s="178">
        <f t="shared" ref="AB21:AB47" si="13">Y21+Z21+AA21</f>
        <v>0</v>
      </c>
      <c r="AC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 s="178">
        <f t="shared" ref="AF21:AF46" si="14">AC21+AD21+AE21</f>
        <v>0</v>
      </c>
      <c r="AG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 s="178">
        <f t="shared" ref="AJ21:AJ46" si="15">AG21+AH21+AI21</f>
        <v>0</v>
      </c>
      <c r="AK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 s="178">
        <f t="shared" ref="AN21:AN46" si="16">AK21+AL21+AM21</f>
        <v>0</v>
      </c>
      <c r="AO21" s="178">
        <f t="shared" ref="AO21:AO46" si="17">AB21+AF21+AJ21+AN21</f>
        <v>0</v>
      </c>
    </row>
    <row r="22" spans="2:41">
      <c r="B22" s="176" t="s">
        <v>515</v>
      </c>
      <c r="C22" s="177" t="s">
        <v>514</v>
      </c>
      <c r="D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78">
        <f t="shared" ref="F22" si="18">D22+E22</f>
        <v>0</v>
      </c>
      <c r="G22" s="178"/>
      <c r="H22" s="178">
        <f t="shared" ref="H22" si="19">F22-G22</f>
        <v>0</v>
      </c>
      <c r="I22" s="178"/>
      <c r="J22" s="178">
        <f t="shared" ref="J22" si="20">F22-I22</f>
        <v>0</v>
      </c>
      <c r="K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 s="178">
        <f t="shared" ref="AB22" si="21">Y22+Z22+AA22</f>
        <v>0</v>
      </c>
      <c r="AC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 s="178">
        <f t="shared" ref="AF22" si="22">AC22+AD22+AE22</f>
        <v>0</v>
      </c>
      <c r="AG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 s="178">
        <f t="shared" ref="AJ22" si="23">AG22+AH22+AI22</f>
        <v>0</v>
      </c>
      <c r="AK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 s="178">
        <f t="shared" ref="AN22" si="24">AK22+AL22+AM22</f>
        <v>0</v>
      </c>
      <c r="AO22" s="178">
        <f t="shared" ref="AO22" si="25">AB22+AF22+AJ22+AN22</f>
        <v>0</v>
      </c>
    </row>
    <row r="23" spans="2:41">
      <c r="B23" s="176" t="s">
        <v>257</v>
      </c>
      <c r="C23" s="177" t="s">
        <v>140</v>
      </c>
      <c r="D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78">
        <f t="shared" si="10"/>
        <v>0</v>
      </c>
      <c r="G23" s="178"/>
      <c r="H23" s="178">
        <f t="shared" si="11"/>
        <v>0</v>
      </c>
      <c r="I23" s="178"/>
      <c r="J23" s="178">
        <f t="shared" si="12"/>
        <v>0</v>
      </c>
      <c r="K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 s="178">
        <f t="shared" si="13"/>
        <v>0</v>
      </c>
      <c r="AC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 s="178">
        <f t="shared" si="14"/>
        <v>0</v>
      </c>
      <c r="AG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 s="178">
        <f t="shared" si="15"/>
        <v>0</v>
      </c>
      <c r="AK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 s="178">
        <f t="shared" si="16"/>
        <v>0</v>
      </c>
      <c r="AO23" s="178">
        <f t="shared" si="17"/>
        <v>0</v>
      </c>
    </row>
    <row r="24" spans="2:41">
      <c r="B24" s="176" t="s">
        <v>517</v>
      </c>
      <c r="C24" s="177" t="s">
        <v>516</v>
      </c>
      <c r="D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78">
        <f t="shared" ref="F24:F27" si="26">D24+E24</f>
        <v>0</v>
      </c>
      <c r="G24" s="178"/>
      <c r="H24" s="178">
        <f t="shared" ref="H24:H27" si="27">F24-G24</f>
        <v>0</v>
      </c>
      <c r="I24" s="178"/>
      <c r="J24" s="178">
        <f t="shared" ref="J24:J27" si="28">F24-I24</f>
        <v>0</v>
      </c>
      <c r="K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 s="178">
        <f t="shared" ref="AB24:AB27" si="29">Y24+Z24+AA24</f>
        <v>0</v>
      </c>
      <c r="AC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 s="178">
        <f t="shared" ref="AF24:AF27" si="30">AC24+AD24+AE24</f>
        <v>0</v>
      </c>
      <c r="AG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 s="178">
        <f t="shared" ref="AJ24:AJ27" si="31">AG24+AH24+AI24</f>
        <v>0</v>
      </c>
      <c r="AK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 s="178">
        <f t="shared" ref="AN24:AN27" si="32">AK24+AL24+AM24</f>
        <v>0</v>
      </c>
      <c r="AO24" s="178">
        <f t="shared" ref="AO24:AO27" si="33">AB24+AF24+AJ24+AN24</f>
        <v>0</v>
      </c>
    </row>
    <row r="25" spans="2:41">
      <c r="B25" s="176" t="s">
        <v>519</v>
      </c>
      <c r="C25" s="177" t="s">
        <v>518</v>
      </c>
      <c r="D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78">
        <f t="shared" si="26"/>
        <v>0</v>
      </c>
      <c r="G25" s="178"/>
      <c r="H25" s="178">
        <f t="shared" si="27"/>
        <v>0</v>
      </c>
      <c r="I25" s="178"/>
      <c r="J25" s="178">
        <f t="shared" si="28"/>
        <v>0</v>
      </c>
      <c r="K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 s="178">
        <f t="shared" si="29"/>
        <v>0</v>
      </c>
      <c r="AC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 s="178">
        <f t="shared" si="30"/>
        <v>0</v>
      </c>
      <c r="AG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 s="178">
        <f t="shared" si="31"/>
        <v>0</v>
      </c>
      <c r="AK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 s="178">
        <f t="shared" si="32"/>
        <v>0</v>
      </c>
      <c r="AO25" s="178">
        <f t="shared" si="33"/>
        <v>0</v>
      </c>
    </row>
    <row r="26" spans="2:41">
      <c r="B26" s="176" t="s">
        <v>521</v>
      </c>
      <c r="C26" s="177" t="s">
        <v>520</v>
      </c>
      <c r="D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78">
        <f t="shared" si="26"/>
        <v>0</v>
      </c>
      <c r="G26" s="178"/>
      <c r="H26" s="178">
        <f t="shared" si="27"/>
        <v>0</v>
      </c>
      <c r="I26" s="178"/>
      <c r="J26" s="178">
        <f t="shared" si="28"/>
        <v>0</v>
      </c>
      <c r="K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 s="178">
        <f t="shared" si="29"/>
        <v>0</v>
      </c>
      <c r="AC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 s="178">
        <f t="shared" si="30"/>
        <v>0</v>
      </c>
      <c r="AG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 s="178">
        <f t="shared" si="31"/>
        <v>0</v>
      </c>
      <c r="AK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 s="178">
        <f t="shared" si="32"/>
        <v>0</v>
      </c>
      <c r="AO26" s="178">
        <f t="shared" si="33"/>
        <v>0</v>
      </c>
    </row>
    <row r="27" spans="2:41">
      <c r="B27" s="176" t="s">
        <v>258</v>
      </c>
      <c r="C27" s="177" t="s">
        <v>141</v>
      </c>
      <c r="D2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78">
        <f t="shared" si="26"/>
        <v>0</v>
      </c>
      <c r="G27" s="178"/>
      <c r="H27" s="178">
        <f t="shared" si="27"/>
        <v>0</v>
      </c>
      <c r="I27" s="178"/>
      <c r="J27" s="178">
        <f t="shared" si="28"/>
        <v>0</v>
      </c>
      <c r="K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 s="178">
        <f t="shared" si="29"/>
        <v>0</v>
      </c>
      <c r="AC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 s="178">
        <f t="shared" si="30"/>
        <v>0</v>
      </c>
      <c r="AG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 s="178">
        <f t="shared" si="31"/>
        <v>0</v>
      </c>
      <c r="AK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 s="178">
        <f t="shared" si="32"/>
        <v>0</v>
      </c>
      <c r="AO27" s="178">
        <f t="shared" si="33"/>
        <v>0</v>
      </c>
    </row>
    <row r="28" spans="2:41">
      <c r="B28" s="176" t="s">
        <v>522</v>
      </c>
      <c r="C28" s="177" t="s">
        <v>523</v>
      </c>
      <c r="D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2442795.31</v>
      </c>
      <c r="E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78">
        <f t="shared" si="10"/>
        <v>2442795.31</v>
      </c>
      <c r="G28" s="178"/>
      <c r="H28" s="178">
        <f t="shared" si="11"/>
        <v>2442795.31</v>
      </c>
      <c r="I28" s="178"/>
      <c r="J28" s="178">
        <f t="shared" si="12"/>
        <v>2442795.31</v>
      </c>
      <c r="K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2442795.31</v>
      </c>
      <c r="L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2442795.31</v>
      </c>
      <c r="AB28" s="178">
        <f t="shared" si="13"/>
        <v>2442795.31</v>
      </c>
      <c r="AC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 s="178">
        <f t="shared" si="14"/>
        <v>0</v>
      </c>
      <c r="AG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 s="178">
        <f t="shared" si="15"/>
        <v>0</v>
      </c>
      <c r="AK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 s="178">
        <f t="shared" si="16"/>
        <v>0</v>
      </c>
      <c r="AO28" s="178">
        <f t="shared" si="17"/>
        <v>2442795.31</v>
      </c>
    </row>
    <row r="29" spans="2:41">
      <c r="B29" s="176" t="s">
        <v>525</v>
      </c>
      <c r="C29" s="177" t="s">
        <v>524</v>
      </c>
      <c r="D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1234582.0900000001</v>
      </c>
      <c r="E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78">
        <f t="shared" ref="F29:F30" si="34">D29+E29</f>
        <v>1234582.0900000001</v>
      </c>
      <c r="G29" s="178"/>
      <c r="H29" s="178">
        <f t="shared" ref="H29:H30" si="35">F29-G29</f>
        <v>1234582.0900000001</v>
      </c>
      <c r="I29" s="178"/>
      <c r="J29" s="178">
        <f t="shared" ref="J29:J30" si="36">F29-I29</f>
        <v>1234582.0900000001</v>
      </c>
      <c r="K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1234582.0900000001</v>
      </c>
      <c r="L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1234582.0900000001</v>
      </c>
      <c r="AB29" s="178">
        <f t="shared" ref="AB29:AB30" si="37">Y29+Z29+AA29</f>
        <v>1234582.0900000001</v>
      </c>
      <c r="AC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 s="178">
        <f t="shared" ref="AF29:AF30" si="38">AC29+AD29+AE29</f>
        <v>0</v>
      </c>
      <c r="AG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 s="178">
        <f t="shared" ref="AJ29:AJ30" si="39">AG29+AH29+AI29</f>
        <v>0</v>
      </c>
      <c r="AK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 s="178">
        <f t="shared" ref="AN29:AN30" si="40">AK29+AL29+AM29</f>
        <v>0</v>
      </c>
      <c r="AO29" s="178">
        <f t="shared" ref="AO29:AO30" si="41">AB29+AF29+AJ29+AN29</f>
        <v>1234582.0900000001</v>
      </c>
    </row>
    <row r="30" spans="2:41">
      <c r="B30" s="176" t="s">
        <v>259</v>
      </c>
      <c r="C30" s="177" t="s">
        <v>142</v>
      </c>
      <c r="D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78">
        <f t="shared" si="34"/>
        <v>0</v>
      </c>
      <c r="G30" s="178"/>
      <c r="H30" s="178">
        <f t="shared" si="35"/>
        <v>0</v>
      </c>
      <c r="I30" s="178"/>
      <c r="J30" s="178">
        <f t="shared" si="36"/>
        <v>0</v>
      </c>
      <c r="K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 s="178">
        <f t="shared" si="37"/>
        <v>0</v>
      </c>
      <c r="AC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 s="178">
        <f t="shared" si="38"/>
        <v>0</v>
      </c>
      <c r="AG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 s="178">
        <f t="shared" si="39"/>
        <v>0</v>
      </c>
      <c r="AK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 s="178">
        <f t="shared" si="40"/>
        <v>0</v>
      </c>
      <c r="AO30" s="178">
        <f t="shared" si="41"/>
        <v>0</v>
      </c>
    </row>
    <row r="31" spans="2:41">
      <c r="B31" s="176" t="s">
        <v>527</v>
      </c>
      <c r="C31" s="177" t="s">
        <v>526</v>
      </c>
      <c r="D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78">
        <f t="shared" si="10"/>
        <v>0</v>
      </c>
      <c r="G31" s="178"/>
      <c r="H31" s="178">
        <f t="shared" si="11"/>
        <v>0</v>
      </c>
      <c r="I31" s="178"/>
      <c r="J31" s="178">
        <f t="shared" si="12"/>
        <v>0</v>
      </c>
      <c r="K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 s="178">
        <f t="shared" si="13"/>
        <v>0</v>
      </c>
      <c r="AC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 s="178">
        <f t="shared" si="14"/>
        <v>0</v>
      </c>
      <c r="AG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 s="178">
        <f t="shared" si="15"/>
        <v>0</v>
      </c>
      <c r="AK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 s="178">
        <f t="shared" si="16"/>
        <v>0</v>
      </c>
      <c r="AO31" s="178">
        <f t="shared" si="17"/>
        <v>0</v>
      </c>
    </row>
    <row r="32" spans="2:41">
      <c r="B32" s="176" t="s">
        <v>260</v>
      </c>
      <c r="C32" s="177" t="s">
        <v>143</v>
      </c>
      <c r="D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78">
        <f t="shared" si="10"/>
        <v>0</v>
      </c>
      <c r="G32" s="178"/>
      <c r="H32" s="178">
        <f t="shared" si="11"/>
        <v>0</v>
      </c>
      <c r="I32" s="178"/>
      <c r="J32" s="178">
        <f t="shared" si="12"/>
        <v>0</v>
      </c>
      <c r="K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 s="178">
        <f t="shared" si="13"/>
        <v>0</v>
      </c>
      <c r="AC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 s="178">
        <f t="shared" si="14"/>
        <v>0</v>
      </c>
      <c r="AG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 s="178">
        <f t="shared" si="15"/>
        <v>0</v>
      </c>
      <c r="AK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 s="178">
        <f t="shared" si="16"/>
        <v>0</v>
      </c>
      <c r="AO32" s="178">
        <f t="shared" si="17"/>
        <v>0</v>
      </c>
    </row>
    <row r="33" spans="2:41">
      <c r="B33" s="176" t="s">
        <v>528</v>
      </c>
      <c r="C33" s="177" t="s">
        <v>530</v>
      </c>
      <c r="D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78">
        <f t="shared" ref="F33:F34" si="42">D33+E33</f>
        <v>0</v>
      </c>
      <c r="G33" s="178"/>
      <c r="H33" s="178">
        <f t="shared" ref="H33:H34" si="43">F33-G33</f>
        <v>0</v>
      </c>
      <c r="I33" s="178"/>
      <c r="J33" s="178">
        <f t="shared" ref="J33:J34" si="44">F33-I33</f>
        <v>0</v>
      </c>
      <c r="K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 s="178">
        <f t="shared" ref="AB33:AB34" si="45">Y33+Z33+AA33</f>
        <v>0</v>
      </c>
      <c r="AC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 s="178">
        <f t="shared" ref="AF33:AF34" si="46">AC33+AD33+AE33</f>
        <v>0</v>
      </c>
      <c r="AG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 s="178">
        <f t="shared" ref="AJ33:AJ34" si="47">AG33+AH33+AI33</f>
        <v>0</v>
      </c>
      <c r="AK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 s="178">
        <f t="shared" ref="AN33:AN34" si="48">AK33+AL33+AM33</f>
        <v>0</v>
      </c>
      <c r="AO33" s="178">
        <f t="shared" ref="AO33:AO34" si="49">AB33+AF33+AJ33+AN33</f>
        <v>0</v>
      </c>
    </row>
    <row r="34" spans="2:41">
      <c r="B34" s="176" t="s">
        <v>529</v>
      </c>
      <c r="C34" s="177" t="s">
        <v>531</v>
      </c>
      <c r="D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78">
        <f t="shared" si="42"/>
        <v>0</v>
      </c>
      <c r="G34" s="178"/>
      <c r="H34" s="178">
        <f t="shared" si="43"/>
        <v>0</v>
      </c>
      <c r="I34" s="178"/>
      <c r="J34" s="178">
        <f t="shared" si="44"/>
        <v>0</v>
      </c>
      <c r="K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 s="178">
        <f t="shared" si="45"/>
        <v>0</v>
      </c>
      <c r="AC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 s="178">
        <f t="shared" si="46"/>
        <v>0</v>
      </c>
      <c r="AG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 s="178">
        <f t="shared" si="47"/>
        <v>0</v>
      </c>
      <c r="AK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 s="178">
        <f t="shared" si="48"/>
        <v>0</v>
      </c>
      <c r="AO34" s="178">
        <f t="shared" si="49"/>
        <v>0</v>
      </c>
    </row>
    <row r="35" spans="2:41">
      <c r="B35" s="176" t="s">
        <v>533</v>
      </c>
      <c r="C35" s="177" t="s">
        <v>532</v>
      </c>
      <c r="D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78">
        <f t="shared" si="10"/>
        <v>0</v>
      </c>
      <c r="G35" s="178"/>
      <c r="H35" s="178">
        <f t="shared" si="11"/>
        <v>0</v>
      </c>
      <c r="I35" s="178"/>
      <c r="J35" s="178">
        <f t="shared" si="12"/>
        <v>0</v>
      </c>
      <c r="K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 s="178">
        <f t="shared" si="13"/>
        <v>0</v>
      </c>
      <c r="AC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 s="178">
        <f t="shared" si="14"/>
        <v>0</v>
      </c>
      <c r="AG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 s="178">
        <f t="shared" si="15"/>
        <v>0</v>
      </c>
      <c r="AK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 s="178">
        <f t="shared" si="16"/>
        <v>0</v>
      </c>
      <c r="AO35" s="178">
        <f t="shared" si="17"/>
        <v>0</v>
      </c>
    </row>
    <row r="36" spans="2:41">
      <c r="B36" s="176" t="s">
        <v>276</v>
      </c>
      <c r="C36" s="177" t="s">
        <v>160</v>
      </c>
      <c r="D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78">
        <f t="shared" ref="F36:F44" si="50">D36+E36</f>
        <v>0</v>
      </c>
      <c r="G36" s="178"/>
      <c r="H36" s="178">
        <f t="shared" ref="H36:H44" si="51">F36-G36</f>
        <v>0</v>
      </c>
      <c r="I36" s="178"/>
      <c r="J36" s="178">
        <f t="shared" ref="J36:J44" si="52">F36-I36</f>
        <v>0</v>
      </c>
      <c r="K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 s="178">
        <f t="shared" ref="AB36:AB44" si="53">Y36+Z36+AA36</f>
        <v>0</v>
      </c>
      <c r="AC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 s="178">
        <f t="shared" ref="AF36:AF44" si="54">AC36+AD36+AE36</f>
        <v>0</v>
      </c>
      <c r="AG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 s="178">
        <f t="shared" ref="AJ36:AJ44" si="55">AG36+AH36+AI36</f>
        <v>0</v>
      </c>
      <c r="AK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 s="178">
        <f t="shared" ref="AN36:AN44" si="56">AK36+AL36+AM36</f>
        <v>0</v>
      </c>
      <c r="AO36" s="178">
        <f t="shared" ref="AO36:AO44" si="57">AB36+AF36+AJ36+AN36</f>
        <v>0</v>
      </c>
    </row>
    <row r="37" spans="2:41">
      <c r="B37" s="176" t="s">
        <v>534</v>
      </c>
      <c r="C37" s="177" t="s">
        <v>535</v>
      </c>
      <c r="D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78">
        <f t="shared" ref="F37" si="58">D37+E37</f>
        <v>0</v>
      </c>
      <c r="G37" s="178"/>
      <c r="H37" s="178">
        <f t="shared" ref="H37" si="59">F37-G37</f>
        <v>0</v>
      </c>
      <c r="I37" s="178"/>
      <c r="J37" s="178">
        <f t="shared" ref="J37" si="60">F37-I37</f>
        <v>0</v>
      </c>
      <c r="K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 s="178">
        <f t="shared" ref="AB37" si="61">Y37+Z37+AA37</f>
        <v>0</v>
      </c>
      <c r="AC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 s="178">
        <f t="shared" ref="AF37" si="62">AC37+AD37+AE37</f>
        <v>0</v>
      </c>
      <c r="AG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 s="178">
        <f t="shared" ref="AJ37" si="63">AG37+AH37+AI37</f>
        <v>0</v>
      </c>
      <c r="AK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 s="178">
        <f t="shared" ref="AN37" si="64">AK37+AL37+AM37</f>
        <v>0</v>
      </c>
      <c r="AO37" s="178">
        <f t="shared" ref="AO37" si="65">AB37+AF37+AJ37+AN37</f>
        <v>0</v>
      </c>
    </row>
    <row r="38" spans="2:41">
      <c r="B38" s="176" t="s">
        <v>536</v>
      </c>
      <c r="C38" s="177" t="s">
        <v>537</v>
      </c>
      <c r="D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78">
        <f t="shared" si="50"/>
        <v>0</v>
      </c>
      <c r="G38" s="178"/>
      <c r="H38" s="178">
        <f t="shared" si="51"/>
        <v>0</v>
      </c>
      <c r="I38" s="178"/>
      <c r="J38" s="178">
        <f t="shared" si="52"/>
        <v>0</v>
      </c>
      <c r="K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 s="178">
        <f t="shared" si="53"/>
        <v>0</v>
      </c>
      <c r="AC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 s="178">
        <f t="shared" si="54"/>
        <v>0</v>
      </c>
      <c r="AG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 s="178">
        <f t="shared" si="55"/>
        <v>0</v>
      </c>
      <c r="AK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 s="178">
        <f t="shared" si="56"/>
        <v>0</v>
      </c>
      <c r="AO38" s="178">
        <f t="shared" si="57"/>
        <v>0</v>
      </c>
    </row>
    <row r="39" spans="2:41">
      <c r="B39" s="176" t="s">
        <v>538</v>
      </c>
      <c r="C39" s="177" t="s">
        <v>539</v>
      </c>
      <c r="D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78">
        <f t="shared" ref="F39:F43" si="66">D39+E39</f>
        <v>0</v>
      </c>
      <c r="G39" s="178"/>
      <c r="H39" s="178">
        <f t="shared" ref="H39:H43" si="67">F39-G39</f>
        <v>0</v>
      </c>
      <c r="I39" s="178"/>
      <c r="J39" s="178">
        <f t="shared" ref="J39:J43" si="68">F39-I39</f>
        <v>0</v>
      </c>
      <c r="K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 s="178">
        <f t="shared" ref="AB39:AB43" si="69">Y39+Z39+AA39</f>
        <v>0</v>
      </c>
      <c r="AC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 s="178">
        <f t="shared" ref="AF39:AF43" si="70">AC39+AD39+AE39</f>
        <v>0</v>
      </c>
      <c r="AG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 s="178">
        <f t="shared" ref="AJ39:AJ43" si="71">AG39+AH39+AI39</f>
        <v>0</v>
      </c>
      <c r="AK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 s="178">
        <f t="shared" ref="AN39:AN43" si="72">AK39+AL39+AM39</f>
        <v>0</v>
      </c>
      <c r="AO39" s="178">
        <f t="shared" ref="AO39:AO43" si="73">AB39+AF39+AJ39+AN39</f>
        <v>0</v>
      </c>
    </row>
    <row r="40" spans="2:41">
      <c r="B40" s="176" t="s">
        <v>277</v>
      </c>
      <c r="C40" s="177" t="s">
        <v>161</v>
      </c>
      <c r="D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78">
        <f t="shared" ref="F40" si="74">D40+E40</f>
        <v>0</v>
      </c>
      <c r="G40" s="178"/>
      <c r="H40" s="178">
        <f t="shared" ref="H40" si="75">F40-G40</f>
        <v>0</v>
      </c>
      <c r="I40" s="178"/>
      <c r="J40" s="178">
        <f t="shared" ref="J40" si="76">F40-I40</f>
        <v>0</v>
      </c>
      <c r="K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 s="178">
        <f t="shared" ref="AB40" si="77">Y40+Z40+AA40</f>
        <v>0</v>
      </c>
      <c r="AC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 s="178">
        <f t="shared" ref="AF40" si="78">AC40+AD40+AE40</f>
        <v>0</v>
      </c>
      <c r="AG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 s="178">
        <f t="shared" ref="AJ40" si="79">AG40+AH40+AI40</f>
        <v>0</v>
      </c>
      <c r="AK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 s="178">
        <f t="shared" ref="AN40" si="80">AK40+AL40+AM40</f>
        <v>0</v>
      </c>
      <c r="AO40" s="178">
        <f t="shared" ref="AO40" si="81">AB40+AF40+AJ40+AN40</f>
        <v>0</v>
      </c>
    </row>
    <row r="41" spans="2:41">
      <c r="B41" s="176" t="s">
        <v>540</v>
      </c>
      <c r="C41" s="177" t="s">
        <v>541</v>
      </c>
      <c r="D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78">
        <f t="shared" si="66"/>
        <v>0</v>
      </c>
      <c r="G41" s="178"/>
      <c r="H41" s="178">
        <f t="shared" si="67"/>
        <v>0</v>
      </c>
      <c r="I41" s="178"/>
      <c r="J41" s="178">
        <f t="shared" si="68"/>
        <v>0</v>
      </c>
      <c r="K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 s="178">
        <f t="shared" si="69"/>
        <v>0</v>
      </c>
      <c r="AC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 s="178">
        <f t="shared" si="70"/>
        <v>0</v>
      </c>
      <c r="AG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 s="178">
        <f t="shared" si="71"/>
        <v>0</v>
      </c>
      <c r="AK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 s="178">
        <f t="shared" si="72"/>
        <v>0</v>
      </c>
      <c r="AO41" s="178">
        <f t="shared" si="73"/>
        <v>0</v>
      </c>
    </row>
    <row r="42" spans="2:41">
      <c r="B42" s="176" t="s">
        <v>542</v>
      </c>
      <c r="C42" s="177" t="s">
        <v>543</v>
      </c>
      <c r="D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78">
        <f t="shared" ref="F42" si="82">D42+E42</f>
        <v>0</v>
      </c>
      <c r="G42" s="178"/>
      <c r="H42" s="178">
        <f t="shared" ref="H42" si="83">F42-G42</f>
        <v>0</v>
      </c>
      <c r="I42" s="178"/>
      <c r="J42" s="178">
        <f t="shared" ref="J42" si="84">F42-I42</f>
        <v>0</v>
      </c>
      <c r="K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 s="178">
        <f t="shared" ref="AB42" si="85">Y42+Z42+AA42</f>
        <v>0</v>
      </c>
      <c r="AC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 s="178">
        <f t="shared" ref="AF42" si="86">AC42+AD42+AE42</f>
        <v>0</v>
      </c>
      <c r="AG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 s="178">
        <f t="shared" ref="AJ42" si="87">AG42+AH42+AI42</f>
        <v>0</v>
      </c>
      <c r="AK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 s="178">
        <f t="shared" ref="AN42" si="88">AK42+AL42+AM42</f>
        <v>0</v>
      </c>
      <c r="AO42" s="178">
        <f t="shared" ref="AO42" si="89">AB42+AF42+AJ42+AN42</f>
        <v>0</v>
      </c>
    </row>
    <row r="43" spans="2:41">
      <c r="B43" s="176" t="s">
        <v>544</v>
      </c>
      <c r="C43" s="177" t="s">
        <v>545</v>
      </c>
      <c r="D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78">
        <f t="shared" si="66"/>
        <v>0</v>
      </c>
      <c r="G43" s="178"/>
      <c r="H43" s="178">
        <f t="shared" si="67"/>
        <v>0</v>
      </c>
      <c r="I43" s="178"/>
      <c r="J43" s="178">
        <f t="shared" si="68"/>
        <v>0</v>
      </c>
      <c r="K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 s="178">
        <f t="shared" si="69"/>
        <v>0</v>
      </c>
      <c r="AC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 s="178">
        <f t="shared" si="70"/>
        <v>0</v>
      </c>
      <c r="AG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 s="178">
        <f t="shared" si="71"/>
        <v>0</v>
      </c>
      <c r="AK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 s="178">
        <f t="shared" si="72"/>
        <v>0</v>
      </c>
      <c r="AO43" s="178">
        <f t="shared" si="73"/>
        <v>0</v>
      </c>
    </row>
    <row r="44" spans="2:41">
      <c r="B44" s="176" t="s">
        <v>546</v>
      </c>
      <c r="C44" s="177" t="s">
        <v>547</v>
      </c>
      <c r="D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78">
        <f t="shared" si="50"/>
        <v>0</v>
      </c>
      <c r="G44" s="178"/>
      <c r="H44" s="178">
        <f t="shared" si="51"/>
        <v>0</v>
      </c>
      <c r="I44" s="178"/>
      <c r="J44" s="178">
        <f t="shared" si="52"/>
        <v>0</v>
      </c>
      <c r="K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 s="178">
        <f t="shared" si="53"/>
        <v>0</v>
      </c>
      <c r="AC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 s="178">
        <f t="shared" si="54"/>
        <v>0</v>
      </c>
      <c r="AG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 s="178">
        <f t="shared" si="55"/>
        <v>0</v>
      </c>
      <c r="AK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 s="178">
        <f t="shared" si="56"/>
        <v>0</v>
      </c>
      <c r="AO44" s="178">
        <f t="shared" si="57"/>
        <v>0</v>
      </c>
    </row>
    <row r="45" spans="2:41">
      <c r="B45" s="176" t="s">
        <v>252</v>
      </c>
      <c r="C45" s="177" t="s">
        <v>144</v>
      </c>
      <c r="D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78">
        <f t="shared" ref="F45" si="90">D45+E45</f>
        <v>0</v>
      </c>
      <c r="G45" s="178"/>
      <c r="H45" s="178">
        <f t="shared" ref="H45" si="91">F45-G45</f>
        <v>0</v>
      </c>
      <c r="I45" s="178"/>
      <c r="J45" s="178">
        <f t="shared" ref="J45" si="92">F45-I45</f>
        <v>0</v>
      </c>
      <c r="K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 s="178">
        <f t="shared" ref="AB45" si="93">Y45+Z45+AA45</f>
        <v>0</v>
      </c>
      <c r="AC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 s="178">
        <f t="shared" ref="AF45" si="94">AC45+AD45+AE45</f>
        <v>0</v>
      </c>
      <c r="AG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 s="178">
        <f t="shared" ref="AJ45" si="95">AG45+AH45+AI45</f>
        <v>0</v>
      </c>
      <c r="AK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 s="178">
        <f t="shared" ref="AN45" si="96">AK45+AL45+AM45</f>
        <v>0</v>
      </c>
      <c r="AO45" s="178">
        <f t="shared" ref="AO45" si="97">AB45+AF45+AJ45+AN45</f>
        <v>0</v>
      </c>
    </row>
    <row r="46" spans="2:41">
      <c r="B46" s="176" t="s">
        <v>548</v>
      </c>
      <c r="C46" s="177" t="s">
        <v>549</v>
      </c>
      <c r="D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78">
        <f t="shared" si="10"/>
        <v>0</v>
      </c>
      <c r="G46" s="178"/>
      <c r="H46" s="178">
        <f t="shared" si="11"/>
        <v>0</v>
      </c>
      <c r="I46" s="178"/>
      <c r="J46" s="178">
        <f t="shared" si="12"/>
        <v>0</v>
      </c>
      <c r="K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 s="178">
        <f t="shared" si="13"/>
        <v>0</v>
      </c>
      <c r="AC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 s="178">
        <f t="shared" si="14"/>
        <v>0</v>
      </c>
      <c r="AG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 s="178">
        <f t="shared" si="15"/>
        <v>0</v>
      </c>
      <c r="AK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 s="178">
        <f t="shared" si="16"/>
        <v>0</v>
      </c>
      <c r="AO46" s="178">
        <f t="shared" si="17"/>
        <v>0</v>
      </c>
    </row>
    <row r="47" spans="2:41">
      <c r="B47" s="185" t="s">
        <v>261</v>
      </c>
      <c r="C47" s="186" t="s">
        <v>145</v>
      </c>
      <c r="D47" s="187">
        <f>SUM(D48:D82)</f>
        <v>292500</v>
      </c>
      <c r="E47" s="187">
        <f>SUM(E48:E82)</f>
        <v>502500</v>
      </c>
      <c r="F47" s="187">
        <f t="shared" si="0"/>
        <v>795000</v>
      </c>
      <c r="G47" s="187">
        <f>SUM(G48:G82)</f>
        <v>0</v>
      </c>
      <c r="H47" s="187">
        <f t="shared" si="2"/>
        <v>795000</v>
      </c>
      <c r="I47" s="187">
        <f t="shared" ref="I47:AA47" si="98">SUM(I48:I82)</f>
        <v>0</v>
      </c>
      <c r="J47" s="187">
        <f t="shared" si="98"/>
        <v>795000</v>
      </c>
      <c r="K47" s="187">
        <f t="shared" si="98"/>
        <v>227500</v>
      </c>
      <c r="L47" s="187">
        <f t="shared" si="98"/>
        <v>97500</v>
      </c>
      <c r="M47" s="187">
        <f t="shared" si="98"/>
        <v>0</v>
      </c>
      <c r="N47" s="187">
        <f t="shared" si="98"/>
        <v>65000</v>
      </c>
      <c r="O47" s="187">
        <f t="shared" si="98"/>
        <v>0</v>
      </c>
      <c r="P47" s="187">
        <f t="shared" si="98"/>
        <v>0</v>
      </c>
      <c r="Q47" s="187">
        <f t="shared" si="98"/>
        <v>0</v>
      </c>
      <c r="R47" s="187">
        <f t="shared" si="98"/>
        <v>0</v>
      </c>
      <c r="S47" s="187">
        <f t="shared" si="98"/>
        <v>0</v>
      </c>
      <c r="T47" s="187">
        <f t="shared" si="98"/>
        <v>405000</v>
      </c>
      <c r="U47" s="187">
        <f t="shared" si="98"/>
        <v>0</v>
      </c>
      <c r="V47" s="187">
        <f t="shared" si="98"/>
        <v>0</v>
      </c>
      <c r="W47" s="187">
        <f t="shared" si="98"/>
        <v>0</v>
      </c>
      <c r="X47" s="187">
        <f t="shared" si="98"/>
        <v>0</v>
      </c>
      <c r="Y47" s="187">
        <f t="shared" si="98"/>
        <v>60000</v>
      </c>
      <c r="Z47" s="187">
        <f t="shared" si="98"/>
        <v>0</v>
      </c>
      <c r="AA47" s="187">
        <f t="shared" si="98"/>
        <v>720000</v>
      </c>
      <c r="AB47" s="187">
        <f t="shared" si="13"/>
        <v>780000</v>
      </c>
      <c r="AC47" s="187">
        <f>SUM(AC48:AC82)</f>
        <v>0</v>
      </c>
      <c r="AD47" s="187">
        <f>SUM(AD48:AD82)</f>
        <v>0</v>
      </c>
      <c r="AE47" s="187">
        <f>SUM(AE48:AE82)</f>
        <v>0</v>
      </c>
      <c r="AF47" s="187">
        <f t="shared" si="6"/>
        <v>0</v>
      </c>
      <c r="AG47" s="187">
        <f>SUM(AG48:AG82)</f>
        <v>15000</v>
      </c>
      <c r="AH47" s="187">
        <f>SUM(AH48:AH82)</f>
        <v>0</v>
      </c>
      <c r="AI47" s="187">
        <f>SUM(AI48:AI82)</f>
        <v>0</v>
      </c>
      <c r="AJ47" s="187">
        <f t="shared" si="7"/>
        <v>15000</v>
      </c>
      <c r="AK47" s="187">
        <f>SUM(AK48:AK82)</f>
        <v>0</v>
      </c>
      <c r="AL47" s="187">
        <f>SUM(AL48:AL82)</f>
        <v>0</v>
      </c>
      <c r="AM47" s="187">
        <f>SUM(AM48:AM82)</f>
        <v>0</v>
      </c>
      <c r="AN47" s="187">
        <f t="shared" si="8"/>
        <v>0</v>
      </c>
      <c r="AO47" s="187">
        <f t="shared" si="9"/>
        <v>795000</v>
      </c>
    </row>
    <row r="48" spans="2:41">
      <c r="B48" s="176" t="s">
        <v>550</v>
      </c>
      <c r="C48" s="177" t="s">
        <v>551</v>
      </c>
      <c r="D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78">
        <f t="shared" ref="F48" si="99">D48+E48</f>
        <v>0</v>
      </c>
      <c r="G48" s="178"/>
      <c r="H48" s="178">
        <f t="shared" ref="H48" si="100">F48-G48</f>
        <v>0</v>
      </c>
      <c r="I48" s="178"/>
      <c r="J48" s="178">
        <f t="shared" ref="J48" si="101">F48-I48</f>
        <v>0</v>
      </c>
      <c r="K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 s="178">
        <f t="shared" ref="AB48" si="102">Y48+Z48+AA48</f>
        <v>0</v>
      </c>
      <c r="AC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 s="178">
        <f t="shared" ref="AF48" si="103">AC48+AD48+AE48</f>
        <v>0</v>
      </c>
      <c r="AG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 s="178">
        <f t="shared" ref="AJ48" si="104">AG48+AH48+AI48</f>
        <v>0</v>
      </c>
      <c r="AK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 s="178">
        <f t="shared" ref="AN48" si="105">AK48+AL48+AM48</f>
        <v>0</v>
      </c>
      <c r="AO48" s="178">
        <f t="shared" ref="AO48" si="106">AB48+AF48+AJ48+AN48</f>
        <v>0</v>
      </c>
    </row>
    <row r="49" spans="2:41">
      <c r="B49" s="176" t="s">
        <v>262</v>
      </c>
      <c r="C49" s="177" t="s">
        <v>146</v>
      </c>
      <c r="D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78">
        <f t="shared" si="0"/>
        <v>0</v>
      </c>
      <c r="G49" s="178"/>
      <c r="H49" s="178">
        <f t="shared" si="2"/>
        <v>0</v>
      </c>
      <c r="I49" s="178"/>
      <c r="J49" s="178">
        <f t="shared" si="3"/>
        <v>0</v>
      </c>
      <c r="K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 s="178">
        <f t="shared" si="5"/>
        <v>0</v>
      </c>
      <c r="AC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 s="178">
        <f t="shared" si="6"/>
        <v>0</v>
      </c>
      <c r="AG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 s="178">
        <f t="shared" si="7"/>
        <v>0</v>
      </c>
      <c r="AK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 s="178">
        <f t="shared" si="8"/>
        <v>0</v>
      </c>
      <c r="AO49" s="178">
        <f t="shared" si="9"/>
        <v>0</v>
      </c>
    </row>
    <row r="50" spans="2:41">
      <c r="B50" s="176" t="s">
        <v>552</v>
      </c>
      <c r="C50" s="177" t="s">
        <v>553</v>
      </c>
      <c r="D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78">
        <f t="shared" si="0"/>
        <v>0</v>
      </c>
      <c r="G50" s="178"/>
      <c r="H50" s="178">
        <f t="shared" si="2"/>
        <v>0</v>
      </c>
      <c r="I50" s="178"/>
      <c r="J50" s="178">
        <f t="shared" si="3"/>
        <v>0</v>
      </c>
      <c r="K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 s="178">
        <f t="shared" si="5"/>
        <v>0</v>
      </c>
      <c r="AC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 s="178">
        <f t="shared" si="6"/>
        <v>0</v>
      </c>
      <c r="AG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 s="178">
        <f t="shared" si="7"/>
        <v>0</v>
      </c>
      <c r="AK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 s="178">
        <f t="shared" si="8"/>
        <v>0</v>
      </c>
      <c r="AO50" s="178">
        <f t="shared" si="9"/>
        <v>0</v>
      </c>
    </row>
    <row r="51" spans="2:41">
      <c r="B51" s="176" t="s">
        <v>554</v>
      </c>
      <c r="C51" s="177" t="s">
        <v>555</v>
      </c>
      <c r="D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78">
        <f t="shared" ref="F51:F69" si="107">D51+E51</f>
        <v>0</v>
      </c>
      <c r="G51" s="178"/>
      <c r="H51" s="178">
        <f t="shared" ref="H51:H69" si="108">F51-G51</f>
        <v>0</v>
      </c>
      <c r="I51" s="178"/>
      <c r="J51" s="178">
        <f t="shared" ref="J51:J69" si="109">F51-I51</f>
        <v>0</v>
      </c>
      <c r="K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 s="178">
        <f t="shared" ref="AB51:AB69" si="110">Y51+Z51+AA51</f>
        <v>0</v>
      </c>
      <c r="AC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 s="178">
        <f t="shared" ref="AF51:AF69" si="111">AC51+AD51+AE51</f>
        <v>0</v>
      </c>
      <c r="AG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 s="178">
        <f t="shared" ref="AJ51:AJ69" si="112">AG51+AH51+AI51</f>
        <v>0</v>
      </c>
      <c r="AK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 s="178">
        <f t="shared" ref="AN51:AN69" si="113">AK51+AL51+AM51</f>
        <v>0</v>
      </c>
      <c r="AO51" s="178">
        <f t="shared" ref="AO51:AO69" si="114">AB51+AF51+AJ51+AN51</f>
        <v>0</v>
      </c>
    </row>
    <row r="52" spans="2:41">
      <c r="B52" s="176" t="s">
        <v>263</v>
      </c>
      <c r="C52" s="177" t="s">
        <v>147</v>
      </c>
      <c r="D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78">
        <f t="shared" si="107"/>
        <v>0</v>
      </c>
      <c r="G52" s="178"/>
      <c r="H52" s="178">
        <f t="shared" si="108"/>
        <v>0</v>
      </c>
      <c r="I52" s="178"/>
      <c r="J52" s="178">
        <f t="shared" si="109"/>
        <v>0</v>
      </c>
      <c r="K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 s="178">
        <f t="shared" si="110"/>
        <v>0</v>
      </c>
      <c r="AC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 s="178">
        <f t="shared" si="111"/>
        <v>0</v>
      </c>
      <c r="AG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 s="178">
        <f t="shared" si="112"/>
        <v>0</v>
      </c>
      <c r="AK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 s="178">
        <f t="shared" si="113"/>
        <v>0</v>
      </c>
      <c r="AO52" s="178">
        <f t="shared" si="114"/>
        <v>0</v>
      </c>
    </row>
    <row r="53" spans="2:41">
      <c r="B53" s="176" t="s">
        <v>556</v>
      </c>
      <c r="C53" s="177" t="s">
        <v>557</v>
      </c>
      <c r="D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78">
        <f t="shared" ref="F53" si="115">D53+E53</f>
        <v>0</v>
      </c>
      <c r="G53" s="178"/>
      <c r="H53" s="178">
        <f t="shared" ref="H53" si="116">F53-G53</f>
        <v>0</v>
      </c>
      <c r="I53" s="178"/>
      <c r="J53" s="178">
        <f t="shared" ref="J53" si="117">F53-I53</f>
        <v>0</v>
      </c>
      <c r="K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 s="178">
        <f t="shared" ref="AB53" si="118">Y53+Z53+AA53</f>
        <v>0</v>
      </c>
      <c r="AC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 s="178">
        <f t="shared" ref="AF53" si="119">AC53+AD53+AE53</f>
        <v>0</v>
      </c>
      <c r="AG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 s="178">
        <f t="shared" ref="AJ53" si="120">AG53+AH53+AI53</f>
        <v>0</v>
      </c>
      <c r="AK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 s="178">
        <f t="shared" ref="AN53" si="121">AK53+AL53+AM53</f>
        <v>0</v>
      </c>
      <c r="AO53" s="178">
        <f t="shared" ref="AO53" si="122">AB53+AF53+AJ53+AN53</f>
        <v>0</v>
      </c>
    </row>
    <row r="54" spans="2:41">
      <c r="B54" s="176" t="s">
        <v>558</v>
      </c>
      <c r="C54" s="177" t="s">
        <v>524</v>
      </c>
      <c r="D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78">
        <f t="shared" si="107"/>
        <v>0</v>
      </c>
      <c r="G54" s="178"/>
      <c r="H54" s="178">
        <f t="shared" si="108"/>
        <v>0</v>
      </c>
      <c r="I54" s="178"/>
      <c r="J54" s="178">
        <f t="shared" si="109"/>
        <v>0</v>
      </c>
      <c r="K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 s="178">
        <f t="shared" si="110"/>
        <v>0</v>
      </c>
      <c r="AC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 s="178">
        <f t="shared" si="111"/>
        <v>0</v>
      </c>
      <c r="AG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 s="178">
        <f t="shared" si="112"/>
        <v>0</v>
      </c>
      <c r="AK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 s="178">
        <f t="shared" si="113"/>
        <v>0</v>
      </c>
      <c r="AO54" s="178">
        <f t="shared" si="114"/>
        <v>0</v>
      </c>
    </row>
    <row r="55" spans="2:41">
      <c r="B55" s="176" t="s">
        <v>264</v>
      </c>
      <c r="C55" s="177" t="s">
        <v>148</v>
      </c>
      <c r="D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78">
        <f t="shared" ref="F55" si="123">D55+E55</f>
        <v>0</v>
      </c>
      <c r="G55" s="178"/>
      <c r="H55" s="178">
        <f t="shared" ref="H55" si="124">F55-G55</f>
        <v>0</v>
      </c>
      <c r="I55" s="178"/>
      <c r="J55" s="178">
        <f t="shared" ref="J55" si="125">F55-I55</f>
        <v>0</v>
      </c>
      <c r="K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 s="178">
        <f t="shared" ref="AB55" si="126">Y55+Z55+AA55</f>
        <v>0</v>
      </c>
      <c r="AC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 s="178">
        <f t="shared" ref="AF55" si="127">AC55+AD55+AE55</f>
        <v>0</v>
      </c>
      <c r="AG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 s="178">
        <f t="shared" ref="AJ55" si="128">AG55+AH55+AI55</f>
        <v>0</v>
      </c>
      <c r="AK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 s="178">
        <f t="shared" ref="AN55" si="129">AK55+AL55+AM55</f>
        <v>0</v>
      </c>
      <c r="AO55" s="178">
        <f t="shared" ref="AO55" si="130">AB55+AF55+AJ55+AN55</f>
        <v>0</v>
      </c>
    </row>
    <row r="56" spans="2:41">
      <c r="B56" s="176" t="s">
        <v>559</v>
      </c>
      <c r="C56" s="177" t="s">
        <v>560</v>
      </c>
      <c r="D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78">
        <f t="shared" si="107"/>
        <v>0</v>
      </c>
      <c r="G56" s="178"/>
      <c r="H56" s="178">
        <f t="shared" si="108"/>
        <v>0</v>
      </c>
      <c r="I56" s="178"/>
      <c r="J56" s="178">
        <f t="shared" si="109"/>
        <v>0</v>
      </c>
      <c r="K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 s="178">
        <f t="shared" si="110"/>
        <v>0</v>
      </c>
      <c r="AC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 s="178">
        <f t="shared" si="111"/>
        <v>0</v>
      </c>
      <c r="AG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 s="178">
        <f t="shared" si="112"/>
        <v>0</v>
      </c>
      <c r="AK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 s="178">
        <f t="shared" si="113"/>
        <v>0</v>
      </c>
      <c r="AO56" s="178">
        <f t="shared" si="114"/>
        <v>0</v>
      </c>
    </row>
    <row r="57" spans="2:41">
      <c r="B57" s="176" t="s">
        <v>561</v>
      </c>
      <c r="C57" s="177" t="s">
        <v>531</v>
      </c>
      <c r="D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78">
        <f t="shared" ref="F57" si="131">D57+E57</f>
        <v>0</v>
      </c>
      <c r="G57" s="178"/>
      <c r="H57" s="178">
        <f t="shared" ref="H57" si="132">F57-G57</f>
        <v>0</v>
      </c>
      <c r="I57" s="178"/>
      <c r="J57" s="178">
        <f t="shared" ref="J57" si="133">F57-I57</f>
        <v>0</v>
      </c>
      <c r="K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7" s="178">
        <f t="shared" ref="AB57" si="134">Y57+Z57+AA57</f>
        <v>0</v>
      </c>
      <c r="AC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7" s="178">
        <f t="shared" ref="AF57" si="135">AC57+AD57+AE57</f>
        <v>0</v>
      </c>
      <c r="AG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7" s="178">
        <f t="shared" ref="AJ57" si="136">AG57+AH57+AI57</f>
        <v>0</v>
      </c>
      <c r="AK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7" s="178">
        <f t="shared" ref="AN57" si="137">AK57+AL57+AM57</f>
        <v>0</v>
      </c>
      <c r="AO57" s="178">
        <f t="shared" ref="AO57" si="138">AB57+AF57+AJ57+AN57</f>
        <v>0</v>
      </c>
    </row>
    <row r="58" spans="2:41">
      <c r="B58" s="176" t="s">
        <v>562</v>
      </c>
      <c r="C58" s="177" t="s">
        <v>532</v>
      </c>
      <c r="D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78">
        <f t="shared" si="107"/>
        <v>0</v>
      </c>
      <c r="G58" s="178"/>
      <c r="H58" s="178">
        <f t="shared" si="108"/>
        <v>0</v>
      </c>
      <c r="I58" s="178"/>
      <c r="J58" s="178">
        <f t="shared" si="109"/>
        <v>0</v>
      </c>
      <c r="K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8" s="178">
        <f t="shared" si="110"/>
        <v>0</v>
      </c>
      <c r="AC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8" s="178">
        <f t="shared" si="111"/>
        <v>0</v>
      </c>
      <c r="AG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8" s="178">
        <f t="shared" si="112"/>
        <v>0</v>
      </c>
      <c r="AK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8" s="178">
        <f t="shared" si="113"/>
        <v>0</v>
      </c>
      <c r="AO58" s="178">
        <f t="shared" si="114"/>
        <v>0</v>
      </c>
    </row>
    <row r="59" spans="2:41">
      <c r="B59" s="176" t="s">
        <v>563</v>
      </c>
      <c r="C59" s="177" t="s">
        <v>564</v>
      </c>
      <c r="D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78">
        <f t="shared" ref="F59" si="139">D59+E59</f>
        <v>0</v>
      </c>
      <c r="G59" s="178"/>
      <c r="H59" s="178">
        <f t="shared" ref="H59" si="140">F59-G59</f>
        <v>0</v>
      </c>
      <c r="I59" s="178"/>
      <c r="J59" s="178">
        <f t="shared" ref="J59" si="141">F59-I59</f>
        <v>0</v>
      </c>
      <c r="K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9" s="178">
        <f t="shared" ref="AB59" si="142">Y59+Z59+AA59</f>
        <v>0</v>
      </c>
      <c r="AC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9" s="178">
        <f t="shared" ref="AF59" si="143">AC59+AD59+AE59</f>
        <v>0</v>
      </c>
      <c r="AG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9" s="178">
        <f t="shared" ref="AJ59" si="144">AG59+AH59+AI59</f>
        <v>0</v>
      </c>
      <c r="AK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9" s="178">
        <f t="shared" ref="AN59" si="145">AK59+AL59+AM59</f>
        <v>0</v>
      </c>
      <c r="AO59" s="178">
        <f t="shared" ref="AO59" si="146">AB59+AF59+AJ59+AN59</f>
        <v>0</v>
      </c>
    </row>
    <row r="60" spans="2:41">
      <c r="B60" s="176" t="s">
        <v>565</v>
      </c>
      <c r="C60" s="177" t="s">
        <v>566</v>
      </c>
      <c r="D6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78">
        <f t="shared" si="107"/>
        <v>0</v>
      </c>
      <c r="G60" s="178"/>
      <c r="H60" s="178">
        <f t="shared" si="108"/>
        <v>0</v>
      </c>
      <c r="I60" s="178"/>
      <c r="J60" s="178">
        <f t="shared" si="109"/>
        <v>0</v>
      </c>
      <c r="K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0" s="178">
        <f t="shared" si="110"/>
        <v>0</v>
      </c>
      <c r="AC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0" s="178">
        <f t="shared" si="111"/>
        <v>0</v>
      </c>
      <c r="AG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0" s="178">
        <f t="shared" si="112"/>
        <v>0</v>
      </c>
      <c r="AK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0" s="178">
        <f t="shared" si="113"/>
        <v>0</v>
      </c>
      <c r="AO60" s="178">
        <f t="shared" si="114"/>
        <v>0</v>
      </c>
    </row>
    <row r="61" spans="2:41">
      <c r="B61" s="176" t="s">
        <v>567</v>
      </c>
      <c r="C61" s="177" t="s">
        <v>539</v>
      </c>
      <c r="D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78">
        <f t="shared" ref="F61" si="147">D61+E61</f>
        <v>0</v>
      </c>
      <c r="G61" s="178"/>
      <c r="H61" s="178">
        <f t="shared" ref="H61" si="148">F61-G61</f>
        <v>0</v>
      </c>
      <c r="I61" s="178"/>
      <c r="J61" s="178">
        <f t="shared" ref="J61" si="149">F61-I61</f>
        <v>0</v>
      </c>
      <c r="K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1" s="178">
        <f t="shared" ref="AB61" si="150">Y61+Z61+AA61</f>
        <v>0</v>
      </c>
      <c r="AC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1" s="178">
        <f t="shared" ref="AF61" si="151">AC61+AD61+AE61</f>
        <v>0</v>
      </c>
      <c r="AG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1" s="178">
        <f t="shared" ref="AJ61" si="152">AG61+AH61+AI61</f>
        <v>0</v>
      </c>
      <c r="AK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1" s="178">
        <f t="shared" ref="AN61" si="153">AK61+AL61+AM61</f>
        <v>0</v>
      </c>
      <c r="AO61" s="178">
        <f t="shared" ref="AO61" si="154">AB61+AF61+AJ61+AN61</f>
        <v>0</v>
      </c>
    </row>
    <row r="62" spans="2:41">
      <c r="B62" s="176" t="s">
        <v>568</v>
      </c>
      <c r="C62" s="177" t="s">
        <v>569</v>
      </c>
      <c r="D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78">
        <f t="shared" si="107"/>
        <v>0</v>
      </c>
      <c r="G62" s="178"/>
      <c r="H62" s="178">
        <f t="shared" si="108"/>
        <v>0</v>
      </c>
      <c r="I62" s="178"/>
      <c r="J62" s="178">
        <f t="shared" si="109"/>
        <v>0</v>
      </c>
      <c r="K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2" s="178">
        <f t="shared" si="110"/>
        <v>0</v>
      </c>
      <c r="AC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2" s="178">
        <f t="shared" si="111"/>
        <v>0</v>
      </c>
      <c r="AG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2" s="178">
        <f t="shared" si="112"/>
        <v>0</v>
      </c>
      <c r="AK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2" s="178">
        <f t="shared" si="113"/>
        <v>0</v>
      </c>
      <c r="AO62" s="178">
        <f t="shared" si="114"/>
        <v>0</v>
      </c>
    </row>
    <row r="63" spans="2:41">
      <c r="B63" s="176" t="s">
        <v>265</v>
      </c>
      <c r="C63" s="177" t="s">
        <v>149</v>
      </c>
      <c r="D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78">
        <f t="shared" si="107"/>
        <v>0</v>
      </c>
      <c r="G63" s="178"/>
      <c r="H63" s="178">
        <f t="shared" si="108"/>
        <v>0</v>
      </c>
      <c r="I63" s="178"/>
      <c r="J63" s="178">
        <f t="shared" si="109"/>
        <v>0</v>
      </c>
      <c r="K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3" s="178">
        <f t="shared" si="110"/>
        <v>0</v>
      </c>
      <c r="AC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3" s="178">
        <f t="shared" si="111"/>
        <v>0</v>
      </c>
      <c r="AG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3" s="178">
        <f t="shared" si="112"/>
        <v>0</v>
      </c>
      <c r="AK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3" s="178">
        <f t="shared" si="113"/>
        <v>0</v>
      </c>
      <c r="AO63" s="178">
        <f t="shared" si="114"/>
        <v>0</v>
      </c>
    </row>
    <row r="64" spans="2:41">
      <c r="B64" s="176" t="s">
        <v>570</v>
      </c>
      <c r="C64" s="177" t="s">
        <v>571</v>
      </c>
      <c r="D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292500</v>
      </c>
      <c r="E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502500</v>
      </c>
      <c r="F64" s="178">
        <f t="shared" ref="F64" si="155">D64+E64</f>
        <v>795000</v>
      </c>
      <c r="G64" s="178"/>
      <c r="H64" s="178">
        <f t="shared" ref="H64" si="156">F64-G64</f>
        <v>795000</v>
      </c>
      <c r="I64" s="178"/>
      <c r="J64" s="178">
        <f t="shared" ref="J64" si="157">F64-I64</f>
        <v>795000</v>
      </c>
      <c r="K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227500</v>
      </c>
      <c r="L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97500</v>
      </c>
      <c r="M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65000</v>
      </c>
      <c r="O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405000</v>
      </c>
      <c r="U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60000</v>
      </c>
      <c r="Z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720000</v>
      </c>
      <c r="AB64" s="178">
        <f t="shared" ref="AB64" si="158">Y64+Z64+AA64</f>
        <v>780000</v>
      </c>
      <c r="AC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4" s="178">
        <f t="shared" ref="AF64" si="159">AC64+AD64+AE64</f>
        <v>0</v>
      </c>
      <c r="AG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15000</v>
      </c>
      <c r="AH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4" s="178">
        <f t="shared" ref="AJ64" si="160">AG64+AH64+AI64</f>
        <v>15000</v>
      </c>
      <c r="AK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4" s="178">
        <f t="shared" ref="AN64" si="161">AK64+AL64+AM64</f>
        <v>0</v>
      </c>
      <c r="AO64" s="178">
        <f t="shared" ref="AO64" si="162">AB64+AF64+AJ64+AN64</f>
        <v>795000</v>
      </c>
    </row>
    <row r="65" spans="2:41">
      <c r="B65" s="176" t="s">
        <v>572</v>
      </c>
      <c r="C65" s="177" t="s">
        <v>573</v>
      </c>
      <c r="D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78">
        <f t="shared" si="107"/>
        <v>0</v>
      </c>
      <c r="G65" s="178"/>
      <c r="H65" s="178">
        <f t="shared" si="108"/>
        <v>0</v>
      </c>
      <c r="I65" s="178"/>
      <c r="J65" s="178">
        <f t="shared" si="109"/>
        <v>0</v>
      </c>
      <c r="K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5" s="178">
        <f t="shared" si="110"/>
        <v>0</v>
      </c>
      <c r="AC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5" s="178">
        <f t="shared" si="111"/>
        <v>0</v>
      </c>
      <c r="AG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5" s="178">
        <f t="shared" si="112"/>
        <v>0</v>
      </c>
      <c r="AK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5" s="178">
        <f t="shared" si="113"/>
        <v>0</v>
      </c>
      <c r="AO65" s="178">
        <f t="shared" si="114"/>
        <v>0</v>
      </c>
    </row>
    <row r="66" spans="2:41">
      <c r="B66" s="176" t="s">
        <v>574</v>
      </c>
      <c r="C66" s="177" t="s">
        <v>575</v>
      </c>
      <c r="D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78">
        <f t="shared" ref="F66" si="163">D66+E66</f>
        <v>0</v>
      </c>
      <c r="G66" s="178"/>
      <c r="H66" s="178">
        <f t="shared" ref="H66" si="164">F66-G66</f>
        <v>0</v>
      </c>
      <c r="I66" s="178"/>
      <c r="J66" s="178">
        <f t="shared" ref="J66" si="165">F66-I66</f>
        <v>0</v>
      </c>
      <c r="K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6" s="178">
        <f t="shared" ref="AB66" si="166">Y66+Z66+AA66</f>
        <v>0</v>
      </c>
      <c r="AC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6" s="178">
        <f t="shared" ref="AF66" si="167">AC66+AD66+AE66</f>
        <v>0</v>
      </c>
      <c r="AG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6" s="178">
        <f t="shared" ref="AJ66" si="168">AG66+AH66+AI66</f>
        <v>0</v>
      </c>
      <c r="AK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6" s="178">
        <f t="shared" ref="AN66" si="169">AK66+AL66+AM66</f>
        <v>0</v>
      </c>
      <c r="AO66" s="178">
        <f t="shared" ref="AO66" si="170">AB66+AF66+AJ66+AN66</f>
        <v>0</v>
      </c>
    </row>
    <row r="67" spans="2:41">
      <c r="B67" s="176" t="s">
        <v>576</v>
      </c>
      <c r="C67" s="177" t="s">
        <v>577</v>
      </c>
      <c r="D6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78">
        <f t="shared" si="107"/>
        <v>0</v>
      </c>
      <c r="G67" s="178"/>
      <c r="H67" s="178">
        <f t="shared" si="108"/>
        <v>0</v>
      </c>
      <c r="I67" s="178"/>
      <c r="J67" s="178">
        <f t="shared" si="109"/>
        <v>0</v>
      </c>
      <c r="K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7" s="178">
        <f t="shared" si="110"/>
        <v>0</v>
      </c>
      <c r="AC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7" s="178">
        <f t="shared" si="111"/>
        <v>0</v>
      </c>
      <c r="AG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7" s="178">
        <f t="shared" si="112"/>
        <v>0</v>
      </c>
      <c r="AK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7" s="178">
        <f t="shared" si="113"/>
        <v>0</v>
      </c>
      <c r="AO67" s="178">
        <f t="shared" si="114"/>
        <v>0</v>
      </c>
    </row>
    <row r="68" spans="2:41">
      <c r="B68" s="176" t="s">
        <v>578</v>
      </c>
      <c r="C68" s="177" t="s">
        <v>579</v>
      </c>
      <c r="D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78">
        <f t="shared" ref="F68" si="171">D68+E68</f>
        <v>0</v>
      </c>
      <c r="G68" s="178"/>
      <c r="H68" s="178">
        <f t="shared" ref="H68" si="172">F68-G68</f>
        <v>0</v>
      </c>
      <c r="I68" s="178"/>
      <c r="J68" s="178">
        <f t="shared" ref="J68" si="173">F68-I68</f>
        <v>0</v>
      </c>
      <c r="K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8" s="178">
        <f t="shared" ref="AB68" si="174">Y68+Z68+AA68</f>
        <v>0</v>
      </c>
      <c r="AC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8" s="178">
        <f t="shared" ref="AF68" si="175">AC68+AD68+AE68</f>
        <v>0</v>
      </c>
      <c r="AG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8" s="178">
        <f t="shared" ref="AJ68" si="176">AG68+AH68+AI68</f>
        <v>0</v>
      </c>
      <c r="AK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8" s="178">
        <f t="shared" ref="AN68" si="177">AK68+AL68+AM68</f>
        <v>0</v>
      </c>
      <c r="AO68" s="178">
        <f t="shared" ref="AO68" si="178">AB68+AF68+AJ68+AN68</f>
        <v>0</v>
      </c>
    </row>
    <row r="69" spans="2:41">
      <c r="B69" s="176" t="s">
        <v>580</v>
      </c>
      <c r="C69" s="177" t="s">
        <v>581</v>
      </c>
      <c r="D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78">
        <f t="shared" si="107"/>
        <v>0</v>
      </c>
      <c r="G69" s="178"/>
      <c r="H69" s="178">
        <f t="shared" si="108"/>
        <v>0</v>
      </c>
      <c r="I69" s="178"/>
      <c r="J69" s="178">
        <f t="shared" si="109"/>
        <v>0</v>
      </c>
      <c r="K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9" s="178">
        <f t="shared" si="110"/>
        <v>0</v>
      </c>
      <c r="AC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9" s="178">
        <f t="shared" si="111"/>
        <v>0</v>
      </c>
      <c r="AG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9" s="178">
        <f t="shared" si="112"/>
        <v>0</v>
      </c>
      <c r="AK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9" s="178">
        <f t="shared" si="113"/>
        <v>0</v>
      </c>
      <c r="AO69" s="178">
        <f t="shared" si="114"/>
        <v>0</v>
      </c>
    </row>
    <row r="70" spans="2:41">
      <c r="B70" s="176" t="s">
        <v>582</v>
      </c>
      <c r="C70" s="177" t="s">
        <v>583</v>
      </c>
      <c r="D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78">
        <f t="shared" ref="F70" si="179">D70+E70</f>
        <v>0</v>
      </c>
      <c r="G70" s="178"/>
      <c r="H70" s="178">
        <f t="shared" ref="H70" si="180">F70-G70</f>
        <v>0</v>
      </c>
      <c r="I70" s="178"/>
      <c r="J70" s="178">
        <f t="shared" ref="J70" si="181">F70-I70</f>
        <v>0</v>
      </c>
      <c r="K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0" s="178">
        <f t="shared" ref="AB70" si="182">Y70+Z70+AA70</f>
        <v>0</v>
      </c>
      <c r="AC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0" s="178">
        <f t="shared" ref="AF70" si="183">AC70+AD70+AE70</f>
        <v>0</v>
      </c>
      <c r="AG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0" s="178">
        <f t="shared" ref="AJ70" si="184">AG70+AH70+AI70</f>
        <v>0</v>
      </c>
      <c r="AK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0" s="178">
        <f t="shared" ref="AN70" si="185">AK70+AL70+AM70</f>
        <v>0</v>
      </c>
      <c r="AO70" s="178">
        <f t="shared" ref="AO70" si="186">AB70+AF70+AJ70+AN70</f>
        <v>0</v>
      </c>
    </row>
    <row r="71" spans="2:41">
      <c r="B71" s="176" t="s">
        <v>584</v>
      </c>
      <c r="C71" s="177" t="s">
        <v>585</v>
      </c>
      <c r="D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78">
        <f t="shared" ref="F71:F82" si="187">D71+E71</f>
        <v>0</v>
      </c>
      <c r="G71" s="178"/>
      <c r="H71" s="178">
        <f t="shared" ref="H71:H82" si="188">F71-G71</f>
        <v>0</v>
      </c>
      <c r="I71" s="178"/>
      <c r="J71" s="178">
        <f t="shared" ref="J71:J82" si="189">F71-I71</f>
        <v>0</v>
      </c>
      <c r="K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1" s="178">
        <f t="shared" ref="AB71:AB82" si="190">Y71+Z71+AA71</f>
        <v>0</v>
      </c>
      <c r="AC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1" s="178">
        <f t="shared" ref="AF71:AF82" si="191">AC71+AD71+AE71</f>
        <v>0</v>
      </c>
      <c r="AG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1" s="178">
        <f t="shared" ref="AJ71:AJ82" si="192">AG71+AH71+AI71</f>
        <v>0</v>
      </c>
      <c r="AK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1" s="178">
        <f t="shared" ref="AN71:AN82" si="193">AK71+AL71+AM71</f>
        <v>0</v>
      </c>
      <c r="AO71" s="178">
        <f t="shared" ref="AO71:AO82" si="194">AB71+AF71+AJ71+AN71</f>
        <v>0</v>
      </c>
    </row>
    <row r="72" spans="2:41">
      <c r="B72" s="176" t="s">
        <v>278</v>
      </c>
      <c r="C72" s="177" t="s">
        <v>162</v>
      </c>
      <c r="D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78">
        <f t="shared" si="187"/>
        <v>0</v>
      </c>
      <c r="G72" s="178"/>
      <c r="H72" s="178">
        <f t="shared" si="188"/>
        <v>0</v>
      </c>
      <c r="I72" s="178"/>
      <c r="J72" s="178">
        <f t="shared" si="189"/>
        <v>0</v>
      </c>
      <c r="K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2" s="178">
        <f t="shared" si="190"/>
        <v>0</v>
      </c>
      <c r="AC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2" s="178">
        <f t="shared" si="191"/>
        <v>0</v>
      </c>
      <c r="AG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2" s="178">
        <f t="shared" si="192"/>
        <v>0</v>
      </c>
      <c r="AK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2" s="178">
        <f t="shared" si="193"/>
        <v>0</v>
      </c>
      <c r="AO72" s="178">
        <f t="shared" si="194"/>
        <v>0</v>
      </c>
    </row>
    <row r="73" spans="2:41">
      <c r="B73" s="176" t="s">
        <v>586</v>
      </c>
      <c r="C73" s="177" t="s">
        <v>587</v>
      </c>
      <c r="D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78">
        <f t="shared" si="187"/>
        <v>0</v>
      </c>
      <c r="G73" s="178"/>
      <c r="H73" s="178">
        <f t="shared" si="188"/>
        <v>0</v>
      </c>
      <c r="I73" s="178"/>
      <c r="J73" s="178">
        <f t="shared" si="189"/>
        <v>0</v>
      </c>
      <c r="K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3" s="178">
        <f t="shared" si="190"/>
        <v>0</v>
      </c>
      <c r="AC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3" s="178">
        <f t="shared" si="191"/>
        <v>0</v>
      </c>
      <c r="AG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3" s="178">
        <f t="shared" si="192"/>
        <v>0</v>
      </c>
      <c r="AK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3" s="178">
        <f t="shared" si="193"/>
        <v>0</v>
      </c>
      <c r="AO73" s="178">
        <f t="shared" si="194"/>
        <v>0</v>
      </c>
    </row>
    <row r="74" spans="2:41">
      <c r="B74" s="176" t="s">
        <v>588</v>
      </c>
      <c r="C74" s="177" t="s">
        <v>589</v>
      </c>
      <c r="D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78">
        <f t="shared" si="187"/>
        <v>0</v>
      </c>
      <c r="G74" s="178"/>
      <c r="H74" s="178">
        <f t="shared" si="188"/>
        <v>0</v>
      </c>
      <c r="I74" s="178"/>
      <c r="J74" s="178">
        <f t="shared" si="189"/>
        <v>0</v>
      </c>
      <c r="K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4" s="178">
        <f t="shared" si="190"/>
        <v>0</v>
      </c>
      <c r="AC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4" s="178">
        <f t="shared" si="191"/>
        <v>0</v>
      </c>
      <c r="AG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4" s="178">
        <f t="shared" si="192"/>
        <v>0</v>
      </c>
      <c r="AK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4" s="178">
        <f t="shared" si="193"/>
        <v>0</v>
      </c>
      <c r="AO74" s="178">
        <f t="shared" si="194"/>
        <v>0</v>
      </c>
    </row>
    <row r="75" spans="2:41">
      <c r="B75" s="176" t="s">
        <v>590</v>
      </c>
      <c r="C75" s="177" t="s">
        <v>591</v>
      </c>
      <c r="D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78">
        <f t="shared" si="187"/>
        <v>0</v>
      </c>
      <c r="G75" s="178"/>
      <c r="H75" s="178">
        <f t="shared" si="188"/>
        <v>0</v>
      </c>
      <c r="I75" s="178"/>
      <c r="J75" s="178">
        <f t="shared" si="189"/>
        <v>0</v>
      </c>
      <c r="K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5" s="178">
        <f t="shared" si="190"/>
        <v>0</v>
      </c>
      <c r="AC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5" s="178">
        <f t="shared" si="191"/>
        <v>0</v>
      </c>
      <c r="AG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5" s="178">
        <f t="shared" si="192"/>
        <v>0</v>
      </c>
      <c r="AK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5" s="178">
        <f t="shared" si="193"/>
        <v>0</v>
      </c>
      <c r="AO75" s="178">
        <f t="shared" si="194"/>
        <v>0</v>
      </c>
    </row>
    <row r="76" spans="2:41">
      <c r="B76" s="176" t="s">
        <v>592</v>
      </c>
      <c r="C76" s="177" t="s">
        <v>593</v>
      </c>
      <c r="D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78">
        <f t="shared" si="187"/>
        <v>0</v>
      </c>
      <c r="G76" s="178"/>
      <c r="H76" s="178">
        <f t="shared" si="188"/>
        <v>0</v>
      </c>
      <c r="I76" s="178"/>
      <c r="J76" s="178">
        <f t="shared" si="189"/>
        <v>0</v>
      </c>
      <c r="K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6" s="178">
        <f t="shared" si="190"/>
        <v>0</v>
      </c>
      <c r="AC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6" s="178">
        <f t="shared" si="191"/>
        <v>0</v>
      </c>
      <c r="AG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6" s="178">
        <f t="shared" si="192"/>
        <v>0</v>
      </c>
      <c r="AK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6" s="178">
        <f t="shared" si="193"/>
        <v>0</v>
      </c>
      <c r="AO76" s="178">
        <f t="shared" si="194"/>
        <v>0</v>
      </c>
    </row>
    <row r="77" spans="2:41">
      <c r="B77" s="176" t="s">
        <v>594</v>
      </c>
      <c r="C77" s="177" t="s">
        <v>595</v>
      </c>
      <c r="D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78">
        <f t="shared" si="187"/>
        <v>0</v>
      </c>
      <c r="G77" s="178"/>
      <c r="H77" s="178">
        <f t="shared" si="188"/>
        <v>0</v>
      </c>
      <c r="I77" s="178"/>
      <c r="J77" s="178">
        <f t="shared" si="189"/>
        <v>0</v>
      </c>
      <c r="K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7" s="178">
        <f t="shared" si="190"/>
        <v>0</v>
      </c>
      <c r="AC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7" s="178">
        <f t="shared" si="191"/>
        <v>0</v>
      </c>
      <c r="AG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7" s="178">
        <f t="shared" si="192"/>
        <v>0</v>
      </c>
      <c r="AK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7" s="178">
        <f t="shared" si="193"/>
        <v>0</v>
      </c>
      <c r="AO77" s="178">
        <f t="shared" si="194"/>
        <v>0</v>
      </c>
    </row>
    <row r="78" spans="2:41">
      <c r="B78" s="176" t="s">
        <v>596</v>
      </c>
      <c r="C78" s="177" t="s">
        <v>597</v>
      </c>
      <c r="D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78">
        <f t="shared" si="187"/>
        <v>0</v>
      </c>
      <c r="G78" s="178"/>
      <c r="H78" s="178">
        <f t="shared" si="188"/>
        <v>0</v>
      </c>
      <c r="I78" s="178"/>
      <c r="J78" s="178">
        <f t="shared" si="189"/>
        <v>0</v>
      </c>
      <c r="K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8" s="178">
        <f t="shared" si="190"/>
        <v>0</v>
      </c>
      <c r="AC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8" s="178">
        <f t="shared" si="191"/>
        <v>0</v>
      </c>
      <c r="AG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8" s="178">
        <f t="shared" si="192"/>
        <v>0</v>
      </c>
      <c r="AK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8" s="178">
        <f t="shared" si="193"/>
        <v>0</v>
      </c>
      <c r="AO78" s="178">
        <f t="shared" si="194"/>
        <v>0</v>
      </c>
    </row>
    <row r="79" spans="2:41">
      <c r="B79" s="176" t="s">
        <v>598</v>
      </c>
      <c r="C79" s="177" t="s">
        <v>599</v>
      </c>
      <c r="D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78">
        <f t="shared" si="187"/>
        <v>0</v>
      </c>
      <c r="G79" s="178"/>
      <c r="H79" s="178">
        <f t="shared" si="188"/>
        <v>0</v>
      </c>
      <c r="I79" s="178"/>
      <c r="J79" s="178">
        <f t="shared" si="189"/>
        <v>0</v>
      </c>
      <c r="K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9" s="178">
        <f t="shared" si="190"/>
        <v>0</v>
      </c>
      <c r="AC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9" s="178">
        <f t="shared" si="191"/>
        <v>0</v>
      </c>
      <c r="AG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9" s="178">
        <f t="shared" si="192"/>
        <v>0</v>
      </c>
      <c r="AK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9" s="178">
        <f t="shared" si="193"/>
        <v>0</v>
      </c>
      <c r="AO79" s="178">
        <f t="shared" si="194"/>
        <v>0</v>
      </c>
    </row>
    <row r="80" spans="2:41">
      <c r="B80" s="176" t="s">
        <v>600</v>
      </c>
      <c r="C80" s="177" t="s">
        <v>601</v>
      </c>
      <c r="D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78">
        <f t="shared" si="187"/>
        <v>0</v>
      </c>
      <c r="G80" s="178"/>
      <c r="H80" s="178">
        <f t="shared" si="188"/>
        <v>0</v>
      </c>
      <c r="I80" s="178"/>
      <c r="J80" s="178">
        <f t="shared" si="189"/>
        <v>0</v>
      </c>
      <c r="K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0" s="178">
        <f t="shared" si="190"/>
        <v>0</v>
      </c>
      <c r="AC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0" s="178">
        <f t="shared" si="191"/>
        <v>0</v>
      </c>
      <c r="AG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0" s="178">
        <f t="shared" si="192"/>
        <v>0</v>
      </c>
      <c r="AK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0" s="178">
        <f t="shared" si="193"/>
        <v>0</v>
      </c>
      <c r="AO80" s="178">
        <f t="shared" si="194"/>
        <v>0</v>
      </c>
    </row>
    <row r="81" spans="2:41">
      <c r="B81" s="176" t="s">
        <v>602</v>
      </c>
      <c r="C81" s="177" t="s">
        <v>603</v>
      </c>
      <c r="D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78">
        <f t="shared" si="187"/>
        <v>0</v>
      </c>
      <c r="G81" s="178"/>
      <c r="H81" s="178">
        <f t="shared" si="188"/>
        <v>0</v>
      </c>
      <c r="I81" s="178"/>
      <c r="J81" s="178">
        <f t="shared" si="189"/>
        <v>0</v>
      </c>
      <c r="K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1" s="178">
        <f t="shared" si="190"/>
        <v>0</v>
      </c>
      <c r="AC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1" s="178">
        <f t="shared" si="191"/>
        <v>0</v>
      </c>
      <c r="AG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1" s="178">
        <f t="shared" si="192"/>
        <v>0</v>
      </c>
      <c r="AK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1" s="178">
        <f t="shared" si="193"/>
        <v>0</v>
      </c>
      <c r="AO81" s="178">
        <f t="shared" si="194"/>
        <v>0</v>
      </c>
    </row>
    <row r="82" spans="2:41">
      <c r="B82" s="176" t="s">
        <v>604</v>
      </c>
      <c r="C82" s="177" t="s">
        <v>605</v>
      </c>
      <c r="D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78">
        <f t="shared" si="187"/>
        <v>0</v>
      </c>
      <c r="G82" s="178"/>
      <c r="H82" s="178">
        <f t="shared" si="188"/>
        <v>0</v>
      </c>
      <c r="I82" s="178"/>
      <c r="J82" s="178">
        <f t="shared" si="189"/>
        <v>0</v>
      </c>
      <c r="K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2" s="178">
        <f t="shared" si="190"/>
        <v>0</v>
      </c>
      <c r="AC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2" s="178">
        <f t="shared" si="191"/>
        <v>0</v>
      </c>
      <c r="AG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2" s="178">
        <f t="shared" si="192"/>
        <v>0</v>
      </c>
      <c r="AK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2" s="178">
        <f t="shared" si="193"/>
        <v>0</v>
      </c>
      <c r="AO82" s="178">
        <f t="shared" si="194"/>
        <v>0</v>
      </c>
    </row>
    <row r="83" spans="2:41">
      <c r="B83" s="185" t="s">
        <v>266</v>
      </c>
      <c r="C83" s="186" t="s">
        <v>150</v>
      </c>
      <c r="D83" s="187">
        <f>SUM(D84:D88)</f>
        <v>0</v>
      </c>
      <c r="E83" s="187">
        <f>SUM(E84:E88)</f>
        <v>0</v>
      </c>
      <c r="F83" s="187">
        <f t="shared" si="0"/>
        <v>0</v>
      </c>
      <c r="G83" s="187">
        <f>SUM(G84:G88)</f>
        <v>0</v>
      </c>
      <c r="H83" s="187">
        <f t="shared" si="2"/>
        <v>0</v>
      </c>
      <c r="I83" s="187">
        <f>SUM(I84:I88)</f>
        <v>0</v>
      </c>
      <c r="J83" s="187">
        <f t="shared" si="3"/>
        <v>0</v>
      </c>
      <c r="K83" s="187">
        <f t="shared" ref="K83:AA83" si="195">SUM(K84:K88)</f>
        <v>0</v>
      </c>
      <c r="L83" s="187">
        <f t="shared" si="195"/>
        <v>0</v>
      </c>
      <c r="M83" s="187">
        <f t="shared" si="195"/>
        <v>0</v>
      </c>
      <c r="N83" s="187">
        <f t="shared" si="195"/>
        <v>0</v>
      </c>
      <c r="O83" s="187">
        <f t="shared" si="195"/>
        <v>0</v>
      </c>
      <c r="P83" s="187">
        <f t="shared" ref="P83:Q83" si="196">SUM(P84:P88)</f>
        <v>0</v>
      </c>
      <c r="Q83" s="187">
        <f t="shared" si="196"/>
        <v>0</v>
      </c>
      <c r="R83" s="187">
        <f t="shared" si="195"/>
        <v>0</v>
      </c>
      <c r="S83" s="187">
        <f t="shared" si="195"/>
        <v>0</v>
      </c>
      <c r="T83" s="187">
        <f t="shared" si="195"/>
        <v>0</v>
      </c>
      <c r="U83" s="187">
        <f t="shared" si="195"/>
        <v>0</v>
      </c>
      <c r="V83" s="187">
        <f t="shared" ref="V83" si="197">SUM(V84:V88)</f>
        <v>0</v>
      </c>
      <c r="W83" s="187">
        <f t="shared" si="195"/>
        <v>0</v>
      </c>
      <c r="X83" s="187">
        <f t="shared" si="195"/>
        <v>0</v>
      </c>
      <c r="Y83" s="187">
        <f t="shared" si="195"/>
        <v>0</v>
      </c>
      <c r="Z83" s="187">
        <f t="shared" si="195"/>
        <v>0</v>
      </c>
      <c r="AA83" s="187">
        <f t="shared" si="195"/>
        <v>0</v>
      </c>
      <c r="AB83" s="187">
        <f t="shared" si="5"/>
        <v>0</v>
      </c>
      <c r="AC83" s="187">
        <f>SUM(AC84:AC88)</f>
        <v>0</v>
      </c>
      <c r="AD83" s="187">
        <f>SUM(AD84:AD88)</f>
        <v>0</v>
      </c>
      <c r="AE83" s="187">
        <f>SUM(AE84:AE88)</f>
        <v>0</v>
      </c>
      <c r="AF83" s="187">
        <f t="shared" si="6"/>
        <v>0</v>
      </c>
      <c r="AG83" s="187">
        <f>SUM(AG84:AG88)</f>
        <v>0</v>
      </c>
      <c r="AH83" s="187">
        <f>SUM(AH84:AH88)</f>
        <v>0</v>
      </c>
      <c r="AI83" s="187">
        <f>SUM(AI84:AI88)</f>
        <v>0</v>
      </c>
      <c r="AJ83" s="187">
        <f t="shared" si="7"/>
        <v>0</v>
      </c>
      <c r="AK83" s="187">
        <f>SUM(AK84:AK88)</f>
        <v>0</v>
      </c>
      <c r="AL83" s="187">
        <f>SUM(AL84:AL88)</f>
        <v>0</v>
      </c>
      <c r="AM83" s="187">
        <f>SUM(AM84:AM88)</f>
        <v>0</v>
      </c>
      <c r="AN83" s="187">
        <f t="shared" si="8"/>
        <v>0</v>
      </c>
      <c r="AO83" s="187">
        <f t="shared" si="9"/>
        <v>0</v>
      </c>
    </row>
    <row r="84" spans="2:41">
      <c r="B84" s="176" t="s">
        <v>267</v>
      </c>
      <c r="C84" s="177" t="s">
        <v>151</v>
      </c>
      <c r="D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78">
        <f t="shared" si="0"/>
        <v>0</v>
      </c>
      <c r="G84" s="178"/>
      <c r="H84" s="178">
        <f t="shared" si="2"/>
        <v>0</v>
      </c>
      <c r="I84" s="178"/>
      <c r="J84" s="178">
        <f t="shared" si="3"/>
        <v>0</v>
      </c>
      <c r="K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4" s="178">
        <f t="shared" si="5"/>
        <v>0</v>
      </c>
      <c r="AC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4" s="178">
        <f t="shared" si="6"/>
        <v>0</v>
      </c>
      <c r="AG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4" s="178">
        <f t="shared" si="7"/>
        <v>0</v>
      </c>
      <c r="AK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4" s="178">
        <f t="shared" si="8"/>
        <v>0</v>
      </c>
      <c r="AO84" s="178">
        <f t="shared" si="9"/>
        <v>0</v>
      </c>
    </row>
    <row r="85" spans="2:41">
      <c r="B85" s="176" t="s">
        <v>606</v>
      </c>
      <c r="C85" s="177" t="s">
        <v>607</v>
      </c>
      <c r="D8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78">
        <f t="shared" ref="F85:F88" si="198">D85+E85</f>
        <v>0</v>
      </c>
      <c r="G85" s="178"/>
      <c r="H85" s="178">
        <f t="shared" ref="H85:H88" si="199">F85-G85</f>
        <v>0</v>
      </c>
      <c r="I85" s="178"/>
      <c r="J85" s="178">
        <f t="shared" ref="J85:J88" si="200">F85-I85</f>
        <v>0</v>
      </c>
      <c r="K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5" s="178">
        <f t="shared" ref="AB85:AB88" si="201">Y85+Z85+AA85</f>
        <v>0</v>
      </c>
      <c r="AC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5" s="178">
        <f t="shared" ref="AF85:AF88" si="202">AC85+AD85+AE85</f>
        <v>0</v>
      </c>
      <c r="AG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5" s="178">
        <f t="shared" ref="AJ85:AJ88" si="203">AG85+AH85+AI85</f>
        <v>0</v>
      </c>
      <c r="AK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5" s="178">
        <f t="shared" ref="AN85:AN88" si="204">AK85+AL85+AM85</f>
        <v>0</v>
      </c>
      <c r="AO85" s="178">
        <f t="shared" ref="AO85:AO88" si="205">AB85+AF85+AJ85+AN85</f>
        <v>0</v>
      </c>
    </row>
    <row r="86" spans="2:41">
      <c r="B86" s="176" t="s">
        <v>268</v>
      </c>
      <c r="C86" s="177" t="s">
        <v>152</v>
      </c>
      <c r="D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78">
        <f t="shared" si="198"/>
        <v>0</v>
      </c>
      <c r="G86" s="178"/>
      <c r="H86" s="178">
        <f t="shared" si="199"/>
        <v>0</v>
      </c>
      <c r="I86" s="178"/>
      <c r="J86" s="178">
        <f t="shared" si="200"/>
        <v>0</v>
      </c>
      <c r="K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6" s="178">
        <f t="shared" si="201"/>
        <v>0</v>
      </c>
      <c r="AC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6" s="178">
        <f t="shared" si="202"/>
        <v>0</v>
      </c>
      <c r="AG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6" s="178">
        <f t="shared" si="203"/>
        <v>0</v>
      </c>
      <c r="AK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6" s="178">
        <f t="shared" si="204"/>
        <v>0</v>
      </c>
      <c r="AO86" s="178">
        <f t="shared" si="205"/>
        <v>0</v>
      </c>
    </row>
    <row r="87" spans="2:41">
      <c r="B87" s="176" t="s">
        <v>608</v>
      </c>
      <c r="C87" s="177" t="s">
        <v>609</v>
      </c>
      <c r="D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78">
        <f t="shared" ref="F87" si="206">D87+E87</f>
        <v>0</v>
      </c>
      <c r="G87" s="178"/>
      <c r="H87" s="178">
        <f t="shared" ref="H87" si="207">F87-G87</f>
        <v>0</v>
      </c>
      <c r="I87" s="178"/>
      <c r="J87" s="178">
        <f t="shared" ref="J87" si="208">F87-I87</f>
        <v>0</v>
      </c>
      <c r="K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7" s="178">
        <f t="shared" ref="AB87" si="209">Y87+Z87+AA87</f>
        <v>0</v>
      </c>
      <c r="AC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7" s="178">
        <f t="shared" ref="AF87" si="210">AC87+AD87+AE87</f>
        <v>0</v>
      </c>
      <c r="AG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7" s="178">
        <f t="shared" ref="AJ87" si="211">AG87+AH87+AI87</f>
        <v>0</v>
      </c>
      <c r="AK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7" s="178">
        <f t="shared" ref="AN87" si="212">AK87+AL87+AM87</f>
        <v>0</v>
      </c>
      <c r="AO87" s="178">
        <f t="shared" ref="AO87" si="213">AB87+AF87+AJ87+AN87</f>
        <v>0</v>
      </c>
    </row>
    <row r="88" spans="2:41">
      <c r="B88" s="176" t="s">
        <v>610</v>
      </c>
      <c r="C88" s="177" t="s">
        <v>611</v>
      </c>
      <c r="D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78">
        <f t="shared" si="198"/>
        <v>0</v>
      </c>
      <c r="G88" s="178"/>
      <c r="H88" s="178">
        <f t="shared" si="199"/>
        <v>0</v>
      </c>
      <c r="I88" s="178"/>
      <c r="J88" s="178">
        <f t="shared" si="200"/>
        <v>0</v>
      </c>
      <c r="K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8" s="178">
        <f t="shared" si="201"/>
        <v>0</v>
      </c>
      <c r="AC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8" s="178">
        <f t="shared" si="202"/>
        <v>0</v>
      </c>
      <c r="AG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8" s="178">
        <f t="shared" si="203"/>
        <v>0</v>
      </c>
      <c r="AK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8" s="178">
        <f t="shared" si="204"/>
        <v>0</v>
      </c>
      <c r="AO88" s="178">
        <f t="shared" si="205"/>
        <v>0</v>
      </c>
    </row>
    <row r="89" spans="2:41">
      <c r="B89" s="185" t="s">
        <v>269</v>
      </c>
      <c r="C89" s="186" t="s">
        <v>153</v>
      </c>
      <c r="D89" s="187">
        <f>SUM(D90:D95)</f>
        <v>0</v>
      </c>
      <c r="E89" s="187">
        <f>SUM(E90:E95)</f>
        <v>0</v>
      </c>
      <c r="F89" s="187">
        <f t="shared" si="0"/>
        <v>0</v>
      </c>
      <c r="G89" s="187">
        <f t="shared" ref="G89:I89" si="214">SUM(G90:G95)</f>
        <v>0</v>
      </c>
      <c r="H89" s="187">
        <f t="shared" si="2"/>
        <v>0</v>
      </c>
      <c r="I89" s="187">
        <f t="shared" si="214"/>
        <v>0</v>
      </c>
      <c r="J89" s="187">
        <f t="shared" si="3"/>
        <v>0</v>
      </c>
      <c r="K89" s="187">
        <f t="shared" ref="K89:AM89" si="215">SUM(K90:K95)</f>
        <v>0</v>
      </c>
      <c r="L89" s="187">
        <f t="shared" si="215"/>
        <v>0</v>
      </c>
      <c r="M89" s="187">
        <f t="shared" si="215"/>
        <v>0</v>
      </c>
      <c r="N89" s="187">
        <f t="shared" si="215"/>
        <v>0</v>
      </c>
      <c r="O89" s="187">
        <f t="shared" si="215"/>
        <v>0</v>
      </c>
      <c r="P89" s="187">
        <f t="shared" ref="P89:Q89" si="216">SUM(P90:P95)</f>
        <v>0</v>
      </c>
      <c r="Q89" s="187">
        <f t="shared" si="216"/>
        <v>0</v>
      </c>
      <c r="R89" s="187">
        <f t="shared" si="215"/>
        <v>0</v>
      </c>
      <c r="S89" s="187">
        <f t="shared" si="215"/>
        <v>0</v>
      </c>
      <c r="T89" s="187">
        <f t="shared" si="215"/>
        <v>0</v>
      </c>
      <c r="U89" s="187">
        <f t="shared" si="215"/>
        <v>0</v>
      </c>
      <c r="V89" s="187">
        <f t="shared" ref="V89" si="217">SUM(V90:V95)</f>
        <v>0</v>
      </c>
      <c r="W89" s="187">
        <f t="shared" si="215"/>
        <v>0</v>
      </c>
      <c r="X89" s="187">
        <f t="shared" si="215"/>
        <v>0</v>
      </c>
      <c r="Y89" s="187">
        <f t="shared" si="215"/>
        <v>0</v>
      </c>
      <c r="Z89" s="187">
        <f t="shared" si="215"/>
        <v>0</v>
      </c>
      <c r="AA89" s="187">
        <f t="shared" si="215"/>
        <v>0</v>
      </c>
      <c r="AB89" s="187">
        <f t="shared" si="5"/>
        <v>0</v>
      </c>
      <c r="AC89" s="187">
        <f t="shared" si="215"/>
        <v>0</v>
      </c>
      <c r="AD89" s="187">
        <f t="shared" si="215"/>
        <v>0</v>
      </c>
      <c r="AE89" s="187">
        <f t="shared" si="215"/>
        <v>0</v>
      </c>
      <c r="AF89" s="187">
        <f t="shared" si="6"/>
        <v>0</v>
      </c>
      <c r="AG89" s="187">
        <f t="shared" si="215"/>
        <v>0</v>
      </c>
      <c r="AH89" s="187">
        <f t="shared" si="215"/>
        <v>0</v>
      </c>
      <c r="AI89" s="187">
        <f t="shared" si="215"/>
        <v>0</v>
      </c>
      <c r="AJ89" s="187">
        <f t="shared" si="7"/>
        <v>0</v>
      </c>
      <c r="AK89" s="187">
        <f t="shared" si="215"/>
        <v>0</v>
      </c>
      <c r="AL89" s="187">
        <f t="shared" si="215"/>
        <v>0</v>
      </c>
      <c r="AM89" s="187">
        <f t="shared" si="215"/>
        <v>0</v>
      </c>
      <c r="AN89" s="187">
        <f t="shared" si="8"/>
        <v>0</v>
      </c>
      <c r="AO89" s="187">
        <f t="shared" si="9"/>
        <v>0</v>
      </c>
    </row>
    <row r="90" spans="2:41">
      <c r="B90" s="176" t="s">
        <v>270</v>
      </c>
      <c r="C90" s="177" t="s">
        <v>154</v>
      </c>
      <c r="D9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78">
        <f t="shared" ref="F90:F95" si="218">D90+E90</f>
        <v>0</v>
      </c>
      <c r="G90" s="178"/>
      <c r="H90" s="178">
        <f t="shared" ref="H90:H95" si="219">F90-G90</f>
        <v>0</v>
      </c>
      <c r="I90" s="178"/>
      <c r="J90" s="178">
        <f t="shared" ref="J90:J95" si="220">F90-I90</f>
        <v>0</v>
      </c>
      <c r="K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0" s="178">
        <f t="shared" ref="AB90:AB95" si="221">Y90+Z90+AA90</f>
        <v>0</v>
      </c>
      <c r="AC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0" s="178">
        <f t="shared" ref="AF90:AF95" si="222">AC90+AD90+AE90</f>
        <v>0</v>
      </c>
      <c r="AG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0" s="178">
        <f t="shared" ref="AJ90:AJ95" si="223">AG90+AH90+AI90</f>
        <v>0</v>
      </c>
      <c r="AK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0" s="178">
        <f t="shared" ref="AN90:AN95" si="224">AK90+AL90+AM90</f>
        <v>0</v>
      </c>
      <c r="AO90" s="178">
        <f t="shared" ref="AO90:AO95" si="225">AB90+AF90+AJ90+AN90</f>
        <v>0</v>
      </c>
    </row>
    <row r="91" spans="2:41">
      <c r="B91" s="176" t="s">
        <v>612</v>
      </c>
      <c r="C91" s="177" t="s">
        <v>613</v>
      </c>
      <c r="D9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78">
        <f t="shared" si="218"/>
        <v>0</v>
      </c>
      <c r="G91" s="178"/>
      <c r="H91" s="178">
        <f t="shared" si="219"/>
        <v>0</v>
      </c>
      <c r="I91" s="178"/>
      <c r="J91" s="178">
        <f t="shared" si="220"/>
        <v>0</v>
      </c>
      <c r="K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1" s="178">
        <f t="shared" si="221"/>
        <v>0</v>
      </c>
      <c r="AC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1" s="178">
        <f t="shared" si="222"/>
        <v>0</v>
      </c>
      <c r="AG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1" s="178">
        <f t="shared" si="223"/>
        <v>0</v>
      </c>
      <c r="AK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1" s="178">
        <f t="shared" si="224"/>
        <v>0</v>
      </c>
      <c r="AO91" s="178">
        <f t="shared" si="225"/>
        <v>0</v>
      </c>
    </row>
    <row r="92" spans="2:41">
      <c r="B92" s="176" t="s">
        <v>271</v>
      </c>
      <c r="C92" s="177" t="s">
        <v>155</v>
      </c>
      <c r="D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78">
        <f t="shared" ref="F92:F93" si="226">D92+E92</f>
        <v>0</v>
      </c>
      <c r="G92" s="178"/>
      <c r="H92" s="178">
        <f t="shared" ref="H92:H93" si="227">F92-G92</f>
        <v>0</v>
      </c>
      <c r="I92" s="178"/>
      <c r="J92" s="178">
        <f t="shared" ref="J92:J93" si="228">F92-I92</f>
        <v>0</v>
      </c>
      <c r="K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2" s="178">
        <f t="shared" ref="AB92:AB93" si="229">Y92+Z92+AA92</f>
        <v>0</v>
      </c>
      <c r="AC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2" s="178">
        <f t="shared" ref="AF92:AF93" si="230">AC92+AD92+AE92</f>
        <v>0</v>
      </c>
      <c r="AG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2" s="178">
        <f t="shared" ref="AJ92:AJ93" si="231">AG92+AH92+AI92</f>
        <v>0</v>
      </c>
      <c r="AK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2" s="178">
        <f t="shared" ref="AN92:AN93" si="232">AK92+AL92+AM92</f>
        <v>0</v>
      </c>
      <c r="AO92" s="178">
        <f t="shared" ref="AO92:AO93" si="233">AB92+AF92+AJ92+AN92</f>
        <v>0</v>
      </c>
    </row>
    <row r="93" spans="2:41">
      <c r="B93" s="176" t="s">
        <v>614</v>
      </c>
      <c r="C93" s="177" t="s">
        <v>615</v>
      </c>
      <c r="D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78">
        <f t="shared" si="226"/>
        <v>0</v>
      </c>
      <c r="G93" s="178"/>
      <c r="H93" s="178">
        <f t="shared" si="227"/>
        <v>0</v>
      </c>
      <c r="I93" s="178"/>
      <c r="J93" s="178">
        <f t="shared" si="228"/>
        <v>0</v>
      </c>
      <c r="K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3" s="178">
        <f t="shared" si="229"/>
        <v>0</v>
      </c>
      <c r="AC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3" s="178">
        <f t="shared" si="230"/>
        <v>0</v>
      </c>
      <c r="AG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3" s="178">
        <f t="shared" si="231"/>
        <v>0</v>
      </c>
      <c r="AK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3" s="178">
        <f t="shared" si="232"/>
        <v>0</v>
      </c>
      <c r="AO93" s="178">
        <f t="shared" si="233"/>
        <v>0</v>
      </c>
    </row>
    <row r="94" spans="2:41">
      <c r="B94" s="176" t="s">
        <v>616</v>
      </c>
      <c r="C94" s="177" t="s">
        <v>617</v>
      </c>
      <c r="D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78">
        <f t="shared" ref="F94" si="234">D94+E94</f>
        <v>0</v>
      </c>
      <c r="G94" s="178"/>
      <c r="H94" s="178">
        <f t="shared" ref="H94" si="235">F94-G94</f>
        <v>0</v>
      </c>
      <c r="I94" s="178"/>
      <c r="J94" s="178">
        <f t="shared" ref="J94" si="236">F94-I94</f>
        <v>0</v>
      </c>
      <c r="K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4" s="178">
        <f t="shared" ref="AB94" si="237">Y94+Z94+AA94</f>
        <v>0</v>
      </c>
      <c r="AC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4" s="178">
        <f t="shared" ref="AF94" si="238">AC94+AD94+AE94</f>
        <v>0</v>
      </c>
      <c r="AG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4" s="178">
        <f t="shared" ref="AJ94" si="239">AG94+AH94+AI94</f>
        <v>0</v>
      </c>
      <c r="AK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4" s="178">
        <f t="shared" ref="AN94" si="240">AK94+AL94+AM94</f>
        <v>0</v>
      </c>
      <c r="AO94" s="178">
        <f t="shared" ref="AO94" si="241">AB94+AF94+AJ94+AN94</f>
        <v>0</v>
      </c>
    </row>
    <row r="95" spans="2:41">
      <c r="B95" s="176" t="s">
        <v>618</v>
      </c>
      <c r="C95" s="177" t="s">
        <v>619</v>
      </c>
      <c r="D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78">
        <f t="shared" si="218"/>
        <v>0</v>
      </c>
      <c r="G95" s="178"/>
      <c r="H95" s="178">
        <f t="shared" si="219"/>
        <v>0</v>
      </c>
      <c r="I95" s="178"/>
      <c r="J95" s="178">
        <f t="shared" si="220"/>
        <v>0</v>
      </c>
      <c r="K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5" s="178">
        <f t="shared" si="221"/>
        <v>0</v>
      </c>
      <c r="AC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5" s="178">
        <f t="shared" si="222"/>
        <v>0</v>
      </c>
      <c r="AG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5" s="178">
        <f t="shared" si="223"/>
        <v>0</v>
      </c>
      <c r="AK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5" s="178">
        <f t="shared" si="224"/>
        <v>0</v>
      </c>
      <c r="AO95" s="178">
        <f t="shared" si="225"/>
        <v>0</v>
      </c>
    </row>
    <row r="96" spans="2:41">
      <c r="B96" s="185" t="s">
        <v>272</v>
      </c>
      <c r="C96" s="186" t="s">
        <v>156</v>
      </c>
      <c r="D96" s="187">
        <f>SUM(D97:D105)</f>
        <v>0</v>
      </c>
      <c r="E96" s="187">
        <f>SUM(E97:E105)</f>
        <v>0</v>
      </c>
      <c r="F96" s="187">
        <f t="shared" si="0"/>
        <v>0</v>
      </c>
      <c r="G96" s="187">
        <f>SUM(G97:G105)</f>
        <v>0</v>
      </c>
      <c r="H96" s="187">
        <f t="shared" si="2"/>
        <v>0</v>
      </c>
      <c r="I96" s="187">
        <f>SUM(I97:I105)</f>
        <v>0</v>
      </c>
      <c r="J96" s="187">
        <f t="shared" si="3"/>
        <v>0</v>
      </c>
      <c r="K96" s="187">
        <f t="shared" ref="K96:AA96" si="242">SUM(K97:K105)</f>
        <v>0</v>
      </c>
      <c r="L96" s="187">
        <f t="shared" si="242"/>
        <v>0</v>
      </c>
      <c r="M96" s="187">
        <f t="shared" si="242"/>
        <v>0</v>
      </c>
      <c r="N96" s="187">
        <f t="shared" si="242"/>
        <v>0</v>
      </c>
      <c r="O96" s="187">
        <f t="shared" si="242"/>
        <v>0</v>
      </c>
      <c r="P96" s="187">
        <f t="shared" ref="P96:Q96" si="243">SUM(P97:P105)</f>
        <v>0</v>
      </c>
      <c r="Q96" s="187">
        <f t="shared" si="243"/>
        <v>0</v>
      </c>
      <c r="R96" s="187">
        <f t="shared" si="242"/>
        <v>0</v>
      </c>
      <c r="S96" s="187">
        <f t="shared" si="242"/>
        <v>0</v>
      </c>
      <c r="T96" s="187">
        <f t="shared" si="242"/>
        <v>0</v>
      </c>
      <c r="U96" s="187">
        <f t="shared" si="242"/>
        <v>0</v>
      </c>
      <c r="V96" s="187">
        <f t="shared" ref="V96" si="244">SUM(V97:V105)</f>
        <v>0</v>
      </c>
      <c r="W96" s="187">
        <f t="shared" si="242"/>
        <v>0</v>
      </c>
      <c r="X96" s="187">
        <f t="shared" si="242"/>
        <v>0</v>
      </c>
      <c r="Y96" s="187">
        <f t="shared" si="242"/>
        <v>0</v>
      </c>
      <c r="Z96" s="187">
        <f t="shared" si="242"/>
        <v>0</v>
      </c>
      <c r="AA96" s="187">
        <f t="shared" si="242"/>
        <v>0</v>
      </c>
      <c r="AB96" s="187">
        <f t="shared" si="5"/>
        <v>0</v>
      </c>
      <c r="AC96" s="187">
        <f>SUM(AC97:AC105)</f>
        <v>0</v>
      </c>
      <c r="AD96" s="187">
        <f>SUM(AD97:AD105)</f>
        <v>0</v>
      </c>
      <c r="AE96" s="187">
        <f>SUM(AE97:AE105)</f>
        <v>0</v>
      </c>
      <c r="AF96" s="187">
        <f t="shared" si="6"/>
        <v>0</v>
      </c>
      <c r="AG96" s="187">
        <f>SUM(AG97:AG105)</f>
        <v>0</v>
      </c>
      <c r="AH96" s="187">
        <f>SUM(AH97:AH105)</f>
        <v>0</v>
      </c>
      <c r="AI96" s="187">
        <f>SUM(AI97:AI105)</f>
        <v>0</v>
      </c>
      <c r="AJ96" s="187">
        <f t="shared" si="7"/>
        <v>0</v>
      </c>
      <c r="AK96" s="187">
        <f>SUM(AK97:AK105)</f>
        <v>0</v>
      </c>
      <c r="AL96" s="187">
        <f>SUM(AL97:AL105)</f>
        <v>0</v>
      </c>
      <c r="AM96" s="187">
        <f>SUM(AM97:AM105)</f>
        <v>0</v>
      </c>
      <c r="AN96" s="187">
        <f t="shared" si="8"/>
        <v>0</v>
      </c>
      <c r="AO96" s="187">
        <f t="shared" si="9"/>
        <v>0</v>
      </c>
    </row>
    <row r="97" spans="2:41">
      <c r="B97" s="176" t="s">
        <v>624</v>
      </c>
      <c r="C97" s="177" t="s">
        <v>625</v>
      </c>
      <c r="D9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78">
        <f>D97+E97</f>
        <v>0</v>
      </c>
      <c r="G97" s="178"/>
      <c r="H97" s="178">
        <f>F97-G97</f>
        <v>0</v>
      </c>
      <c r="I97" s="178"/>
      <c r="J97" s="178">
        <f>F97-I97</f>
        <v>0</v>
      </c>
      <c r="K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7" s="178">
        <f>Y97+Z97+AA97</f>
        <v>0</v>
      </c>
      <c r="AC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7" s="178">
        <f>AC97+AD97+AE97</f>
        <v>0</v>
      </c>
      <c r="AG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7" s="178">
        <f>AG97+AH97+AI97</f>
        <v>0</v>
      </c>
      <c r="AK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7" s="178">
        <f>AK97+AL97+AM97</f>
        <v>0</v>
      </c>
      <c r="AO97" s="178">
        <f>AB97+AF97+AJ97+AN97</f>
        <v>0</v>
      </c>
    </row>
    <row r="98" spans="2:41">
      <c r="B98" s="176" t="s">
        <v>626</v>
      </c>
      <c r="C98" s="177" t="s">
        <v>627</v>
      </c>
      <c r="D9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78">
        <f t="shared" ref="F98" si="245">D98+E98</f>
        <v>0</v>
      </c>
      <c r="G98" s="178"/>
      <c r="H98" s="178">
        <f t="shared" ref="H98" si="246">F98-G98</f>
        <v>0</v>
      </c>
      <c r="I98" s="178"/>
      <c r="J98" s="178">
        <f t="shared" ref="J98" si="247">F98-I98</f>
        <v>0</v>
      </c>
      <c r="K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8" s="178">
        <f t="shared" ref="AB98" si="248">Y98+Z98+AA98</f>
        <v>0</v>
      </c>
      <c r="AC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8" s="178">
        <f t="shared" ref="AF98" si="249">AC98+AD98+AE98</f>
        <v>0</v>
      </c>
      <c r="AG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8" s="178">
        <f t="shared" ref="AJ98" si="250">AG98+AH98+AI98</f>
        <v>0</v>
      </c>
      <c r="AK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8" s="178">
        <f t="shared" ref="AN98" si="251">AK98+AL98+AM98</f>
        <v>0</v>
      </c>
      <c r="AO98" s="178">
        <f t="shared" ref="AO98" si="252">AB98+AF98+AJ98+AN98</f>
        <v>0</v>
      </c>
    </row>
    <row r="99" spans="2:41">
      <c r="B99" s="176" t="s">
        <v>273</v>
      </c>
      <c r="C99" s="177" t="s">
        <v>157</v>
      </c>
      <c r="D9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78">
        <f t="shared" ref="F99" si="253">D99+E99</f>
        <v>0</v>
      </c>
      <c r="G99" s="178"/>
      <c r="H99" s="178">
        <f t="shared" ref="H99" si="254">F99-G99</f>
        <v>0</v>
      </c>
      <c r="I99" s="178"/>
      <c r="J99" s="178">
        <f t="shared" ref="J99" si="255">F99-I99</f>
        <v>0</v>
      </c>
      <c r="K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9" s="178">
        <f t="shared" ref="AB99" si="256">Y99+Z99+AA99</f>
        <v>0</v>
      </c>
      <c r="AC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9" s="178">
        <f t="shared" ref="AF99" si="257">AC99+AD99+AE99</f>
        <v>0</v>
      </c>
      <c r="AG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9" s="178">
        <f t="shared" ref="AJ99" si="258">AG99+AH99+AI99</f>
        <v>0</v>
      </c>
      <c r="AK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9" s="178">
        <f t="shared" ref="AN99" si="259">AK99+AL99+AM99</f>
        <v>0</v>
      </c>
      <c r="AO99" s="178">
        <f t="shared" ref="AO99" si="260">AB99+AF99+AJ99+AN99</f>
        <v>0</v>
      </c>
    </row>
    <row r="100" spans="2:41">
      <c r="B100" s="176" t="s">
        <v>620</v>
      </c>
      <c r="C100" s="177" t="s">
        <v>621</v>
      </c>
      <c r="D10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78">
        <f t="shared" ref="F100:F105" si="261">D100+E100</f>
        <v>0</v>
      </c>
      <c r="G100" s="178"/>
      <c r="H100" s="178">
        <f t="shared" ref="H100:H105" si="262">F100-G100</f>
        <v>0</v>
      </c>
      <c r="I100" s="178"/>
      <c r="J100" s="178">
        <f t="shared" ref="J100:J105" si="263">F100-I100</f>
        <v>0</v>
      </c>
      <c r="K1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0" s="178">
        <f t="shared" ref="AB100:AB105" si="264">Y100+Z100+AA100</f>
        <v>0</v>
      </c>
      <c r="AC1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0" s="178">
        <f t="shared" ref="AF100:AF105" si="265">AC100+AD100+AE100</f>
        <v>0</v>
      </c>
      <c r="AG1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0" s="178">
        <f t="shared" ref="AJ100:AJ105" si="266">AG100+AH100+AI100</f>
        <v>0</v>
      </c>
      <c r="AK1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0" s="178">
        <f t="shared" ref="AN100:AN105" si="267">AK100+AL100+AM100</f>
        <v>0</v>
      </c>
      <c r="AO100" s="178">
        <f t="shared" ref="AO100:AO105" si="268">AB100+AF100+AJ100+AN100</f>
        <v>0</v>
      </c>
    </row>
    <row r="101" spans="2:41">
      <c r="B101" s="176" t="s">
        <v>622</v>
      </c>
      <c r="C101" s="177" t="s">
        <v>623</v>
      </c>
      <c r="D1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78">
        <f t="shared" ref="F101:F102" si="269">D101+E101</f>
        <v>0</v>
      </c>
      <c r="G101" s="178"/>
      <c r="H101" s="178">
        <f t="shared" ref="H101:H102" si="270">F101-G101</f>
        <v>0</v>
      </c>
      <c r="I101" s="178"/>
      <c r="J101" s="178">
        <f t="shared" ref="J101:J102" si="271">F101-I101</f>
        <v>0</v>
      </c>
      <c r="K1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1" s="178">
        <f t="shared" ref="AB101:AB102" si="272">Y101+Z101+AA101</f>
        <v>0</v>
      </c>
      <c r="AC1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1" s="178">
        <f t="shared" ref="AF101:AF102" si="273">AC101+AD101+AE101</f>
        <v>0</v>
      </c>
      <c r="AG1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1" s="178">
        <f t="shared" ref="AJ101:AJ102" si="274">AG101+AH101+AI101</f>
        <v>0</v>
      </c>
      <c r="AK1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1" s="178">
        <f t="shared" ref="AN101:AN102" si="275">AK101+AL101+AM101</f>
        <v>0</v>
      </c>
      <c r="AO101" s="178">
        <f t="shared" ref="AO101:AO102" si="276">AB101+AF101+AJ101+AN101</f>
        <v>0</v>
      </c>
    </row>
    <row r="102" spans="2:41">
      <c r="B102" s="176" t="s">
        <v>274</v>
      </c>
      <c r="C102" s="177" t="s">
        <v>158</v>
      </c>
      <c r="D1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78">
        <f t="shared" si="269"/>
        <v>0</v>
      </c>
      <c r="G102" s="178"/>
      <c r="H102" s="178">
        <f t="shared" si="270"/>
        <v>0</v>
      </c>
      <c r="I102" s="178"/>
      <c r="J102" s="178">
        <f t="shared" si="271"/>
        <v>0</v>
      </c>
      <c r="K1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2" s="178">
        <f t="shared" si="272"/>
        <v>0</v>
      </c>
      <c r="AC1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2" s="178">
        <f t="shared" si="273"/>
        <v>0</v>
      </c>
      <c r="AG1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2" s="178">
        <f t="shared" si="274"/>
        <v>0</v>
      </c>
      <c r="AK1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2" s="178">
        <f t="shared" si="275"/>
        <v>0</v>
      </c>
      <c r="AO102" s="178">
        <f t="shared" si="276"/>
        <v>0</v>
      </c>
    </row>
    <row r="103" spans="2:41">
      <c r="B103" s="176" t="s">
        <v>628</v>
      </c>
      <c r="C103" s="177" t="s">
        <v>625</v>
      </c>
      <c r="D1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78">
        <f>D103+E103</f>
        <v>0</v>
      </c>
      <c r="G103" s="178"/>
      <c r="H103" s="178">
        <f>F103-G103</f>
        <v>0</v>
      </c>
      <c r="I103" s="178"/>
      <c r="J103" s="178">
        <f>F103-I103</f>
        <v>0</v>
      </c>
      <c r="K1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3" s="178">
        <f>Y103+Z103+AA103</f>
        <v>0</v>
      </c>
      <c r="AC1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3" s="178">
        <f>AC103+AD103+AE103</f>
        <v>0</v>
      </c>
      <c r="AG1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3" s="178">
        <f>AG103+AH103+AI103</f>
        <v>0</v>
      </c>
      <c r="AK1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3" s="178">
        <f>AK103+AL103+AM103</f>
        <v>0</v>
      </c>
      <c r="AO103" s="178">
        <f>AB103+AF103+AJ103+AN103</f>
        <v>0</v>
      </c>
    </row>
    <row r="104" spans="2:41">
      <c r="B104" s="176" t="s">
        <v>275</v>
      </c>
      <c r="C104" s="177" t="s">
        <v>159</v>
      </c>
      <c r="D1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78">
        <f t="shared" ref="F104" si="277">D104+E104</f>
        <v>0</v>
      </c>
      <c r="G104" s="178"/>
      <c r="H104" s="178">
        <f t="shared" ref="H104" si="278">F104-G104</f>
        <v>0</v>
      </c>
      <c r="I104" s="178"/>
      <c r="J104" s="178">
        <f t="shared" ref="J104" si="279">F104-I104</f>
        <v>0</v>
      </c>
      <c r="K1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4" s="178">
        <f t="shared" ref="AB104" si="280">Y104+Z104+AA104</f>
        <v>0</v>
      </c>
      <c r="AC1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4" s="178">
        <f t="shared" ref="AF104" si="281">AC104+AD104+AE104</f>
        <v>0</v>
      </c>
      <c r="AG1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4" s="178">
        <f t="shared" ref="AJ104" si="282">AG104+AH104+AI104</f>
        <v>0</v>
      </c>
      <c r="AK1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4" s="178">
        <f t="shared" ref="AN104" si="283">AK104+AL104+AM104</f>
        <v>0</v>
      </c>
      <c r="AO104" s="178">
        <f t="shared" ref="AO104" si="284">AB104+AF104+AJ104+AN104</f>
        <v>0</v>
      </c>
    </row>
    <row r="105" spans="2:41">
      <c r="B105" s="176" t="s">
        <v>629</v>
      </c>
      <c r="C105" s="177" t="s">
        <v>627</v>
      </c>
      <c r="D1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78">
        <f t="shared" si="261"/>
        <v>0</v>
      </c>
      <c r="G105" s="178"/>
      <c r="H105" s="178">
        <f t="shared" si="262"/>
        <v>0</v>
      </c>
      <c r="I105" s="178"/>
      <c r="J105" s="178">
        <f t="shared" si="263"/>
        <v>0</v>
      </c>
      <c r="K1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5" s="178">
        <f t="shared" si="264"/>
        <v>0</v>
      </c>
      <c r="AC1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5" s="178">
        <f t="shared" si="265"/>
        <v>0</v>
      </c>
      <c r="AG1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5" s="178">
        <f t="shared" si="266"/>
        <v>0</v>
      </c>
      <c r="AK1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5" s="178">
        <f t="shared" si="267"/>
        <v>0</v>
      </c>
      <c r="AO105" s="178">
        <f t="shared" si="268"/>
        <v>0</v>
      </c>
    </row>
    <row r="106" spans="2:41">
      <c r="B106" s="173" t="s">
        <v>279</v>
      </c>
      <c r="C106" s="174" t="s">
        <v>163</v>
      </c>
      <c r="D106" s="175">
        <f>D107+D118+D133+D149+D164+D190+D207+D214</f>
        <v>2606005</v>
      </c>
      <c r="E106" s="175">
        <f>E107+E118+E133+E149+E164+E190+E207+E214</f>
        <v>6511445</v>
      </c>
      <c r="F106" s="175">
        <f t="shared" si="0"/>
        <v>9117450</v>
      </c>
      <c r="G106" s="175">
        <f>G107+G118+G133+G149+G164+G190+G207+G214</f>
        <v>0</v>
      </c>
      <c r="H106" s="175">
        <f t="shared" si="2"/>
        <v>9117450</v>
      </c>
      <c r="I106" s="175">
        <f>I107+I118+I133+I149+I164+I190+I207+I214</f>
        <v>0</v>
      </c>
      <c r="J106" s="175">
        <f t="shared" si="3"/>
        <v>9117450</v>
      </c>
      <c r="K106" s="175">
        <f t="shared" ref="K106:AA106" si="285">K107+K118+K133+K149+K164+K190+K207+K214</f>
        <v>1081500</v>
      </c>
      <c r="L106" s="175">
        <f t="shared" si="285"/>
        <v>1883650</v>
      </c>
      <c r="M106" s="175">
        <f t="shared" si="285"/>
        <v>401050</v>
      </c>
      <c r="N106" s="175">
        <f t="shared" si="285"/>
        <v>1692375</v>
      </c>
      <c r="O106" s="175">
        <f t="shared" si="285"/>
        <v>10000</v>
      </c>
      <c r="P106" s="175">
        <f t="shared" si="285"/>
        <v>0</v>
      </c>
      <c r="Q106" s="175">
        <f t="shared" si="285"/>
        <v>169600</v>
      </c>
      <c r="R106" s="175">
        <f t="shared" si="285"/>
        <v>0</v>
      </c>
      <c r="S106" s="175">
        <f t="shared" si="285"/>
        <v>36000</v>
      </c>
      <c r="T106" s="175">
        <f t="shared" si="285"/>
        <v>3545695</v>
      </c>
      <c r="U106" s="175">
        <f t="shared" si="285"/>
        <v>116180</v>
      </c>
      <c r="V106" s="175">
        <f t="shared" si="285"/>
        <v>0</v>
      </c>
      <c r="W106" s="175">
        <f t="shared" si="285"/>
        <v>0</v>
      </c>
      <c r="X106" s="175">
        <f t="shared" si="285"/>
        <v>181400</v>
      </c>
      <c r="Y106" s="175">
        <f t="shared" si="285"/>
        <v>863000</v>
      </c>
      <c r="Z106" s="175">
        <f t="shared" si="285"/>
        <v>5335845</v>
      </c>
      <c r="AA106" s="175">
        <f t="shared" si="285"/>
        <v>373250</v>
      </c>
      <c r="AB106" s="175">
        <f t="shared" si="5"/>
        <v>6572095</v>
      </c>
      <c r="AC106" s="175">
        <f t="shared" ref="AC106:AE106" si="286">AC107+AC118+AC133+AC149+AC164+AC190+AC207+AC214</f>
        <v>249375</v>
      </c>
      <c r="AD106" s="175">
        <f t="shared" si="286"/>
        <v>180180</v>
      </c>
      <c r="AE106" s="175">
        <f t="shared" si="286"/>
        <v>1898000</v>
      </c>
      <c r="AF106" s="175">
        <f t="shared" si="6"/>
        <v>2327555</v>
      </c>
      <c r="AG106" s="175">
        <f t="shared" ref="AG106:AI106" si="287">AG107+AG118+AG133+AG149+AG164+AG190+AG207+AG214</f>
        <v>2250</v>
      </c>
      <c r="AH106" s="175">
        <f t="shared" si="287"/>
        <v>0</v>
      </c>
      <c r="AI106" s="175">
        <f t="shared" si="287"/>
        <v>98000</v>
      </c>
      <c r="AJ106" s="175">
        <f t="shared" si="7"/>
        <v>100250</v>
      </c>
      <c r="AK106" s="175">
        <f t="shared" ref="AK106:AM106" si="288">AK107+AK118+AK133+AK149+AK164+AK190+AK207+AK214</f>
        <v>62550</v>
      </c>
      <c r="AL106" s="175">
        <f t="shared" si="288"/>
        <v>23000</v>
      </c>
      <c r="AM106" s="175">
        <f t="shared" si="288"/>
        <v>32000</v>
      </c>
      <c r="AN106" s="175">
        <f t="shared" si="8"/>
        <v>117550</v>
      </c>
      <c r="AO106" s="175">
        <f t="shared" si="9"/>
        <v>9117450</v>
      </c>
    </row>
    <row r="107" spans="2:41">
      <c r="B107" s="185" t="s">
        <v>280</v>
      </c>
      <c r="C107" s="186" t="s">
        <v>164</v>
      </c>
      <c r="D107" s="187">
        <f>SUM(D108:D117)</f>
        <v>0</v>
      </c>
      <c r="E107" s="187">
        <f>SUM(E108:E117)</f>
        <v>0</v>
      </c>
      <c r="F107" s="187">
        <f t="shared" ref="F107:F221" si="289">D107+E107</f>
        <v>0</v>
      </c>
      <c r="G107" s="187">
        <f>SUM(G108:G117)</f>
        <v>0</v>
      </c>
      <c r="H107" s="187">
        <f t="shared" si="2"/>
        <v>0</v>
      </c>
      <c r="I107" s="187">
        <f>SUM(I108:I117)</f>
        <v>0</v>
      </c>
      <c r="J107" s="187">
        <f t="shared" si="3"/>
        <v>0</v>
      </c>
      <c r="K107" s="187">
        <f t="shared" ref="K107:AA107" si="290">SUM(K108:K117)</f>
        <v>0</v>
      </c>
      <c r="L107" s="187">
        <f t="shared" si="290"/>
        <v>0</v>
      </c>
      <c r="M107" s="187">
        <f t="shared" si="290"/>
        <v>0</v>
      </c>
      <c r="N107" s="187">
        <f t="shared" si="290"/>
        <v>0</v>
      </c>
      <c r="O107" s="187">
        <f t="shared" si="290"/>
        <v>0</v>
      </c>
      <c r="P107" s="187">
        <f t="shared" ref="P107:Q107" si="291">SUM(P108:P117)</f>
        <v>0</v>
      </c>
      <c r="Q107" s="187">
        <f t="shared" si="291"/>
        <v>0</v>
      </c>
      <c r="R107" s="187">
        <f t="shared" si="290"/>
        <v>0</v>
      </c>
      <c r="S107" s="187">
        <f t="shared" si="290"/>
        <v>0</v>
      </c>
      <c r="T107" s="187">
        <f t="shared" si="290"/>
        <v>0</v>
      </c>
      <c r="U107" s="187">
        <f t="shared" si="290"/>
        <v>0</v>
      </c>
      <c r="V107" s="187">
        <f t="shared" ref="V107" si="292">SUM(V108:V117)</f>
        <v>0</v>
      </c>
      <c r="W107" s="187">
        <f t="shared" si="290"/>
        <v>0</v>
      </c>
      <c r="X107" s="187">
        <f t="shared" si="290"/>
        <v>0</v>
      </c>
      <c r="Y107" s="187">
        <f t="shared" si="290"/>
        <v>0</v>
      </c>
      <c r="Z107" s="187">
        <f t="shared" si="290"/>
        <v>0</v>
      </c>
      <c r="AA107" s="187">
        <f t="shared" si="290"/>
        <v>0</v>
      </c>
      <c r="AB107" s="187">
        <f t="shared" si="5"/>
        <v>0</v>
      </c>
      <c r="AC107" s="187">
        <f>SUM(AC108:AC117)</f>
        <v>0</v>
      </c>
      <c r="AD107" s="187">
        <f>SUM(AD108:AD117)</f>
        <v>0</v>
      </c>
      <c r="AE107" s="187">
        <f>SUM(AE108:AE117)</f>
        <v>0</v>
      </c>
      <c r="AF107" s="187">
        <f t="shared" si="6"/>
        <v>0</v>
      </c>
      <c r="AG107" s="187">
        <f>SUM(AG108:AG117)</f>
        <v>0</v>
      </c>
      <c r="AH107" s="187">
        <f>SUM(AH108:AH117)</f>
        <v>0</v>
      </c>
      <c r="AI107" s="187">
        <f>SUM(AI108:AI117)</f>
        <v>0</v>
      </c>
      <c r="AJ107" s="187">
        <f t="shared" si="7"/>
        <v>0</v>
      </c>
      <c r="AK107" s="187">
        <f>SUM(AK108:AK117)</f>
        <v>0</v>
      </c>
      <c r="AL107" s="187">
        <f>SUM(AL108:AL117)</f>
        <v>0</v>
      </c>
      <c r="AM107" s="187">
        <f>SUM(AM108:AM117)</f>
        <v>0</v>
      </c>
      <c r="AN107" s="187">
        <f t="shared" si="8"/>
        <v>0</v>
      </c>
      <c r="AO107" s="187">
        <f t="shared" si="9"/>
        <v>0</v>
      </c>
    </row>
    <row r="108" spans="2:41">
      <c r="B108" s="176" t="s">
        <v>630</v>
      </c>
      <c r="C108" s="177" t="s">
        <v>126</v>
      </c>
      <c r="D1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78">
        <f t="shared" si="289"/>
        <v>0</v>
      </c>
      <c r="G108" s="178"/>
      <c r="H108" s="178">
        <f t="shared" ref="H108:H115" si="293">F108-G108</f>
        <v>0</v>
      </c>
      <c r="I108" s="178"/>
      <c r="J108" s="178">
        <f t="shared" ref="J108:J115" si="294">F108-I108</f>
        <v>0</v>
      </c>
      <c r="K1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8" s="178">
        <f t="shared" ref="AB108:AB115" si="295">Y108+Z108+AA108</f>
        <v>0</v>
      </c>
      <c r="AC1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8" s="178">
        <f t="shared" ref="AF108:AF115" si="296">AC108+AD108+AE108</f>
        <v>0</v>
      </c>
      <c r="AG1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8" s="178">
        <f t="shared" ref="AJ108:AJ115" si="297">AG108+AH108+AI108</f>
        <v>0</v>
      </c>
      <c r="AK1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8" s="178">
        <f t="shared" ref="AN108:AN115" si="298">AK108+AL108+AM108</f>
        <v>0</v>
      </c>
      <c r="AO108" s="178">
        <f t="shared" ref="AO108:AO115" si="299">AB108+AF108+AJ108+AN108</f>
        <v>0</v>
      </c>
    </row>
    <row r="109" spans="2:41">
      <c r="B109" s="176" t="s">
        <v>631</v>
      </c>
      <c r="C109" s="177" t="s">
        <v>632</v>
      </c>
      <c r="D10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78">
        <f t="shared" ref="F109:F112" si="300">D109+E109</f>
        <v>0</v>
      </c>
      <c r="G109" s="178"/>
      <c r="H109" s="178">
        <f t="shared" si="293"/>
        <v>0</v>
      </c>
      <c r="I109" s="178"/>
      <c r="J109" s="178">
        <f t="shared" si="294"/>
        <v>0</v>
      </c>
      <c r="K1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9" s="178">
        <f t="shared" si="295"/>
        <v>0</v>
      </c>
      <c r="AC1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9" s="178">
        <f t="shared" si="296"/>
        <v>0</v>
      </c>
      <c r="AG1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9" s="178">
        <f t="shared" si="297"/>
        <v>0</v>
      </c>
      <c r="AK1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9" s="178">
        <f t="shared" si="298"/>
        <v>0</v>
      </c>
      <c r="AO109" s="178">
        <f t="shared" si="299"/>
        <v>0</v>
      </c>
    </row>
    <row r="110" spans="2:41">
      <c r="B110" s="176" t="s">
        <v>633</v>
      </c>
      <c r="C110" s="177" t="s">
        <v>634</v>
      </c>
      <c r="D1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78">
        <f t="shared" si="300"/>
        <v>0</v>
      </c>
      <c r="G110" s="178"/>
      <c r="H110" s="178">
        <f t="shared" si="293"/>
        <v>0</v>
      </c>
      <c r="I110" s="178"/>
      <c r="J110" s="178">
        <f t="shared" si="294"/>
        <v>0</v>
      </c>
      <c r="K1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0" s="178">
        <f t="shared" si="295"/>
        <v>0</v>
      </c>
      <c r="AC1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0" s="178">
        <f t="shared" si="296"/>
        <v>0</v>
      </c>
      <c r="AG1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0" s="178">
        <f t="shared" si="297"/>
        <v>0</v>
      </c>
      <c r="AK1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0" s="178">
        <f t="shared" si="298"/>
        <v>0</v>
      </c>
      <c r="AO110" s="178">
        <f t="shared" si="299"/>
        <v>0</v>
      </c>
    </row>
    <row r="111" spans="2:41">
      <c r="B111" s="176" t="s">
        <v>281</v>
      </c>
      <c r="C111" s="177" t="s">
        <v>165</v>
      </c>
      <c r="D1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78">
        <f t="shared" si="300"/>
        <v>0</v>
      </c>
      <c r="G111" s="178"/>
      <c r="H111" s="178">
        <f t="shared" ref="H111:H112" si="301">F111-G111</f>
        <v>0</v>
      </c>
      <c r="I111" s="178"/>
      <c r="J111" s="178">
        <f t="shared" ref="J111:J112" si="302">F111-I111</f>
        <v>0</v>
      </c>
      <c r="K1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1" s="178">
        <f t="shared" ref="AB111:AB112" si="303">Y111+Z111+AA111</f>
        <v>0</v>
      </c>
      <c r="AC1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1" s="178">
        <f t="shared" ref="AF111:AF112" si="304">AC111+AD111+AE111</f>
        <v>0</v>
      </c>
      <c r="AG1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1" s="178">
        <f t="shared" ref="AJ111:AJ112" si="305">AG111+AH111+AI111</f>
        <v>0</v>
      </c>
      <c r="AK1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1" s="178">
        <f t="shared" ref="AN111:AN112" si="306">AK111+AL111+AM111</f>
        <v>0</v>
      </c>
      <c r="AO111" s="178">
        <f t="shared" ref="AO111:AO112" si="307">AB111+AF111+AJ111+AN111</f>
        <v>0</v>
      </c>
    </row>
    <row r="112" spans="2:41">
      <c r="B112" s="176" t="s">
        <v>635</v>
      </c>
      <c r="C112" s="177" t="s">
        <v>636</v>
      </c>
      <c r="D11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78">
        <f t="shared" si="300"/>
        <v>0</v>
      </c>
      <c r="G112" s="178"/>
      <c r="H112" s="178">
        <f t="shared" si="301"/>
        <v>0</v>
      </c>
      <c r="I112" s="178"/>
      <c r="J112" s="178">
        <f t="shared" si="302"/>
        <v>0</v>
      </c>
      <c r="K1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2" s="178">
        <f t="shared" si="303"/>
        <v>0</v>
      </c>
      <c r="AC1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2" s="178">
        <f t="shared" si="304"/>
        <v>0</v>
      </c>
      <c r="AG1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2" s="178">
        <f t="shared" si="305"/>
        <v>0</v>
      </c>
      <c r="AK1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2" s="178">
        <f t="shared" si="306"/>
        <v>0</v>
      </c>
      <c r="AO112" s="178">
        <f t="shared" si="307"/>
        <v>0</v>
      </c>
    </row>
    <row r="113" spans="2:41">
      <c r="B113" s="176" t="s">
        <v>637</v>
      </c>
      <c r="C113" s="177" t="s">
        <v>638</v>
      </c>
      <c r="D1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78">
        <f t="shared" si="289"/>
        <v>0</v>
      </c>
      <c r="G113" s="178"/>
      <c r="H113" s="178">
        <f t="shared" ref="H113:H114" si="308">F113-G113</f>
        <v>0</v>
      </c>
      <c r="I113" s="178"/>
      <c r="J113" s="178">
        <f t="shared" ref="J113:J114" si="309">F113-I113</f>
        <v>0</v>
      </c>
      <c r="K1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3" s="178">
        <f t="shared" ref="AB113:AB114" si="310">Y113+Z113+AA113</f>
        <v>0</v>
      </c>
      <c r="AC1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3" s="178">
        <f t="shared" ref="AF113:AF114" si="311">AC113+AD113+AE113</f>
        <v>0</v>
      </c>
      <c r="AG1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3" s="178">
        <f t="shared" ref="AJ113:AJ114" si="312">AG113+AH113+AI113</f>
        <v>0</v>
      </c>
      <c r="AK1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3" s="178">
        <f t="shared" ref="AN113:AN114" si="313">AK113+AL113+AM113</f>
        <v>0</v>
      </c>
      <c r="AO113" s="178">
        <f t="shared" ref="AO113:AO114" si="314">AB113+AF113+AJ113+AN113</f>
        <v>0</v>
      </c>
    </row>
    <row r="114" spans="2:41">
      <c r="B114" s="176" t="s">
        <v>639</v>
      </c>
      <c r="C114" s="177" t="s">
        <v>640</v>
      </c>
      <c r="D1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78">
        <f t="shared" si="289"/>
        <v>0</v>
      </c>
      <c r="G114" s="178"/>
      <c r="H114" s="178">
        <f t="shared" si="308"/>
        <v>0</v>
      </c>
      <c r="I114" s="178"/>
      <c r="J114" s="178">
        <f t="shared" si="309"/>
        <v>0</v>
      </c>
      <c r="K1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4" s="178">
        <f t="shared" si="310"/>
        <v>0</v>
      </c>
      <c r="AC1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4" s="178">
        <f t="shared" si="311"/>
        <v>0</v>
      </c>
      <c r="AG1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4" s="178">
        <f t="shared" si="312"/>
        <v>0</v>
      </c>
      <c r="AK1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4" s="178">
        <f t="shared" si="313"/>
        <v>0</v>
      </c>
      <c r="AO114" s="178">
        <f t="shared" si="314"/>
        <v>0</v>
      </c>
    </row>
    <row r="115" spans="2:41">
      <c r="B115" s="176" t="s">
        <v>641</v>
      </c>
      <c r="C115" s="177" t="s">
        <v>642</v>
      </c>
      <c r="D1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78">
        <f t="shared" ref="F115" si="315">D115+E115</f>
        <v>0</v>
      </c>
      <c r="G115" s="178"/>
      <c r="H115" s="178">
        <f t="shared" si="293"/>
        <v>0</v>
      </c>
      <c r="I115" s="178"/>
      <c r="J115" s="178">
        <f t="shared" si="294"/>
        <v>0</v>
      </c>
      <c r="K1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5" s="178">
        <f t="shared" si="295"/>
        <v>0</v>
      </c>
      <c r="AC1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5" s="178">
        <f t="shared" si="296"/>
        <v>0</v>
      </c>
      <c r="AG1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5" s="178">
        <f t="shared" si="297"/>
        <v>0</v>
      </c>
      <c r="AK1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5" s="178">
        <f t="shared" si="298"/>
        <v>0</v>
      </c>
      <c r="AO115" s="178">
        <f t="shared" si="299"/>
        <v>0</v>
      </c>
    </row>
    <row r="116" spans="2:41">
      <c r="B116" s="176" t="s">
        <v>643</v>
      </c>
      <c r="C116" s="177" t="s">
        <v>644</v>
      </c>
      <c r="D1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78">
        <f t="shared" ref="F116" si="316">D116+E116</f>
        <v>0</v>
      </c>
      <c r="G116" s="178"/>
      <c r="H116" s="178">
        <f t="shared" si="2"/>
        <v>0</v>
      </c>
      <c r="I116" s="178"/>
      <c r="J116" s="178">
        <f t="shared" si="3"/>
        <v>0</v>
      </c>
      <c r="K1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6" s="178">
        <f t="shared" si="5"/>
        <v>0</v>
      </c>
      <c r="AC1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6" s="178">
        <f t="shared" si="6"/>
        <v>0</v>
      </c>
      <c r="AG1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6" s="178">
        <f t="shared" si="7"/>
        <v>0</v>
      </c>
      <c r="AK1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6" s="178">
        <f t="shared" si="8"/>
        <v>0</v>
      </c>
      <c r="AO116" s="178">
        <f t="shared" si="9"/>
        <v>0</v>
      </c>
    </row>
    <row r="117" spans="2:41">
      <c r="B117" s="176" t="s">
        <v>645</v>
      </c>
      <c r="C117" s="177" t="s">
        <v>646</v>
      </c>
      <c r="D1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78">
        <f t="shared" si="289"/>
        <v>0</v>
      </c>
      <c r="G117" s="178"/>
      <c r="H117" s="178">
        <f t="shared" ref="H117" si="317">F117-G117</f>
        <v>0</v>
      </c>
      <c r="I117" s="178"/>
      <c r="J117" s="178">
        <f t="shared" ref="J117" si="318">F117-I117</f>
        <v>0</v>
      </c>
      <c r="K1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7" s="178">
        <f t="shared" ref="AB117" si="319">Y117+Z117+AA117</f>
        <v>0</v>
      </c>
      <c r="AC1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7" s="178">
        <f t="shared" ref="AF117" si="320">AC117+AD117+AE117</f>
        <v>0</v>
      </c>
      <c r="AG1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7" s="178">
        <f t="shared" ref="AJ117" si="321">AG117+AH117+AI117</f>
        <v>0</v>
      </c>
      <c r="AK1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7" s="178">
        <f t="shared" ref="AN117" si="322">AK117+AL117+AM117</f>
        <v>0</v>
      </c>
      <c r="AO117" s="178">
        <f t="shared" ref="AO117" si="323">AB117+AF117+AJ117+AN117</f>
        <v>0</v>
      </c>
    </row>
    <row r="118" spans="2:41">
      <c r="B118" s="185" t="s">
        <v>282</v>
      </c>
      <c r="C118" s="186" t="s">
        <v>166</v>
      </c>
      <c r="D118" s="187">
        <f>SUM(D119:D132)</f>
        <v>211000</v>
      </c>
      <c r="E118" s="187">
        <f>SUM(E119:E132)</f>
        <v>0</v>
      </c>
      <c r="F118" s="187">
        <f t="shared" si="289"/>
        <v>211000</v>
      </c>
      <c r="G118" s="187">
        <f t="shared" ref="G118:I118" si="324">SUM(G119:G132)</f>
        <v>0</v>
      </c>
      <c r="H118" s="187">
        <f t="shared" si="2"/>
        <v>211000</v>
      </c>
      <c r="I118" s="187">
        <f t="shared" si="324"/>
        <v>0</v>
      </c>
      <c r="J118" s="187">
        <f t="shared" si="3"/>
        <v>211000</v>
      </c>
      <c r="K118" s="187">
        <f t="shared" ref="K118:AM118" si="325">SUM(K119:K132)</f>
        <v>0</v>
      </c>
      <c r="L118" s="187">
        <f t="shared" si="325"/>
        <v>2000</v>
      </c>
      <c r="M118" s="187">
        <f t="shared" si="325"/>
        <v>60000</v>
      </c>
      <c r="N118" s="187">
        <f t="shared" si="325"/>
        <v>0</v>
      </c>
      <c r="O118" s="187">
        <f t="shared" si="325"/>
        <v>0</v>
      </c>
      <c r="P118" s="187">
        <f t="shared" ref="P118:Q118" si="326">SUM(P119:P132)</f>
        <v>0</v>
      </c>
      <c r="Q118" s="187">
        <f t="shared" si="326"/>
        <v>79000</v>
      </c>
      <c r="R118" s="187">
        <f t="shared" si="325"/>
        <v>0</v>
      </c>
      <c r="S118" s="187">
        <f t="shared" si="325"/>
        <v>0</v>
      </c>
      <c r="T118" s="187">
        <f t="shared" si="325"/>
        <v>0</v>
      </c>
      <c r="U118" s="187">
        <f t="shared" si="325"/>
        <v>70000</v>
      </c>
      <c r="V118" s="187">
        <f t="shared" ref="V118" si="327">SUM(V119:V132)</f>
        <v>0</v>
      </c>
      <c r="W118" s="187">
        <f t="shared" si="325"/>
        <v>0</v>
      </c>
      <c r="X118" s="187">
        <f t="shared" si="325"/>
        <v>0</v>
      </c>
      <c r="Y118" s="187">
        <f t="shared" si="325"/>
        <v>0</v>
      </c>
      <c r="Z118" s="187">
        <f t="shared" si="325"/>
        <v>0</v>
      </c>
      <c r="AA118" s="187">
        <f t="shared" si="325"/>
        <v>0</v>
      </c>
      <c r="AB118" s="187">
        <f t="shared" si="5"/>
        <v>0</v>
      </c>
      <c r="AC118" s="187">
        <f t="shared" si="325"/>
        <v>0</v>
      </c>
      <c r="AD118" s="187">
        <f t="shared" si="325"/>
        <v>132000</v>
      </c>
      <c r="AE118" s="187">
        <f t="shared" si="325"/>
        <v>17000</v>
      </c>
      <c r="AF118" s="187">
        <f t="shared" si="6"/>
        <v>149000</v>
      </c>
      <c r="AG118" s="187">
        <f t="shared" si="325"/>
        <v>0</v>
      </c>
      <c r="AH118" s="187">
        <f t="shared" si="325"/>
        <v>0</v>
      </c>
      <c r="AI118" s="187">
        <f t="shared" si="325"/>
        <v>38000</v>
      </c>
      <c r="AJ118" s="187">
        <f t="shared" si="7"/>
        <v>38000</v>
      </c>
      <c r="AK118" s="187">
        <f t="shared" si="325"/>
        <v>0</v>
      </c>
      <c r="AL118" s="187">
        <f t="shared" si="325"/>
        <v>18000</v>
      </c>
      <c r="AM118" s="187">
        <f t="shared" si="325"/>
        <v>6000</v>
      </c>
      <c r="AN118" s="187">
        <f t="shared" si="8"/>
        <v>24000</v>
      </c>
      <c r="AO118" s="187">
        <f t="shared" si="9"/>
        <v>211000</v>
      </c>
    </row>
    <row r="119" spans="2:41">
      <c r="B119" s="176" t="s">
        <v>283</v>
      </c>
      <c r="C119" s="177" t="s">
        <v>167</v>
      </c>
      <c r="D1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78">
        <f t="shared" si="289"/>
        <v>0</v>
      </c>
      <c r="G119" s="178"/>
      <c r="H119" s="178">
        <f t="shared" ref="H119:H132" si="328">F119-G119</f>
        <v>0</v>
      </c>
      <c r="I119" s="178"/>
      <c r="J119" s="178">
        <f t="shared" ref="J119:J132" si="329">F119-I119</f>
        <v>0</v>
      </c>
      <c r="K1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9" s="178">
        <f t="shared" ref="AB119:AB132" si="330">Y119+Z119+AA119</f>
        <v>0</v>
      </c>
      <c r="AC1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9" s="178">
        <f t="shared" ref="AF119:AF132" si="331">AC119+AD119+AE119</f>
        <v>0</v>
      </c>
      <c r="AG1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9" s="178">
        <f t="shared" ref="AJ119:AJ132" si="332">AG119+AH119+AI119</f>
        <v>0</v>
      </c>
      <c r="AK1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9" s="178">
        <f t="shared" ref="AN119:AN132" si="333">AK119+AL119+AM119</f>
        <v>0</v>
      </c>
      <c r="AO119" s="178">
        <f t="shared" ref="AO119:AO132" si="334">AB119+AF119+AJ119+AN119</f>
        <v>0</v>
      </c>
    </row>
    <row r="120" spans="2:41">
      <c r="B120" s="176" t="s">
        <v>647</v>
      </c>
      <c r="C120" s="177" t="s">
        <v>648</v>
      </c>
      <c r="D1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78">
        <f t="shared" ref="F120:F125" si="335">D120+E120</f>
        <v>0</v>
      </c>
      <c r="G120" s="178"/>
      <c r="H120" s="178">
        <f t="shared" ref="H120:H125" si="336">F120-G120</f>
        <v>0</v>
      </c>
      <c r="I120" s="178"/>
      <c r="J120" s="178">
        <f t="shared" ref="J120:J125" si="337">F120-I120</f>
        <v>0</v>
      </c>
      <c r="K1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0" s="178">
        <f t="shared" ref="AB120:AB125" si="338">Y120+Z120+AA120</f>
        <v>0</v>
      </c>
      <c r="AC1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0" s="178">
        <f t="shared" ref="AF120:AF125" si="339">AC120+AD120+AE120</f>
        <v>0</v>
      </c>
      <c r="AG1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0" s="178">
        <f t="shared" ref="AJ120:AJ125" si="340">AG120+AH120+AI120</f>
        <v>0</v>
      </c>
      <c r="AK1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0" s="178">
        <f t="shared" ref="AN120:AN125" si="341">AK120+AL120+AM120</f>
        <v>0</v>
      </c>
      <c r="AO120" s="178">
        <f t="shared" ref="AO120:AO125" si="342">AB120+AF120+AJ120+AN120</f>
        <v>0</v>
      </c>
    </row>
    <row r="121" spans="2:41">
      <c r="B121" s="176" t="s">
        <v>284</v>
      </c>
      <c r="C121" s="177" t="s">
        <v>168</v>
      </c>
      <c r="D1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78">
        <f t="shared" si="335"/>
        <v>0</v>
      </c>
      <c r="G121" s="178"/>
      <c r="H121" s="178">
        <f t="shared" si="336"/>
        <v>0</v>
      </c>
      <c r="I121" s="178"/>
      <c r="J121" s="178">
        <f t="shared" si="337"/>
        <v>0</v>
      </c>
      <c r="K1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1" s="178">
        <f t="shared" si="338"/>
        <v>0</v>
      </c>
      <c r="AC1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1" s="178">
        <f t="shared" si="339"/>
        <v>0</v>
      </c>
      <c r="AG1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1" s="178">
        <f t="shared" si="340"/>
        <v>0</v>
      </c>
      <c r="AK1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1" s="178">
        <f t="shared" si="341"/>
        <v>0</v>
      </c>
      <c r="AO121" s="178">
        <f t="shared" si="342"/>
        <v>0</v>
      </c>
    </row>
    <row r="122" spans="2:41">
      <c r="B122" s="176" t="s">
        <v>649</v>
      </c>
      <c r="C122" s="177" t="s">
        <v>650</v>
      </c>
      <c r="D1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78">
        <f t="shared" si="335"/>
        <v>0</v>
      </c>
      <c r="G122" s="178"/>
      <c r="H122" s="178">
        <f t="shared" si="336"/>
        <v>0</v>
      </c>
      <c r="I122" s="178"/>
      <c r="J122" s="178">
        <f t="shared" si="337"/>
        <v>0</v>
      </c>
      <c r="K1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2" s="178">
        <f t="shared" si="338"/>
        <v>0</v>
      </c>
      <c r="AC1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2" s="178">
        <f t="shared" si="339"/>
        <v>0</v>
      </c>
      <c r="AG1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2" s="178">
        <f t="shared" si="340"/>
        <v>0</v>
      </c>
      <c r="AK1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2" s="178">
        <f t="shared" si="341"/>
        <v>0</v>
      </c>
      <c r="AO122" s="178">
        <f t="shared" si="342"/>
        <v>0</v>
      </c>
    </row>
    <row r="123" spans="2:41">
      <c r="B123" s="176" t="s">
        <v>651</v>
      </c>
      <c r="C123" s="177" t="s">
        <v>652</v>
      </c>
      <c r="D1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78">
        <f t="shared" si="335"/>
        <v>0</v>
      </c>
      <c r="G123" s="178"/>
      <c r="H123" s="178">
        <f t="shared" si="336"/>
        <v>0</v>
      </c>
      <c r="I123" s="178"/>
      <c r="J123" s="178">
        <f t="shared" si="337"/>
        <v>0</v>
      </c>
      <c r="K1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3" s="178">
        <f t="shared" si="338"/>
        <v>0</v>
      </c>
      <c r="AC1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3" s="178">
        <f t="shared" si="339"/>
        <v>0</v>
      </c>
      <c r="AG1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3" s="178">
        <f t="shared" si="340"/>
        <v>0</v>
      </c>
      <c r="AK1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3" s="178">
        <f t="shared" si="341"/>
        <v>0</v>
      </c>
      <c r="AO123" s="178">
        <f t="shared" si="342"/>
        <v>0</v>
      </c>
    </row>
    <row r="124" spans="2:41">
      <c r="B124" s="176" t="s">
        <v>653</v>
      </c>
      <c r="C124" s="177" t="s">
        <v>654</v>
      </c>
      <c r="D1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78">
        <f t="shared" si="335"/>
        <v>0</v>
      </c>
      <c r="G124" s="178"/>
      <c r="H124" s="178">
        <f t="shared" si="336"/>
        <v>0</v>
      </c>
      <c r="I124" s="178"/>
      <c r="J124" s="178">
        <f t="shared" si="337"/>
        <v>0</v>
      </c>
      <c r="K1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4" s="178">
        <f t="shared" si="338"/>
        <v>0</v>
      </c>
      <c r="AC1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4" s="178">
        <f t="shared" si="339"/>
        <v>0</v>
      </c>
      <c r="AG1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4" s="178">
        <f t="shared" si="340"/>
        <v>0</v>
      </c>
      <c r="AK1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4" s="178">
        <f t="shared" si="341"/>
        <v>0</v>
      </c>
      <c r="AO124" s="178">
        <f t="shared" si="342"/>
        <v>0</v>
      </c>
    </row>
    <row r="125" spans="2:41">
      <c r="B125" s="176" t="s">
        <v>655</v>
      </c>
      <c r="C125" s="177" t="s">
        <v>656</v>
      </c>
      <c r="D1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78">
        <f t="shared" si="335"/>
        <v>0</v>
      </c>
      <c r="G125" s="178"/>
      <c r="H125" s="178">
        <f t="shared" si="336"/>
        <v>0</v>
      </c>
      <c r="I125" s="178"/>
      <c r="J125" s="178">
        <f t="shared" si="337"/>
        <v>0</v>
      </c>
      <c r="K1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5" s="178">
        <f t="shared" si="338"/>
        <v>0</v>
      </c>
      <c r="AC1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5" s="178">
        <f t="shared" si="339"/>
        <v>0</v>
      </c>
      <c r="AG1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5" s="178">
        <f t="shared" si="340"/>
        <v>0</v>
      </c>
      <c r="AK1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5" s="178">
        <f t="shared" si="341"/>
        <v>0</v>
      </c>
      <c r="AO125" s="178">
        <f t="shared" si="342"/>
        <v>0</v>
      </c>
    </row>
    <row r="126" spans="2:41">
      <c r="B126" s="176" t="s">
        <v>657</v>
      </c>
      <c r="C126" s="177" t="s">
        <v>658</v>
      </c>
      <c r="D1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78">
        <f t="shared" si="289"/>
        <v>0</v>
      </c>
      <c r="G126" s="178"/>
      <c r="H126" s="178">
        <f t="shared" si="328"/>
        <v>0</v>
      </c>
      <c r="I126" s="178"/>
      <c r="J126" s="178">
        <f t="shared" si="329"/>
        <v>0</v>
      </c>
      <c r="K1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6" s="178">
        <f t="shared" si="330"/>
        <v>0</v>
      </c>
      <c r="AC1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6" s="178">
        <f t="shared" si="331"/>
        <v>0</v>
      </c>
      <c r="AG1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6" s="178">
        <f t="shared" si="332"/>
        <v>0</v>
      </c>
      <c r="AK1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6" s="178">
        <f t="shared" si="333"/>
        <v>0</v>
      </c>
      <c r="AO126" s="178">
        <f t="shared" si="334"/>
        <v>0</v>
      </c>
    </row>
    <row r="127" spans="2:41">
      <c r="B127" s="176" t="s">
        <v>659</v>
      </c>
      <c r="C127" s="177" t="s">
        <v>660</v>
      </c>
      <c r="D12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78">
        <f t="shared" si="289"/>
        <v>0</v>
      </c>
      <c r="G127" s="178"/>
      <c r="H127" s="178">
        <f t="shared" si="328"/>
        <v>0</v>
      </c>
      <c r="I127" s="178"/>
      <c r="J127" s="178">
        <f t="shared" si="329"/>
        <v>0</v>
      </c>
      <c r="K1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7" s="178">
        <f t="shared" si="330"/>
        <v>0</v>
      </c>
      <c r="AC1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7" s="178">
        <f t="shared" si="331"/>
        <v>0</v>
      </c>
      <c r="AG1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7" s="178">
        <f t="shared" si="332"/>
        <v>0</v>
      </c>
      <c r="AK1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7" s="178">
        <f t="shared" si="333"/>
        <v>0</v>
      </c>
      <c r="AO127" s="178">
        <f t="shared" si="334"/>
        <v>0</v>
      </c>
    </row>
    <row r="128" spans="2:41">
      <c r="B128" s="176" t="s">
        <v>661</v>
      </c>
      <c r="C128" s="177" t="s">
        <v>662</v>
      </c>
      <c r="D1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78">
        <f t="shared" ref="F128" si="343">D128+E128</f>
        <v>0</v>
      </c>
      <c r="G128" s="178"/>
      <c r="H128" s="178">
        <f t="shared" ref="H128" si="344">F128-G128</f>
        <v>0</v>
      </c>
      <c r="I128" s="178"/>
      <c r="J128" s="178">
        <f t="shared" ref="J128" si="345">F128-I128</f>
        <v>0</v>
      </c>
      <c r="K1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8" s="178">
        <f t="shared" ref="AB128" si="346">Y128+Z128+AA128</f>
        <v>0</v>
      </c>
      <c r="AC1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8" s="178">
        <f t="shared" ref="AF128" si="347">AC128+AD128+AE128</f>
        <v>0</v>
      </c>
      <c r="AG1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8" s="178">
        <f t="shared" ref="AJ128" si="348">AG128+AH128+AI128</f>
        <v>0</v>
      </c>
      <c r="AK1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8" s="178">
        <f t="shared" ref="AN128" si="349">AK128+AL128+AM128</f>
        <v>0</v>
      </c>
      <c r="AO128" s="178">
        <f t="shared" ref="AO128" si="350">AB128+AF128+AJ128+AN128</f>
        <v>0</v>
      </c>
    </row>
    <row r="129" spans="2:41">
      <c r="B129" s="176" t="s">
        <v>285</v>
      </c>
      <c r="C129" s="177" t="s">
        <v>169</v>
      </c>
      <c r="D1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78">
        <f t="shared" ref="F129:F130" si="351">D129+E129</f>
        <v>0</v>
      </c>
      <c r="G129" s="178"/>
      <c r="H129" s="178">
        <f t="shared" ref="H129:H130" si="352">F129-G129</f>
        <v>0</v>
      </c>
      <c r="I129" s="178"/>
      <c r="J129" s="178">
        <f t="shared" ref="J129:J130" si="353">F129-I129</f>
        <v>0</v>
      </c>
      <c r="K1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9" s="178">
        <f t="shared" ref="AB129:AB130" si="354">Y129+Z129+AA129</f>
        <v>0</v>
      </c>
      <c r="AC1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9" s="178">
        <f t="shared" ref="AF129:AF130" si="355">AC129+AD129+AE129</f>
        <v>0</v>
      </c>
      <c r="AG1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9" s="178">
        <f t="shared" ref="AJ129:AJ130" si="356">AG129+AH129+AI129</f>
        <v>0</v>
      </c>
      <c r="AK1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9" s="178">
        <f t="shared" ref="AN129:AN130" si="357">AK129+AL129+AM129</f>
        <v>0</v>
      </c>
      <c r="AO129" s="178">
        <f t="shared" ref="AO129:AO130" si="358">AB129+AF129+AJ129+AN129</f>
        <v>0</v>
      </c>
    </row>
    <row r="130" spans="2:41">
      <c r="B130" s="176" t="s">
        <v>663</v>
      </c>
      <c r="C130" s="177" t="s">
        <v>664</v>
      </c>
      <c r="D1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78">
        <f t="shared" si="351"/>
        <v>0</v>
      </c>
      <c r="G130" s="178"/>
      <c r="H130" s="178">
        <f t="shared" si="352"/>
        <v>0</v>
      </c>
      <c r="I130" s="178"/>
      <c r="J130" s="178">
        <f t="shared" si="353"/>
        <v>0</v>
      </c>
      <c r="K1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0" s="178">
        <f t="shared" si="354"/>
        <v>0</v>
      </c>
      <c r="AC1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0" s="178">
        <f t="shared" si="355"/>
        <v>0</v>
      </c>
      <c r="AG1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0" s="178">
        <f t="shared" si="356"/>
        <v>0</v>
      </c>
      <c r="AK1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0" s="178">
        <f t="shared" si="357"/>
        <v>0</v>
      </c>
      <c r="AO130" s="178">
        <f t="shared" si="358"/>
        <v>0</v>
      </c>
    </row>
    <row r="131" spans="2:41">
      <c r="B131" s="176" t="s">
        <v>665</v>
      </c>
      <c r="C131" s="177" t="s">
        <v>666</v>
      </c>
      <c r="D1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78">
        <f t="shared" si="289"/>
        <v>0</v>
      </c>
      <c r="G131" s="178"/>
      <c r="H131" s="178">
        <f t="shared" si="328"/>
        <v>0</v>
      </c>
      <c r="I131" s="178"/>
      <c r="J131" s="178">
        <f t="shared" si="329"/>
        <v>0</v>
      </c>
      <c r="K1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1" s="178">
        <f t="shared" si="330"/>
        <v>0</v>
      </c>
      <c r="AC1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1" s="178">
        <f t="shared" si="331"/>
        <v>0</v>
      </c>
      <c r="AG1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1" s="178">
        <f t="shared" si="332"/>
        <v>0</v>
      </c>
      <c r="AK1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1" s="178">
        <f t="shared" si="333"/>
        <v>0</v>
      </c>
      <c r="AO131" s="178">
        <f t="shared" si="334"/>
        <v>0</v>
      </c>
    </row>
    <row r="132" spans="2:41">
      <c r="B132" s="176" t="s">
        <v>667</v>
      </c>
      <c r="C132" s="177" t="s">
        <v>668</v>
      </c>
      <c r="D1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211000</v>
      </c>
      <c r="E1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78">
        <f t="shared" si="289"/>
        <v>211000</v>
      </c>
      <c r="G132" s="178"/>
      <c r="H132" s="178">
        <f t="shared" si="328"/>
        <v>211000</v>
      </c>
      <c r="I132" s="178"/>
      <c r="J132" s="178">
        <f t="shared" si="329"/>
        <v>211000</v>
      </c>
      <c r="K1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2000</v>
      </c>
      <c r="M1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60000</v>
      </c>
      <c r="N1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79000</v>
      </c>
      <c r="R1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70000</v>
      </c>
      <c r="V1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2" s="178">
        <f t="shared" si="330"/>
        <v>0</v>
      </c>
      <c r="AC1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132000</v>
      </c>
      <c r="AE1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17000</v>
      </c>
      <c r="AF132" s="178">
        <f t="shared" si="331"/>
        <v>149000</v>
      </c>
      <c r="AG1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38000</v>
      </c>
      <c r="AJ132" s="178">
        <f t="shared" si="332"/>
        <v>38000</v>
      </c>
      <c r="AK1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18000</v>
      </c>
      <c r="AM1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6000</v>
      </c>
      <c r="AN132" s="178">
        <f t="shared" si="333"/>
        <v>24000</v>
      </c>
      <c r="AO132" s="178">
        <f t="shared" si="334"/>
        <v>211000</v>
      </c>
    </row>
    <row r="133" spans="2:41">
      <c r="B133" s="185" t="s">
        <v>286</v>
      </c>
      <c r="C133" s="186" t="s">
        <v>170</v>
      </c>
      <c r="D133" s="187">
        <f>SUM(D134:D148)</f>
        <v>1250</v>
      </c>
      <c r="E133" s="187">
        <f>SUM(E134:E148)</f>
        <v>3542445</v>
      </c>
      <c r="F133" s="187">
        <f t="shared" si="289"/>
        <v>3543695</v>
      </c>
      <c r="G133" s="187">
        <f t="shared" ref="G133:I133" si="359">SUM(G134:G148)</f>
        <v>0</v>
      </c>
      <c r="H133" s="187">
        <f t="shared" si="2"/>
        <v>3543695</v>
      </c>
      <c r="I133" s="187">
        <f t="shared" si="359"/>
        <v>0</v>
      </c>
      <c r="J133" s="187">
        <f t="shared" si="3"/>
        <v>3543695</v>
      </c>
      <c r="K133" s="187">
        <f t="shared" ref="K133:AM133" si="360">SUM(K134:K148)</f>
        <v>0</v>
      </c>
      <c r="L133" s="187">
        <f t="shared" si="360"/>
        <v>0</v>
      </c>
      <c r="M133" s="187">
        <f t="shared" si="360"/>
        <v>0</v>
      </c>
      <c r="N133" s="187">
        <f t="shared" si="360"/>
        <v>0</v>
      </c>
      <c r="O133" s="187">
        <f t="shared" si="360"/>
        <v>0</v>
      </c>
      <c r="P133" s="187">
        <f t="shared" ref="P133:Q133" si="361">SUM(P134:P148)</f>
        <v>0</v>
      </c>
      <c r="Q133" s="187">
        <f t="shared" si="361"/>
        <v>0</v>
      </c>
      <c r="R133" s="187">
        <f t="shared" si="360"/>
        <v>0</v>
      </c>
      <c r="S133" s="187">
        <f t="shared" si="360"/>
        <v>0</v>
      </c>
      <c r="T133" s="187">
        <f t="shared" si="360"/>
        <v>3543695</v>
      </c>
      <c r="U133" s="187">
        <f t="shared" si="360"/>
        <v>0</v>
      </c>
      <c r="V133" s="187">
        <f t="shared" ref="V133" si="362">SUM(V134:V148)</f>
        <v>0</v>
      </c>
      <c r="W133" s="187">
        <f t="shared" si="360"/>
        <v>0</v>
      </c>
      <c r="X133" s="187">
        <f t="shared" si="360"/>
        <v>0</v>
      </c>
      <c r="Y133" s="187">
        <f t="shared" si="360"/>
        <v>0</v>
      </c>
      <c r="Z133" s="187">
        <f t="shared" si="360"/>
        <v>3543695</v>
      </c>
      <c r="AA133" s="187">
        <f t="shared" si="360"/>
        <v>0</v>
      </c>
      <c r="AB133" s="187">
        <f t="shared" si="5"/>
        <v>3543695</v>
      </c>
      <c r="AC133" s="187">
        <f t="shared" si="360"/>
        <v>0</v>
      </c>
      <c r="AD133" s="187">
        <f t="shared" si="360"/>
        <v>0</v>
      </c>
      <c r="AE133" s="187">
        <f t="shared" si="360"/>
        <v>0</v>
      </c>
      <c r="AF133" s="187">
        <f t="shared" si="6"/>
        <v>0</v>
      </c>
      <c r="AG133" s="187">
        <f t="shared" si="360"/>
        <v>0</v>
      </c>
      <c r="AH133" s="187">
        <f t="shared" si="360"/>
        <v>0</v>
      </c>
      <c r="AI133" s="187">
        <f t="shared" si="360"/>
        <v>0</v>
      </c>
      <c r="AJ133" s="187">
        <f t="shared" si="7"/>
        <v>0</v>
      </c>
      <c r="AK133" s="187">
        <f t="shared" si="360"/>
        <v>0</v>
      </c>
      <c r="AL133" s="187">
        <f t="shared" si="360"/>
        <v>0</v>
      </c>
      <c r="AM133" s="187">
        <f t="shared" si="360"/>
        <v>0</v>
      </c>
      <c r="AN133" s="187">
        <f t="shared" si="8"/>
        <v>0</v>
      </c>
      <c r="AO133" s="187">
        <f t="shared" si="9"/>
        <v>3543695</v>
      </c>
    </row>
    <row r="134" spans="2:41">
      <c r="B134" s="176" t="s">
        <v>669</v>
      </c>
      <c r="C134" s="177" t="s">
        <v>670</v>
      </c>
      <c r="D1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1250</v>
      </c>
      <c r="E1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78">
        <f t="shared" si="289"/>
        <v>1250</v>
      </c>
      <c r="G134" s="178"/>
      <c r="H134" s="178">
        <f t="shared" ref="H134:H148" si="363">F134-G134</f>
        <v>1250</v>
      </c>
      <c r="I134" s="178"/>
      <c r="J134" s="178">
        <f t="shared" ref="J134:J148" si="364">F134-I134</f>
        <v>1250</v>
      </c>
      <c r="K1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1250</v>
      </c>
      <c r="U1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1250</v>
      </c>
      <c r="AA1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4" s="178">
        <f t="shared" ref="AB134:AB148" si="365">Y134+Z134+AA134</f>
        <v>1250</v>
      </c>
      <c r="AC1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4" s="178">
        <f t="shared" ref="AF134:AF148" si="366">AC134+AD134+AE134</f>
        <v>0</v>
      </c>
      <c r="AG1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4" s="178">
        <f t="shared" ref="AJ134:AJ148" si="367">AG134+AH134+AI134</f>
        <v>0</v>
      </c>
      <c r="AK1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4" s="178">
        <f t="shared" ref="AN134:AN148" si="368">AK134+AL134+AM134</f>
        <v>0</v>
      </c>
      <c r="AO134" s="178">
        <f t="shared" ref="AO134:AO148" si="369">AB134+AF134+AJ134+AN134</f>
        <v>1250</v>
      </c>
    </row>
    <row r="135" spans="2:41">
      <c r="B135" s="176" t="s">
        <v>287</v>
      </c>
      <c r="C135" s="177" t="s">
        <v>171</v>
      </c>
      <c r="D1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78">
        <f t="shared" si="289"/>
        <v>0</v>
      </c>
      <c r="G135" s="178"/>
      <c r="H135" s="178">
        <f t="shared" si="363"/>
        <v>0</v>
      </c>
      <c r="I135" s="178"/>
      <c r="J135" s="178">
        <f t="shared" si="364"/>
        <v>0</v>
      </c>
      <c r="K1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5" s="178">
        <f t="shared" si="365"/>
        <v>0</v>
      </c>
      <c r="AC1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5" s="178">
        <f t="shared" si="366"/>
        <v>0</v>
      </c>
      <c r="AG1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5" s="178">
        <f t="shared" si="367"/>
        <v>0</v>
      </c>
      <c r="AK1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5" s="178">
        <f t="shared" si="368"/>
        <v>0</v>
      </c>
      <c r="AO135" s="178">
        <f t="shared" si="369"/>
        <v>0</v>
      </c>
    </row>
    <row r="136" spans="2:41">
      <c r="B136" s="176" t="s">
        <v>671</v>
      </c>
      <c r="C136" s="177" t="s">
        <v>672</v>
      </c>
      <c r="D1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78">
        <f t="shared" si="289"/>
        <v>0</v>
      </c>
      <c r="G136" s="178"/>
      <c r="H136" s="178">
        <f t="shared" si="363"/>
        <v>0</v>
      </c>
      <c r="I136" s="178"/>
      <c r="J136" s="178">
        <f t="shared" si="364"/>
        <v>0</v>
      </c>
      <c r="K1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6" s="178">
        <f t="shared" si="365"/>
        <v>0</v>
      </c>
      <c r="AC1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6" s="178">
        <f t="shared" si="366"/>
        <v>0</v>
      </c>
      <c r="AG1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6" s="178">
        <f t="shared" si="367"/>
        <v>0</v>
      </c>
      <c r="AK1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6" s="178">
        <f t="shared" si="368"/>
        <v>0</v>
      </c>
      <c r="AO136" s="178">
        <f t="shared" si="369"/>
        <v>0</v>
      </c>
    </row>
    <row r="137" spans="2:41">
      <c r="B137" s="176" t="s">
        <v>288</v>
      </c>
      <c r="C137" s="177" t="s">
        <v>172</v>
      </c>
      <c r="D1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78">
        <f t="shared" si="289"/>
        <v>0</v>
      </c>
      <c r="G137" s="178"/>
      <c r="H137" s="178">
        <f t="shared" si="363"/>
        <v>0</v>
      </c>
      <c r="I137" s="178"/>
      <c r="J137" s="178">
        <f t="shared" si="364"/>
        <v>0</v>
      </c>
      <c r="K1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7" s="178">
        <f t="shared" si="365"/>
        <v>0</v>
      </c>
      <c r="AC1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7" s="178">
        <f t="shared" si="366"/>
        <v>0</v>
      </c>
      <c r="AG1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7" s="178">
        <f t="shared" si="367"/>
        <v>0</v>
      </c>
      <c r="AK1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7" s="178">
        <f t="shared" si="368"/>
        <v>0</v>
      </c>
      <c r="AO137" s="178">
        <f t="shared" si="369"/>
        <v>0</v>
      </c>
    </row>
    <row r="138" spans="2:41">
      <c r="B138" s="176" t="s">
        <v>673</v>
      </c>
      <c r="C138" s="177" t="s">
        <v>674</v>
      </c>
      <c r="D1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3542445</v>
      </c>
      <c r="F138" s="178">
        <f t="shared" ref="F138:F143" si="370">D138+E138</f>
        <v>3542445</v>
      </c>
      <c r="G138" s="178"/>
      <c r="H138" s="178">
        <f t="shared" ref="H138:H143" si="371">F138-G138</f>
        <v>3542445</v>
      </c>
      <c r="I138" s="178"/>
      <c r="J138" s="178">
        <f t="shared" ref="J138:J143" si="372">F138-I138</f>
        <v>3542445</v>
      </c>
      <c r="K1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3542445</v>
      </c>
      <c r="U1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3542445</v>
      </c>
      <c r="AA1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8" s="178">
        <f t="shared" ref="AB138:AB143" si="373">Y138+Z138+AA138</f>
        <v>3542445</v>
      </c>
      <c r="AC1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8" s="178">
        <f t="shared" ref="AF138:AF143" si="374">AC138+AD138+AE138</f>
        <v>0</v>
      </c>
      <c r="AG1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8" s="178">
        <f t="shared" ref="AJ138:AJ143" si="375">AG138+AH138+AI138</f>
        <v>0</v>
      </c>
      <c r="AK1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8" s="178">
        <f t="shared" ref="AN138:AN143" si="376">AK138+AL138+AM138</f>
        <v>0</v>
      </c>
      <c r="AO138" s="178">
        <f t="shared" ref="AO138:AO143" si="377">AB138+AF138+AJ138+AN138</f>
        <v>3542445</v>
      </c>
    </row>
    <row r="139" spans="2:41">
      <c r="B139" s="176" t="s">
        <v>675</v>
      </c>
      <c r="C139" s="177" t="s">
        <v>676</v>
      </c>
      <c r="D1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78">
        <f t="shared" ref="F139:F140" si="378">D139+E139</f>
        <v>0</v>
      </c>
      <c r="G139" s="178"/>
      <c r="H139" s="178">
        <f t="shared" ref="H139:H140" si="379">F139-G139</f>
        <v>0</v>
      </c>
      <c r="I139" s="178"/>
      <c r="J139" s="178">
        <f t="shared" ref="J139:J140" si="380">F139-I139</f>
        <v>0</v>
      </c>
      <c r="K1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9" s="178">
        <f t="shared" ref="AB139:AB140" si="381">Y139+Z139+AA139</f>
        <v>0</v>
      </c>
      <c r="AC1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9" s="178">
        <f t="shared" ref="AF139:AF140" si="382">AC139+AD139+AE139</f>
        <v>0</v>
      </c>
      <c r="AG1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9" s="178">
        <f t="shared" ref="AJ139:AJ140" si="383">AG139+AH139+AI139</f>
        <v>0</v>
      </c>
      <c r="AK1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9" s="178">
        <f t="shared" ref="AN139:AN140" si="384">AK139+AL139+AM139</f>
        <v>0</v>
      </c>
      <c r="AO139" s="178">
        <f t="shared" ref="AO139:AO140" si="385">AB139+AF139+AJ139+AN139</f>
        <v>0</v>
      </c>
    </row>
    <row r="140" spans="2:41">
      <c r="B140" s="176" t="s">
        <v>677</v>
      </c>
      <c r="C140" s="177" t="s">
        <v>678</v>
      </c>
      <c r="D1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78">
        <f t="shared" si="378"/>
        <v>0</v>
      </c>
      <c r="G140" s="178"/>
      <c r="H140" s="178">
        <f t="shared" si="379"/>
        <v>0</v>
      </c>
      <c r="I140" s="178"/>
      <c r="J140" s="178">
        <f t="shared" si="380"/>
        <v>0</v>
      </c>
      <c r="K1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0" s="178">
        <f t="shared" si="381"/>
        <v>0</v>
      </c>
      <c r="AC1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0" s="178">
        <f t="shared" si="382"/>
        <v>0</v>
      </c>
      <c r="AG1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0" s="178">
        <f t="shared" si="383"/>
        <v>0</v>
      </c>
      <c r="AK1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0" s="178">
        <f t="shared" si="384"/>
        <v>0</v>
      </c>
      <c r="AO140" s="178">
        <f t="shared" si="385"/>
        <v>0</v>
      </c>
    </row>
    <row r="141" spans="2:41">
      <c r="B141" s="176" t="s">
        <v>679</v>
      </c>
      <c r="C141" s="177" t="s">
        <v>680</v>
      </c>
      <c r="D1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78">
        <f t="shared" si="370"/>
        <v>0</v>
      </c>
      <c r="G141" s="178"/>
      <c r="H141" s="178">
        <f t="shared" si="371"/>
        <v>0</v>
      </c>
      <c r="I141" s="178"/>
      <c r="J141" s="178">
        <f t="shared" si="372"/>
        <v>0</v>
      </c>
      <c r="K1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1" s="178">
        <f t="shared" si="373"/>
        <v>0</v>
      </c>
      <c r="AC1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1" s="178">
        <f t="shared" si="374"/>
        <v>0</v>
      </c>
      <c r="AG1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1" s="178">
        <f t="shared" si="375"/>
        <v>0</v>
      </c>
      <c r="AK1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1" s="178">
        <f t="shared" si="376"/>
        <v>0</v>
      </c>
      <c r="AO141" s="178">
        <f t="shared" si="377"/>
        <v>0</v>
      </c>
    </row>
    <row r="142" spans="2:41">
      <c r="B142" s="176" t="s">
        <v>681</v>
      </c>
      <c r="C142" s="177" t="s">
        <v>682</v>
      </c>
      <c r="D1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78">
        <f t="shared" si="370"/>
        <v>0</v>
      </c>
      <c r="G142" s="178"/>
      <c r="H142" s="178">
        <f t="shared" si="371"/>
        <v>0</v>
      </c>
      <c r="I142" s="178"/>
      <c r="J142" s="178">
        <f t="shared" si="372"/>
        <v>0</v>
      </c>
      <c r="K1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2" s="178">
        <f t="shared" si="373"/>
        <v>0</v>
      </c>
      <c r="AC1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2" s="178">
        <f t="shared" si="374"/>
        <v>0</v>
      </c>
      <c r="AG1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2" s="178">
        <f t="shared" si="375"/>
        <v>0</v>
      </c>
      <c r="AK1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2" s="178">
        <f t="shared" si="376"/>
        <v>0</v>
      </c>
      <c r="AO142" s="178">
        <f t="shared" si="377"/>
        <v>0</v>
      </c>
    </row>
    <row r="143" spans="2:41">
      <c r="B143" s="176" t="s">
        <v>683</v>
      </c>
      <c r="C143" s="177" t="s">
        <v>684</v>
      </c>
      <c r="D1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78">
        <f t="shared" si="370"/>
        <v>0</v>
      </c>
      <c r="G143" s="178"/>
      <c r="H143" s="178">
        <f t="shared" si="371"/>
        <v>0</v>
      </c>
      <c r="I143" s="178"/>
      <c r="J143" s="178">
        <f t="shared" si="372"/>
        <v>0</v>
      </c>
      <c r="K1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3" s="178">
        <f t="shared" si="373"/>
        <v>0</v>
      </c>
      <c r="AC1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3" s="178">
        <f t="shared" si="374"/>
        <v>0</v>
      </c>
      <c r="AG1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3" s="178">
        <f t="shared" si="375"/>
        <v>0</v>
      </c>
      <c r="AK1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3" s="178">
        <f t="shared" si="376"/>
        <v>0</v>
      </c>
      <c r="AO143" s="178">
        <f t="shared" si="377"/>
        <v>0</v>
      </c>
    </row>
    <row r="144" spans="2:41">
      <c r="B144" s="176" t="s">
        <v>685</v>
      </c>
      <c r="C144" s="177" t="s">
        <v>686</v>
      </c>
      <c r="D1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78">
        <f t="shared" si="289"/>
        <v>0</v>
      </c>
      <c r="G144" s="178"/>
      <c r="H144" s="178">
        <f t="shared" si="363"/>
        <v>0</v>
      </c>
      <c r="I144" s="178"/>
      <c r="J144" s="178">
        <f t="shared" si="364"/>
        <v>0</v>
      </c>
      <c r="K1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4" s="178">
        <f t="shared" si="365"/>
        <v>0</v>
      </c>
      <c r="AC1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4" s="178">
        <f t="shared" si="366"/>
        <v>0</v>
      </c>
      <c r="AG1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4" s="178">
        <f t="shared" si="367"/>
        <v>0</v>
      </c>
      <c r="AK1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4" s="178">
        <f t="shared" si="368"/>
        <v>0</v>
      </c>
      <c r="AO144" s="178">
        <f t="shared" si="369"/>
        <v>0</v>
      </c>
    </row>
    <row r="145" spans="2:41">
      <c r="B145" s="176" t="s">
        <v>687</v>
      </c>
      <c r="C145" s="177" t="s">
        <v>688</v>
      </c>
      <c r="D1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78">
        <f t="shared" si="289"/>
        <v>0</v>
      </c>
      <c r="G145" s="178"/>
      <c r="H145" s="178">
        <f t="shared" si="363"/>
        <v>0</v>
      </c>
      <c r="I145" s="178"/>
      <c r="J145" s="178">
        <f t="shared" si="364"/>
        <v>0</v>
      </c>
      <c r="K1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5" s="178">
        <f t="shared" si="365"/>
        <v>0</v>
      </c>
      <c r="AC1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5" s="178">
        <f t="shared" si="366"/>
        <v>0</v>
      </c>
      <c r="AG1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5" s="178">
        <f t="shared" si="367"/>
        <v>0</v>
      </c>
      <c r="AK1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5" s="178">
        <f t="shared" si="368"/>
        <v>0</v>
      </c>
      <c r="AO145" s="178">
        <f t="shared" si="369"/>
        <v>0</v>
      </c>
    </row>
    <row r="146" spans="2:41">
      <c r="B146" s="176" t="s">
        <v>689</v>
      </c>
      <c r="C146" s="177" t="s">
        <v>690</v>
      </c>
      <c r="D1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78">
        <f t="shared" ref="F146" si="386">D146+E146</f>
        <v>0</v>
      </c>
      <c r="G146" s="178"/>
      <c r="H146" s="178">
        <f t="shared" ref="H146" si="387">F146-G146</f>
        <v>0</v>
      </c>
      <c r="I146" s="178"/>
      <c r="J146" s="178">
        <f t="shared" ref="J146" si="388">F146-I146</f>
        <v>0</v>
      </c>
      <c r="K1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6" s="178">
        <f t="shared" ref="AB146" si="389">Y146+Z146+AA146</f>
        <v>0</v>
      </c>
      <c r="AC1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6" s="178">
        <f t="shared" ref="AF146" si="390">AC146+AD146+AE146</f>
        <v>0</v>
      </c>
      <c r="AG1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6" s="178">
        <f t="shared" ref="AJ146" si="391">AG146+AH146+AI146</f>
        <v>0</v>
      </c>
      <c r="AK1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6" s="178">
        <f t="shared" ref="AN146" si="392">AK146+AL146+AM146</f>
        <v>0</v>
      </c>
      <c r="AO146" s="178">
        <f t="shared" ref="AO146" si="393">AB146+AF146+AJ146+AN146</f>
        <v>0</v>
      </c>
    </row>
    <row r="147" spans="2:41">
      <c r="B147" s="176" t="s">
        <v>691</v>
      </c>
      <c r="C147" s="177" t="s">
        <v>692</v>
      </c>
      <c r="D1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78">
        <f t="shared" ref="F147" si="394">D147+E147</f>
        <v>0</v>
      </c>
      <c r="G147" s="178"/>
      <c r="H147" s="178">
        <f t="shared" ref="H147" si="395">F147-G147</f>
        <v>0</v>
      </c>
      <c r="I147" s="178"/>
      <c r="J147" s="178">
        <f t="shared" ref="J147" si="396">F147-I147</f>
        <v>0</v>
      </c>
      <c r="K1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7" s="178">
        <f t="shared" ref="AB147" si="397">Y147+Z147+AA147</f>
        <v>0</v>
      </c>
      <c r="AC1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7" s="178">
        <f t="shared" ref="AF147" si="398">AC147+AD147+AE147</f>
        <v>0</v>
      </c>
      <c r="AG1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7" s="178">
        <f t="shared" ref="AJ147" si="399">AG147+AH147+AI147</f>
        <v>0</v>
      </c>
      <c r="AK1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7" s="178">
        <f t="shared" ref="AN147" si="400">AK147+AL147+AM147</f>
        <v>0</v>
      </c>
      <c r="AO147" s="178">
        <f t="shared" ref="AO147" si="401">AB147+AF147+AJ147+AN147</f>
        <v>0</v>
      </c>
    </row>
    <row r="148" spans="2:41">
      <c r="B148" s="176" t="s">
        <v>693</v>
      </c>
      <c r="C148" s="177" t="s">
        <v>694</v>
      </c>
      <c r="D1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78">
        <f t="shared" si="289"/>
        <v>0</v>
      </c>
      <c r="G148" s="178"/>
      <c r="H148" s="178">
        <f t="shared" si="363"/>
        <v>0</v>
      </c>
      <c r="I148" s="178"/>
      <c r="J148" s="178">
        <f t="shared" si="364"/>
        <v>0</v>
      </c>
      <c r="K1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8" s="178">
        <f t="shared" si="365"/>
        <v>0</v>
      </c>
      <c r="AC1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8" s="178">
        <f t="shared" si="366"/>
        <v>0</v>
      </c>
      <c r="AG1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8" s="178">
        <f t="shared" si="367"/>
        <v>0</v>
      </c>
      <c r="AK1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8" s="178">
        <f t="shared" si="368"/>
        <v>0</v>
      </c>
      <c r="AO148" s="178">
        <f t="shared" si="369"/>
        <v>0</v>
      </c>
    </row>
    <row r="149" spans="2:41">
      <c r="B149" s="185" t="s">
        <v>289</v>
      </c>
      <c r="C149" s="186" t="s">
        <v>173</v>
      </c>
      <c r="D149" s="187">
        <f>SUM(D150:D163)</f>
        <v>446000</v>
      </c>
      <c r="E149" s="187">
        <f>SUM(E150:E163)</f>
        <v>1700000</v>
      </c>
      <c r="F149" s="187">
        <f t="shared" si="289"/>
        <v>2146000</v>
      </c>
      <c r="G149" s="187">
        <f>SUM(G150:G163)</f>
        <v>0</v>
      </c>
      <c r="H149" s="187">
        <f t="shared" si="2"/>
        <v>2146000</v>
      </c>
      <c r="I149" s="187">
        <f>SUM(I150:I163)</f>
        <v>0</v>
      </c>
      <c r="J149" s="187">
        <f t="shared" si="3"/>
        <v>2146000</v>
      </c>
      <c r="K149" s="187">
        <f t="shared" ref="K149:AA149" si="402">SUM(K150:K163)</f>
        <v>956000</v>
      </c>
      <c r="L149" s="187">
        <f t="shared" si="402"/>
        <v>0</v>
      </c>
      <c r="M149" s="187">
        <f t="shared" si="402"/>
        <v>0</v>
      </c>
      <c r="N149" s="187">
        <f t="shared" si="402"/>
        <v>1190000</v>
      </c>
      <c r="O149" s="187">
        <f t="shared" si="402"/>
        <v>0</v>
      </c>
      <c r="P149" s="187">
        <f t="shared" ref="P149:Q149" si="403">SUM(P150:P163)</f>
        <v>0</v>
      </c>
      <c r="Q149" s="187">
        <f t="shared" si="403"/>
        <v>0</v>
      </c>
      <c r="R149" s="187">
        <f t="shared" si="402"/>
        <v>0</v>
      </c>
      <c r="S149" s="187">
        <f t="shared" si="402"/>
        <v>0</v>
      </c>
      <c r="T149" s="187">
        <f t="shared" si="402"/>
        <v>0</v>
      </c>
      <c r="U149" s="187">
        <f t="shared" si="402"/>
        <v>0</v>
      </c>
      <c r="V149" s="187">
        <f t="shared" ref="V149" si="404">SUM(V150:V163)</f>
        <v>0</v>
      </c>
      <c r="W149" s="187">
        <f t="shared" si="402"/>
        <v>0</v>
      </c>
      <c r="X149" s="187">
        <f t="shared" si="402"/>
        <v>0</v>
      </c>
      <c r="Y149" s="187">
        <f t="shared" si="402"/>
        <v>780000</v>
      </c>
      <c r="Z149" s="187">
        <f t="shared" si="402"/>
        <v>1130000</v>
      </c>
      <c r="AA149" s="187">
        <f t="shared" si="402"/>
        <v>176000</v>
      </c>
      <c r="AB149" s="187">
        <f t="shared" si="5"/>
        <v>2086000</v>
      </c>
      <c r="AC149" s="187">
        <f>SUM(AC150:AC163)</f>
        <v>60000</v>
      </c>
      <c r="AD149" s="187">
        <f>SUM(AD150:AD163)</f>
        <v>0</v>
      </c>
      <c r="AE149" s="187">
        <f>SUM(AE150:AE163)</f>
        <v>0</v>
      </c>
      <c r="AF149" s="187">
        <f t="shared" si="6"/>
        <v>60000</v>
      </c>
      <c r="AG149" s="187">
        <f>SUM(AG150:AG163)</f>
        <v>0</v>
      </c>
      <c r="AH149" s="187">
        <f>SUM(AH150:AH163)</f>
        <v>0</v>
      </c>
      <c r="AI149" s="187">
        <f>SUM(AI150:AI163)</f>
        <v>0</v>
      </c>
      <c r="AJ149" s="187">
        <f t="shared" si="7"/>
        <v>0</v>
      </c>
      <c r="AK149" s="187">
        <f>SUM(AK150:AK163)</f>
        <v>0</v>
      </c>
      <c r="AL149" s="187">
        <f>SUM(AL150:AL163)</f>
        <v>0</v>
      </c>
      <c r="AM149" s="187">
        <f>SUM(AM150:AM163)</f>
        <v>0</v>
      </c>
      <c r="AN149" s="187">
        <f t="shared" si="8"/>
        <v>0</v>
      </c>
      <c r="AO149" s="187">
        <f t="shared" si="9"/>
        <v>2146000</v>
      </c>
    </row>
    <row r="150" spans="2:41">
      <c r="B150" s="176" t="s">
        <v>695</v>
      </c>
      <c r="C150" s="177" t="s">
        <v>696</v>
      </c>
      <c r="D1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78">
        <f t="shared" si="289"/>
        <v>0</v>
      </c>
      <c r="G150" s="178"/>
      <c r="H150" s="178">
        <f t="shared" ref="H150:H163" si="405">F150-G150</f>
        <v>0</v>
      </c>
      <c r="I150" s="178"/>
      <c r="J150" s="178">
        <f t="shared" ref="J150:J163" si="406">F150-I150</f>
        <v>0</v>
      </c>
      <c r="K1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0" s="178">
        <f t="shared" ref="AB150:AB163" si="407">Y150+Z150+AA150</f>
        <v>0</v>
      </c>
      <c r="AC1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0" s="178">
        <f t="shared" ref="AF150:AF163" si="408">AC150+AD150+AE150</f>
        <v>0</v>
      </c>
      <c r="AG1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0" s="178">
        <f t="shared" ref="AJ150:AJ163" si="409">AG150+AH150+AI150</f>
        <v>0</v>
      </c>
      <c r="AK1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0" s="178">
        <f t="shared" ref="AN150:AN163" si="410">AK150+AL150+AM150</f>
        <v>0</v>
      </c>
      <c r="AO150" s="178">
        <f t="shared" ref="AO150:AO163" si="411">AB150+AF150+AJ150+AN150</f>
        <v>0</v>
      </c>
    </row>
    <row r="151" spans="2:41">
      <c r="B151" s="176" t="s">
        <v>290</v>
      </c>
      <c r="C151" s="177" t="s">
        <v>174</v>
      </c>
      <c r="D1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78">
        <f t="shared" si="289"/>
        <v>0</v>
      </c>
      <c r="G151" s="178"/>
      <c r="H151" s="178">
        <f t="shared" si="405"/>
        <v>0</v>
      </c>
      <c r="I151" s="178"/>
      <c r="J151" s="178">
        <f t="shared" si="406"/>
        <v>0</v>
      </c>
      <c r="K1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1" s="178">
        <f t="shared" si="407"/>
        <v>0</v>
      </c>
      <c r="AC1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1" s="178">
        <f t="shared" si="408"/>
        <v>0</v>
      </c>
      <c r="AG1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1" s="178">
        <f t="shared" si="409"/>
        <v>0</v>
      </c>
      <c r="AK1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1" s="178">
        <f t="shared" si="410"/>
        <v>0</v>
      </c>
      <c r="AO151" s="178">
        <f t="shared" si="411"/>
        <v>0</v>
      </c>
    </row>
    <row r="152" spans="2:41">
      <c r="B152" s="176" t="s">
        <v>697</v>
      </c>
      <c r="C152" s="177" t="s">
        <v>698</v>
      </c>
      <c r="D1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78">
        <f t="shared" si="289"/>
        <v>0</v>
      </c>
      <c r="G152" s="178"/>
      <c r="H152" s="178">
        <f t="shared" si="405"/>
        <v>0</v>
      </c>
      <c r="I152" s="178"/>
      <c r="J152" s="178">
        <f t="shared" si="406"/>
        <v>0</v>
      </c>
      <c r="K1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2" s="178">
        <f t="shared" si="407"/>
        <v>0</v>
      </c>
      <c r="AC1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2" s="178">
        <f t="shared" si="408"/>
        <v>0</v>
      </c>
      <c r="AG1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2" s="178">
        <f t="shared" si="409"/>
        <v>0</v>
      </c>
      <c r="AK1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2" s="178">
        <f t="shared" si="410"/>
        <v>0</v>
      </c>
      <c r="AO152" s="178">
        <f t="shared" si="411"/>
        <v>0</v>
      </c>
    </row>
    <row r="153" spans="2:41">
      <c r="B153" s="176" t="s">
        <v>699</v>
      </c>
      <c r="C153" s="177" t="s">
        <v>700</v>
      </c>
      <c r="D1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78">
        <f t="shared" si="289"/>
        <v>0</v>
      </c>
      <c r="G153" s="178"/>
      <c r="H153" s="178">
        <f t="shared" si="405"/>
        <v>0</v>
      </c>
      <c r="I153" s="178"/>
      <c r="J153" s="178">
        <f t="shared" si="406"/>
        <v>0</v>
      </c>
      <c r="K1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3" s="178">
        <f t="shared" si="407"/>
        <v>0</v>
      </c>
      <c r="AC1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3" s="178">
        <f t="shared" si="408"/>
        <v>0</v>
      </c>
      <c r="AG1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3" s="178">
        <f t="shared" si="409"/>
        <v>0</v>
      </c>
      <c r="AK1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3" s="178">
        <f t="shared" si="410"/>
        <v>0</v>
      </c>
      <c r="AO153" s="178">
        <f t="shared" si="411"/>
        <v>0</v>
      </c>
    </row>
    <row r="154" spans="2:41">
      <c r="B154" s="176" t="s">
        <v>291</v>
      </c>
      <c r="C154" s="177" t="s">
        <v>175</v>
      </c>
      <c r="D1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78">
        <f t="shared" ref="F154:F158" si="412">D154+E154</f>
        <v>0</v>
      </c>
      <c r="G154" s="178"/>
      <c r="H154" s="178">
        <f t="shared" ref="H154:H158" si="413">F154-G154</f>
        <v>0</v>
      </c>
      <c r="I154" s="178"/>
      <c r="J154" s="178">
        <f t="shared" ref="J154:J158" si="414">F154-I154</f>
        <v>0</v>
      </c>
      <c r="K1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4" s="178">
        <f t="shared" ref="AB154:AB158" si="415">Y154+Z154+AA154</f>
        <v>0</v>
      </c>
      <c r="AC1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4" s="178">
        <f t="shared" ref="AF154:AF158" si="416">AC154+AD154+AE154</f>
        <v>0</v>
      </c>
      <c r="AG1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4" s="178">
        <f t="shared" ref="AJ154:AJ158" si="417">AG154+AH154+AI154</f>
        <v>0</v>
      </c>
      <c r="AK1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4" s="178">
        <f t="shared" ref="AN154:AN158" si="418">AK154+AL154+AM154</f>
        <v>0</v>
      </c>
      <c r="AO154" s="178">
        <f t="shared" ref="AO154:AO158" si="419">AB154+AF154+AJ154+AN154</f>
        <v>0</v>
      </c>
    </row>
    <row r="155" spans="2:41">
      <c r="B155" s="176" t="s">
        <v>701</v>
      </c>
      <c r="C155" s="177" t="s">
        <v>702</v>
      </c>
      <c r="D1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78">
        <f t="shared" si="412"/>
        <v>0</v>
      </c>
      <c r="G155" s="178"/>
      <c r="H155" s="178">
        <f t="shared" si="413"/>
        <v>0</v>
      </c>
      <c r="I155" s="178"/>
      <c r="J155" s="178">
        <f t="shared" si="414"/>
        <v>0</v>
      </c>
      <c r="K1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5" s="178">
        <f t="shared" si="415"/>
        <v>0</v>
      </c>
      <c r="AC1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5" s="178">
        <f t="shared" si="416"/>
        <v>0</v>
      </c>
      <c r="AG1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5" s="178">
        <f t="shared" si="417"/>
        <v>0</v>
      </c>
      <c r="AK1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5" s="178">
        <f t="shared" si="418"/>
        <v>0</v>
      </c>
      <c r="AO155" s="178">
        <f t="shared" si="419"/>
        <v>0</v>
      </c>
    </row>
    <row r="156" spans="2:41">
      <c r="B156" s="176" t="s">
        <v>703</v>
      </c>
      <c r="C156" s="177" t="s">
        <v>704</v>
      </c>
      <c r="D1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78">
        <f t="shared" si="412"/>
        <v>0</v>
      </c>
      <c r="G156" s="178"/>
      <c r="H156" s="178">
        <f t="shared" si="413"/>
        <v>0</v>
      </c>
      <c r="I156" s="178"/>
      <c r="J156" s="178">
        <f t="shared" si="414"/>
        <v>0</v>
      </c>
      <c r="K1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6" s="178">
        <f t="shared" si="415"/>
        <v>0</v>
      </c>
      <c r="AC1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6" s="178">
        <f t="shared" si="416"/>
        <v>0</v>
      </c>
      <c r="AG1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6" s="178">
        <f t="shared" si="417"/>
        <v>0</v>
      </c>
      <c r="AK1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6" s="178">
        <f t="shared" si="418"/>
        <v>0</v>
      </c>
      <c r="AO156" s="178">
        <f t="shared" si="419"/>
        <v>0</v>
      </c>
    </row>
    <row r="157" spans="2:41">
      <c r="B157" s="176" t="s">
        <v>292</v>
      </c>
      <c r="C157" s="177" t="s">
        <v>176</v>
      </c>
      <c r="D1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78">
        <f t="shared" si="412"/>
        <v>0</v>
      </c>
      <c r="G157" s="178"/>
      <c r="H157" s="178">
        <f t="shared" si="413"/>
        <v>0</v>
      </c>
      <c r="I157" s="178"/>
      <c r="J157" s="178">
        <f t="shared" si="414"/>
        <v>0</v>
      </c>
      <c r="K1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7" s="178">
        <f t="shared" si="415"/>
        <v>0</v>
      </c>
      <c r="AC1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7" s="178">
        <f t="shared" si="416"/>
        <v>0</v>
      </c>
      <c r="AG1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7" s="178">
        <f t="shared" si="417"/>
        <v>0</v>
      </c>
      <c r="AK1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7" s="178">
        <f t="shared" si="418"/>
        <v>0</v>
      </c>
      <c r="AO157" s="178">
        <f t="shared" si="419"/>
        <v>0</v>
      </c>
    </row>
    <row r="158" spans="2:41">
      <c r="B158" s="176" t="s">
        <v>705</v>
      </c>
      <c r="C158" s="177" t="s">
        <v>706</v>
      </c>
      <c r="D1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90000</v>
      </c>
      <c r="E1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78">
        <f t="shared" si="412"/>
        <v>90000</v>
      </c>
      <c r="G158" s="178"/>
      <c r="H158" s="178">
        <f t="shared" si="413"/>
        <v>90000</v>
      </c>
      <c r="I158" s="178"/>
      <c r="J158" s="178">
        <f t="shared" si="414"/>
        <v>90000</v>
      </c>
      <c r="K1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90000</v>
      </c>
      <c r="O1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30000</v>
      </c>
      <c r="AA1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8" s="178">
        <f t="shared" si="415"/>
        <v>30000</v>
      </c>
      <c r="AC1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60000</v>
      </c>
      <c r="AD1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8" s="178">
        <f t="shared" si="416"/>
        <v>60000</v>
      </c>
      <c r="AG1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8" s="178">
        <f t="shared" si="417"/>
        <v>0</v>
      </c>
      <c r="AK1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8" s="178">
        <f t="shared" si="418"/>
        <v>0</v>
      </c>
      <c r="AO158" s="178">
        <f t="shared" si="419"/>
        <v>90000</v>
      </c>
    </row>
    <row r="159" spans="2:41">
      <c r="B159" s="176" t="s">
        <v>707</v>
      </c>
      <c r="C159" s="177" t="s">
        <v>708</v>
      </c>
      <c r="D1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78">
        <f t="shared" ref="F159:F161" si="420">D159+E159</f>
        <v>0</v>
      </c>
      <c r="G159" s="178"/>
      <c r="H159" s="178">
        <f t="shared" ref="H159:H161" si="421">F159-G159</f>
        <v>0</v>
      </c>
      <c r="I159" s="178"/>
      <c r="J159" s="178">
        <f t="shared" ref="J159:J161" si="422">F159-I159</f>
        <v>0</v>
      </c>
      <c r="K1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9" s="178">
        <f t="shared" ref="AB159:AB161" si="423">Y159+Z159+AA159</f>
        <v>0</v>
      </c>
      <c r="AC1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9" s="178">
        <f t="shared" ref="AF159:AF161" si="424">AC159+AD159+AE159</f>
        <v>0</v>
      </c>
      <c r="AG1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9" s="178">
        <f t="shared" ref="AJ159:AJ161" si="425">AG159+AH159+AI159</f>
        <v>0</v>
      </c>
      <c r="AK1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9" s="178">
        <f t="shared" ref="AN159:AN161" si="426">AK159+AL159+AM159</f>
        <v>0</v>
      </c>
      <c r="AO159" s="178">
        <f t="shared" ref="AO159:AO161" si="427">AB159+AF159+AJ159+AN159</f>
        <v>0</v>
      </c>
    </row>
    <row r="160" spans="2:41">
      <c r="B160" s="176" t="s">
        <v>709</v>
      </c>
      <c r="C160" s="177" t="s">
        <v>710</v>
      </c>
      <c r="D16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78">
        <f t="shared" si="420"/>
        <v>0</v>
      </c>
      <c r="G160" s="178"/>
      <c r="H160" s="178">
        <f t="shared" si="421"/>
        <v>0</v>
      </c>
      <c r="I160" s="178"/>
      <c r="J160" s="178">
        <f t="shared" si="422"/>
        <v>0</v>
      </c>
      <c r="K1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0" s="178">
        <f t="shared" si="423"/>
        <v>0</v>
      </c>
      <c r="AC1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0" s="178">
        <f t="shared" si="424"/>
        <v>0</v>
      </c>
      <c r="AG1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0" s="178">
        <f t="shared" si="425"/>
        <v>0</v>
      </c>
      <c r="AK1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0" s="178">
        <f t="shared" si="426"/>
        <v>0</v>
      </c>
      <c r="AO160" s="178">
        <f t="shared" si="427"/>
        <v>0</v>
      </c>
    </row>
    <row r="161" spans="2:41">
      <c r="B161" s="176" t="s">
        <v>293</v>
      </c>
      <c r="C161" s="177" t="s">
        <v>177</v>
      </c>
      <c r="D1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78">
        <f t="shared" si="420"/>
        <v>0</v>
      </c>
      <c r="G161" s="178"/>
      <c r="H161" s="178">
        <f t="shared" si="421"/>
        <v>0</v>
      </c>
      <c r="I161" s="178"/>
      <c r="J161" s="178">
        <f t="shared" si="422"/>
        <v>0</v>
      </c>
      <c r="K1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1" s="178">
        <f t="shared" si="423"/>
        <v>0</v>
      </c>
      <c r="AC1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1" s="178">
        <f t="shared" si="424"/>
        <v>0</v>
      </c>
      <c r="AG1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1" s="178">
        <f t="shared" si="425"/>
        <v>0</v>
      </c>
      <c r="AK1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1" s="178">
        <f t="shared" si="426"/>
        <v>0</v>
      </c>
      <c r="AO161" s="178">
        <f t="shared" si="427"/>
        <v>0</v>
      </c>
    </row>
    <row r="162" spans="2:41">
      <c r="B162" s="176" t="s">
        <v>711</v>
      </c>
      <c r="C162" s="177" t="s">
        <v>712</v>
      </c>
      <c r="D1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356000</v>
      </c>
      <c r="E1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1700000</v>
      </c>
      <c r="F162" s="178">
        <f t="shared" si="289"/>
        <v>2056000</v>
      </c>
      <c r="G162" s="178"/>
      <c r="H162" s="178">
        <f t="shared" si="405"/>
        <v>2056000</v>
      </c>
      <c r="I162" s="178"/>
      <c r="J162" s="178">
        <f t="shared" si="406"/>
        <v>2056000</v>
      </c>
      <c r="K1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956000</v>
      </c>
      <c r="L1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1100000</v>
      </c>
      <c r="O1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780000</v>
      </c>
      <c r="Z1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1100000</v>
      </c>
      <c r="AA1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176000</v>
      </c>
      <c r="AB162" s="178">
        <f t="shared" si="407"/>
        <v>2056000</v>
      </c>
      <c r="AC1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2" s="178">
        <f t="shared" si="408"/>
        <v>0</v>
      </c>
      <c r="AG1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2" s="178">
        <f t="shared" si="409"/>
        <v>0</v>
      </c>
      <c r="AK1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2" s="178">
        <f t="shared" si="410"/>
        <v>0</v>
      </c>
      <c r="AO162" s="178">
        <f t="shared" si="411"/>
        <v>2056000</v>
      </c>
    </row>
    <row r="163" spans="2:41">
      <c r="B163" s="176" t="s">
        <v>713</v>
      </c>
      <c r="C163" s="177" t="s">
        <v>714</v>
      </c>
      <c r="D1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78">
        <f t="shared" si="289"/>
        <v>0</v>
      </c>
      <c r="G163" s="178"/>
      <c r="H163" s="178">
        <f t="shared" si="405"/>
        <v>0</v>
      </c>
      <c r="I163" s="178"/>
      <c r="J163" s="178">
        <f t="shared" si="406"/>
        <v>0</v>
      </c>
      <c r="K1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3" s="178">
        <f t="shared" si="407"/>
        <v>0</v>
      </c>
      <c r="AC1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3" s="178">
        <f t="shared" si="408"/>
        <v>0</v>
      </c>
      <c r="AG1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3" s="178">
        <f t="shared" si="409"/>
        <v>0</v>
      </c>
      <c r="AK1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3" s="178">
        <f t="shared" si="410"/>
        <v>0</v>
      </c>
      <c r="AO163" s="178">
        <f t="shared" si="411"/>
        <v>0</v>
      </c>
    </row>
    <row r="164" spans="2:41">
      <c r="B164" s="185" t="s">
        <v>294</v>
      </c>
      <c r="C164" s="186" t="s">
        <v>178</v>
      </c>
      <c r="D164" s="187">
        <f>SUM(D165:D189)</f>
        <v>187030</v>
      </c>
      <c r="E164" s="187">
        <f>SUM(E165:E189)</f>
        <v>70000</v>
      </c>
      <c r="F164" s="187">
        <f t="shared" si="289"/>
        <v>257030</v>
      </c>
      <c r="G164" s="187">
        <f>SUM(G165:G189)</f>
        <v>0</v>
      </c>
      <c r="H164" s="187">
        <f t="shared" si="2"/>
        <v>257030</v>
      </c>
      <c r="I164" s="187">
        <f>SUM(I165:I189)</f>
        <v>0</v>
      </c>
      <c r="J164" s="187">
        <f t="shared" si="3"/>
        <v>257030</v>
      </c>
      <c r="K164" s="187">
        <f t="shared" ref="K164:AA164" si="428">SUM(K165:K189)</f>
        <v>0</v>
      </c>
      <c r="L164" s="187">
        <f t="shared" si="428"/>
        <v>18250</v>
      </c>
      <c r="M164" s="187">
        <f t="shared" si="428"/>
        <v>75800</v>
      </c>
      <c r="N164" s="187">
        <f t="shared" si="428"/>
        <v>70000</v>
      </c>
      <c r="O164" s="187">
        <f t="shared" si="428"/>
        <v>10000</v>
      </c>
      <c r="P164" s="187">
        <f t="shared" ref="P164:Q164" si="429">SUM(P165:P189)</f>
        <v>0</v>
      </c>
      <c r="Q164" s="187">
        <f t="shared" si="429"/>
        <v>62800</v>
      </c>
      <c r="R164" s="187">
        <f t="shared" si="428"/>
        <v>0</v>
      </c>
      <c r="S164" s="187">
        <f t="shared" si="428"/>
        <v>0</v>
      </c>
      <c r="T164" s="187">
        <f t="shared" si="428"/>
        <v>2000</v>
      </c>
      <c r="U164" s="187">
        <f t="shared" si="428"/>
        <v>13180</v>
      </c>
      <c r="V164" s="187">
        <f t="shared" ref="V164" si="430">SUM(V165:V189)</f>
        <v>0</v>
      </c>
      <c r="W164" s="187">
        <f t="shared" si="428"/>
        <v>0</v>
      </c>
      <c r="X164" s="187">
        <f t="shared" si="428"/>
        <v>5000</v>
      </c>
      <c r="Y164" s="187">
        <f t="shared" si="428"/>
        <v>0</v>
      </c>
      <c r="Z164" s="187">
        <f t="shared" si="428"/>
        <v>78250</v>
      </c>
      <c r="AA164" s="187">
        <f t="shared" si="428"/>
        <v>16000</v>
      </c>
      <c r="AB164" s="187">
        <f t="shared" si="5"/>
        <v>94250</v>
      </c>
      <c r="AC164" s="187">
        <f>SUM(AC165:AC189)</f>
        <v>2000</v>
      </c>
      <c r="AD164" s="187">
        <f>SUM(AD165:AD189)</f>
        <v>15180</v>
      </c>
      <c r="AE164" s="187">
        <f>SUM(AE165:AE189)</f>
        <v>12800</v>
      </c>
      <c r="AF164" s="187">
        <f t="shared" si="6"/>
        <v>29980</v>
      </c>
      <c r="AG164" s="187">
        <f>SUM(AG165:AG189)</f>
        <v>2250</v>
      </c>
      <c r="AH164" s="187">
        <f>SUM(AH165:AH189)</f>
        <v>0</v>
      </c>
      <c r="AI164" s="187">
        <f>SUM(AI165:AI189)</f>
        <v>40000</v>
      </c>
      <c r="AJ164" s="187">
        <f t="shared" si="7"/>
        <v>42250</v>
      </c>
      <c r="AK164" s="187">
        <f>SUM(AK165:AK189)</f>
        <v>62550</v>
      </c>
      <c r="AL164" s="187">
        <f>SUM(AL165:AL189)</f>
        <v>5000</v>
      </c>
      <c r="AM164" s="187">
        <f>SUM(AM165:AM189)</f>
        <v>23000</v>
      </c>
      <c r="AN164" s="187">
        <f t="shared" si="8"/>
        <v>90550</v>
      </c>
      <c r="AO164" s="187">
        <f t="shared" si="9"/>
        <v>257030</v>
      </c>
    </row>
    <row r="165" spans="2:41">
      <c r="B165" s="176" t="s">
        <v>295</v>
      </c>
      <c r="C165" s="177" t="s">
        <v>179</v>
      </c>
      <c r="D1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78">
        <f t="shared" si="289"/>
        <v>0</v>
      </c>
      <c r="G165" s="178"/>
      <c r="H165" s="178">
        <f t="shared" ref="H165:H168" si="431">F165-G165</f>
        <v>0</v>
      </c>
      <c r="I165" s="178"/>
      <c r="J165" s="178">
        <f t="shared" ref="J165:J168" si="432">F165-I165</f>
        <v>0</v>
      </c>
      <c r="K1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5" s="178">
        <f t="shared" ref="AB165:AB168" si="433">Y165+Z165+AA165</f>
        <v>0</v>
      </c>
      <c r="AC1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5" s="178">
        <f t="shared" ref="AF165:AF168" si="434">AC165+AD165+AE165</f>
        <v>0</v>
      </c>
      <c r="AG1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5" s="178">
        <f t="shared" ref="AJ165:AJ168" si="435">AG165+AH165+AI165</f>
        <v>0</v>
      </c>
      <c r="AK1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5" s="178">
        <f t="shared" ref="AN165:AN168" si="436">AK165+AL165+AM165</f>
        <v>0</v>
      </c>
      <c r="AO165" s="178">
        <f t="shared" ref="AO165:AO168" si="437">AB165+AF165+AJ165+AN165</f>
        <v>0</v>
      </c>
    </row>
    <row r="166" spans="2:41">
      <c r="B166" s="176" t="s">
        <v>715</v>
      </c>
      <c r="C166" s="177" t="s">
        <v>716</v>
      </c>
      <c r="D1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78">
        <f t="shared" si="289"/>
        <v>0</v>
      </c>
      <c r="G166" s="178"/>
      <c r="H166" s="178">
        <f t="shared" si="431"/>
        <v>0</v>
      </c>
      <c r="I166" s="178"/>
      <c r="J166" s="178">
        <f t="shared" si="432"/>
        <v>0</v>
      </c>
      <c r="K1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6" s="178">
        <f t="shared" si="433"/>
        <v>0</v>
      </c>
      <c r="AC1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6" s="178">
        <f t="shared" si="434"/>
        <v>0</v>
      </c>
      <c r="AG1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6" s="178">
        <f t="shared" si="435"/>
        <v>0</v>
      </c>
      <c r="AK1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6" s="178">
        <f t="shared" si="436"/>
        <v>0</v>
      </c>
      <c r="AO166" s="178">
        <f t="shared" si="437"/>
        <v>0</v>
      </c>
    </row>
    <row r="167" spans="2:41">
      <c r="B167" s="176" t="s">
        <v>717</v>
      </c>
      <c r="C167" s="177" t="s">
        <v>718</v>
      </c>
      <c r="D16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78">
        <f t="shared" ref="F167" si="438">D167+E167</f>
        <v>0</v>
      </c>
      <c r="G167" s="178"/>
      <c r="H167" s="178">
        <f t="shared" ref="H167" si="439">F167-G167</f>
        <v>0</v>
      </c>
      <c r="I167" s="178"/>
      <c r="J167" s="178">
        <f t="shared" ref="J167" si="440">F167-I167</f>
        <v>0</v>
      </c>
      <c r="K1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7" s="178">
        <f t="shared" ref="AB167" si="441">Y167+Z167+AA167</f>
        <v>0</v>
      </c>
      <c r="AC1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7" s="178">
        <f t="shared" ref="AF167" si="442">AC167+AD167+AE167</f>
        <v>0</v>
      </c>
      <c r="AG1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7" s="178">
        <f t="shared" ref="AJ167" si="443">AG167+AH167+AI167</f>
        <v>0</v>
      </c>
      <c r="AK1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7" s="178">
        <f t="shared" ref="AN167" si="444">AK167+AL167+AM167</f>
        <v>0</v>
      </c>
      <c r="AO167" s="178">
        <f t="shared" ref="AO167" si="445">AB167+AF167+AJ167+AN167</f>
        <v>0</v>
      </c>
    </row>
    <row r="168" spans="2:41">
      <c r="B168" s="176" t="s">
        <v>719</v>
      </c>
      <c r="C168" s="177" t="s">
        <v>720</v>
      </c>
      <c r="D1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78">
        <f t="shared" si="289"/>
        <v>0</v>
      </c>
      <c r="G168" s="178"/>
      <c r="H168" s="178">
        <f t="shared" si="431"/>
        <v>0</v>
      </c>
      <c r="I168" s="178"/>
      <c r="J168" s="178">
        <f t="shared" si="432"/>
        <v>0</v>
      </c>
      <c r="K1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8" s="178">
        <f t="shared" si="433"/>
        <v>0</v>
      </c>
      <c r="AC1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8" s="178">
        <f t="shared" si="434"/>
        <v>0</v>
      </c>
      <c r="AG1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8" s="178">
        <f t="shared" si="435"/>
        <v>0</v>
      </c>
      <c r="AK1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8" s="178">
        <f t="shared" si="436"/>
        <v>0</v>
      </c>
      <c r="AO168" s="178">
        <f t="shared" si="437"/>
        <v>0</v>
      </c>
    </row>
    <row r="169" spans="2:41">
      <c r="B169" s="176" t="s">
        <v>721</v>
      </c>
      <c r="C169" s="177" t="s">
        <v>722</v>
      </c>
      <c r="D1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78">
        <f t="shared" ref="F169:F177" si="446">D169+E169</f>
        <v>0</v>
      </c>
      <c r="G169" s="178"/>
      <c r="H169" s="178">
        <f t="shared" ref="H169:H177" si="447">F169-G169</f>
        <v>0</v>
      </c>
      <c r="I169" s="178"/>
      <c r="J169" s="178">
        <f t="shared" ref="J169:J177" si="448">F169-I169</f>
        <v>0</v>
      </c>
      <c r="K1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9" s="178">
        <f t="shared" ref="AB169:AB177" si="449">Y169+Z169+AA169</f>
        <v>0</v>
      </c>
      <c r="AC1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9" s="178">
        <f t="shared" ref="AF169:AF177" si="450">AC169+AD169+AE169</f>
        <v>0</v>
      </c>
      <c r="AG1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9" s="178">
        <f t="shared" ref="AJ169:AJ177" si="451">AG169+AH169+AI169</f>
        <v>0</v>
      </c>
      <c r="AK1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9" s="178">
        <f t="shared" ref="AN169:AN177" si="452">AK169+AL169+AM169</f>
        <v>0</v>
      </c>
      <c r="AO169" s="178">
        <f t="shared" ref="AO169:AO177" si="453">AB169+AF169+AJ169+AN169</f>
        <v>0</v>
      </c>
    </row>
    <row r="170" spans="2:41">
      <c r="B170" s="176" t="s">
        <v>296</v>
      </c>
      <c r="C170" s="177" t="s">
        <v>180</v>
      </c>
      <c r="D1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78">
        <f t="shared" si="446"/>
        <v>0</v>
      </c>
      <c r="G170" s="178"/>
      <c r="H170" s="178">
        <f t="shared" si="447"/>
        <v>0</v>
      </c>
      <c r="I170" s="178"/>
      <c r="J170" s="178">
        <f t="shared" si="448"/>
        <v>0</v>
      </c>
      <c r="K1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0" s="178">
        <f t="shared" si="449"/>
        <v>0</v>
      </c>
      <c r="AC1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0" s="178">
        <f t="shared" si="450"/>
        <v>0</v>
      </c>
      <c r="AG1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0" s="178">
        <f t="shared" si="451"/>
        <v>0</v>
      </c>
      <c r="AK1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0" s="178">
        <f t="shared" si="452"/>
        <v>0</v>
      </c>
      <c r="AO170" s="178">
        <f t="shared" si="453"/>
        <v>0</v>
      </c>
    </row>
    <row r="171" spans="2:41">
      <c r="B171" s="176" t="s">
        <v>723</v>
      </c>
      <c r="C171" s="177" t="s">
        <v>724</v>
      </c>
      <c r="D1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174030</v>
      </c>
      <c r="E1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78">
        <f t="shared" si="446"/>
        <v>174030</v>
      </c>
      <c r="G171" s="178"/>
      <c r="H171" s="178">
        <f t="shared" si="447"/>
        <v>174030</v>
      </c>
      <c r="I171" s="178"/>
      <c r="J171" s="178">
        <f t="shared" si="448"/>
        <v>174030</v>
      </c>
      <c r="K1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18250</v>
      </c>
      <c r="M1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74800</v>
      </c>
      <c r="N1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10000</v>
      </c>
      <c r="P1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62800</v>
      </c>
      <c r="R1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2000</v>
      </c>
      <c r="U1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1180</v>
      </c>
      <c r="V1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5000</v>
      </c>
      <c r="Y1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7250</v>
      </c>
      <c r="AA1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16000</v>
      </c>
      <c r="AB171" s="178">
        <f t="shared" si="449"/>
        <v>23250</v>
      </c>
      <c r="AC1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v>
      </c>
      <c r="AD1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15180</v>
      </c>
      <c r="AE1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12800</v>
      </c>
      <c r="AF171" s="178">
        <f t="shared" si="450"/>
        <v>29980</v>
      </c>
      <c r="AG1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2250</v>
      </c>
      <c r="AH1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40000</v>
      </c>
      <c r="AJ171" s="178">
        <f t="shared" si="451"/>
        <v>42250</v>
      </c>
      <c r="AK1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62550</v>
      </c>
      <c r="AL1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5000</v>
      </c>
      <c r="AM1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11000</v>
      </c>
      <c r="AN171" s="178">
        <f t="shared" si="452"/>
        <v>78550</v>
      </c>
      <c r="AO171" s="178">
        <f t="shared" si="453"/>
        <v>174030</v>
      </c>
    </row>
    <row r="172" spans="2:41">
      <c r="B172" s="176" t="s">
        <v>725</v>
      </c>
      <c r="C172" s="177" t="s">
        <v>726</v>
      </c>
      <c r="D1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78">
        <f t="shared" si="446"/>
        <v>0</v>
      </c>
      <c r="G172" s="178"/>
      <c r="H172" s="178">
        <f t="shared" si="447"/>
        <v>0</v>
      </c>
      <c r="I172" s="178"/>
      <c r="J172" s="178">
        <f t="shared" si="448"/>
        <v>0</v>
      </c>
      <c r="K1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2" s="178">
        <f t="shared" si="449"/>
        <v>0</v>
      </c>
      <c r="AC1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2" s="178">
        <f t="shared" si="450"/>
        <v>0</v>
      </c>
      <c r="AG1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2" s="178">
        <f t="shared" si="451"/>
        <v>0</v>
      </c>
      <c r="AK1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2" s="178">
        <f t="shared" si="452"/>
        <v>0</v>
      </c>
      <c r="AO172" s="178">
        <f t="shared" si="453"/>
        <v>0</v>
      </c>
    </row>
    <row r="173" spans="2:41">
      <c r="B173" s="176" t="s">
        <v>727</v>
      </c>
      <c r="C173" s="177" t="s">
        <v>728</v>
      </c>
      <c r="D1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78">
        <f t="shared" si="446"/>
        <v>0</v>
      </c>
      <c r="G173" s="178"/>
      <c r="H173" s="178">
        <f t="shared" si="447"/>
        <v>0</v>
      </c>
      <c r="I173" s="178"/>
      <c r="J173" s="178">
        <f t="shared" si="448"/>
        <v>0</v>
      </c>
      <c r="K1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3" s="178">
        <f t="shared" si="449"/>
        <v>0</v>
      </c>
      <c r="AC1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3" s="178">
        <f t="shared" si="450"/>
        <v>0</v>
      </c>
      <c r="AG1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3" s="178">
        <f t="shared" si="451"/>
        <v>0</v>
      </c>
      <c r="AK1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3" s="178">
        <f t="shared" si="452"/>
        <v>0</v>
      </c>
      <c r="AO173" s="178">
        <f t="shared" si="453"/>
        <v>0</v>
      </c>
    </row>
    <row r="174" spans="2:41">
      <c r="B174" s="176" t="s">
        <v>729</v>
      </c>
      <c r="C174" s="177" t="s">
        <v>730</v>
      </c>
      <c r="D1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78">
        <f t="shared" si="446"/>
        <v>0</v>
      </c>
      <c r="G174" s="178"/>
      <c r="H174" s="178">
        <f t="shared" si="447"/>
        <v>0</v>
      </c>
      <c r="I174" s="178"/>
      <c r="J174" s="178">
        <f t="shared" si="448"/>
        <v>0</v>
      </c>
      <c r="K1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4" s="178">
        <f t="shared" si="449"/>
        <v>0</v>
      </c>
      <c r="AC1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4" s="178">
        <f t="shared" si="450"/>
        <v>0</v>
      </c>
      <c r="AG1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4" s="178">
        <f t="shared" si="451"/>
        <v>0</v>
      </c>
      <c r="AK1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4" s="178">
        <f t="shared" si="452"/>
        <v>0</v>
      </c>
      <c r="AO174" s="178">
        <f t="shared" si="453"/>
        <v>0</v>
      </c>
    </row>
    <row r="175" spans="2:41">
      <c r="B175" s="176" t="s">
        <v>731</v>
      </c>
      <c r="C175" s="177" t="s">
        <v>732</v>
      </c>
      <c r="D1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78">
        <f t="shared" si="446"/>
        <v>0</v>
      </c>
      <c r="G175" s="178"/>
      <c r="H175" s="178">
        <f t="shared" si="447"/>
        <v>0</v>
      </c>
      <c r="I175" s="178"/>
      <c r="J175" s="178">
        <f t="shared" si="448"/>
        <v>0</v>
      </c>
      <c r="K1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5" s="178">
        <f t="shared" si="449"/>
        <v>0</v>
      </c>
      <c r="AC1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5" s="178">
        <f t="shared" si="450"/>
        <v>0</v>
      </c>
      <c r="AG1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5" s="178">
        <f t="shared" si="451"/>
        <v>0</v>
      </c>
      <c r="AK1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5" s="178">
        <f t="shared" si="452"/>
        <v>0</v>
      </c>
      <c r="AO175" s="178">
        <f t="shared" si="453"/>
        <v>0</v>
      </c>
    </row>
    <row r="176" spans="2:41">
      <c r="B176" s="176" t="s">
        <v>297</v>
      </c>
      <c r="C176" s="177" t="s">
        <v>733</v>
      </c>
      <c r="D1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78">
        <f t="shared" si="446"/>
        <v>0</v>
      </c>
      <c r="G176" s="178"/>
      <c r="H176" s="178">
        <f t="shared" si="447"/>
        <v>0</v>
      </c>
      <c r="I176" s="178"/>
      <c r="J176" s="178">
        <f t="shared" si="448"/>
        <v>0</v>
      </c>
      <c r="K1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6" s="178">
        <f t="shared" si="449"/>
        <v>0</v>
      </c>
      <c r="AC1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6" s="178">
        <f t="shared" si="450"/>
        <v>0</v>
      </c>
      <c r="AG1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6" s="178">
        <f t="shared" si="451"/>
        <v>0</v>
      </c>
      <c r="AK1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6" s="178">
        <f t="shared" si="452"/>
        <v>0</v>
      </c>
      <c r="AO176" s="178">
        <f t="shared" si="453"/>
        <v>0</v>
      </c>
    </row>
    <row r="177" spans="2:41">
      <c r="B177" s="176" t="s">
        <v>734</v>
      </c>
      <c r="C177" s="177" t="s">
        <v>735</v>
      </c>
      <c r="D1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78">
        <f t="shared" si="446"/>
        <v>0</v>
      </c>
      <c r="G177" s="178"/>
      <c r="H177" s="178">
        <f t="shared" si="447"/>
        <v>0</v>
      </c>
      <c r="I177" s="178"/>
      <c r="J177" s="178">
        <f t="shared" si="448"/>
        <v>0</v>
      </c>
      <c r="K1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7" s="178">
        <f t="shared" si="449"/>
        <v>0</v>
      </c>
      <c r="AC1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7" s="178">
        <f t="shared" si="450"/>
        <v>0</v>
      </c>
      <c r="AG1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7" s="178">
        <f t="shared" si="451"/>
        <v>0</v>
      </c>
      <c r="AK1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7" s="178">
        <f t="shared" si="452"/>
        <v>0</v>
      </c>
      <c r="AO177" s="178">
        <f t="shared" si="453"/>
        <v>0</v>
      </c>
    </row>
    <row r="178" spans="2:41">
      <c r="B178" s="176" t="s">
        <v>298</v>
      </c>
      <c r="C178" s="177" t="s">
        <v>736</v>
      </c>
      <c r="D1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78">
        <f t="shared" ref="F178:F185" si="454">D178+E178</f>
        <v>0</v>
      </c>
      <c r="G178" s="178"/>
      <c r="H178" s="178">
        <f t="shared" ref="H178:H185" si="455">F178-G178</f>
        <v>0</v>
      </c>
      <c r="I178" s="178"/>
      <c r="J178" s="178">
        <f t="shared" ref="J178:J185" si="456">F178-I178</f>
        <v>0</v>
      </c>
      <c r="K1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8" s="178">
        <f t="shared" ref="AB178:AB185" si="457">Y178+Z178+AA178</f>
        <v>0</v>
      </c>
      <c r="AC1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8" s="178">
        <f t="shared" ref="AF178:AF185" si="458">AC178+AD178+AE178</f>
        <v>0</v>
      </c>
      <c r="AG1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8" s="178">
        <f t="shared" ref="AJ178:AJ185" si="459">AG178+AH178+AI178</f>
        <v>0</v>
      </c>
      <c r="AK1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8" s="178">
        <f t="shared" ref="AN178:AN185" si="460">AK178+AL178+AM178</f>
        <v>0</v>
      </c>
      <c r="AO178" s="178">
        <f t="shared" ref="AO178:AO185" si="461">AB178+AF178+AJ178+AN178</f>
        <v>0</v>
      </c>
    </row>
    <row r="179" spans="2:41">
      <c r="B179" s="176" t="s">
        <v>737</v>
      </c>
      <c r="C179" s="177" t="s">
        <v>736</v>
      </c>
      <c r="D1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v>
      </c>
      <c r="E1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78">
        <f t="shared" si="454"/>
        <v>1000</v>
      </c>
      <c r="G179" s="178"/>
      <c r="H179" s="178">
        <f t="shared" si="455"/>
        <v>1000</v>
      </c>
      <c r="I179" s="178"/>
      <c r="J179" s="178">
        <f t="shared" si="456"/>
        <v>1000</v>
      </c>
      <c r="K1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1000</v>
      </c>
      <c r="N1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1000</v>
      </c>
      <c r="AA1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9" s="178">
        <f t="shared" si="457"/>
        <v>1000</v>
      </c>
      <c r="AC1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9" s="178">
        <f t="shared" si="458"/>
        <v>0</v>
      </c>
      <c r="AG1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9" s="178">
        <f t="shared" si="459"/>
        <v>0</v>
      </c>
      <c r="AK1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9" s="178">
        <f t="shared" si="460"/>
        <v>0</v>
      </c>
      <c r="AO179" s="178">
        <f t="shared" si="461"/>
        <v>1000</v>
      </c>
    </row>
    <row r="180" spans="2:41">
      <c r="B180" s="176" t="s">
        <v>738</v>
      </c>
      <c r="C180" s="177" t="s">
        <v>739</v>
      </c>
      <c r="D1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78">
        <f t="shared" si="454"/>
        <v>0</v>
      </c>
      <c r="G180" s="178"/>
      <c r="H180" s="178">
        <f t="shared" si="455"/>
        <v>0</v>
      </c>
      <c r="I180" s="178"/>
      <c r="J180" s="178">
        <f t="shared" si="456"/>
        <v>0</v>
      </c>
      <c r="K1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0" s="178">
        <f t="shared" si="457"/>
        <v>0</v>
      </c>
      <c r="AC1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0" s="178">
        <f t="shared" si="458"/>
        <v>0</v>
      </c>
      <c r="AG1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0" s="178">
        <f t="shared" si="459"/>
        <v>0</v>
      </c>
      <c r="AK1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0" s="178">
        <f t="shared" si="460"/>
        <v>0</v>
      </c>
      <c r="AO180" s="178">
        <f t="shared" si="461"/>
        <v>0</v>
      </c>
    </row>
    <row r="181" spans="2:41">
      <c r="B181" s="176" t="s">
        <v>740</v>
      </c>
      <c r="C181" s="177" t="s">
        <v>741</v>
      </c>
      <c r="D1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78">
        <f t="shared" si="454"/>
        <v>0</v>
      </c>
      <c r="G181" s="178"/>
      <c r="H181" s="178">
        <f t="shared" si="455"/>
        <v>0</v>
      </c>
      <c r="I181" s="178"/>
      <c r="J181" s="178">
        <f t="shared" si="456"/>
        <v>0</v>
      </c>
      <c r="K1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1" s="178">
        <f t="shared" si="457"/>
        <v>0</v>
      </c>
      <c r="AC1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1" s="178">
        <f t="shared" si="458"/>
        <v>0</v>
      </c>
      <c r="AG1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1" s="178">
        <f t="shared" si="459"/>
        <v>0</v>
      </c>
      <c r="AK1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1" s="178">
        <f t="shared" si="460"/>
        <v>0</v>
      </c>
      <c r="AO181" s="178">
        <f t="shared" si="461"/>
        <v>0</v>
      </c>
    </row>
    <row r="182" spans="2:41">
      <c r="B182" s="176" t="s">
        <v>299</v>
      </c>
      <c r="C182" s="177" t="s">
        <v>742</v>
      </c>
      <c r="D1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78">
        <f t="shared" si="454"/>
        <v>0</v>
      </c>
      <c r="G182" s="178"/>
      <c r="H182" s="178">
        <f t="shared" si="455"/>
        <v>0</v>
      </c>
      <c r="I182" s="178"/>
      <c r="J182" s="178">
        <f t="shared" si="456"/>
        <v>0</v>
      </c>
      <c r="K1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2" s="178">
        <f t="shared" si="457"/>
        <v>0</v>
      </c>
      <c r="AC1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2" s="178">
        <f t="shared" si="458"/>
        <v>0</v>
      </c>
      <c r="AG1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2" s="178">
        <f t="shared" si="459"/>
        <v>0</v>
      </c>
      <c r="AK1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2" s="178">
        <f t="shared" si="460"/>
        <v>0</v>
      </c>
      <c r="AO182" s="178">
        <f t="shared" si="461"/>
        <v>0</v>
      </c>
    </row>
    <row r="183" spans="2:41">
      <c r="B183" s="176" t="s">
        <v>743</v>
      </c>
      <c r="C183" s="177" t="s">
        <v>742</v>
      </c>
      <c r="D18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78">
        <f t="shared" si="454"/>
        <v>0</v>
      </c>
      <c r="G183" s="178"/>
      <c r="H183" s="178">
        <f t="shared" si="455"/>
        <v>0</v>
      </c>
      <c r="I183" s="178"/>
      <c r="J183" s="178">
        <f t="shared" si="456"/>
        <v>0</v>
      </c>
      <c r="K1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3" s="178">
        <f t="shared" si="457"/>
        <v>0</v>
      </c>
      <c r="AC1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3" s="178">
        <f t="shared" si="458"/>
        <v>0</v>
      </c>
      <c r="AG1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3" s="178">
        <f t="shared" si="459"/>
        <v>0</v>
      </c>
      <c r="AK1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3" s="178">
        <f t="shared" si="460"/>
        <v>0</v>
      </c>
      <c r="AO183" s="178">
        <f t="shared" si="461"/>
        <v>0</v>
      </c>
    </row>
    <row r="184" spans="2:41">
      <c r="B184" s="176" t="s">
        <v>744</v>
      </c>
      <c r="C184" s="177" t="s">
        <v>745</v>
      </c>
      <c r="D1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78">
        <f t="shared" si="454"/>
        <v>0</v>
      </c>
      <c r="G184" s="178"/>
      <c r="H184" s="178">
        <f t="shared" si="455"/>
        <v>0</v>
      </c>
      <c r="I184" s="178"/>
      <c r="J184" s="178">
        <f t="shared" si="456"/>
        <v>0</v>
      </c>
      <c r="K1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4" s="178">
        <f t="shared" si="457"/>
        <v>0</v>
      </c>
      <c r="AC1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4" s="178">
        <f t="shared" si="458"/>
        <v>0</v>
      </c>
      <c r="AG1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4" s="178">
        <f t="shared" si="459"/>
        <v>0</v>
      </c>
      <c r="AK1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4" s="178">
        <f t="shared" si="460"/>
        <v>0</v>
      </c>
      <c r="AO184" s="178">
        <f t="shared" si="461"/>
        <v>0</v>
      </c>
    </row>
    <row r="185" spans="2:41">
      <c r="B185" s="176" t="s">
        <v>746</v>
      </c>
      <c r="C185" s="177" t="s">
        <v>747</v>
      </c>
      <c r="D18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78">
        <f t="shared" si="454"/>
        <v>0</v>
      </c>
      <c r="G185" s="178"/>
      <c r="H185" s="178">
        <f t="shared" si="455"/>
        <v>0</v>
      </c>
      <c r="I185" s="178"/>
      <c r="J185" s="178">
        <f t="shared" si="456"/>
        <v>0</v>
      </c>
      <c r="K1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5" s="178">
        <f t="shared" si="457"/>
        <v>0</v>
      </c>
      <c r="AC1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5" s="178">
        <f t="shared" si="458"/>
        <v>0</v>
      </c>
      <c r="AG1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5" s="178">
        <f t="shared" si="459"/>
        <v>0</v>
      </c>
      <c r="AK1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5" s="178">
        <f t="shared" si="460"/>
        <v>0</v>
      </c>
      <c r="AO185" s="178">
        <f t="shared" si="461"/>
        <v>0</v>
      </c>
    </row>
    <row r="186" spans="2:41">
      <c r="B186" s="176" t="s">
        <v>300</v>
      </c>
      <c r="C186" s="177" t="s">
        <v>748</v>
      </c>
      <c r="D1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78">
        <f t="shared" ref="F186:F189" si="462">D186+E186</f>
        <v>0</v>
      </c>
      <c r="G186" s="178"/>
      <c r="H186" s="178">
        <f t="shared" ref="H186:H189" si="463">F186-G186</f>
        <v>0</v>
      </c>
      <c r="I186" s="178"/>
      <c r="J186" s="178">
        <f t="shared" ref="J186:J189" si="464">F186-I186</f>
        <v>0</v>
      </c>
      <c r="K1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6" s="178">
        <f t="shared" ref="AB186:AB189" si="465">Y186+Z186+AA186</f>
        <v>0</v>
      </c>
      <c r="AC1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6" s="178">
        <f t="shared" ref="AF186:AF189" si="466">AC186+AD186+AE186</f>
        <v>0</v>
      </c>
      <c r="AG1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6" s="178">
        <f t="shared" ref="AJ186:AJ189" si="467">AG186+AH186+AI186</f>
        <v>0</v>
      </c>
      <c r="AK1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6" s="178">
        <f t="shared" ref="AN186:AN189" si="468">AK186+AL186+AM186</f>
        <v>0</v>
      </c>
      <c r="AO186" s="178">
        <f t="shared" ref="AO186:AO189" si="469">AB186+AF186+AJ186+AN186</f>
        <v>0</v>
      </c>
    </row>
    <row r="187" spans="2:41">
      <c r="B187" s="176" t="s">
        <v>749</v>
      </c>
      <c r="C187" s="177" t="s">
        <v>750</v>
      </c>
      <c r="D1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E1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70000</v>
      </c>
      <c r="F187" s="178">
        <f t="shared" si="462"/>
        <v>82000</v>
      </c>
      <c r="G187" s="178"/>
      <c r="H187" s="178">
        <f t="shared" si="463"/>
        <v>82000</v>
      </c>
      <c r="I187" s="178"/>
      <c r="J187" s="178">
        <f t="shared" si="464"/>
        <v>82000</v>
      </c>
      <c r="K1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70000</v>
      </c>
      <c r="O1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12000</v>
      </c>
      <c r="V1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70000</v>
      </c>
      <c r="AA1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7" s="178">
        <f t="shared" si="465"/>
        <v>70000</v>
      </c>
      <c r="AC1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7" s="178">
        <f t="shared" si="466"/>
        <v>0</v>
      </c>
      <c r="AG1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7" s="178">
        <f t="shared" si="467"/>
        <v>0</v>
      </c>
      <c r="AK1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12000</v>
      </c>
      <c r="AN187" s="178">
        <f t="shared" si="468"/>
        <v>12000</v>
      </c>
      <c r="AO187" s="178">
        <f t="shared" si="469"/>
        <v>82000</v>
      </c>
    </row>
    <row r="188" spans="2:41">
      <c r="B188" s="176" t="s">
        <v>751</v>
      </c>
      <c r="C188" s="177" t="s">
        <v>752</v>
      </c>
      <c r="D1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78">
        <f t="shared" si="462"/>
        <v>0</v>
      </c>
      <c r="G188" s="178"/>
      <c r="H188" s="178">
        <f t="shared" si="463"/>
        <v>0</v>
      </c>
      <c r="I188" s="178"/>
      <c r="J188" s="178">
        <f t="shared" si="464"/>
        <v>0</v>
      </c>
      <c r="K1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8" s="178">
        <f t="shared" si="465"/>
        <v>0</v>
      </c>
      <c r="AC1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8" s="178">
        <f t="shared" si="466"/>
        <v>0</v>
      </c>
      <c r="AG1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8" s="178">
        <f t="shared" si="467"/>
        <v>0</v>
      </c>
      <c r="AK1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8" s="178">
        <f t="shared" si="468"/>
        <v>0</v>
      </c>
      <c r="AO188" s="178">
        <f t="shared" si="469"/>
        <v>0</v>
      </c>
    </row>
    <row r="189" spans="2:41">
      <c r="B189" s="176" t="s">
        <v>753</v>
      </c>
      <c r="C189" s="177" t="s">
        <v>754</v>
      </c>
      <c r="D18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78">
        <f t="shared" si="462"/>
        <v>0</v>
      </c>
      <c r="G189" s="178"/>
      <c r="H189" s="178">
        <f t="shared" si="463"/>
        <v>0</v>
      </c>
      <c r="I189" s="178"/>
      <c r="J189" s="178">
        <f t="shared" si="464"/>
        <v>0</v>
      </c>
      <c r="K18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9" s="178">
        <f t="shared" si="465"/>
        <v>0</v>
      </c>
      <c r="AC1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9" s="178">
        <f t="shared" si="466"/>
        <v>0</v>
      </c>
      <c r="AG1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9" s="178">
        <f t="shared" si="467"/>
        <v>0</v>
      </c>
      <c r="AK1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9" s="178">
        <f t="shared" si="468"/>
        <v>0</v>
      </c>
      <c r="AO189" s="178">
        <f t="shared" si="469"/>
        <v>0</v>
      </c>
    </row>
    <row r="190" spans="2:41">
      <c r="B190" s="185" t="s">
        <v>301</v>
      </c>
      <c r="C190" s="186" t="s">
        <v>181</v>
      </c>
      <c r="D190" s="187">
        <f>D191+D199</f>
        <v>1699925</v>
      </c>
      <c r="E190" s="187">
        <f>E191+E199</f>
        <v>1199000</v>
      </c>
      <c r="F190" s="187">
        <f t="shared" si="289"/>
        <v>2898925</v>
      </c>
      <c r="G190" s="187">
        <f>G191+G199</f>
        <v>0</v>
      </c>
      <c r="H190" s="187">
        <f t="shared" si="2"/>
        <v>2898925</v>
      </c>
      <c r="I190" s="187">
        <f>I191+I199</f>
        <v>0</v>
      </c>
      <c r="J190" s="187">
        <f t="shared" si="3"/>
        <v>2898925</v>
      </c>
      <c r="K190" s="187">
        <f t="shared" ref="K190:AA190" si="470">K191+K199</f>
        <v>125500</v>
      </c>
      <c r="L190" s="187">
        <f t="shared" si="470"/>
        <v>1863400</v>
      </c>
      <c r="M190" s="187">
        <f t="shared" si="470"/>
        <v>265250</v>
      </c>
      <c r="N190" s="187">
        <f t="shared" si="470"/>
        <v>432375</v>
      </c>
      <c r="O190" s="187">
        <f t="shared" si="470"/>
        <v>0</v>
      </c>
      <c r="P190" s="187">
        <f t="shared" si="470"/>
        <v>0</v>
      </c>
      <c r="Q190" s="187">
        <f t="shared" si="470"/>
        <v>0</v>
      </c>
      <c r="R190" s="187">
        <f t="shared" si="470"/>
        <v>0</v>
      </c>
      <c r="S190" s="187">
        <f t="shared" si="470"/>
        <v>36000</v>
      </c>
      <c r="T190" s="187">
        <f t="shared" si="470"/>
        <v>0</v>
      </c>
      <c r="U190" s="187">
        <f t="shared" si="470"/>
        <v>0</v>
      </c>
      <c r="V190" s="187">
        <f t="shared" si="470"/>
        <v>0</v>
      </c>
      <c r="W190" s="187">
        <f t="shared" si="470"/>
        <v>0</v>
      </c>
      <c r="X190" s="187">
        <f t="shared" si="470"/>
        <v>176400</v>
      </c>
      <c r="Y190" s="187">
        <f t="shared" si="470"/>
        <v>83000</v>
      </c>
      <c r="Z190" s="187">
        <f t="shared" si="470"/>
        <v>583900</v>
      </c>
      <c r="AA190" s="187">
        <f t="shared" si="470"/>
        <v>181250</v>
      </c>
      <c r="AB190" s="187">
        <f t="shared" si="5"/>
        <v>848150</v>
      </c>
      <c r="AC190" s="187">
        <f t="shared" ref="AC190:AE190" si="471">AC191+AC199</f>
        <v>187375</v>
      </c>
      <c r="AD190" s="187">
        <f t="shared" si="471"/>
        <v>0</v>
      </c>
      <c r="AE190" s="187">
        <f t="shared" si="471"/>
        <v>1863400</v>
      </c>
      <c r="AF190" s="187">
        <f t="shared" si="6"/>
        <v>2050775</v>
      </c>
      <c r="AG190" s="187">
        <f t="shared" ref="AG190:AI190" si="472">AG191+AG199</f>
        <v>0</v>
      </c>
      <c r="AH190" s="187">
        <f t="shared" si="472"/>
        <v>0</v>
      </c>
      <c r="AI190" s="187">
        <f t="shared" si="472"/>
        <v>0</v>
      </c>
      <c r="AJ190" s="187">
        <f t="shared" si="7"/>
        <v>0</v>
      </c>
      <c r="AK190" s="187">
        <f t="shared" ref="AK190:AM190" si="473">AK191+AK199</f>
        <v>0</v>
      </c>
      <c r="AL190" s="187">
        <f t="shared" si="473"/>
        <v>0</v>
      </c>
      <c r="AM190" s="187">
        <f t="shared" si="473"/>
        <v>0</v>
      </c>
      <c r="AN190" s="187">
        <f t="shared" si="8"/>
        <v>0</v>
      </c>
      <c r="AO190" s="187">
        <f t="shared" si="9"/>
        <v>2898925</v>
      </c>
    </row>
    <row r="191" spans="2:41">
      <c r="B191" s="185" t="s">
        <v>302</v>
      </c>
      <c r="C191" s="186" t="s">
        <v>182</v>
      </c>
      <c r="D191" s="187">
        <f>SUM(D192:D198)</f>
        <v>475000</v>
      </c>
      <c r="E191" s="187">
        <f>SUM(E192:E198)</f>
        <v>250000</v>
      </c>
      <c r="F191" s="187">
        <f>D191+E191</f>
        <v>725000</v>
      </c>
      <c r="G191" s="187">
        <f>SUM(G192:G198)</f>
        <v>0</v>
      </c>
      <c r="H191" s="187">
        <f>F191-G191</f>
        <v>725000</v>
      </c>
      <c r="I191" s="187">
        <f>SUM(I192:I198)</f>
        <v>0</v>
      </c>
      <c r="J191" s="187">
        <f>F191-I191</f>
        <v>725000</v>
      </c>
      <c r="K191" s="187">
        <f t="shared" ref="K191:AA191" si="474">SUM(K192:K198)</f>
        <v>20000</v>
      </c>
      <c r="L191" s="187">
        <f t="shared" si="474"/>
        <v>492000</v>
      </c>
      <c r="M191" s="187">
        <f t="shared" si="474"/>
        <v>0</v>
      </c>
      <c r="N191" s="187">
        <f t="shared" si="474"/>
        <v>213000</v>
      </c>
      <c r="O191" s="187">
        <f t="shared" si="474"/>
        <v>0</v>
      </c>
      <c r="P191" s="187">
        <f t="shared" ref="P191:Q191" si="475">SUM(P192:P198)</f>
        <v>0</v>
      </c>
      <c r="Q191" s="187">
        <f t="shared" si="475"/>
        <v>0</v>
      </c>
      <c r="R191" s="187">
        <f t="shared" si="474"/>
        <v>0</v>
      </c>
      <c r="S191" s="187">
        <f t="shared" si="474"/>
        <v>0</v>
      </c>
      <c r="T191" s="187">
        <f t="shared" si="474"/>
        <v>0</v>
      </c>
      <c r="U191" s="187">
        <f t="shared" si="474"/>
        <v>0</v>
      </c>
      <c r="V191" s="187">
        <f t="shared" ref="V191" si="476">SUM(V192:V198)</f>
        <v>0</v>
      </c>
      <c r="W191" s="187">
        <f t="shared" si="474"/>
        <v>0</v>
      </c>
      <c r="X191" s="187">
        <f t="shared" si="474"/>
        <v>0</v>
      </c>
      <c r="Y191" s="187">
        <f t="shared" si="474"/>
        <v>0</v>
      </c>
      <c r="Z191" s="187">
        <f t="shared" si="474"/>
        <v>168000</v>
      </c>
      <c r="AA191" s="187">
        <f t="shared" si="474"/>
        <v>0</v>
      </c>
      <c r="AB191" s="187">
        <f>Y191+Z191+AA191</f>
        <v>168000</v>
      </c>
      <c r="AC191" s="187">
        <f>SUM(AC192:AC198)</f>
        <v>65000</v>
      </c>
      <c r="AD191" s="187">
        <f>SUM(AD192:AD198)</f>
        <v>0</v>
      </c>
      <c r="AE191" s="187">
        <f>SUM(AE192:AE198)</f>
        <v>492000</v>
      </c>
      <c r="AF191" s="187">
        <f>AC191+AD191+AE191</f>
        <v>557000</v>
      </c>
      <c r="AG191" s="187">
        <f>SUM(AG192:AG198)</f>
        <v>0</v>
      </c>
      <c r="AH191" s="187">
        <f>SUM(AH192:AH198)</f>
        <v>0</v>
      </c>
      <c r="AI191" s="187">
        <f>SUM(AI192:AI198)</f>
        <v>0</v>
      </c>
      <c r="AJ191" s="187">
        <f>AG191+AH191+AI191</f>
        <v>0</v>
      </c>
      <c r="AK191" s="187">
        <f>SUM(AK192:AK198)</f>
        <v>0</v>
      </c>
      <c r="AL191" s="187">
        <f>SUM(AL192:AL198)</f>
        <v>0</v>
      </c>
      <c r="AM191" s="187">
        <f>SUM(AM192:AM198)</f>
        <v>0</v>
      </c>
      <c r="AN191" s="187">
        <f>AK191+AL191+AM191</f>
        <v>0</v>
      </c>
      <c r="AO191" s="187">
        <f>AB191+AF191+AJ191+AN191</f>
        <v>725000</v>
      </c>
    </row>
    <row r="192" spans="2:41">
      <c r="B192" s="176" t="s">
        <v>308</v>
      </c>
      <c r="C192" s="177" t="s">
        <v>188</v>
      </c>
      <c r="D1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78">
        <f t="shared" ref="F192:F194" si="477">D192+E192</f>
        <v>0</v>
      </c>
      <c r="G192" s="178"/>
      <c r="H192" s="178">
        <f>F192-G192</f>
        <v>0</v>
      </c>
      <c r="I192" s="178"/>
      <c r="J192" s="178">
        <f>F192-I192</f>
        <v>0</v>
      </c>
      <c r="K1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2" s="178">
        <f>Y192+Z192+AA192</f>
        <v>0</v>
      </c>
      <c r="AC1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2" s="178">
        <f>AC192+AD192+AE192</f>
        <v>0</v>
      </c>
      <c r="AG1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2" s="178">
        <f>AG192+AH192+AI192</f>
        <v>0</v>
      </c>
      <c r="AK1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2" s="178">
        <f>AK192+AL192+AM192</f>
        <v>0</v>
      </c>
      <c r="AO192" s="178">
        <f>AB192+AF192+AJ192+AN192</f>
        <v>0</v>
      </c>
    </row>
    <row r="193" spans="2:41">
      <c r="B193" s="176" t="s">
        <v>755</v>
      </c>
      <c r="C193" s="177" t="s">
        <v>756</v>
      </c>
      <c r="D1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78">
        <f t="shared" ref="F193" si="478">D193+E193</f>
        <v>0</v>
      </c>
      <c r="G193" s="178"/>
      <c r="H193" s="178">
        <f t="shared" ref="H193" si="479">F193-G193</f>
        <v>0</v>
      </c>
      <c r="I193" s="178"/>
      <c r="J193" s="178">
        <f t="shared" ref="J193" si="480">F193-I193</f>
        <v>0</v>
      </c>
      <c r="K1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3" s="178">
        <f t="shared" ref="AB193" si="481">Y193+Z193+AA193</f>
        <v>0</v>
      </c>
      <c r="AC1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3" s="178">
        <f t="shared" ref="AF193" si="482">AC193+AD193+AE193</f>
        <v>0</v>
      </c>
      <c r="AG1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3" s="178">
        <f t="shared" ref="AJ193" si="483">AG193+AH193+AI193</f>
        <v>0</v>
      </c>
      <c r="AK1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3" s="178">
        <f t="shared" ref="AN193" si="484">AK193+AL193+AM193</f>
        <v>0</v>
      </c>
      <c r="AO193" s="178">
        <f t="shared" ref="AO193" si="485">AB193+AF193+AJ193+AN193</f>
        <v>0</v>
      </c>
    </row>
    <row r="194" spans="2:41">
      <c r="B194" s="176" t="s">
        <v>757</v>
      </c>
      <c r="C194" s="177" t="s">
        <v>758</v>
      </c>
      <c r="D1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78">
        <f t="shared" si="477"/>
        <v>0</v>
      </c>
      <c r="G194" s="178"/>
      <c r="H194" s="178">
        <f>F194-G194</f>
        <v>0</v>
      </c>
      <c r="I194" s="178"/>
      <c r="J194" s="178">
        <f>F194-I194</f>
        <v>0</v>
      </c>
      <c r="K1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4" s="178">
        <f>Y194+Z194+AA194</f>
        <v>0</v>
      </c>
      <c r="AC1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4" s="178">
        <f>AC194+AD194+AE194</f>
        <v>0</v>
      </c>
      <c r="AG1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4" s="178">
        <f>AG194+AH194+AI194</f>
        <v>0</v>
      </c>
      <c r="AK1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4" s="178">
        <f>AK194+AL194+AM194</f>
        <v>0</v>
      </c>
      <c r="AO194" s="178">
        <f>AB194+AF194+AJ194+AN194</f>
        <v>0</v>
      </c>
    </row>
    <row r="195" spans="2:41">
      <c r="B195" s="176" t="s">
        <v>759</v>
      </c>
      <c r="C195" s="177" t="s">
        <v>760</v>
      </c>
      <c r="D1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78">
        <f>D195+E195</f>
        <v>0</v>
      </c>
      <c r="G195" s="178"/>
      <c r="H195" s="178">
        <f t="shared" ref="H195:H196" si="486">F195-G195</f>
        <v>0</v>
      </c>
      <c r="I195" s="178"/>
      <c r="J195" s="178">
        <f t="shared" ref="J195:J196" si="487">F195-I195</f>
        <v>0</v>
      </c>
      <c r="K1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5" s="178">
        <f t="shared" ref="AB195:AB196" si="488">Y195+Z195+AA195</f>
        <v>0</v>
      </c>
      <c r="AC1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5" s="178">
        <f t="shared" ref="AF195:AF196" si="489">AC195+AD195+AE195</f>
        <v>0</v>
      </c>
      <c r="AG1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5" s="178">
        <f t="shared" ref="AJ195:AJ196" si="490">AG195+AH195+AI195</f>
        <v>0</v>
      </c>
      <c r="AK1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5" s="178">
        <f t="shared" ref="AN195:AN196" si="491">AK195+AL195+AM195</f>
        <v>0</v>
      </c>
      <c r="AO195" s="178">
        <f t="shared" ref="AO195:AO196" si="492">AB195+AF195+AJ195+AN195</f>
        <v>0</v>
      </c>
    </row>
    <row r="196" spans="2:41">
      <c r="B196" s="176" t="s">
        <v>761</v>
      </c>
      <c r="C196" s="177" t="s">
        <v>762</v>
      </c>
      <c r="D19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475000</v>
      </c>
      <c r="E19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250000</v>
      </c>
      <c r="F196" s="178">
        <f t="shared" ref="F196" si="493">D196+E196</f>
        <v>725000</v>
      </c>
      <c r="G196" s="178"/>
      <c r="H196" s="178">
        <f t="shared" si="486"/>
        <v>725000</v>
      </c>
      <c r="I196" s="178"/>
      <c r="J196" s="178">
        <f t="shared" si="487"/>
        <v>725000</v>
      </c>
      <c r="K1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20000</v>
      </c>
      <c r="L1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492000</v>
      </c>
      <c r="M1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213000</v>
      </c>
      <c r="O1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168000</v>
      </c>
      <c r="AA1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6" s="178">
        <f t="shared" si="488"/>
        <v>168000</v>
      </c>
      <c r="AC1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65000</v>
      </c>
      <c r="AD1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492000</v>
      </c>
      <c r="AF196" s="178">
        <f t="shared" si="489"/>
        <v>557000</v>
      </c>
      <c r="AG1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6" s="178">
        <f t="shared" si="490"/>
        <v>0</v>
      </c>
      <c r="AK1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6" s="178">
        <f t="shared" si="491"/>
        <v>0</v>
      </c>
      <c r="AO196" s="178">
        <f t="shared" si="492"/>
        <v>725000</v>
      </c>
    </row>
    <row r="197" spans="2:41">
      <c r="B197" s="176" t="s">
        <v>763</v>
      </c>
      <c r="C197" s="177" t="s">
        <v>764</v>
      </c>
      <c r="D19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78">
        <f t="shared" ref="F197" si="494">D197+E197</f>
        <v>0</v>
      </c>
      <c r="G197" s="178"/>
      <c r="H197" s="178">
        <f>F197-G197</f>
        <v>0</v>
      </c>
      <c r="I197" s="178"/>
      <c r="J197" s="178">
        <f>F197-I197</f>
        <v>0</v>
      </c>
      <c r="K1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7" s="178">
        <f>Y197+Z197+AA197</f>
        <v>0</v>
      </c>
      <c r="AC1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7" s="178">
        <f>AC197+AD197+AE197</f>
        <v>0</v>
      </c>
      <c r="AG1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7" s="178">
        <f>AG197+AH197+AI197</f>
        <v>0</v>
      </c>
      <c r="AK1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7" s="178">
        <f>AK197+AL197+AM197</f>
        <v>0</v>
      </c>
      <c r="AO197" s="178">
        <f>AB197+AF197+AJ197+AN197</f>
        <v>0</v>
      </c>
    </row>
    <row r="198" spans="2:41">
      <c r="B198" s="176" t="s">
        <v>765</v>
      </c>
      <c r="C198" s="177" t="s">
        <v>766</v>
      </c>
      <c r="D19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78">
        <f>D198+E198</f>
        <v>0</v>
      </c>
      <c r="G198" s="178"/>
      <c r="H198" s="178">
        <f t="shared" ref="H198" si="495">F198-G198</f>
        <v>0</v>
      </c>
      <c r="I198" s="178"/>
      <c r="J198" s="178">
        <f t="shared" ref="J198" si="496">F198-I198</f>
        <v>0</v>
      </c>
      <c r="K1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8" s="178">
        <f t="shared" ref="AB198" si="497">Y198+Z198+AA198</f>
        <v>0</v>
      </c>
      <c r="AC1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8" s="178">
        <f t="shared" ref="AF198" si="498">AC198+AD198+AE198</f>
        <v>0</v>
      </c>
      <c r="AG1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8" s="178">
        <f t="shared" ref="AJ198" si="499">AG198+AH198+AI198</f>
        <v>0</v>
      </c>
      <c r="AK1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8" s="178">
        <f t="shared" ref="AN198" si="500">AK198+AL198+AM198</f>
        <v>0</v>
      </c>
      <c r="AO198" s="178">
        <f t="shared" ref="AO198" si="501">AB198+AF198+AJ198+AN198</f>
        <v>0</v>
      </c>
    </row>
    <row r="199" spans="2:41">
      <c r="B199" s="185" t="s">
        <v>303</v>
      </c>
      <c r="C199" s="186" t="s">
        <v>183</v>
      </c>
      <c r="D199" s="187">
        <f>SUM(D200:D206)</f>
        <v>1224925</v>
      </c>
      <c r="E199" s="187">
        <f>SUM(E200:E206)</f>
        <v>949000</v>
      </c>
      <c r="F199" s="187">
        <f>D199+E199</f>
        <v>2173925</v>
      </c>
      <c r="G199" s="187">
        <f t="shared" ref="G199:I199" si="502">SUM(G200:G206)</f>
        <v>0</v>
      </c>
      <c r="H199" s="187">
        <f>F199-G199</f>
        <v>2173925</v>
      </c>
      <c r="I199" s="187">
        <f t="shared" si="502"/>
        <v>0</v>
      </c>
      <c r="J199" s="187">
        <f>F199-I199</f>
        <v>2173925</v>
      </c>
      <c r="K199" s="187">
        <f t="shared" ref="K199:AM199" si="503">SUM(K200:K206)</f>
        <v>105500</v>
      </c>
      <c r="L199" s="187">
        <f t="shared" si="503"/>
        <v>1371400</v>
      </c>
      <c r="M199" s="187">
        <f t="shared" si="503"/>
        <v>265250</v>
      </c>
      <c r="N199" s="187">
        <f t="shared" si="503"/>
        <v>219375</v>
      </c>
      <c r="O199" s="187">
        <f t="shared" si="503"/>
        <v>0</v>
      </c>
      <c r="P199" s="187">
        <f t="shared" ref="P199:Q199" si="504">SUM(P200:P206)</f>
        <v>0</v>
      </c>
      <c r="Q199" s="187">
        <f t="shared" si="504"/>
        <v>0</v>
      </c>
      <c r="R199" s="187">
        <f t="shared" si="503"/>
        <v>0</v>
      </c>
      <c r="S199" s="187">
        <f t="shared" si="503"/>
        <v>36000</v>
      </c>
      <c r="T199" s="187">
        <f t="shared" si="503"/>
        <v>0</v>
      </c>
      <c r="U199" s="187">
        <f t="shared" si="503"/>
        <v>0</v>
      </c>
      <c r="V199" s="187">
        <f t="shared" ref="V199" si="505">SUM(V200:V206)</f>
        <v>0</v>
      </c>
      <c r="W199" s="187">
        <f t="shared" si="503"/>
        <v>0</v>
      </c>
      <c r="X199" s="187">
        <f t="shared" si="503"/>
        <v>176400</v>
      </c>
      <c r="Y199" s="187">
        <f t="shared" si="503"/>
        <v>83000</v>
      </c>
      <c r="Z199" s="187">
        <f t="shared" si="503"/>
        <v>415900</v>
      </c>
      <c r="AA199" s="187">
        <f t="shared" si="503"/>
        <v>181250</v>
      </c>
      <c r="AB199" s="187">
        <f>Y199+Z199+AA199</f>
        <v>680150</v>
      </c>
      <c r="AC199" s="187">
        <f t="shared" si="503"/>
        <v>122375</v>
      </c>
      <c r="AD199" s="187">
        <f t="shared" si="503"/>
        <v>0</v>
      </c>
      <c r="AE199" s="187">
        <f t="shared" si="503"/>
        <v>1371400</v>
      </c>
      <c r="AF199" s="187">
        <f>AC199+AD199+AE199</f>
        <v>1493775</v>
      </c>
      <c r="AG199" s="187">
        <f t="shared" si="503"/>
        <v>0</v>
      </c>
      <c r="AH199" s="187">
        <f t="shared" si="503"/>
        <v>0</v>
      </c>
      <c r="AI199" s="187">
        <f t="shared" si="503"/>
        <v>0</v>
      </c>
      <c r="AJ199" s="187">
        <f>AG199+AH199+AI199</f>
        <v>0</v>
      </c>
      <c r="AK199" s="187">
        <f t="shared" si="503"/>
        <v>0</v>
      </c>
      <c r="AL199" s="187">
        <f t="shared" si="503"/>
        <v>0</v>
      </c>
      <c r="AM199" s="187">
        <f t="shared" si="503"/>
        <v>0</v>
      </c>
      <c r="AN199" s="187">
        <f>AK199+AL199+AM199</f>
        <v>0</v>
      </c>
      <c r="AO199" s="187">
        <f>AB199+AF199+AJ199+AN199</f>
        <v>2173925</v>
      </c>
    </row>
    <row r="200" spans="2:41">
      <c r="B200" s="176" t="s">
        <v>309</v>
      </c>
      <c r="C200" s="177" t="s">
        <v>189</v>
      </c>
      <c r="D20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145250</v>
      </c>
      <c r="E20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69000</v>
      </c>
      <c r="F200" s="178">
        <f>D200+E200</f>
        <v>214250</v>
      </c>
      <c r="G200" s="178"/>
      <c r="H200" s="178">
        <f t="shared" ref="H200:H206" si="506">F200-G200</f>
        <v>214250</v>
      </c>
      <c r="I200" s="178"/>
      <c r="J200" s="178">
        <f t="shared" ref="J200:J206" si="507">F200-I200</f>
        <v>214250</v>
      </c>
      <c r="K2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145250</v>
      </c>
      <c r="N2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69000</v>
      </c>
      <c r="O2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69000</v>
      </c>
      <c r="Z2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145250</v>
      </c>
      <c r="AB200" s="178">
        <f t="shared" ref="AB200:AB206" si="508">Y200+Z200+AA200</f>
        <v>214250</v>
      </c>
      <c r="AC2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0" s="178">
        <f t="shared" ref="AF200:AF206" si="509">AC200+AD200+AE200</f>
        <v>0</v>
      </c>
      <c r="AG2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0" s="178">
        <f t="shared" ref="AJ200:AJ206" si="510">AG200+AH200+AI200</f>
        <v>0</v>
      </c>
      <c r="AK2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0" s="178">
        <f t="shared" ref="AN200:AN206" si="511">AK200+AL200+AM200</f>
        <v>0</v>
      </c>
      <c r="AO200" s="178">
        <f t="shared" ref="AO200:AO206" si="512">AB200+AF200+AJ200+AN200</f>
        <v>214250</v>
      </c>
    </row>
    <row r="201" spans="2:41">
      <c r="B201" s="176" t="s">
        <v>767</v>
      </c>
      <c r="C201" s="177" t="s">
        <v>768</v>
      </c>
      <c r="D2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485900</v>
      </c>
      <c r="E2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78">
        <f>D201+E201</f>
        <v>485900</v>
      </c>
      <c r="G201" s="178"/>
      <c r="H201" s="178">
        <f t="shared" si="506"/>
        <v>485900</v>
      </c>
      <c r="I201" s="178"/>
      <c r="J201" s="178">
        <f t="shared" si="507"/>
        <v>485900</v>
      </c>
      <c r="K2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105500</v>
      </c>
      <c r="L2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120000</v>
      </c>
      <c r="N2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48000</v>
      </c>
      <c r="O2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36000</v>
      </c>
      <c r="T2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176400</v>
      </c>
      <c r="Y2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14000</v>
      </c>
      <c r="Z2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415900</v>
      </c>
      <c r="AA2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36000</v>
      </c>
      <c r="AB201" s="178">
        <f t="shared" si="508"/>
        <v>465900</v>
      </c>
      <c r="AC2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20000</v>
      </c>
      <c r="AD2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1" s="178">
        <f t="shared" si="509"/>
        <v>20000</v>
      </c>
      <c r="AG2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1" s="178">
        <f t="shared" si="510"/>
        <v>0</v>
      </c>
      <c r="AK2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1" s="178">
        <f t="shared" si="511"/>
        <v>0</v>
      </c>
      <c r="AO201" s="178">
        <f t="shared" si="512"/>
        <v>485900</v>
      </c>
    </row>
    <row r="202" spans="2:41">
      <c r="B202" s="176" t="s">
        <v>769</v>
      </c>
      <c r="C202" s="177" t="s">
        <v>768</v>
      </c>
      <c r="D2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78">
        <f t="shared" ref="F202:F204" si="513">D202+E202</f>
        <v>0</v>
      </c>
      <c r="G202" s="178"/>
      <c r="H202" s="178">
        <f t="shared" ref="H202:H204" si="514">F202-G202</f>
        <v>0</v>
      </c>
      <c r="I202" s="178"/>
      <c r="J202" s="178">
        <f t="shared" ref="J202:J204" si="515">F202-I202</f>
        <v>0</v>
      </c>
      <c r="K2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2" s="178">
        <f t="shared" ref="AB202:AB204" si="516">Y202+Z202+AA202</f>
        <v>0</v>
      </c>
      <c r="AC2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2" s="178">
        <f t="shared" ref="AF202:AF204" si="517">AC202+AD202+AE202</f>
        <v>0</v>
      </c>
      <c r="AG2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2" s="178">
        <f t="shared" ref="AJ202:AJ204" si="518">AG202+AH202+AI202</f>
        <v>0</v>
      </c>
      <c r="AK2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2" s="178">
        <f t="shared" ref="AN202:AN204" si="519">AK202+AL202+AM202</f>
        <v>0</v>
      </c>
      <c r="AO202" s="178">
        <f t="shared" ref="AO202:AO204" si="520">AB202+AF202+AJ202+AN202</f>
        <v>0</v>
      </c>
    </row>
    <row r="203" spans="2:41">
      <c r="B203" s="176" t="s">
        <v>770</v>
      </c>
      <c r="C203" s="177" t="s">
        <v>771</v>
      </c>
      <c r="D2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78">
        <f t="shared" si="513"/>
        <v>0</v>
      </c>
      <c r="G203" s="178"/>
      <c r="H203" s="178">
        <f t="shared" si="514"/>
        <v>0</v>
      </c>
      <c r="I203" s="178"/>
      <c r="J203" s="178">
        <f t="shared" si="515"/>
        <v>0</v>
      </c>
      <c r="K2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3" s="178">
        <f t="shared" si="516"/>
        <v>0</v>
      </c>
      <c r="AC2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3" s="178">
        <f t="shared" si="517"/>
        <v>0</v>
      </c>
      <c r="AG2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3" s="178">
        <f t="shared" si="518"/>
        <v>0</v>
      </c>
      <c r="AK2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3" s="178">
        <f t="shared" si="519"/>
        <v>0</v>
      </c>
      <c r="AO203" s="178">
        <f t="shared" si="520"/>
        <v>0</v>
      </c>
    </row>
    <row r="204" spans="2:41">
      <c r="B204" s="176" t="s">
        <v>310</v>
      </c>
      <c r="C204" s="177" t="s">
        <v>772</v>
      </c>
      <c r="D2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593775</v>
      </c>
      <c r="E2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880000</v>
      </c>
      <c r="F204" s="178">
        <f t="shared" si="513"/>
        <v>1473775</v>
      </c>
      <c r="G204" s="178"/>
      <c r="H204" s="178">
        <f t="shared" si="514"/>
        <v>1473775</v>
      </c>
      <c r="I204" s="178"/>
      <c r="J204" s="178">
        <f t="shared" si="515"/>
        <v>1473775</v>
      </c>
      <c r="K2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1371400</v>
      </c>
      <c r="M2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102375</v>
      </c>
      <c r="O2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4" s="178">
        <f t="shared" si="516"/>
        <v>0</v>
      </c>
      <c r="AC2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102375</v>
      </c>
      <c r="AD2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1371400</v>
      </c>
      <c r="AF204" s="178">
        <f t="shared" si="517"/>
        <v>1473775</v>
      </c>
      <c r="AG2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4" s="178">
        <f t="shared" si="518"/>
        <v>0</v>
      </c>
      <c r="AK2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4" s="178">
        <f t="shared" si="519"/>
        <v>0</v>
      </c>
      <c r="AO204" s="178">
        <f t="shared" si="520"/>
        <v>1473775</v>
      </c>
    </row>
    <row r="205" spans="2:41">
      <c r="B205" s="176" t="s">
        <v>773</v>
      </c>
      <c r="C205" s="177" t="s">
        <v>772</v>
      </c>
      <c r="D2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78">
        <f t="shared" ref="F205" si="521">D205+E205</f>
        <v>0</v>
      </c>
      <c r="G205" s="178"/>
      <c r="H205" s="178">
        <f t="shared" ref="H205" si="522">F205-G205</f>
        <v>0</v>
      </c>
      <c r="I205" s="178"/>
      <c r="J205" s="178">
        <f t="shared" ref="J205" si="523">F205-I205</f>
        <v>0</v>
      </c>
      <c r="K2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5" s="178">
        <f t="shared" ref="AB205" si="524">Y205+Z205+AA205</f>
        <v>0</v>
      </c>
      <c r="AC2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5" s="178">
        <f t="shared" ref="AF205" si="525">AC205+AD205+AE205</f>
        <v>0</v>
      </c>
      <c r="AG2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5" s="178">
        <f t="shared" ref="AJ205" si="526">AG205+AH205+AI205</f>
        <v>0</v>
      </c>
      <c r="AK2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5" s="178">
        <f t="shared" ref="AN205" si="527">AK205+AL205+AM205</f>
        <v>0</v>
      </c>
      <c r="AO205" s="178">
        <f t="shared" ref="AO205" si="528">AB205+AF205+AJ205+AN205</f>
        <v>0</v>
      </c>
    </row>
    <row r="206" spans="2:41">
      <c r="B206" s="176" t="s">
        <v>774</v>
      </c>
      <c r="C206" s="177" t="s">
        <v>775</v>
      </c>
      <c r="D20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78">
        <f>D206+E206</f>
        <v>0</v>
      </c>
      <c r="G206" s="178"/>
      <c r="H206" s="178">
        <f t="shared" si="506"/>
        <v>0</v>
      </c>
      <c r="I206" s="178"/>
      <c r="J206" s="178">
        <f t="shared" si="507"/>
        <v>0</v>
      </c>
      <c r="K2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6" s="178">
        <f t="shared" si="508"/>
        <v>0</v>
      </c>
      <c r="AC2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6" s="178">
        <f t="shared" si="509"/>
        <v>0</v>
      </c>
      <c r="AG2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6" s="178">
        <f t="shared" si="510"/>
        <v>0</v>
      </c>
      <c r="AK2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6" s="178">
        <f t="shared" si="511"/>
        <v>0</v>
      </c>
      <c r="AO206" s="178">
        <f t="shared" si="512"/>
        <v>0</v>
      </c>
    </row>
    <row r="207" spans="2:41">
      <c r="B207" s="185" t="s">
        <v>304</v>
      </c>
      <c r="C207" s="186" t="s">
        <v>184</v>
      </c>
      <c r="D207" s="187">
        <f>SUM(D208:D213)</f>
        <v>0</v>
      </c>
      <c r="E207" s="187">
        <f>SUM(E208:E213)</f>
        <v>0</v>
      </c>
      <c r="F207" s="187">
        <f t="shared" si="289"/>
        <v>0</v>
      </c>
      <c r="G207" s="187">
        <f>SUM(G208:G213)</f>
        <v>0</v>
      </c>
      <c r="H207" s="187">
        <f t="shared" si="2"/>
        <v>0</v>
      </c>
      <c r="I207" s="187">
        <f>SUM(I208:I213)</f>
        <v>0</v>
      </c>
      <c r="J207" s="187">
        <f t="shared" si="3"/>
        <v>0</v>
      </c>
      <c r="K207" s="187">
        <f t="shared" ref="K207:AA207" si="529">SUM(K208:K213)</f>
        <v>0</v>
      </c>
      <c r="L207" s="187">
        <f t="shared" si="529"/>
        <v>0</v>
      </c>
      <c r="M207" s="187">
        <f t="shared" si="529"/>
        <v>0</v>
      </c>
      <c r="N207" s="187">
        <f t="shared" si="529"/>
        <v>0</v>
      </c>
      <c r="O207" s="187">
        <f t="shared" si="529"/>
        <v>0</v>
      </c>
      <c r="P207" s="187">
        <f t="shared" ref="P207:Q207" si="530">SUM(P208:P213)</f>
        <v>0</v>
      </c>
      <c r="Q207" s="187">
        <f t="shared" si="530"/>
        <v>0</v>
      </c>
      <c r="R207" s="187">
        <f t="shared" si="529"/>
        <v>0</v>
      </c>
      <c r="S207" s="187">
        <f t="shared" si="529"/>
        <v>0</v>
      </c>
      <c r="T207" s="187">
        <f t="shared" si="529"/>
        <v>0</v>
      </c>
      <c r="U207" s="187">
        <f t="shared" si="529"/>
        <v>0</v>
      </c>
      <c r="V207" s="187">
        <f t="shared" ref="V207" si="531">SUM(V208:V213)</f>
        <v>0</v>
      </c>
      <c r="W207" s="187">
        <f t="shared" si="529"/>
        <v>0</v>
      </c>
      <c r="X207" s="187">
        <f t="shared" si="529"/>
        <v>0</v>
      </c>
      <c r="Y207" s="187">
        <f t="shared" si="529"/>
        <v>0</v>
      </c>
      <c r="Z207" s="187">
        <f t="shared" si="529"/>
        <v>0</v>
      </c>
      <c r="AA207" s="187">
        <f t="shared" si="529"/>
        <v>0</v>
      </c>
      <c r="AB207" s="187">
        <f t="shared" si="5"/>
        <v>0</v>
      </c>
      <c r="AC207" s="187">
        <f>SUM(AC208:AC213)</f>
        <v>0</v>
      </c>
      <c r="AD207" s="187">
        <f>SUM(AD208:AD213)</f>
        <v>0</v>
      </c>
      <c r="AE207" s="187">
        <f>SUM(AE208:AE213)</f>
        <v>0</v>
      </c>
      <c r="AF207" s="187">
        <f t="shared" si="6"/>
        <v>0</v>
      </c>
      <c r="AG207" s="187">
        <f>SUM(AG208:AG213)</f>
        <v>0</v>
      </c>
      <c r="AH207" s="187">
        <f>SUM(AH208:AH213)</f>
        <v>0</v>
      </c>
      <c r="AI207" s="187">
        <f>SUM(AI208:AI213)</f>
        <v>0</v>
      </c>
      <c r="AJ207" s="187">
        <f t="shared" si="7"/>
        <v>0</v>
      </c>
      <c r="AK207" s="187">
        <f>SUM(AK208:AK213)</f>
        <v>0</v>
      </c>
      <c r="AL207" s="187">
        <f>SUM(AL208:AL213)</f>
        <v>0</v>
      </c>
      <c r="AM207" s="187">
        <f>SUM(AM208:AM213)</f>
        <v>0</v>
      </c>
      <c r="AN207" s="187">
        <f t="shared" si="8"/>
        <v>0</v>
      </c>
      <c r="AO207" s="187">
        <f t="shared" si="9"/>
        <v>0</v>
      </c>
    </row>
    <row r="208" spans="2:41">
      <c r="B208" s="176" t="s">
        <v>305</v>
      </c>
      <c r="C208" s="177" t="s">
        <v>185</v>
      </c>
      <c r="D2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78">
        <f t="shared" si="289"/>
        <v>0</v>
      </c>
      <c r="G208" s="178"/>
      <c r="H208" s="178">
        <f t="shared" ref="H208:H211" si="532">F208-G208</f>
        <v>0</v>
      </c>
      <c r="I208" s="178"/>
      <c r="J208" s="178">
        <f t="shared" ref="J208:J211" si="533">F208-I208</f>
        <v>0</v>
      </c>
      <c r="K2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8" s="178">
        <f t="shared" ref="AB208:AB211" si="534">Y208+Z208+AA208</f>
        <v>0</v>
      </c>
      <c r="AC2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8" s="178">
        <f t="shared" ref="AF208:AF211" si="535">AC208+AD208+AE208</f>
        <v>0</v>
      </c>
      <c r="AG2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8" s="178">
        <f t="shared" ref="AJ208:AJ211" si="536">AG208+AH208+AI208</f>
        <v>0</v>
      </c>
      <c r="AK2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8" s="178">
        <f t="shared" ref="AN208:AN211" si="537">AK208+AL208+AM208</f>
        <v>0</v>
      </c>
      <c r="AO208" s="178">
        <f t="shared" ref="AO208:AO211" si="538">AB208+AF208+AJ208+AN208</f>
        <v>0</v>
      </c>
    </row>
    <row r="209" spans="2:41">
      <c r="B209" s="176" t="s">
        <v>776</v>
      </c>
      <c r="C209" s="177" t="s">
        <v>777</v>
      </c>
      <c r="D20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78">
        <f t="shared" ref="F209" si="539">D209+E209</f>
        <v>0</v>
      </c>
      <c r="G209" s="178"/>
      <c r="H209" s="178">
        <f t="shared" si="532"/>
        <v>0</v>
      </c>
      <c r="I209" s="178"/>
      <c r="J209" s="178">
        <f t="shared" si="533"/>
        <v>0</v>
      </c>
      <c r="K2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9" s="178">
        <f t="shared" si="534"/>
        <v>0</v>
      </c>
      <c r="AC2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9" s="178">
        <f t="shared" si="535"/>
        <v>0</v>
      </c>
      <c r="AG2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9" s="178">
        <f t="shared" si="536"/>
        <v>0</v>
      </c>
      <c r="AK2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9" s="178">
        <f t="shared" si="537"/>
        <v>0</v>
      </c>
      <c r="AO209" s="178">
        <f t="shared" si="538"/>
        <v>0</v>
      </c>
    </row>
    <row r="210" spans="2:41">
      <c r="B210" s="176" t="s">
        <v>778</v>
      </c>
      <c r="C210" s="177" t="s">
        <v>779</v>
      </c>
      <c r="D2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78">
        <f t="shared" si="289"/>
        <v>0</v>
      </c>
      <c r="G210" s="178"/>
      <c r="H210" s="178">
        <f t="shared" ref="H210" si="540">F210-G210</f>
        <v>0</v>
      </c>
      <c r="I210" s="178"/>
      <c r="J210" s="178">
        <f t="shared" ref="J210" si="541">F210-I210</f>
        <v>0</v>
      </c>
      <c r="K2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0" s="178">
        <f t="shared" ref="AB210" si="542">Y210+Z210+AA210</f>
        <v>0</v>
      </c>
      <c r="AC2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0" s="178">
        <f t="shared" ref="AF210" si="543">AC210+AD210+AE210</f>
        <v>0</v>
      </c>
      <c r="AG2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0" s="178">
        <f t="shared" ref="AJ210" si="544">AG210+AH210+AI210</f>
        <v>0</v>
      </c>
      <c r="AK2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0" s="178">
        <f t="shared" ref="AN210" si="545">AK210+AL210+AM210</f>
        <v>0</v>
      </c>
      <c r="AO210" s="178">
        <f t="shared" ref="AO210" si="546">AB210+AF210+AJ210+AN210</f>
        <v>0</v>
      </c>
    </row>
    <row r="211" spans="2:41">
      <c r="B211" s="176" t="s">
        <v>780</v>
      </c>
      <c r="C211" s="177" t="s">
        <v>781</v>
      </c>
      <c r="D2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78">
        <f t="shared" ref="F211" si="547">D211+E211</f>
        <v>0</v>
      </c>
      <c r="G211" s="178"/>
      <c r="H211" s="178">
        <f t="shared" si="532"/>
        <v>0</v>
      </c>
      <c r="I211" s="178"/>
      <c r="J211" s="178">
        <f t="shared" si="533"/>
        <v>0</v>
      </c>
      <c r="K2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1" s="178">
        <f t="shared" si="534"/>
        <v>0</v>
      </c>
      <c r="AC2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1" s="178">
        <f t="shared" si="535"/>
        <v>0</v>
      </c>
      <c r="AG2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1" s="178">
        <f t="shared" si="536"/>
        <v>0</v>
      </c>
      <c r="AK2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1" s="178">
        <f t="shared" si="537"/>
        <v>0</v>
      </c>
      <c r="AO211" s="178">
        <f t="shared" si="538"/>
        <v>0</v>
      </c>
    </row>
    <row r="212" spans="2:41">
      <c r="B212" s="176" t="s">
        <v>782</v>
      </c>
      <c r="C212" s="177" t="s">
        <v>783</v>
      </c>
      <c r="D21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78">
        <f t="shared" ref="F212" si="548">D212+E212</f>
        <v>0</v>
      </c>
      <c r="G212" s="178"/>
      <c r="H212" s="178">
        <f t="shared" si="2"/>
        <v>0</v>
      </c>
      <c r="I212" s="178"/>
      <c r="J212" s="178">
        <f t="shared" si="3"/>
        <v>0</v>
      </c>
      <c r="K2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2" s="178">
        <f t="shared" si="5"/>
        <v>0</v>
      </c>
      <c r="AC2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2" s="178">
        <f t="shared" si="6"/>
        <v>0</v>
      </c>
      <c r="AG2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2" s="178">
        <f t="shared" si="7"/>
        <v>0</v>
      </c>
      <c r="AK2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2" s="178">
        <f t="shared" si="8"/>
        <v>0</v>
      </c>
      <c r="AO212" s="178">
        <f t="shared" si="9"/>
        <v>0</v>
      </c>
    </row>
    <row r="213" spans="2:41">
      <c r="B213" s="176" t="s">
        <v>784</v>
      </c>
      <c r="C213" s="177" t="s">
        <v>785</v>
      </c>
      <c r="D2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78">
        <f t="shared" si="289"/>
        <v>0</v>
      </c>
      <c r="G213" s="178"/>
      <c r="H213" s="178">
        <f t="shared" ref="H213" si="549">F213-G213</f>
        <v>0</v>
      </c>
      <c r="I213" s="178"/>
      <c r="J213" s="178">
        <f t="shared" ref="J213" si="550">F213-I213</f>
        <v>0</v>
      </c>
      <c r="K2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3" s="178">
        <f t="shared" ref="AB213" si="551">Y213+Z213+AA213</f>
        <v>0</v>
      </c>
      <c r="AC2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3" s="178">
        <f t="shared" ref="AF213" si="552">AC213+AD213+AE213</f>
        <v>0</v>
      </c>
      <c r="AG2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3" s="178">
        <f t="shared" ref="AJ213" si="553">AG213+AH213+AI213</f>
        <v>0</v>
      </c>
      <c r="AK2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3" s="178">
        <f t="shared" ref="AN213" si="554">AK213+AL213+AM213</f>
        <v>0</v>
      </c>
      <c r="AO213" s="178">
        <f t="shared" ref="AO213" si="555">AB213+AF213+AJ213+AN213</f>
        <v>0</v>
      </c>
    </row>
    <row r="214" spans="2:41">
      <c r="B214" s="185" t="s">
        <v>306</v>
      </c>
      <c r="C214" s="186" t="s">
        <v>186</v>
      </c>
      <c r="D214" s="187">
        <f>SUM(D215:D221)</f>
        <v>60800</v>
      </c>
      <c r="E214" s="187">
        <f>SUM(E215:E221)</f>
        <v>0</v>
      </c>
      <c r="F214" s="187">
        <f t="shared" si="289"/>
        <v>60800</v>
      </c>
      <c r="G214" s="187">
        <f>SUM(G215:G221)</f>
        <v>0</v>
      </c>
      <c r="H214" s="187">
        <f t="shared" si="2"/>
        <v>60800</v>
      </c>
      <c r="I214" s="187">
        <f>SUM(I215:I221)</f>
        <v>0</v>
      </c>
      <c r="J214" s="187">
        <f t="shared" si="3"/>
        <v>60800</v>
      </c>
      <c r="K214" s="187">
        <f t="shared" ref="K214:AA214" si="556">SUM(K215:K221)</f>
        <v>0</v>
      </c>
      <c r="L214" s="187">
        <f t="shared" si="556"/>
        <v>0</v>
      </c>
      <c r="M214" s="187">
        <f t="shared" si="556"/>
        <v>0</v>
      </c>
      <c r="N214" s="187">
        <f t="shared" si="556"/>
        <v>0</v>
      </c>
      <c r="O214" s="187">
        <f t="shared" si="556"/>
        <v>0</v>
      </c>
      <c r="P214" s="187">
        <f t="shared" ref="P214:Q214" si="557">SUM(P215:P221)</f>
        <v>0</v>
      </c>
      <c r="Q214" s="187">
        <f t="shared" si="557"/>
        <v>27800</v>
      </c>
      <c r="R214" s="187">
        <f t="shared" si="556"/>
        <v>0</v>
      </c>
      <c r="S214" s="187">
        <f t="shared" si="556"/>
        <v>0</v>
      </c>
      <c r="T214" s="187">
        <f t="shared" si="556"/>
        <v>0</v>
      </c>
      <c r="U214" s="187">
        <f t="shared" si="556"/>
        <v>33000</v>
      </c>
      <c r="V214" s="187">
        <f t="shared" ref="V214" si="558">SUM(V215:V221)</f>
        <v>0</v>
      </c>
      <c r="W214" s="187">
        <f t="shared" si="556"/>
        <v>0</v>
      </c>
      <c r="X214" s="187">
        <f t="shared" si="556"/>
        <v>0</v>
      </c>
      <c r="Y214" s="187">
        <f t="shared" si="556"/>
        <v>0</v>
      </c>
      <c r="Z214" s="187">
        <f t="shared" si="556"/>
        <v>0</v>
      </c>
      <c r="AA214" s="187">
        <f t="shared" si="556"/>
        <v>0</v>
      </c>
      <c r="AB214" s="187">
        <f t="shared" si="5"/>
        <v>0</v>
      </c>
      <c r="AC214" s="187">
        <f>SUM(AC215:AC221)</f>
        <v>0</v>
      </c>
      <c r="AD214" s="187">
        <f>SUM(AD215:AD221)</f>
        <v>33000</v>
      </c>
      <c r="AE214" s="187">
        <f>SUM(AE215:AE221)</f>
        <v>4800</v>
      </c>
      <c r="AF214" s="187">
        <f t="shared" si="6"/>
        <v>37800</v>
      </c>
      <c r="AG214" s="187">
        <f>SUM(AG215:AG221)</f>
        <v>0</v>
      </c>
      <c r="AH214" s="187">
        <f>SUM(AH215:AH221)</f>
        <v>0</v>
      </c>
      <c r="AI214" s="187">
        <f>SUM(AI215:AI221)</f>
        <v>20000</v>
      </c>
      <c r="AJ214" s="187">
        <f t="shared" si="7"/>
        <v>20000</v>
      </c>
      <c r="AK214" s="187">
        <f>SUM(AK215:AK221)</f>
        <v>0</v>
      </c>
      <c r="AL214" s="187">
        <f>SUM(AL215:AL221)</f>
        <v>0</v>
      </c>
      <c r="AM214" s="187">
        <f>SUM(AM215:AM221)</f>
        <v>3000</v>
      </c>
      <c r="AN214" s="187">
        <f t="shared" si="8"/>
        <v>3000</v>
      </c>
      <c r="AO214" s="187">
        <f t="shared" si="9"/>
        <v>60800</v>
      </c>
    </row>
    <row r="215" spans="2:41">
      <c r="B215" s="176" t="s">
        <v>307</v>
      </c>
      <c r="C215" s="177" t="s">
        <v>187</v>
      </c>
      <c r="D2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78">
        <f t="shared" ref="F215:F217" si="559">D215+E215</f>
        <v>0</v>
      </c>
      <c r="G215" s="178"/>
      <c r="H215" s="178">
        <f t="shared" si="2"/>
        <v>0</v>
      </c>
      <c r="I215" s="178"/>
      <c r="J215" s="178">
        <f t="shared" si="3"/>
        <v>0</v>
      </c>
      <c r="K2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5" s="178">
        <f t="shared" si="5"/>
        <v>0</v>
      </c>
      <c r="AC2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5" s="178">
        <f t="shared" si="6"/>
        <v>0</v>
      </c>
      <c r="AG2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5" s="178">
        <f t="shared" si="7"/>
        <v>0</v>
      </c>
      <c r="AK2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5" s="178">
        <f t="shared" si="8"/>
        <v>0</v>
      </c>
      <c r="AO215" s="178">
        <f t="shared" si="9"/>
        <v>0</v>
      </c>
    </row>
    <row r="216" spans="2:41">
      <c r="B216" s="176" t="s">
        <v>786</v>
      </c>
      <c r="C216" s="177" t="s">
        <v>787</v>
      </c>
      <c r="D2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35800</v>
      </c>
      <c r="E2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78">
        <f t="shared" si="559"/>
        <v>35800</v>
      </c>
      <c r="G216" s="178"/>
      <c r="H216" s="178">
        <f t="shared" si="2"/>
        <v>35800</v>
      </c>
      <c r="I216" s="178"/>
      <c r="J216" s="178">
        <f t="shared" si="3"/>
        <v>35800</v>
      </c>
      <c r="K2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27800</v>
      </c>
      <c r="R2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8000</v>
      </c>
      <c r="V2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6" s="178">
        <f t="shared" si="5"/>
        <v>0</v>
      </c>
      <c r="AC2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8000</v>
      </c>
      <c r="AE2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4800</v>
      </c>
      <c r="AF216" s="178">
        <f t="shared" si="6"/>
        <v>12800</v>
      </c>
      <c r="AG2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20000</v>
      </c>
      <c r="AJ216" s="178">
        <f t="shared" si="7"/>
        <v>20000</v>
      </c>
      <c r="AK2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v>
      </c>
      <c r="AN216" s="178">
        <f t="shared" si="8"/>
        <v>3000</v>
      </c>
      <c r="AO216" s="178">
        <f t="shared" si="9"/>
        <v>35800</v>
      </c>
    </row>
    <row r="217" spans="2:41">
      <c r="B217" s="176" t="s">
        <v>788</v>
      </c>
      <c r="C217" s="177" t="s">
        <v>789</v>
      </c>
      <c r="D2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78">
        <f t="shared" si="559"/>
        <v>0</v>
      </c>
      <c r="G217" s="178"/>
      <c r="H217" s="178">
        <f t="shared" ref="H217" si="560">F217-G217</f>
        <v>0</v>
      </c>
      <c r="I217" s="178"/>
      <c r="J217" s="178">
        <f t="shared" ref="J217" si="561">F217-I217</f>
        <v>0</v>
      </c>
      <c r="K2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7" s="178">
        <f t="shared" ref="AB217" si="562">Y217+Z217+AA217</f>
        <v>0</v>
      </c>
      <c r="AC2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7" s="178">
        <f t="shared" ref="AF217" si="563">AC217+AD217+AE217</f>
        <v>0</v>
      </c>
      <c r="AG2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7" s="178">
        <f t="shared" ref="AJ217" si="564">AG217+AH217+AI217</f>
        <v>0</v>
      </c>
      <c r="AK2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7" s="178">
        <f t="shared" ref="AN217" si="565">AK217+AL217+AM217</f>
        <v>0</v>
      </c>
      <c r="AO217" s="178">
        <f t="shared" ref="AO217" si="566">AB217+AF217+AJ217+AN217</f>
        <v>0</v>
      </c>
    </row>
    <row r="218" spans="2:41">
      <c r="B218" s="176" t="s">
        <v>790</v>
      </c>
      <c r="C218" s="177" t="s">
        <v>791</v>
      </c>
      <c r="D2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78">
        <f t="shared" si="289"/>
        <v>0</v>
      </c>
      <c r="G218" s="178"/>
      <c r="H218" s="178">
        <f t="shared" ref="H218:H219" si="567">F218-G218</f>
        <v>0</v>
      </c>
      <c r="I218" s="178"/>
      <c r="J218" s="178">
        <f t="shared" ref="J218:J219" si="568">F218-I218</f>
        <v>0</v>
      </c>
      <c r="K2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8" s="178">
        <f t="shared" ref="AB218:AB219" si="569">Y218+Z218+AA218</f>
        <v>0</v>
      </c>
      <c r="AC2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8" s="178">
        <f t="shared" ref="AF218:AF219" si="570">AC218+AD218+AE218</f>
        <v>0</v>
      </c>
      <c r="AG2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8" s="178">
        <f t="shared" ref="AJ218:AJ219" si="571">AG218+AH218+AI218</f>
        <v>0</v>
      </c>
      <c r="AK2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8" s="178">
        <f t="shared" ref="AN218:AN219" si="572">AK218+AL218+AM218</f>
        <v>0</v>
      </c>
      <c r="AO218" s="178">
        <f t="shared" ref="AO218:AO219" si="573">AB218+AF218+AJ218+AN218</f>
        <v>0</v>
      </c>
    </row>
    <row r="219" spans="2:41">
      <c r="B219" s="176" t="s">
        <v>792</v>
      </c>
      <c r="C219" s="177" t="s">
        <v>793</v>
      </c>
      <c r="D2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78">
        <f t="shared" ref="F219" si="574">D219+E219</f>
        <v>0</v>
      </c>
      <c r="G219" s="178"/>
      <c r="H219" s="178">
        <f t="shared" si="567"/>
        <v>0</v>
      </c>
      <c r="I219" s="178"/>
      <c r="J219" s="178">
        <f t="shared" si="568"/>
        <v>0</v>
      </c>
      <c r="K2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9" s="178">
        <f t="shared" si="569"/>
        <v>0</v>
      </c>
      <c r="AC2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9" s="178">
        <f t="shared" si="570"/>
        <v>0</v>
      </c>
      <c r="AG2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9" s="178">
        <f t="shared" si="571"/>
        <v>0</v>
      </c>
      <c r="AK2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9" s="178">
        <f t="shared" si="572"/>
        <v>0</v>
      </c>
      <c r="AO219" s="178">
        <f t="shared" si="573"/>
        <v>0</v>
      </c>
    </row>
    <row r="220" spans="2:41">
      <c r="B220" s="176" t="s">
        <v>794</v>
      </c>
      <c r="C220" s="177" t="s">
        <v>795</v>
      </c>
      <c r="D2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78">
        <f t="shared" ref="F220" si="575">D220+E220</f>
        <v>0</v>
      </c>
      <c r="G220" s="178"/>
      <c r="H220" s="178">
        <f t="shared" si="2"/>
        <v>0</v>
      </c>
      <c r="I220" s="178"/>
      <c r="J220" s="178">
        <f t="shared" si="3"/>
        <v>0</v>
      </c>
      <c r="K2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0" s="178">
        <f t="shared" si="5"/>
        <v>0</v>
      </c>
      <c r="AC2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0" s="178">
        <f t="shared" si="6"/>
        <v>0</v>
      </c>
      <c r="AG2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0" s="178">
        <f t="shared" si="7"/>
        <v>0</v>
      </c>
      <c r="AK2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0" s="178">
        <f t="shared" si="8"/>
        <v>0</v>
      </c>
      <c r="AO220" s="178">
        <f t="shared" si="9"/>
        <v>0</v>
      </c>
    </row>
    <row r="221" spans="2:41">
      <c r="B221" s="176" t="s">
        <v>796</v>
      </c>
      <c r="C221" s="177" t="s">
        <v>797</v>
      </c>
      <c r="D2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E2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78">
        <f t="shared" si="289"/>
        <v>25000</v>
      </c>
      <c r="G221" s="178"/>
      <c r="H221" s="178">
        <f t="shared" ref="H221" si="576">F221-G221</f>
        <v>25000</v>
      </c>
      <c r="I221" s="178"/>
      <c r="J221" s="178">
        <f t="shared" ref="J221" si="577">F221-I221</f>
        <v>25000</v>
      </c>
      <c r="K2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25000</v>
      </c>
      <c r="V2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1" s="178">
        <f t="shared" ref="AB221" si="578">Y221+Z221+AA221</f>
        <v>0</v>
      </c>
      <c r="AC2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25000</v>
      </c>
      <c r="AE2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1" s="178">
        <f t="shared" ref="AF221" si="579">AC221+AD221+AE221</f>
        <v>25000</v>
      </c>
      <c r="AG2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1" s="178">
        <f t="shared" ref="AJ221" si="580">AG221+AH221+AI221</f>
        <v>0</v>
      </c>
      <c r="AK2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1" s="178">
        <f t="shared" ref="AN221" si="581">AK221+AL221+AM221</f>
        <v>0</v>
      </c>
      <c r="AO221" s="178">
        <f t="shared" ref="AO221" si="582">AB221+AF221+AJ221+AN221</f>
        <v>25000</v>
      </c>
    </row>
    <row r="222" spans="2:41">
      <c r="B222" s="173" t="s">
        <v>311</v>
      </c>
      <c r="C222" s="174" t="s">
        <v>190</v>
      </c>
      <c r="D222" s="175">
        <f>D223+D235+D243+D260+D267+D312</f>
        <v>1949612.75</v>
      </c>
      <c r="E222" s="175">
        <f>E223+E235+E243+E260+E267+E312</f>
        <v>9784390</v>
      </c>
      <c r="F222" s="175">
        <f t="shared" ref="F222:F382" si="583">D222+E222</f>
        <v>11734002.75</v>
      </c>
      <c r="G222" s="175">
        <f>G223+G235+G243+G260+G267+G312</f>
        <v>0</v>
      </c>
      <c r="H222" s="175">
        <f t="shared" ref="H222:H498" si="584">F222-G222</f>
        <v>11734002.75</v>
      </c>
      <c r="I222" s="175">
        <f>I223+I235+I243+I260+I267+I312</f>
        <v>0</v>
      </c>
      <c r="J222" s="175">
        <f t="shared" ref="J222:J498" si="585">F222-I222</f>
        <v>11734002.75</v>
      </c>
      <c r="K222" s="175">
        <f t="shared" ref="K222:AA222" si="586">K223+K235+K243+K260+K267+K312</f>
        <v>290025.75</v>
      </c>
      <c r="L222" s="175">
        <f t="shared" si="586"/>
        <v>38400.416666666664</v>
      </c>
      <c r="M222" s="175">
        <f t="shared" si="586"/>
        <v>289334.91666666669</v>
      </c>
      <c r="N222" s="175">
        <f t="shared" si="586"/>
        <v>237643</v>
      </c>
      <c r="O222" s="175">
        <f t="shared" si="586"/>
        <v>158000</v>
      </c>
      <c r="P222" s="175">
        <f t="shared" si="586"/>
        <v>11431.916666666666</v>
      </c>
      <c r="Q222" s="175">
        <f t="shared" si="586"/>
        <v>243417.5</v>
      </c>
      <c r="R222" s="175">
        <f t="shared" si="586"/>
        <v>9695.8333333333339</v>
      </c>
      <c r="S222" s="175">
        <f t="shared" si="586"/>
        <v>40043.75</v>
      </c>
      <c r="T222" s="175">
        <f t="shared" si="586"/>
        <v>9765768.75</v>
      </c>
      <c r="U222" s="175">
        <f t="shared" si="586"/>
        <v>119335</v>
      </c>
      <c r="V222" s="175">
        <f t="shared" si="586"/>
        <v>66226.666666666672</v>
      </c>
      <c r="W222" s="175">
        <f t="shared" si="586"/>
        <v>0</v>
      </c>
      <c r="X222" s="175">
        <f t="shared" si="586"/>
        <v>464679.25</v>
      </c>
      <c r="Y222" s="175">
        <f t="shared" si="586"/>
        <v>8340</v>
      </c>
      <c r="Z222" s="175">
        <f t="shared" si="586"/>
        <v>241326.91666666666</v>
      </c>
      <c r="AA222" s="175">
        <f t="shared" si="586"/>
        <v>9933085.833333334</v>
      </c>
      <c r="AB222" s="175">
        <f t="shared" ref="AB222:AB498" si="587">Y222+Z222+AA222</f>
        <v>10182752.75</v>
      </c>
      <c r="AC222" s="175">
        <f>AC223+AC235+AC243+AC260+AC267+AC312</f>
        <v>960363.33333333337</v>
      </c>
      <c r="AD222" s="175">
        <f>AD223+AD235+AD243+AD260+AD267+AD312</f>
        <v>99000</v>
      </c>
      <c r="AE222" s="175">
        <f>AE223+AE235+AE243+AE260+AE267+AE312</f>
        <v>97000</v>
      </c>
      <c r="AF222" s="175">
        <f t="shared" ref="AF222:AF498" si="588">AC222+AD222+AE222</f>
        <v>1156363.3333333335</v>
      </c>
      <c r="AG222" s="175">
        <f>AG223+AG235+AG243+AG260+AG267+AG312</f>
        <v>1096.6666666666667</v>
      </c>
      <c r="AH222" s="175">
        <f>AH223+AH235+AH243+AH260+AH267+AH312</f>
        <v>115000</v>
      </c>
      <c r="AI222" s="175">
        <f>AI223+AI235+AI243+AI260+AI267+AI312</f>
        <v>152193.33333333334</v>
      </c>
      <c r="AJ222" s="175">
        <f t="shared" ref="AJ222:AJ498" si="589">AG222+AH222+AI222</f>
        <v>268290</v>
      </c>
      <c r="AK222" s="175">
        <f>AK223+AK235+AK243+AK260+AK267+AK312</f>
        <v>20000</v>
      </c>
      <c r="AL222" s="175">
        <f>AL223+AL235+AL243+AL260+AL267+AL312</f>
        <v>31096.666666666664</v>
      </c>
      <c r="AM222" s="175">
        <f>AM223+AM235+AM243+AM260+AM267+AM312</f>
        <v>75500</v>
      </c>
      <c r="AN222" s="175">
        <f t="shared" ref="AN222:AN498" si="590">AK222+AL222+AM222</f>
        <v>126596.66666666666</v>
      </c>
      <c r="AO222" s="175">
        <f t="shared" ref="AO222:AO498" si="591">AB222+AF222+AJ222+AN222</f>
        <v>11734002.75</v>
      </c>
    </row>
    <row r="223" spans="2:41">
      <c r="B223" s="185" t="s">
        <v>312</v>
      </c>
      <c r="C223" s="186" t="s">
        <v>191</v>
      </c>
      <c r="D223" s="187">
        <f>SUM(D224:D234)</f>
        <v>1675250</v>
      </c>
      <c r="E223" s="187">
        <f>SUM(E224:E234)</f>
        <v>25000</v>
      </c>
      <c r="F223" s="187">
        <f t="shared" si="583"/>
        <v>1700250</v>
      </c>
      <c r="G223" s="187">
        <f>SUM(G224:G234)</f>
        <v>0</v>
      </c>
      <c r="H223" s="187">
        <f t="shared" si="584"/>
        <v>1700250</v>
      </c>
      <c r="I223" s="187">
        <f>SUM(I224:I234)</f>
        <v>0</v>
      </c>
      <c r="J223" s="187">
        <f t="shared" si="585"/>
        <v>1700250</v>
      </c>
      <c r="K223" s="187">
        <f t="shared" ref="K223:AA223" si="592">SUM(K224:K234)</f>
        <v>243800</v>
      </c>
      <c r="L223" s="187">
        <f t="shared" si="592"/>
        <v>24500</v>
      </c>
      <c r="M223" s="187">
        <f t="shared" si="592"/>
        <v>170150</v>
      </c>
      <c r="N223" s="187">
        <f t="shared" si="592"/>
        <v>202800</v>
      </c>
      <c r="O223" s="187">
        <f t="shared" si="592"/>
        <v>60500</v>
      </c>
      <c r="P223" s="187">
        <f t="shared" si="592"/>
        <v>10750</v>
      </c>
      <c r="Q223" s="187">
        <f t="shared" si="592"/>
        <v>233000</v>
      </c>
      <c r="R223" s="187">
        <f t="shared" si="592"/>
        <v>9000</v>
      </c>
      <c r="S223" s="187">
        <f t="shared" si="592"/>
        <v>15000</v>
      </c>
      <c r="T223" s="187">
        <f t="shared" si="592"/>
        <v>102000</v>
      </c>
      <c r="U223" s="187">
        <f t="shared" si="592"/>
        <v>113000</v>
      </c>
      <c r="V223" s="187">
        <f t="shared" si="592"/>
        <v>64000</v>
      </c>
      <c r="W223" s="187">
        <f t="shared" si="592"/>
        <v>0</v>
      </c>
      <c r="X223" s="187">
        <f t="shared" si="592"/>
        <v>451750</v>
      </c>
      <c r="Y223" s="187">
        <f t="shared" si="592"/>
        <v>0</v>
      </c>
      <c r="Z223" s="187">
        <f t="shared" si="592"/>
        <v>140000</v>
      </c>
      <c r="AA223" s="187">
        <f t="shared" si="592"/>
        <v>32500</v>
      </c>
      <c r="AB223" s="187">
        <f t="shared" si="587"/>
        <v>172500</v>
      </c>
      <c r="AC223" s="187">
        <f>SUM(AC224:AC234)</f>
        <v>957750</v>
      </c>
      <c r="AD223" s="187">
        <f>SUM(AD224:AD234)</f>
        <v>89000</v>
      </c>
      <c r="AE223" s="187">
        <f>SUM(AE224:AE234)</f>
        <v>97000</v>
      </c>
      <c r="AF223" s="187">
        <f t="shared" si="588"/>
        <v>1143750</v>
      </c>
      <c r="AG223" s="187">
        <f>SUM(AG224:AG234)</f>
        <v>1000</v>
      </c>
      <c r="AH223" s="187">
        <f>SUM(AH224:AH234)</f>
        <v>115000</v>
      </c>
      <c r="AI223" s="187">
        <f>SUM(AI224:AI234)</f>
        <v>152000</v>
      </c>
      <c r="AJ223" s="187">
        <f t="shared" si="589"/>
        <v>268000</v>
      </c>
      <c r="AK223" s="187">
        <f>SUM(AK224:AK234)</f>
        <v>20000</v>
      </c>
      <c r="AL223" s="187">
        <f>SUM(AL224:AL234)</f>
        <v>21000</v>
      </c>
      <c r="AM223" s="187">
        <f>SUM(AM224:AM234)</f>
        <v>75000</v>
      </c>
      <c r="AN223" s="187">
        <f t="shared" si="590"/>
        <v>116000</v>
      </c>
      <c r="AO223" s="187">
        <f t="shared" si="591"/>
        <v>1700250</v>
      </c>
    </row>
    <row r="224" spans="2:41">
      <c r="B224" s="176" t="s">
        <v>313</v>
      </c>
      <c r="C224" s="177" t="s">
        <v>192</v>
      </c>
      <c r="D2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78">
        <f t="shared" si="583"/>
        <v>0</v>
      </c>
      <c r="G224" s="178"/>
      <c r="H224" s="178">
        <f t="shared" si="584"/>
        <v>0</v>
      </c>
      <c r="I224" s="178"/>
      <c r="J224" s="178">
        <f t="shared" si="585"/>
        <v>0</v>
      </c>
      <c r="K2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4" s="178">
        <f t="shared" si="587"/>
        <v>0</v>
      </c>
      <c r="AC2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4" s="178">
        <f t="shared" si="588"/>
        <v>0</v>
      </c>
      <c r="AG2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4" s="178">
        <f t="shared" si="589"/>
        <v>0</v>
      </c>
      <c r="AK2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4" s="178">
        <f t="shared" si="590"/>
        <v>0</v>
      </c>
      <c r="AO224" s="178">
        <f t="shared" si="591"/>
        <v>0</v>
      </c>
    </row>
    <row r="225" spans="2:41">
      <c r="B225" s="176" t="s">
        <v>798</v>
      </c>
      <c r="C225" s="177" t="s">
        <v>799</v>
      </c>
      <c r="D2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1675250</v>
      </c>
      <c r="E2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78">
        <f t="shared" si="583"/>
        <v>1675250</v>
      </c>
      <c r="G225" s="178"/>
      <c r="H225" s="178">
        <f t="shared" si="584"/>
        <v>1675250</v>
      </c>
      <c r="I225" s="178"/>
      <c r="J225" s="178">
        <f t="shared" si="585"/>
        <v>1675250</v>
      </c>
      <c r="K2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243800</v>
      </c>
      <c r="L2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24500</v>
      </c>
      <c r="M2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170150</v>
      </c>
      <c r="N2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202800</v>
      </c>
      <c r="O2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60500</v>
      </c>
      <c r="P2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10750</v>
      </c>
      <c r="Q2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233000</v>
      </c>
      <c r="R2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9000</v>
      </c>
      <c r="S2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15000</v>
      </c>
      <c r="T2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77000</v>
      </c>
      <c r="U2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113000</v>
      </c>
      <c r="V2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64000</v>
      </c>
      <c r="W2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451750</v>
      </c>
      <c r="Y2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140000</v>
      </c>
      <c r="AA2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7500</v>
      </c>
      <c r="AB225" s="178">
        <f t="shared" si="587"/>
        <v>147500</v>
      </c>
      <c r="AC2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957750</v>
      </c>
      <c r="AD2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89000</v>
      </c>
      <c r="AE2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97000</v>
      </c>
      <c r="AF225" s="178">
        <f t="shared" si="588"/>
        <v>1143750</v>
      </c>
      <c r="AG2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1000</v>
      </c>
      <c r="AH2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115000</v>
      </c>
      <c r="AI2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152000</v>
      </c>
      <c r="AJ225" s="178">
        <f t="shared" si="589"/>
        <v>268000</v>
      </c>
      <c r="AK2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20000</v>
      </c>
      <c r="AL2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21000</v>
      </c>
      <c r="AM2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75000</v>
      </c>
      <c r="AN225" s="178">
        <f t="shared" si="590"/>
        <v>116000</v>
      </c>
      <c r="AO225" s="178">
        <f t="shared" si="591"/>
        <v>1675250</v>
      </c>
    </row>
    <row r="226" spans="2:41">
      <c r="B226" s="176" t="s">
        <v>800</v>
      </c>
      <c r="C226" s="177" t="s">
        <v>801</v>
      </c>
      <c r="D2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78">
        <f t="shared" si="583"/>
        <v>0</v>
      </c>
      <c r="G226" s="178"/>
      <c r="H226" s="178">
        <f t="shared" si="584"/>
        <v>0</v>
      </c>
      <c r="I226" s="178"/>
      <c r="J226" s="178">
        <f t="shared" si="585"/>
        <v>0</v>
      </c>
      <c r="K2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6" s="178">
        <f t="shared" si="587"/>
        <v>0</v>
      </c>
      <c r="AC2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6" s="178">
        <f t="shared" si="588"/>
        <v>0</v>
      </c>
      <c r="AG2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6" s="178">
        <f t="shared" si="589"/>
        <v>0</v>
      </c>
      <c r="AK2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6" s="178">
        <f t="shared" si="590"/>
        <v>0</v>
      </c>
      <c r="AO226" s="178">
        <f t="shared" si="591"/>
        <v>0</v>
      </c>
    </row>
    <row r="227" spans="2:41">
      <c r="B227" s="176" t="s">
        <v>802</v>
      </c>
      <c r="C227" s="177" t="s">
        <v>803</v>
      </c>
      <c r="D22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78">
        <f t="shared" ref="F227:F229" si="593">D227+E227</f>
        <v>0</v>
      </c>
      <c r="G227" s="178"/>
      <c r="H227" s="178">
        <f t="shared" ref="H227:H229" si="594">F227-G227</f>
        <v>0</v>
      </c>
      <c r="I227" s="178"/>
      <c r="J227" s="178">
        <f t="shared" ref="J227:J229" si="595">F227-I227</f>
        <v>0</v>
      </c>
      <c r="K2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7" s="178">
        <f t="shared" ref="AB227:AB229" si="596">Y227+Z227+AA227</f>
        <v>0</v>
      </c>
      <c r="AC2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7" s="178">
        <f t="shared" ref="AF227:AF229" si="597">AC227+AD227+AE227</f>
        <v>0</v>
      </c>
      <c r="AG2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7" s="178">
        <f t="shared" ref="AJ227:AJ229" si="598">AG227+AH227+AI227</f>
        <v>0</v>
      </c>
      <c r="AK2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7" s="178">
        <f t="shared" ref="AN227:AN229" si="599">AK227+AL227+AM227</f>
        <v>0</v>
      </c>
      <c r="AO227" s="178">
        <f t="shared" ref="AO227:AO229" si="600">AB227+AF227+AJ227+AN227</f>
        <v>0</v>
      </c>
    </row>
    <row r="228" spans="2:41">
      <c r="B228" s="176" t="s">
        <v>804</v>
      </c>
      <c r="C228" s="177" t="s">
        <v>805</v>
      </c>
      <c r="D2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78">
        <f t="shared" si="593"/>
        <v>0</v>
      </c>
      <c r="G228" s="178"/>
      <c r="H228" s="178">
        <f t="shared" si="594"/>
        <v>0</v>
      </c>
      <c r="I228" s="178"/>
      <c r="J228" s="178">
        <f t="shared" si="595"/>
        <v>0</v>
      </c>
      <c r="K2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8" s="178">
        <f t="shared" si="596"/>
        <v>0</v>
      </c>
      <c r="AC2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8" s="178">
        <f t="shared" si="597"/>
        <v>0</v>
      </c>
      <c r="AG2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8" s="178">
        <f t="shared" si="598"/>
        <v>0</v>
      </c>
      <c r="AK2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8" s="178">
        <f t="shared" si="599"/>
        <v>0</v>
      </c>
      <c r="AO228" s="178">
        <f t="shared" si="600"/>
        <v>0</v>
      </c>
    </row>
    <row r="229" spans="2:41">
      <c r="B229" s="176" t="s">
        <v>314</v>
      </c>
      <c r="C229" s="177" t="s">
        <v>806</v>
      </c>
      <c r="D2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78">
        <f t="shared" si="593"/>
        <v>0</v>
      </c>
      <c r="G229" s="178"/>
      <c r="H229" s="178">
        <f t="shared" si="594"/>
        <v>0</v>
      </c>
      <c r="I229" s="178"/>
      <c r="J229" s="178">
        <f t="shared" si="595"/>
        <v>0</v>
      </c>
      <c r="K2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9" s="178">
        <f t="shared" si="596"/>
        <v>0</v>
      </c>
      <c r="AC2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9" s="178">
        <f t="shared" si="597"/>
        <v>0</v>
      </c>
      <c r="AG2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9" s="178">
        <f t="shared" si="598"/>
        <v>0</v>
      </c>
      <c r="AK2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9" s="178">
        <f t="shared" si="599"/>
        <v>0</v>
      </c>
      <c r="AO229" s="178">
        <f t="shared" si="600"/>
        <v>0</v>
      </c>
    </row>
    <row r="230" spans="2:41">
      <c r="B230" s="176" t="s">
        <v>807</v>
      </c>
      <c r="C230" s="177" t="s">
        <v>808</v>
      </c>
      <c r="D2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78">
        <f>D230+E230</f>
        <v>0</v>
      </c>
      <c r="G230" s="178"/>
      <c r="H230" s="178">
        <f>F230-G230</f>
        <v>0</v>
      </c>
      <c r="I230" s="178"/>
      <c r="J230" s="178">
        <f>F230-I230</f>
        <v>0</v>
      </c>
      <c r="K2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0" s="178">
        <f>Y230+Z230+AA230</f>
        <v>0</v>
      </c>
      <c r="AC2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0" s="178">
        <f>AC230+AD230+AE230</f>
        <v>0</v>
      </c>
      <c r="AG2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0" s="178">
        <f>AG230+AH230+AI230</f>
        <v>0</v>
      </c>
      <c r="AK2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0" s="178">
        <f>AK230+AL230+AM230</f>
        <v>0</v>
      </c>
      <c r="AO230" s="178">
        <f>AB230+AF230+AJ230+AN230</f>
        <v>0</v>
      </c>
    </row>
    <row r="231" spans="2:41">
      <c r="B231" s="176" t="s">
        <v>331</v>
      </c>
      <c r="C231" s="177" t="s">
        <v>203</v>
      </c>
      <c r="D2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78">
        <f>D231+E231</f>
        <v>0</v>
      </c>
      <c r="G231" s="178"/>
      <c r="H231" s="178">
        <f>F231-G231</f>
        <v>0</v>
      </c>
      <c r="I231" s="178"/>
      <c r="J231" s="178">
        <f>F231-I231</f>
        <v>0</v>
      </c>
      <c r="K2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1" s="178">
        <f>Y231+Z231+AA231</f>
        <v>0</v>
      </c>
      <c r="AC2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1" s="178">
        <f>AC231+AD231+AE231</f>
        <v>0</v>
      </c>
      <c r="AG2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1" s="178">
        <f>AG231+AH231+AI231</f>
        <v>0</v>
      </c>
      <c r="AK2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1" s="178">
        <f>AK231+AL231+AM231</f>
        <v>0</v>
      </c>
      <c r="AO231" s="178">
        <f>AB231+AF231+AJ231+AN231</f>
        <v>0</v>
      </c>
    </row>
    <row r="232" spans="2:41">
      <c r="B232" s="176" t="s">
        <v>845</v>
      </c>
      <c r="C232" s="177" t="s">
        <v>846</v>
      </c>
      <c r="D2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78">
        <f t="shared" ref="F232" si="601">D232+E232</f>
        <v>0</v>
      </c>
      <c r="G232" s="178"/>
      <c r="H232" s="178">
        <f t="shared" ref="H232" si="602">F232-G232</f>
        <v>0</v>
      </c>
      <c r="I232" s="178"/>
      <c r="J232" s="178">
        <f t="shared" ref="J232" si="603">F232-I232</f>
        <v>0</v>
      </c>
      <c r="K2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2" s="178">
        <f t="shared" ref="AB232" si="604">Y232+Z232+AA232</f>
        <v>0</v>
      </c>
      <c r="AC2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2" s="178">
        <f t="shared" ref="AF232" si="605">AC232+AD232+AE232</f>
        <v>0</v>
      </c>
      <c r="AG2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2" s="178">
        <f t="shared" ref="AJ232" si="606">AG232+AH232+AI232</f>
        <v>0</v>
      </c>
      <c r="AK2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2" s="178">
        <f t="shared" ref="AN232" si="607">AK232+AL232+AM232</f>
        <v>0</v>
      </c>
      <c r="AO232" s="178">
        <f t="shared" ref="AO232" si="608">AB232+AF232+AJ232+AN232</f>
        <v>0</v>
      </c>
    </row>
    <row r="233" spans="2:41">
      <c r="B233" s="176" t="s">
        <v>847</v>
      </c>
      <c r="C233" s="177" t="s">
        <v>848</v>
      </c>
      <c r="D2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78">
        <f t="shared" ref="F233" si="609">D233+E233</f>
        <v>0</v>
      </c>
      <c r="G233" s="178"/>
      <c r="H233" s="178">
        <f t="shared" ref="H233" si="610">F233-G233</f>
        <v>0</v>
      </c>
      <c r="I233" s="178"/>
      <c r="J233" s="178">
        <f t="shared" ref="J233" si="611">F233-I233</f>
        <v>0</v>
      </c>
      <c r="K2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3" s="178">
        <f t="shared" ref="AB233" si="612">Y233+Z233+AA233</f>
        <v>0</v>
      </c>
      <c r="AC2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3" s="178">
        <f t="shared" ref="AF233" si="613">AC233+AD233+AE233</f>
        <v>0</v>
      </c>
      <c r="AG2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3" s="178">
        <f t="shared" ref="AJ233" si="614">AG233+AH233+AI233</f>
        <v>0</v>
      </c>
      <c r="AK2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3" s="178">
        <f t="shared" ref="AN233" si="615">AK233+AL233+AM233</f>
        <v>0</v>
      </c>
      <c r="AO233" s="178">
        <f t="shared" ref="AO233" si="616">AB233+AF233+AJ233+AN233</f>
        <v>0</v>
      </c>
    </row>
    <row r="234" spans="2:41">
      <c r="B234" s="176" t="s">
        <v>849</v>
      </c>
      <c r="C234" s="177" t="s">
        <v>850</v>
      </c>
      <c r="D2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F234" s="178">
        <f>D234+E234</f>
        <v>25000</v>
      </c>
      <c r="G234" s="178"/>
      <c r="H234" s="178">
        <f>F234-G234</f>
        <v>25000</v>
      </c>
      <c r="I234" s="178"/>
      <c r="J234" s="178">
        <f>F234-I234</f>
        <v>25000</v>
      </c>
      <c r="K2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25000</v>
      </c>
      <c r="U2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25000</v>
      </c>
      <c r="AB234" s="178">
        <f>Y234+Z234+AA234</f>
        <v>25000</v>
      </c>
      <c r="AC2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4" s="178">
        <f>AC234+AD234+AE234</f>
        <v>0</v>
      </c>
      <c r="AG2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4" s="178">
        <f>AG234+AH234+AI234</f>
        <v>0</v>
      </c>
      <c r="AK2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4" s="178">
        <f>AK234+AL234+AM234</f>
        <v>0</v>
      </c>
      <c r="AO234" s="178">
        <f>AB234+AF234+AJ234+AN234</f>
        <v>25000</v>
      </c>
    </row>
    <row r="235" spans="2:41">
      <c r="B235" s="185" t="s">
        <v>315</v>
      </c>
      <c r="C235" s="186" t="s">
        <v>193</v>
      </c>
      <c r="D235" s="187">
        <f>SUM(D236:D242)</f>
        <v>3000</v>
      </c>
      <c r="E235" s="187">
        <f>SUM(E236:E242)</f>
        <v>0</v>
      </c>
      <c r="F235" s="187">
        <f t="shared" si="583"/>
        <v>3000</v>
      </c>
      <c r="G235" s="187">
        <f>SUM(G236:G242)</f>
        <v>0</v>
      </c>
      <c r="H235" s="187">
        <f t="shared" si="584"/>
        <v>3000</v>
      </c>
      <c r="I235" s="187">
        <f>SUM(I236:I242)</f>
        <v>0</v>
      </c>
      <c r="J235" s="187">
        <f t="shared" si="585"/>
        <v>3000</v>
      </c>
      <c r="K235" s="187">
        <f t="shared" ref="K235:AA235" si="617">SUM(K236:K242)</f>
        <v>0</v>
      </c>
      <c r="L235" s="187">
        <f t="shared" si="617"/>
        <v>0</v>
      </c>
      <c r="M235" s="187">
        <f t="shared" si="617"/>
        <v>3000</v>
      </c>
      <c r="N235" s="187">
        <f t="shared" si="617"/>
        <v>0</v>
      </c>
      <c r="O235" s="187">
        <f t="shared" si="617"/>
        <v>0</v>
      </c>
      <c r="P235" s="187">
        <f t="shared" ref="P235:Q235" si="618">SUM(P236:P242)</f>
        <v>0</v>
      </c>
      <c r="Q235" s="187">
        <f t="shared" si="618"/>
        <v>0</v>
      </c>
      <c r="R235" s="187">
        <f t="shared" si="617"/>
        <v>0</v>
      </c>
      <c r="S235" s="187">
        <f t="shared" si="617"/>
        <v>0</v>
      </c>
      <c r="T235" s="187">
        <f t="shared" si="617"/>
        <v>0</v>
      </c>
      <c r="U235" s="187">
        <f t="shared" si="617"/>
        <v>0</v>
      </c>
      <c r="V235" s="187">
        <f t="shared" ref="V235" si="619">SUM(V236:V242)</f>
        <v>0</v>
      </c>
      <c r="W235" s="187">
        <f t="shared" si="617"/>
        <v>0</v>
      </c>
      <c r="X235" s="187">
        <f t="shared" si="617"/>
        <v>0</v>
      </c>
      <c r="Y235" s="187">
        <f t="shared" si="617"/>
        <v>0</v>
      </c>
      <c r="Z235" s="187">
        <f t="shared" si="617"/>
        <v>0</v>
      </c>
      <c r="AA235" s="187">
        <f t="shared" si="617"/>
        <v>0</v>
      </c>
      <c r="AB235" s="187">
        <f t="shared" si="587"/>
        <v>0</v>
      </c>
      <c r="AC235" s="187">
        <f>SUM(AC236:AC242)</f>
        <v>0</v>
      </c>
      <c r="AD235" s="187">
        <f>SUM(AD236:AD242)</f>
        <v>3000</v>
      </c>
      <c r="AE235" s="187">
        <f>SUM(AE236:AE242)</f>
        <v>0</v>
      </c>
      <c r="AF235" s="187">
        <f t="shared" si="588"/>
        <v>3000</v>
      </c>
      <c r="AG235" s="187">
        <f>SUM(AG236:AG242)</f>
        <v>0</v>
      </c>
      <c r="AH235" s="187">
        <f>SUM(AH236:AH242)</f>
        <v>0</v>
      </c>
      <c r="AI235" s="187">
        <f>SUM(AI236:AI242)</f>
        <v>0</v>
      </c>
      <c r="AJ235" s="187">
        <f t="shared" si="589"/>
        <v>0</v>
      </c>
      <c r="AK235" s="187">
        <f>SUM(AK236:AK242)</f>
        <v>0</v>
      </c>
      <c r="AL235" s="187">
        <f>SUM(AL236:AL242)</f>
        <v>0</v>
      </c>
      <c r="AM235" s="187">
        <f>SUM(AM236:AM242)</f>
        <v>0</v>
      </c>
      <c r="AN235" s="187">
        <f t="shared" si="590"/>
        <v>0</v>
      </c>
      <c r="AO235" s="187">
        <f t="shared" si="591"/>
        <v>3000</v>
      </c>
    </row>
    <row r="236" spans="2:41">
      <c r="B236" s="176" t="s">
        <v>809</v>
      </c>
      <c r="C236" s="177" t="s">
        <v>810</v>
      </c>
      <c r="D2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E2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78">
        <f t="shared" ref="F236:F239" si="620">D236+E236</f>
        <v>3000</v>
      </c>
      <c r="G236" s="178"/>
      <c r="H236" s="178">
        <f t="shared" ref="H236:H239" si="621">F236-G236</f>
        <v>3000</v>
      </c>
      <c r="I236" s="178"/>
      <c r="J236" s="178">
        <f t="shared" ref="J236:J239" si="622">F236-I236</f>
        <v>3000</v>
      </c>
      <c r="K2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3000</v>
      </c>
      <c r="N2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6" s="178">
        <f t="shared" ref="AB236:AB239" si="623">Y236+Z236+AA236</f>
        <v>0</v>
      </c>
      <c r="AC2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v>
      </c>
      <c r="AE2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6" s="178">
        <f t="shared" ref="AF236:AF239" si="624">AC236+AD236+AE236</f>
        <v>3000</v>
      </c>
      <c r="AG2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6" s="178">
        <f t="shared" ref="AJ236:AJ239" si="625">AG236+AH236+AI236</f>
        <v>0</v>
      </c>
      <c r="AK2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6" s="178">
        <f t="shared" ref="AN236:AN239" si="626">AK236+AL236+AM236</f>
        <v>0</v>
      </c>
      <c r="AO236" s="178">
        <f t="shared" ref="AO236:AO239" si="627">AB236+AF236+AJ236+AN236</f>
        <v>3000</v>
      </c>
    </row>
    <row r="237" spans="2:41">
      <c r="B237" s="176" t="s">
        <v>811</v>
      </c>
      <c r="C237" s="177" t="s">
        <v>812</v>
      </c>
      <c r="D2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78">
        <f t="shared" si="620"/>
        <v>0</v>
      </c>
      <c r="G237" s="178"/>
      <c r="H237" s="178">
        <f t="shared" si="621"/>
        <v>0</v>
      </c>
      <c r="I237" s="178"/>
      <c r="J237" s="178">
        <f t="shared" si="622"/>
        <v>0</v>
      </c>
      <c r="K2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7" s="178">
        <f t="shared" si="623"/>
        <v>0</v>
      </c>
      <c r="AC2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7" s="178">
        <f t="shared" si="624"/>
        <v>0</v>
      </c>
      <c r="AG2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7" s="178">
        <f t="shared" si="625"/>
        <v>0</v>
      </c>
      <c r="AK2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7" s="178">
        <f t="shared" si="626"/>
        <v>0</v>
      </c>
      <c r="AO237" s="178">
        <f t="shared" si="627"/>
        <v>0</v>
      </c>
    </row>
    <row r="238" spans="2:41">
      <c r="B238" s="176" t="s">
        <v>316</v>
      </c>
      <c r="C238" s="177" t="s">
        <v>813</v>
      </c>
      <c r="D2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78">
        <f t="shared" si="620"/>
        <v>0</v>
      </c>
      <c r="G238" s="178"/>
      <c r="H238" s="178">
        <f t="shared" si="621"/>
        <v>0</v>
      </c>
      <c r="I238" s="178"/>
      <c r="J238" s="178">
        <f t="shared" si="622"/>
        <v>0</v>
      </c>
      <c r="K2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8" s="178">
        <f t="shared" si="623"/>
        <v>0</v>
      </c>
      <c r="AC2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8" s="178">
        <f t="shared" si="624"/>
        <v>0</v>
      </c>
      <c r="AG2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8" s="178">
        <f t="shared" si="625"/>
        <v>0</v>
      </c>
      <c r="AK2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8" s="178">
        <f t="shared" si="626"/>
        <v>0</v>
      </c>
      <c r="AO238" s="178">
        <f t="shared" si="627"/>
        <v>0</v>
      </c>
    </row>
    <row r="239" spans="2:41">
      <c r="B239" s="176" t="s">
        <v>814</v>
      </c>
      <c r="C239" s="177" t="s">
        <v>815</v>
      </c>
      <c r="D2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78">
        <f t="shared" si="620"/>
        <v>0</v>
      </c>
      <c r="G239" s="178"/>
      <c r="H239" s="178">
        <f t="shared" si="621"/>
        <v>0</v>
      </c>
      <c r="I239" s="178"/>
      <c r="J239" s="178">
        <f t="shared" si="622"/>
        <v>0</v>
      </c>
      <c r="K2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9" s="178">
        <f t="shared" si="623"/>
        <v>0</v>
      </c>
      <c r="AC2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9" s="178">
        <f t="shared" si="624"/>
        <v>0</v>
      </c>
      <c r="AG2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9" s="178">
        <f t="shared" si="625"/>
        <v>0</v>
      </c>
      <c r="AK2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9" s="178">
        <f t="shared" si="626"/>
        <v>0</v>
      </c>
      <c r="AO239" s="178">
        <f t="shared" si="627"/>
        <v>0</v>
      </c>
    </row>
    <row r="240" spans="2:41">
      <c r="B240" s="176" t="s">
        <v>816</v>
      </c>
      <c r="C240" s="177" t="s">
        <v>813</v>
      </c>
      <c r="D2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78">
        <f t="shared" si="583"/>
        <v>0</v>
      </c>
      <c r="G240" s="178"/>
      <c r="H240" s="178">
        <f t="shared" si="584"/>
        <v>0</v>
      </c>
      <c r="I240" s="178"/>
      <c r="J240" s="178">
        <f t="shared" si="585"/>
        <v>0</v>
      </c>
      <c r="K2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0" s="178">
        <f t="shared" si="587"/>
        <v>0</v>
      </c>
      <c r="AC2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0" s="178">
        <f t="shared" si="588"/>
        <v>0</v>
      </c>
      <c r="AG2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0" s="178">
        <f t="shared" si="589"/>
        <v>0</v>
      </c>
      <c r="AK2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0" s="178">
        <f t="shared" si="590"/>
        <v>0</v>
      </c>
      <c r="AO240" s="178">
        <f t="shared" si="591"/>
        <v>0</v>
      </c>
    </row>
    <row r="241" spans="2:41">
      <c r="B241" s="176" t="s">
        <v>817</v>
      </c>
      <c r="C241" s="177" t="s">
        <v>818</v>
      </c>
      <c r="D2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78">
        <f t="shared" ref="F241" si="628">D241+E241</f>
        <v>0</v>
      </c>
      <c r="G241" s="178"/>
      <c r="H241" s="178">
        <f t="shared" ref="H241" si="629">F241-G241</f>
        <v>0</v>
      </c>
      <c r="I241" s="178"/>
      <c r="J241" s="178">
        <f t="shared" ref="J241" si="630">F241-I241</f>
        <v>0</v>
      </c>
      <c r="K2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1" s="178">
        <f t="shared" ref="AB241" si="631">Y241+Z241+AA241</f>
        <v>0</v>
      </c>
      <c r="AC2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1" s="178">
        <f t="shared" ref="AF241" si="632">AC241+AD241+AE241</f>
        <v>0</v>
      </c>
      <c r="AG2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1" s="178">
        <f t="shared" ref="AJ241" si="633">AG241+AH241+AI241</f>
        <v>0</v>
      </c>
      <c r="AK2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1" s="178">
        <f t="shared" ref="AN241" si="634">AK241+AL241+AM241</f>
        <v>0</v>
      </c>
      <c r="AO241" s="178">
        <f t="shared" ref="AO241" si="635">AB241+AF241+AJ241+AN241</f>
        <v>0</v>
      </c>
    </row>
    <row r="242" spans="2:41">
      <c r="B242" s="176" t="s">
        <v>819</v>
      </c>
      <c r="C242" s="177" t="s">
        <v>820</v>
      </c>
      <c r="D2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78">
        <f t="shared" ref="F242" si="636">D242+E242</f>
        <v>0</v>
      </c>
      <c r="G242" s="178"/>
      <c r="H242" s="178">
        <f t="shared" ref="H242" si="637">F242-G242</f>
        <v>0</v>
      </c>
      <c r="I242" s="178"/>
      <c r="J242" s="178">
        <f t="shared" ref="J242" si="638">F242-I242</f>
        <v>0</v>
      </c>
      <c r="K2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2" s="178">
        <f t="shared" ref="AB242" si="639">Y242+Z242+AA242</f>
        <v>0</v>
      </c>
      <c r="AC2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2" s="178">
        <f t="shared" ref="AF242" si="640">AC242+AD242+AE242</f>
        <v>0</v>
      </c>
      <c r="AG2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2" s="178">
        <f t="shared" ref="AJ242" si="641">AG242+AH242+AI242</f>
        <v>0</v>
      </c>
      <c r="AK2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2" s="178">
        <f t="shared" ref="AN242" si="642">AK242+AL242+AM242</f>
        <v>0</v>
      </c>
      <c r="AO242" s="178">
        <f t="shared" ref="AO242" si="643">AB242+AF242+AJ242+AN242</f>
        <v>0</v>
      </c>
    </row>
    <row r="243" spans="2:41">
      <c r="B243" s="185" t="s">
        <v>317</v>
      </c>
      <c r="C243" s="186" t="s">
        <v>194</v>
      </c>
      <c r="D243" s="187">
        <f>SUM(D244:D259)</f>
        <v>91705.75</v>
      </c>
      <c r="E243" s="187">
        <f>SUM(E244:E259)</f>
        <v>0</v>
      </c>
      <c r="F243" s="187">
        <f t="shared" si="583"/>
        <v>91705.75</v>
      </c>
      <c r="G243" s="187">
        <f>SUM(G244:G259)</f>
        <v>0</v>
      </c>
      <c r="H243" s="187">
        <f t="shared" si="584"/>
        <v>91705.75</v>
      </c>
      <c r="I243" s="187">
        <f>SUM(I244:I259)</f>
        <v>0</v>
      </c>
      <c r="J243" s="187">
        <f t="shared" si="585"/>
        <v>91705.75</v>
      </c>
      <c r="K243" s="187">
        <f t="shared" ref="K243:AA243" si="644">SUM(K244:K259)</f>
        <v>41644.75</v>
      </c>
      <c r="L243" s="187">
        <f t="shared" si="644"/>
        <v>12488.75</v>
      </c>
      <c r="M243" s="187">
        <f t="shared" si="644"/>
        <v>667.25</v>
      </c>
      <c r="N243" s="187">
        <f t="shared" si="644"/>
        <v>1479</v>
      </c>
      <c r="O243" s="187">
        <f t="shared" si="644"/>
        <v>0</v>
      </c>
      <c r="P243" s="187">
        <f t="shared" ref="P243:Q243" si="645">SUM(P244:P259)</f>
        <v>208.25</v>
      </c>
      <c r="Q243" s="187">
        <f t="shared" si="645"/>
        <v>127.5</v>
      </c>
      <c r="R243" s="187">
        <f t="shared" si="644"/>
        <v>212.5</v>
      </c>
      <c r="S243" s="187">
        <f t="shared" si="644"/>
        <v>24318.75</v>
      </c>
      <c r="T243" s="187">
        <f t="shared" si="644"/>
        <v>573.75</v>
      </c>
      <c r="U243" s="187">
        <f t="shared" si="644"/>
        <v>5255</v>
      </c>
      <c r="V243" s="187">
        <f t="shared" ref="V243" si="646">SUM(V244:V259)</f>
        <v>680</v>
      </c>
      <c r="W243" s="187">
        <f t="shared" si="644"/>
        <v>0</v>
      </c>
      <c r="X243" s="187">
        <f t="shared" si="644"/>
        <v>4050.25</v>
      </c>
      <c r="Y243" s="187">
        <f t="shared" si="644"/>
        <v>0</v>
      </c>
      <c r="Z243" s="187">
        <f t="shared" si="644"/>
        <v>49813.25</v>
      </c>
      <c r="AA243" s="187">
        <f t="shared" si="644"/>
        <v>36212.5</v>
      </c>
      <c r="AB243" s="187">
        <f t="shared" si="587"/>
        <v>86025.75</v>
      </c>
      <c r="AC243" s="187">
        <f>SUM(AC244:AC259)</f>
        <v>680</v>
      </c>
      <c r="AD243" s="187">
        <f>SUM(AD244:AD259)</f>
        <v>5000</v>
      </c>
      <c r="AE243" s="187">
        <f>SUM(AE244:AE259)</f>
        <v>0</v>
      </c>
      <c r="AF243" s="187">
        <f t="shared" si="588"/>
        <v>5680</v>
      </c>
      <c r="AG243" s="187">
        <f>SUM(AG244:AG259)</f>
        <v>0</v>
      </c>
      <c r="AH243" s="187">
        <f>SUM(AH244:AH259)</f>
        <v>0</v>
      </c>
      <c r="AI243" s="187">
        <f>SUM(AI244:AI259)</f>
        <v>0</v>
      </c>
      <c r="AJ243" s="187">
        <f t="shared" si="589"/>
        <v>0</v>
      </c>
      <c r="AK243" s="187">
        <f>SUM(AK244:AK259)</f>
        <v>0</v>
      </c>
      <c r="AL243" s="187">
        <f>SUM(AL244:AL259)</f>
        <v>0</v>
      </c>
      <c r="AM243" s="187">
        <f>SUM(AM244:AM259)</f>
        <v>0</v>
      </c>
      <c r="AN243" s="187">
        <f t="shared" si="590"/>
        <v>0</v>
      </c>
      <c r="AO243" s="187">
        <f t="shared" si="591"/>
        <v>91705.75</v>
      </c>
    </row>
    <row r="244" spans="2:41">
      <c r="B244" s="176" t="s">
        <v>821</v>
      </c>
      <c r="C244" s="177" t="s">
        <v>822</v>
      </c>
      <c r="D2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78">
        <f t="shared" si="583"/>
        <v>0</v>
      </c>
      <c r="G244" s="178"/>
      <c r="H244" s="178">
        <f t="shared" si="584"/>
        <v>0</v>
      </c>
      <c r="I244" s="178"/>
      <c r="J244" s="178">
        <f t="shared" si="585"/>
        <v>0</v>
      </c>
      <c r="K2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4" s="178">
        <f t="shared" si="587"/>
        <v>0</v>
      </c>
      <c r="AC2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4" s="178">
        <f t="shared" si="588"/>
        <v>0</v>
      </c>
      <c r="AG2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4" s="178">
        <f t="shared" si="589"/>
        <v>0</v>
      </c>
      <c r="AK2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4" s="178">
        <f t="shared" si="590"/>
        <v>0</v>
      </c>
      <c r="AO244" s="178">
        <f t="shared" si="591"/>
        <v>0</v>
      </c>
    </row>
    <row r="245" spans="2:41">
      <c r="B245" s="176" t="s">
        <v>823</v>
      </c>
      <c r="C245" s="177" t="s">
        <v>824</v>
      </c>
      <c r="D2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78">
        <f t="shared" ref="F245:F253" si="647">D245+E245</f>
        <v>0</v>
      </c>
      <c r="G245" s="178"/>
      <c r="H245" s="178">
        <f t="shared" ref="H245:H253" si="648">F245-G245</f>
        <v>0</v>
      </c>
      <c r="I245" s="178"/>
      <c r="J245" s="178">
        <f t="shared" ref="J245:J253" si="649">F245-I245</f>
        <v>0</v>
      </c>
      <c r="K2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5" s="178">
        <f t="shared" ref="AB245:AB253" si="650">Y245+Z245+AA245</f>
        <v>0</v>
      </c>
      <c r="AC2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5" s="178">
        <f t="shared" ref="AF245:AF253" si="651">AC245+AD245+AE245</f>
        <v>0</v>
      </c>
      <c r="AG2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5" s="178">
        <f t="shared" ref="AJ245:AJ253" si="652">AG245+AH245+AI245</f>
        <v>0</v>
      </c>
      <c r="AK2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5" s="178">
        <f t="shared" ref="AN245:AN253" si="653">AK245+AL245+AM245</f>
        <v>0</v>
      </c>
      <c r="AO245" s="178">
        <f t="shared" ref="AO245:AO253" si="654">AB245+AF245+AJ245+AN245</f>
        <v>0</v>
      </c>
    </row>
    <row r="246" spans="2:41">
      <c r="B246" s="176" t="s">
        <v>825</v>
      </c>
      <c r="C246" s="177" t="s">
        <v>826</v>
      </c>
      <c r="D2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E2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78">
        <f t="shared" si="647"/>
        <v>12000</v>
      </c>
      <c r="G246" s="178"/>
      <c r="H246" s="178">
        <f t="shared" si="648"/>
        <v>12000</v>
      </c>
      <c r="I246" s="178"/>
      <c r="J246" s="178">
        <f t="shared" si="649"/>
        <v>12000</v>
      </c>
      <c r="K2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12000</v>
      </c>
      <c r="M2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12000</v>
      </c>
      <c r="AB246" s="178">
        <f t="shared" si="650"/>
        <v>12000</v>
      </c>
      <c r="AC2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6" s="178">
        <f t="shared" si="651"/>
        <v>0</v>
      </c>
      <c r="AG2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6" s="178">
        <f t="shared" si="652"/>
        <v>0</v>
      </c>
      <c r="AK2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6" s="178">
        <f t="shared" si="653"/>
        <v>0</v>
      </c>
      <c r="AO246" s="178">
        <f t="shared" si="654"/>
        <v>12000</v>
      </c>
    </row>
    <row r="247" spans="2:41">
      <c r="B247" s="176" t="s">
        <v>318</v>
      </c>
      <c r="C247" s="177" t="s">
        <v>195</v>
      </c>
      <c r="D2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78">
        <f t="shared" si="647"/>
        <v>0</v>
      </c>
      <c r="G247" s="178"/>
      <c r="H247" s="178">
        <f t="shared" si="648"/>
        <v>0</v>
      </c>
      <c r="I247" s="178"/>
      <c r="J247" s="178">
        <f t="shared" si="649"/>
        <v>0</v>
      </c>
      <c r="K2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7" s="178">
        <f t="shared" si="650"/>
        <v>0</v>
      </c>
      <c r="AC2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7" s="178">
        <f t="shared" si="651"/>
        <v>0</v>
      </c>
      <c r="AG2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7" s="178">
        <f t="shared" si="652"/>
        <v>0</v>
      </c>
      <c r="AK2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7" s="178">
        <f t="shared" si="653"/>
        <v>0</v>
      </c>
      <c r="AO247" s="178">
        <f t="shared" si="654"/>
        <v>0</v>
      </c>
    </row>
    <row r="248" spans="2:41">
      <c r="B248" s="176" t="s">
        <v>827</v>
      </c>
      <c r="C248" s="177" t="s">
        <v>828</v>
      </c>
      <c r="D2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10705.75</v>
      </c>
      <c r="E2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78">
        <f t="shared" si="647"/>
        <v>10705.75</v>
      </c>
      <c r="G248" s="178"/>
      <c r="H248" s="178">
        <f t="shared" si="648"/>
        <v>10705.75</v>
      </c>
      <c r="I248" s="178"/>
      <c r="J248" s="178">
        <f t="shared" si="649"/>
        <v>10705.75</v>
      </c>
      <c r="K2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1644.75</v>
      </c>
      <c r="L2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488.75</v>
      </c>
      <c r="M2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667.25</v>
      </c>
      <c r="N2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1479</v>
      </c>
      <c r="O2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208.25</v>
      </c>
      <c r="Q2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127.5</v>
      </c>
      <c r="R2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212.5</v>
      </c>
      <c r="S2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318.75</v>
      </c>
      <c r="T2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573.75</v>
      </c>
      <c r="U2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255</v>
      </c>
      <c r="V2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680</v>
      </c>
      <c r="W2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4050.25</v>
      </c>
      <c r="Y2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9813.25</v>
      </c>
      <c r="AA2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212.5</v>
      </c>
      <c r="AB248" s="178">
        <f t="shared" si="650"/>
        <v>10025.75</v>
      </c>
      <c r="AC2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680</v>
      </c>
      <c r="AD2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8" s="178">
        <f t="shared" si="651"/>
        <v>680</v>
      </c>
      <c r="AG2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8" s="178">
        <f t="shared" si="652"/>
        <v>0</v>
      </c>
      <c r="AK2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8" s="178">
        <f t="shared" si="653"/>
        <v>0</v>
      </c>
      <c r="AO248" s="178">
        <f t="shared" si="654"/>
        <v>10705.75</v>
      </c>
    </row>
    <row r="249" spans="2:41">
      <c r="B249" s="176" t="s">
        <v>829</v>
      </c>
      <c r="C249" s="177" t="s">
        <v>830</v>
      </c>
      <c r="D2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78">
        <f t="shared" si="647"/>
        <v>0</v>
      </c>
      <c r="G249" s="178"/>
      <c r="H249" s="178">
        <f t="shared" si="648"/>
        <v>0</v>
      </c>
      <c r="I249" s="178"/>
      <c r="J249" s="178">
        <f t="shared" si="649"/>
        <v>0</v>
      </c>
      <c r="K2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9" s="178">
        <f t="shared" si="650"/>
        <v>0</v>
      </c>
      <c r="AC2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9" s="178">
        <f t="shared" si="651"/>
        <v>0</v>
      </c>
      <c r="AG2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9" s="178">
        <f t="shared" si="652"/>
        <v>0</v>
      </c>
      <c r="AK2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9" s="178">
        <f t="shared" si="653"/>
        <v>0</v>
      </c>
      <c r="AO249" s="178">
        <f t="shared" si="654"/>
        <v>0</v>
      </c>
    </row>
    <row r="250" spans="2:41">
      <c r="B250" s="176" t="s">
        <v>319</v>
      </c>
      <c r="C250" s="177" t="s">
        <v>196</v>
      </c>
      <c r="D2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78">
        <f t="shared" si="647"/>
        <v>0</v>
      </c>
      <c r="G250" s="178"/>
      <c r="H250" s="178">
        <f t="shared" si="648"/>
        <v>0</v>
      </c>
      <c r="I250" s="178"/>
      <c r="J250" s="178">
        <f t="shared" si="649"/>
        <v>0</v>
      </c>
      <c r="K2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0" s="178">
        <f t="shared" si="650"/>
        <v>0</v>
      </c>
      <c r="AC2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0" s="178">
        <f t="shared" si="651"/>
        <v>0</v>
      </c>
      <c r="AG2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0" s="178">
        <f t="shared" si="652"/>
        <v>0</v>
      </c>
      <c r="AK2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0" s="178">
        <f t="shared" si="653"/>
        <v>0</v>
      </c>
      <c r="AO250" s="178">
        <f t="shared" si="654"/>
        <v>0</v>
      </c>
    </row>
    <row r="251" spans="2:41">
      <c r="B251" s="176" t="s">
        <v>831</v>
      </c>
      <c r="C251" s="177" t="s">
        <v>832</v>
      </c>
      <c r="D2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69000</v>
      </c>
      <c r="E2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78">
        <f t="shared" si="647"/>
        <v>69000</v>
      </c>
      <c r="G251" s="178"/>
      <c r="H251" s="178">
        <f t="shared" si="648"/>
        <v>69000</v>
      </c>
      <c r="I251" s="178"/>
      <c r="J251" s="178">
        <f t="shared" si="649"/>
        <v>69000</v>
      </c>
      <c r="K2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40000</v>
      </c>
      <c r="L2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24000</v>
      </c>
      <c r="T2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5000</v>
      </c>
      <c r="V2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40000</v>
      </c>
      <c r="AA2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24000</v>
      </c>
      <c r="AB251" s="178">
        <f t="shared" si="650"/>
        <v>64000</v>
      </c>
      <c r="AC2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5000</v>
      </c>
      <c r="AE2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1" s="178">
        <f t="shared" si="651"/>
        <v>5000</v>
      </c>
      <c r="AG2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1" s="178">
        <f t="shared" si="652"/>
        <v>0</v>
      </c>
      <c r="AK2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1" s="178">
        <f t="shared" si="653"/>
        <v>0</v>
      </c>
      <c r="AO251" s="178">
        <f t="shared" si="654"/>
        <v>69000</v>
      </c>
    </row>
    <row r="252" spans="2:41">
      <c r="B252" s="176" t="s">
        <v>833</v>
      </c>
      <c r="C252" s="177" t="s">
        <v>834</v>
      </c>
      <c r="D2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78">
        <f t="shared" si="647"/>
        <v>0</v>
      </c>
      <c r="G252" s="178"/>
      <c r="H252" s="178">
        <f t="shared" si="648"/>
        <v>0</v>
      </c>
      <c r="I252" s="178"/>
      <c r="J252" s="178">
        <f t="shared" si="649"/>
        <v>0</v>
      </c>
      <c r="K2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2" s="178">
        <f t="shared" si="650"/>
        <v>0</v>
      </c>
      <c r="AC2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2" s="178">
        <f t="shared" si="651"/>
        <v>0</v>
      </c>
      <c r="AG2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2" s="178">
        <f t="shared" si="652"/>
        <v>0</v>
      </c>
      <c r="AK2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2" s="178">
        <f t="shared" si="653"/>
        <v>0</v>
      </c>
      <c r="AO252" s="178">
        <f t="shared" si="654"/>
        <v>0</v>
      </c>
    </row>
    <row r="253" spans="2:41">
      <c r="B253" s="176" t="s">
        <v>320</v>
      </c>
      <c r="C253" s="177" t="s">
        <v>197</v>
      </c>
      <c r="D2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78">
        <f t="shared" si="647"/>
        <v>0</v>
      </c>
      <c r="G253" s="178"/>
      <c r="H253" s="178">
        <f t="shared" si="648"/>
        <v>0</v>
      </c>
      <c r="I253" s="178"/>
      <c r="J253" s="178">
        <f t="shared" si="649"/>
        <v>0</v>
      </c>
      <c r="K2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3" s="178">
        <f t="shared" si="650"/>
        <v>0</v>
      </c>
      <c r="AC2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3" s="178">
        <f t="shared" si="651"/>
        <v>0</v>
      </c>
      <c r="AG2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3" s="178">
        <f t="shared" si="652"/>
        <v>0</v>
      </c>
      <c r="AK2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3" s="178">
        <f t="shared" si="653"/>
        <v>0</v>
      </c>
      <c r="AO253" s="178">
        <f t="shared" si="654"/>
        <v>0</v>
      </c>
    </row>
    <row r="254" spans="2:41">
      <c r="B254" s="176" t="s">
        <v>835</v>
      </c>
      <c r="C254" s="177" t="s">
        <v>836</v>
      </c>
      <c r="D2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78">
        <f t="shared" si="583"/>
        <v>0</v>
      </c>
      <c r="G254" s="178"/>
      <c r="H254" s="178">
        <f t="shared" si="584"/>
        <v>0</v>
      </c>
      <c r="I254" s="178"/>
      <c r="J254" s="178">
        <f t="shared" si="585"/>
        <v>0</v>
      </c>
      <c r="K2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4" s="178">
        <f t="shared" si="587"/>
        <v>0</v>
      </c>
      <c r="AC2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4" s="178">
        <f t="shared" si="588"/>
        <v>0</v>
      </c>
      <c r="AG2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4" s="178">
        <f t="shared" si="589"/>
        <v>0</v>
      </c>
      <c r="AK2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4" s="178">
        <f t="shared" si="590"/>
        <v>0</v>
      </c>
      <c r="AO254" s="178">
        <f t="shared" si="591"/>
        <v>0</v>
      </c>
    </row>
    <row r="255" spans="2:41">
      <c r="B255" s="176" t="s">
        <v>837</v>
      </c>
      <c r="C255" s="177" t="s">
        <v>838</v>
      </c>
      <c r="D2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78">
        <f t="shared" si="583"/>
        <v>0</v>
      </c>
      <c r="G255" s="178"/>
      <c r="H255" s="178">
        <f t="shared" si="584"/>
        <v>0</v>
      </c>
      <c r="I255" s="178"/>
      <c r="J255" s="178">
        <f t="shared" si="585"/>
        <v>0</v>
      </c>
      <c r="K2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5" s="178">
        <f t="shared" si="587"/>
        <v>0</v>
      </c>
      <c r="AC2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5" s="178">
        <f t="shared" si="588"/>
        <v>0</v>
      </c>
      <c r="AG2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5" s="178">
        <f t="shared" si="589"/>
        <v>0</v>
      </c>
      <c r="AK2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5" s="178">
        <f t="shared" si="590"/>
        <v>0</v>
      </c>
      <c r="AO255" s="178">
        <f t="shared" si="591"/>
        <v>0</v>
      </c>
    </row>
    <row r="256" spans="2:41">
      <c r="B256" s="176" t="s">
        <v>839</v>
      </c>
      <c r="C256" s="177" t="s">
        <v>840</v>
      </c>
      <c r="D2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78">
        <f t="shared" si="583"/>
        <v>0</v>
      </c>
      <c r="G256" s="178"/>
      <c r="H256" s="178">
        <f t="shared" si="584"/>
        <v>0</v>
      </c>
      <c r="I256" s="178"/>
      <c r="J256" s="178">
        <f t="shared" si="585"/>
        <v>0</v>
      </c>
      <c r="K2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6" s="178">
        <f t="shared" si="587"/>
        <v>0</v>
      </c>
      <c r="AC2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6" s="178">
        <f t="shared" si="588"/>
        <v>0</v>
      </c>
      <c r="AG2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6" s="178">
        <f t="shared" si="589"/>
        <v>0</v>
      </c>
      <c r="AK2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6" s="178">
        <f t="shared" si="590"/>
        <v>0</v>
      </c>
      <c r="AO256" s="178">
        <f t="shared" si="591"/>
        <v>0</v>
      </c>
    </row>
    <row r="257" spans="2:41">
      <c r="B257" s="176" t="s">
        <v>841</v>
      </c>
      <c r="C257" s="177" t="s">
        <v>842</v>
      </c>
      <c r="D2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78">
        <f t="shared" ref="F257:F259" si="655">D257+E257</f>
        <v>0</v>
      </c>
      <c r="G257" s="178"/>
      <c r="H257" s="178">
        <f t="shared" ref="H257:H259" si="656">F257-G257</f>
        <v>0</v>
      </c>
      <c r="I257" s="178"/>
      <c r="J257" s="178">
        <f t="shared" ref="J257:J259" si="657">F257-I257</f>
        <v>0</v>
      </c>
      <c r="K2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7" s="178">
        <f t="shared" ref="AB257:AB259" si="658">Y257+Z257+AA257</f>
        <v>0</v>
      </c>
      <c r="AC2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7" s="178">
        <f t="shared" ref="AF257:AF259" si="659">AC257+AD257+AE257</f>
        <v>0</v>
      </c>
      <c r="AG2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7" s="178">
        <f t="shared" ref="AJ257:AJ259" si="660">AG257+AH257+AI257</f>
        <v>0</v>
      </c>
      <c r="AK2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7" s="178">
        <f t="shared" ref="AN257:AN259" si="661">AK257+AL257+AM257</f>
        <v>0</v>
      </c>
      <c r="AO257" s="178">
        <f t="shared" ref="AO257:AO259" si="662">AB257+AF257+AJ257+AN257</f>
        <v>0</v>
      </c>
    </row>
    <row r="258" spans="2:41">
      <c r="B258" s="176" t="s">
        <v>321</v>
      </c>
      <c r="C258" s="177" t="s">
        <v>198</v>
      </c>
      <c r="D2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78">
        <f t="shared" si="655"/>
        <v>0</v>
      </c>
      <c r="G258" s="178"/>
      <c r="H258" s="178">
        <f t="shared" si="656"/>
        <v>0</v>
      </c>
      <c r="I258" s="178"/>
      <c r="J258" s="178">
        <f t="shared" si="657"/>
        <v>0</v>
      </c>
      <c r="K2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8" s="178">
        <f t="shared" si="658"/>
        <v>0</v>
      </c>
      <c r="AC2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8" s="178">
        <f t="shared" si="659"/>
        <v>0</v>
      </c>
      <c r="AG2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8" s="178">
        <f t="shared" si="660"/>
        <v>0</v>
      </c>
      <c r="AK2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8" s="178">
        <f t="shared" si="661"/>
        <v>0</v>
      </c>
      <c r="AO258" s="178">
        <f t="shared" si="662"/>
        <v>0</v>
      </c>
    </row>
    <row r="259" spans="2:41">
      <c r="B259" s="176" t="s">
        <v>843</v>
      </c>
      <c r="C259" s="177" t="s">
        <v>844</v>
      </c>
      <c r="D2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78">
        <f t="shared" si="655"/>
        <v>0</v>
      </c>
      <c r="G259" s="178"/>
      <c r="H259" s="178">
        <f t="shared" si="656"/>
        <v>0</v>
      </c>
      <c r="I259" s="178"/>
      <c r="J259" s="178">
        <f t="shared" si="657"/>
        <v>0</v>
      </c>
      <c r="K2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9" s="178">
        <f t="shared" si="658"/>
        <v>0</v>
      </c>
      <c r="AC2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9" s="178">
        <f t="shared" si="659"/>
        <v>0</v>
      </c>
      <c r="AG2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9" s="178">
        <f t="shared" si="660"/>
        <v>0</v>
      </c>
      <c r="AK2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9" s="178">
        <f t="shared" si="661"/>
        <v>0</v>
      </c>
      <c r="AO259" s="178">
        <f t="shared" si="662"/>
        <v>0</v>
      </c>
    </row>
    <row r="260" spans="2:41">
      <c r="B260" s="185" t="s">
        <v>322</v>
      </c>
      <c r="C260" s="186" t="s">
        <v>199</v>
      </c>
      <c r="D260" s="187">
        <f>SUM(D261:D266)</f>
        <v>0</v>
      </c>
      <c r="E260" s="187">
        <f>SUM(E261:E266)</f>
        <v>0</v>
      </c>
      <c r="F260" s="187">
        <f t="shared" si="583"/>
        <v>0</v>
      </c>
      <c r="G260" s="187">
        <f>SUM(G261:G266)</f>
        <v>0</v>
      </c>
      <c r="H260" s="187">
        <f t="shared" si="584"/>
        <v>0</v>
      </c>
      <c r="I260" s="187">
        <f>SUM(I261:I266)</f>
        <v>0</v>
      </c>
      <c r="J260" s="187">
        <f t="shared" si="585"/>
        <v>0</v>
      </c>
      <c r="K260" s="187">
        <f t="shared" ref="K260:AA260" si="663">SUM(K261:K266)</f>
        <v>0</v>
      </c>
      <c r="L260" s="187">
        <f t="shared" si="663"/>
        <v>0</v>
      </c>
      <c r="M260" s="187">
        <f t="shared" si="663"/>
        <v>0</v>
      </c>
      <c r="N260" s="187">
        <f t="shared" si="663"/>
        <v>0</v>
      </c>
      <c r="O260" s="187">
        <f t="shared" si="663"/>
        <v>0</v>
      </c>
      <c r="P260" s="187">
        <f t="shared" ref="P260:Q260" si="664">SUM(P261:P266)</f>
        <v>0</v>
      </c>
      <c r="Q260" s="187">
        <f t="shared" si="664"/>
        <v>0</v>
      </c>
      <c r="R260" s="187">
        <f t="shared" si="663"/>
        <v>0</v>
      </c>
      <c r="S260" s="187">
        <f t="shared" si="663"/>
        <v>0</v>
      </c>
      <c r="T260" s="187">
        <f t="shared" si="663"/>
        <v>0</v>
      </c>
      <c r="U260" s="187">
        <f t="shared" si="663"/>
        <v>0</v>
      </c>
      <c r="V260" s="187">
        <f t="shared" ref="V260" si="665">SUM(V261:V266)</f>
        <v>0</v>
      </c>
      <c r="W260" s="187">
        <f t="shared" si="663"/>
        <v>0</v>
      </c>
      <c r="X260" s="187">
        <f t="shared" si="663"/>
        <v>0</v>
      </c>
      <c r="Y260" s="187">
        <f t="shared" si="663"/>
        <v>0</v>
      </c>
      <c r="Z260" s="187">
        <f t="shared" si="663"/>
        <v>0</v>
      </c>
      <c r="AA260" s="187">
        <f t="shared" si="663"/>
        <v>0</v>
      </c>
      <c r="AB260" s="187">
        <f t="shared" si="587"/>
        <v>0</v>
      </c>
      <c r="AC260" s="187">
        <f>SUM(AC261:AC266)</f>
        <v>0</v>
      </c>
      <c r="AD260" s="187">
        <f>SUM(AD261:AD266)</f>
        <v>0</v>
      </c>
      <c r="AE260" s="187">
        <f>SUM(AE261:AE266)</f>
        <v>0</v>
      </c>
      <c r="AF260" s="187">
        <f t="shared" si="588"/>
        <v>0</v>
      </c>
      <c r="AG260" s="187">
        <f>SUM(AG261:AG266)</f>
        <v>0</v>
      </c>
      <c r="AH260" s="187">
        <f>SUM(AH261:AH266)</f>
        <v>0</v>
      </c>
      <c r="AI260" s="187">
        <f>SUM(AI261:AI266)</f>
        <v>0</v>
      </c>
      <c r="AJ260" s="187">
        <f t="shared" si="589"/>
        <v>0</v>
      </c>
      <c r="AK260" s="187">
        <f>SUM(AK261:AK266)</f>
        <v>0</v>
      </c>
      <c r="AL260" s="187">
        <f>SUM(AL261:AL266)</f>
        <v>0</v>
      </c>
      <c r="AM260" s="187">
        <f>SUM(AM261:AM266)</f>
        <v>0</v>
      </c>
      <c r="AN260" s="187">
        <f t="shared" si="590"/>
        <v>0</v>
      </c>
      <c r="AO260" s="187">
        <f t="shared" si="591"/>
        <v>0</v>
      </c>
    </row>
    <row r="261" spans="2:41">
      <c r="B261" s="176" t="s">
        <v>851</v>
      </c>
      <c r="C261" s="177" t="s">
        <v>852</v>
      </c>
      <c r="D2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78">
        <f t="shared" si="583"/>
        <v>0</v>
      </c>
      <c r="G261" s="178"/>
      <c r="H261" s="178">
        <f t="shared" si="584"/>
        <v>0</v>
      </c>
      <c r="I261" s="178"/>
      <c r="J261" s="178">
        <f t="shared" si="585"/>
        <v>0</v>
      </c>
      <c r="K2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1" s="178">
        <f t="shared" si="587"/>
        <v>0</v>
      </c>
      <c r="AC2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1" s="178">
        <f t="shared" si="588"/>
        <v>0</v>
      </c>
      <c r="AG2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1" s="178">
        <f t="shared" si="589"/>
        <v>0</v>
      </c>
      <c r="AK2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1" s="178">
        <f t="shared" si="590"/>
        <v>0</v>
      </c>
      <c r="AO261" s="178">
        <f t="shared" si="591"/>
        <v>0</v>
      </c>
    </row>
    <row r="262" spans="2:41">
      <c r="B262" s="176" t="s">
        <v>853</v>
      </c>
      <c r="C262" s="177" t="s">
        <v>854</v>
      </c>
      <c r="D2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78">
        <f t="shared" si="583"/>
        <v>0</v>
      </c>
      <c r="G262" s="178"/>
      <c r="H262" s="178">
        <f t="shared" si="584"/>
        <v>0</v>
      </c>
      <c r="I262" s="178"/>
      <c r="J262" s="178">
        <f t="shared" si="585"/>
        <v>0</v>
      </c>
      <c r="K2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2" s="178">
        <f t="shared" si="587"/>
        <v>0</v>
      </c>
      <c r="AC2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2" s="178">
        <f t="shared" si="588"/>
        <v>0</v>
      </c>
      <c r="AG2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2" s="178">
        <f t="shared" si="589"/>
        <v>0</v>
      </c>
      <c r="AK2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2" s="178">
        <f t="shared" si="590"/>
        <v>0</v>
      </c>
      <c r="AO262" s="178">
        <f t="shared" si="591"/>
        <v>0</v>
      </c>
    </row>
    <row r="263" spans="2:41">
      <c r="B263" s="176" t="s">
        <v>323</v>
      </c>
      <c r="C263" s="177" t="s">
        <v>200</v>
      </c>
      <c r="D2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78">
        <f t="shared" si="583"/>
        <v>0</v>
      </c>
      <c r="G263" s="178"/>
      <c r="H263" s="178">
        <f t="shared" si="584"/>
        <v>0</v>
      </c>
      <c r="I263" s="178"/>
      <c r="J263" s="178">
        <f t="shared" si="585"/>
        <v>0</v>
      </c>
      <c r="K2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3" s="178">
        <f t="shared" si="587"/>
        <v>0</v>
      </c>
      <c r="AC2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3" s="178">
        <f t="shared" si="588"/>
        <v>0</v>
      </c>
      <c r="AG2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3" s="178">
        <f t="shared" si="589"/>
        <v>0</v>
      </c>
      <c r="AK2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3" s="178">
        <f t="shared" si="590"/>
        <v>0</v>
      </c>
      <c r="AO263" s="178">
        <f t="shared" si="591"/>
        <v>0</v>
      </c>
    </row>
    <row r="264" spans="2:41">
      <c r="B264" s="176" t="s">
        <v>855</v>
      </c>
      <c r="C264" s="177" t="s">
        <v>856</v>
      </c>
      <c r="D2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78">
        <f t="shared" ref="F264:F266" si="666">D264+E264</f>
        <v>0</v>
      </c>
      <c r="G264" s="178"/>
      <c r="H264" s="178">
        <f t="shared" ref="H264:H266" si="667">F264-G264</f>
        <v>0</v>
      </c>
      <c r="I264" s="178"/>
      <c r="J264" s="178">
        <f t="shared" ref="J264:J266" si="668">F264-I264</f>
        <v>0</v>
      </c>
      <c r="K2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4" s="178">
        <f t="shared" ref="AB264:AB266" si="669">Y264+Z264+AA264</f>
        <v>0</v>
      </c>
      <c r="AC2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4" s="178">
        <f t="shared" ref="AF264:AF266" si="670">AC264+AD264+AE264</f>
        <v>0</v>
      </c>
      <c r="AG2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4" s="178">
        <f t="shared" ref="AJ264:AJ266" si="671">AG264+AH264+AI264</f>
        <v>0</v>
      </c>
      <c r="AK2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4" s="178">
        <f t="shared" ref="AN264:AN266" si="672">AK264+AL264+AM264</f>
        <v>0</v>
      </c>
      <c r="AO264" s="178">
        <f t="shared" ref="AO264:AO266" si="673">AB264+AF264+AJ264+AN264</f>
        <v>0</v>
      </c>
    </row>
    <row r="265" spans="2:41">
      <c r="B265" s="176" t="s">
        <v>857</v>
      </c>
      <c r="C265" s="177" t="s">
        <v>858</v>
      </c>
      <c r="D2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78">
        <f t="shared" si="666"/>
        <v>0</v>
      </c>
      <c r="G265" s="178"/>
      <c r="H265" s="178">
        <f t="shared" si="667"/>
        <v>0</v>
      </c>
      <c r="I265" s="178"/>
      <c r="J265" s="178">
        <f t="shared" si="668"/>
        <v>0</v>
      </c>
      <c r="K2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5" s="178">
        <f t="shared" si="669"/>
        <v>0</v>
      </c>
      <c r="AC2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5" s="178">
        <f t="shared" si="670"/>
        <v>0</v>
      </c>
      <c r="AG2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5" s="178">
        <f t="shared" si="671"/>
        <v>0</v>
      </c>
      <c r="AK2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5" s="178">
        <f t="shared" si="672"/>
        <v>0</v>
      </c>
      <c r="AO265" s="178">
        <f t="shared" si="673"/>
        <v>0</v>
      </c>
    </row>
    <row r="266" spans="2:41">
      <c r="B266" s="176" t="s">
        <v>859</v>
      </c>
      <c r="C266" s="177" t="s">
        <v>860</v>
      </c>
      <c r="D2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78">
        <f t="shared" si="666"/>
        <v>0</v>
      </c>
      <c r="G266" s="178"/>
      <c r="H266" s="178">
        <f t="shared" si="667"/>
        <v>0</v>
      </c>
      <c r="I266" s="178"/>
      <c r="J266" s="178">
        <f t="shared" si="668"/>
        <v>0</v>
      </c>
      <c r="K2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6" s="178">
        <f t="shared" si="669"/>
        <v>0</v>
      </c>
      <c r="AC2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6" s="178">
        <f t="shared" si="670"/>
        <v>0</v>
      </c>
      <c r="AG2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6" s="178">
        <f t="shared" si="671"/>
        <v>0</v>
      </c>
      <c r="AK2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6" s="178">
        <f t="shared" si="672"/>
        <v>0</v>
      </c>
      <c r="AO266" s="178">
        <f t="shared" si="673"/>
        <v>0</v>
      </c>
    </row>
    <row r="267" spans="2:41">
      <c r="B267" s="185" t="s">
        <v>324</v>
      </c>
      <c r="C267" s="186" t="s">
        <v>201</v>
      </c>
      <c r="D267" s="187">
        <f>SUM(D268:D311)</f>
        <v>134800</v>
      </c>
      <c r="E267" s="187">
        <f>SUM(E268:E311)</f>
        <v>7119445</v>
      </c>
      <c r="F267" s="187">
        <f t="shared" si="583"/>
        <v>7254245</v>
      </c>
      <c r="G267" s="187">
        <f>SUM(G268:G311)</f>
        <v>0</v>
      </c>
      <c r="H267" s="187">
        <f t="shared" si="584"/>
        <v>7254245</v>
      </c>
      <c r="I267" s="187">
        <f>SUM(I268:I311)</f>
        <v>0</v>
      </c>
      <c r="J267" s="187">
        <f t="shared" si="585"/>
        <v>7254245</v>
      </c>
      <c r="K267" s="187">
        <f t="shared" ref="K267:AA267" si="674">SUM(K268:K311)</f>
        <v>0</v>
      </c>
      <c r="L267" s="187">
        <f t="shared" si="674"/>
        <v>300</v>
      </c>
      <c r="M267" s="187">
        <f t="shared" si="674"/>
        <v>114000</v>
      </c>
      <c r="N267" s="187">
        <f t="shared" si="674"/>
        <v>20000</v>
      </c>
      <c r="O267" s="187">
        <f t="shared" si="674"/>
        <v>0</v>
      </c>
      <c r="P267" s="187">
        <f t="shared" ref="P267:Q267" si="675">SUM(P268:P311)</f>
        <v>0</v>
      </c>
      <c r="Q267" s="187">
        <f t="shared" si="675"/>
        <v>0</v>
      </c>
      <c r="R267" s="187">
        <f t="shared" si="674"/>
        <v>0</v>
      </c>
      <c r="S267" s="187">
        <f t="shared" si="674"/>
        <v>0</v>
      </c>
      <c r="T267" s="187">
        <f t="shared" si="674"/>
        <v>7119445</v>
      </c>
      <c r="U267" s="187">
        <f t="shared" si="674"/>
        <v>500</v>
      </c>
      <c r="V267" s="187">
        <f t="shared" ref="V267" si="676">SUM(V268:V311)</f>
        <v>0</v>
      </c>
      <c r="W267" s="187">
        <f t="shared" si="674"/>
        <v>0</v>
      </c>
      <c r="X267" s="187">
        <f t="shared" si="674"/>
        <v>0</v>
      </c>
      <c r="Y267" s="187">
        <f t="shared" si="674"/>
        <v>0</v>
      </c>
      <c r="Z267" s="187">
        <f t="shared" si="674"/>
        <v>20300</v>
      </c>
      <c r="AA267" s="187">
        <f t="shared" si="674"/>
        <v>7231445</v>
      </c>
      <c r="AB267" s="187">
        <f t="shared" si="587"/>
        <v>7251745</v>
      </c>
      <c r="AC267" s="187">
        <f>SUM(AC268:AC311)</f>
        <v>0</v>
      </c>
      <c r="AD267" s="187">
        <f>SUM(AD268:AD311)</f>
        <v>2000</v>
      </c>
      <c r="AE267" s="187">
        <f>SUM(AE268:AE311)</f>
        <v>0</v>
      </c>
      <c r="AF267" s="187">
        <f t="shared" si="588"/>
        <v>2000</v>
      </c>
      <c r="AG267" s="187">
        <f>SUM(AG268:AG311)</f>
        <v>0</v>
      </c>
      <c r="AH267" s="187">
        <f>SUM(AH268:AH311)</f>
        <v>0</v>
      </c>
      <c r="AI267" s="187">
        <f>SUM(AI268:AI311)</f>
        <v>0</v>
      </c>
      <c r="AJ267" s="187">
        <f t="shared" si="589"/>
        <v>0</v>
      </c>
      <c r="AK267" s="187">
        <f>SUM(AK268:AK311)</f>
        <v>0</v>
      </c>
      <c r="AL267" s="187">
        <f>SUM(AL268:AL311)</f>
        <v>0</v>
      </c>
      <c r="AM267" s="187">
        <f>SUM(AM268:AM311)</f>
        <v>500</v>
      </c>
      <c r="AN267" s="187">
        <f t="shared" si="590"/>
        <v>500</v>
      </c>
      <c r="AO267" s="187">
        <f t="shared" si="591"/>
        <v>7254245</v>
      </c>
    </row>
    <row r="268" spans="2:41">
      <c r="B268" s="176" t="s">
        <v>861</v>
      </c>
      <c r="C268" s="177" t="s">
        <v>862</v>
      </c>
      <c r="D2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78">
        <f t="shared" si="583"/>
        <v>0</v>
      </c>
      <c r="G268" s="178"/>
      <c r="H268" s="178">
        <f t="shared" si="584"/>
        <v>0</v>
      </c>
      <c r="I268" s="178"/>
      <c r="J268" s="178">
        <f t="shared" si="585"/>
        <v>0</v>
      </c>
      <c r="K2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8" s="178">
        <f t="shared" si="587"/>
        <v>0</v>
      </c>
      <c r="AC2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8" s="178">
        <f t="shared" si="588"/>
        <v>0</v>
      </c>
      <c r="AG2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8" s="178">
        <f t="shared" si="589"/>
        <v>0</v>
      </c>
      <c r="AK2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8" s="178">
        <f t="shared" si="590"/>
        <v>0</v>
      </c>
      <c r="AO268" s="178">
        <f t="shared" si="591"/>
        <v>0</v>
      </c>
    </row>
    <row r="269" spans="2:41">
      <c r="B269" s="176" t="s">
        <v>325</v>
      </c>
      <c r="C269" s="177" t="s">
        <v>863</v>
      </c>
      <c r="D2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78">
        <f t="shared" ref="F269:F300" si="677">D269+E269</f>
        <v>0</v>
      </c>
      <c r="G269" s="178"/>
      <c r="H269" s="178">
        <f t="shared" ref="H269:H300" si="678">F269-G269</f>
        <v>0</v>
      </c>
      <c r="I269" s="178"/>
      <c r="J269" s="178">
        <f t="shared" ref="J269:J300" si="679">F269-I269</f>
        <v>0</v>
      </c>
      <c r="K2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9" s="178">
        <f t="shared" ref="AB269:AB300" si="680">Y269+Z269+AA269</f>
        <v>0</v>
      </c>
      <c r="AC2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9" s="178">
        <f t="shared" ref="AF269:AF300" si="681">AC269+AD269+AE269</f>
        <v>0</v>
      </c>
      <c r="AG2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9" s="178">
        <f t="shared" ref="AJ269:AJ300" si="682">AG269+AH269+AI269</f>
        <v>0</v>
      </c>
      <c r="AK2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9" s="178">
        <f t="shared" ref="AN269:AN300" si="683">AK269+AL269+AM269</f>
        <v>0</v>
      </c>
      <c r="AO269" s="178">
        <f t="shared" ref="AO269:AO300" si="684">AB269+AF269+AJ269+AN269</f>
        <v>0</v>
      </c>
    </row>
    <row r="270" spans="2:41">
      <c r="B270" s="176" t="s">
        <v>864</v>
      </c>
      <c r="C270" s="177" t="s">
        <v>865</v>
      </c>
      <c r="D2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78">
        <f t="shared" si="677"/>
        <v>0</v>
      </c>
      <c r="G270" s="178"/>
      <c r="H270" s="178">
        <f t="shared" si="678"/>
        <v>0</v>
      </c>
      <c r="I270" s="178"/>
      <c r="J270" s="178">
        <f t="shared" si="679"/>
        <v>0</v>
      </c>
      <c r="K2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0" s="178">
        <f t="shared" si="680"/>
        <v>0</v>
      </c>
      <c r="AC2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0" s="178">
        <f t="shared" si="681"/>
        <v>0</v>
      </c>
      <c r="AG2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0" s="178">
        <f t="shared" si="682"/>
        <v>0</v>
      </c>
      <c r="AK2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0" s="178">
        <f t="shared" si="683"/>
        <v>0</v>
      </c>
      <c r="AO270" s="178">
        <f t="shared" si="684"/>
        <v>0</v>
      </c>
    </row>
    <row r="271" spans="2:41">
      <c r="B271" s="176" t="s">
        <v>866</v>
      </c>
      <c r="C271" s="177" t="s">
        <v>867</v>
      </c>
      <c r="D2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78">
        <f t="shared" si="677"/>
        <v>0</v>
      </c>
      <c r="G271" s="178"/>
      <c r="H271" s="178">
        <f t="shared" si="678"/>
        <v>0</v>
      </c>
      <c r="I271" s="178"/>
      <c r="J271" s="178">
        <f t="shared" si="679"/>
        <v>0</v>
      </c>
      <c r="K2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1" s="178">
        <f t="shared" si="680"/>
        <v>0</v>
      </c>
      <c r="AC2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1" s="178">
        <f t="shared" si="681"/>
        <v>0</v>
      </c>
      <c r="AG2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1" s="178">
        <f t="shared" si="682"/>
        <v>0</v>
      </c>
      <c r="AK2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1" s="178">
        <f t="shared" si="683"/>
        <v>0</v>
      </c>
      <c r="AO271" s="178">
        <f t="shared" si="684"/>
        <v>0</v>
      </c>
    </row>
    <row r="272" spans="2:41">
      <c r="B272" s="176" t="s">
        <v>868</v>
      </c>
      <c r="C272" s="177" t="s">
        <v>869</v>
      </c>
      <c r="D2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78">
        <f t="shared" si="677"/>
        <v>0</v>
      </c>
      <c r="G272" s="178"/>
      <c r="H272" s="178">
        <f t="shared" si="678"/>
        <v>0</v>
      </c>
      <c r="I272" s="178"/>
      <c r="J272" s="178">
        <f t="shared" si="679"/>
        <v>0</v>
      </c>
      <c r="K2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2" s="178">
        <f t="shared" si="680"/>
        <v>0</v>
      </c>
      <c r="AC2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2" s="178">
        <f t="shared" si="681"/>
        <v>0</v>
      </c>
      <c r="AG2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2" s="178">
        <f t="shared" si="682"/>
        <v>0</v>
      </c>
      <c r="AK2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2" s="178">
        <f t="shared" si="683"/>
        <v>0</v>
      </c>
      <c r="AO272" s="178">
        <f t="shared" si="684"/>
        <v>0</v>
      </c>
    </row>
    <row r="273" spans="2:41">
      <c r="B273" s="176" t="s">
        <v>870</v>
      </c>
      <c r="C273" s="177" t="s">
        <v>871</v>
      </c>
      <c r="D2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78">
        <f t="shared" si="677"/>
        <v>0</v>
      </c>
      <c r="G273" s="178"/>
      <c r="H273" s="178">
        <f t="shared" si="678"/>
        <v>0</v>
      </c>
      <c r="I273" s="178"/>
      <c r="J273" s="178">
        <f t="shared" si="679"/>
        <v>0</v>
      </c>
      <c r="K2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3" s="178">
        <f t="shared" si="680"/>
        <v>0</v>
      </c>
      <c r="AC2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3" s="178">
        <f t="shared" si="681"/>
        <v>0</v>
      </c>
      <c r="AG2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3" s="178">
        <f t="shared" si="682"/>
        <v>0</v>
      </c>
      <c r="AK2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3" s="178">
        <f t="shared" si="683"/>
        <v>0</v>
      </c>
      <c r="AO273" s="178">
        <f t="shared" si="684"/>
        <v>0</v>
      </c>
    </row>
    <row r="274" spans="2:41">
      <c r="B274" s="176" t="s">
        <v>872</v>
      </c>
      <c r="C274" s="177" t="s">
        <v>873</v>
      </c>
      <c r="D2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78">
        <f t="shared" si="677"/>
        <v>0</v>
      </c>
      <c r="G274" s="178"/>
      <c r="H274" s="178">
        <f t="shared" si="678"/>
        <v>0</v>
      </c>
      <c r="I274" s="178"/>
      <c r="J274" s="178">
        <f t="shared" si="679"/>
        <v>0</v>
      </c>
      <c r="K2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4" s="178">
        <f t="shared" si="680"/>
        <v>0</v>
      </c>
      <c r="AC2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4" s="178">
        <f t="shared" si="681"/>
        <v>0</v>
      </c>
      <c r="AG2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4" s="178">
        <f t="shared" si="682"/>
        <v>0</v>
      </c>
      <c r="AK2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4" s="178">
        <f t="shared" si="683"/>
        <v>0</v>
      </c>
      <c r="AO274" s="178">
        <f t="shared" si="684"/>
        <v>0</v>
      </c>
    </row>
    <row r="275" spans="2:41">
      <c r="B275" s="176" t="s">
        <v>874</v>
      </c>
      <c r="C275" s="177" t="s">
        <v>875</v>
      </c>
      <c r="D2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2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78">
        <f t="shared" si="677"/>
        <v>20000</v>
      </c>
      <c r="G275" s="178"/>
      <c r="H275" s="178">
        <f t="shared" si="678"/>
        <v>20000</v>
      </c>
      <c r="I275" s="178"/>
      <c r="J275" s="178">
        <f t="shared" si="679"/>
        <v>20000</v>
      </c>
      <c r="K2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20000</v>
      </c>
      <c r="O2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20000</v>
      </c>
      <c r="AA2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5" s="178">
        <f t="shared" si="680"/>
        <v>20000</v>
      </c>
      <c r="AC2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5" s="178">
        <f t="shared" si="681"/>
        <v>0</v>
      </c>
      <c r="AG2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5" s="178">
        <f t="shared" si="682"/>
        <v>0</v>
      </c>
      <c r="AK2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5" s="178">
        <f t="shared" si="683"/>
        <v>0</v>
      </c>
      <c r="AO275" s="178">
        <f t="shared" si="684"/>
        <v>20000</v>
      </c>
    </row>
    <row r="276" spans="2:41">
      <c r="B276" s="176" t="s">
        <v>326</v>
      </c>
      <c r="C276" s="177" t="s">
        <v>876</v>
      </c>
      <c r="D2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78">
        <f t="shared" si="677"/>
        <v>0</v>
      </c>
      <c r="G276" s="178"/>
      <c r="H276" s="178">
        <f t="shared" si="678"/>
        <v>0</v>
      </c>
      <c r="I276" s="178"/>
      <c r="J276" s="178">
        <f t="shared" si="679"/>
        <v>0</v>
      </c>
      <c r="K2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6" s="178">
        <f t="shared" si="680"/>
        <v>0</v>
      </c>
      <c r="AC2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6" s="178">
        <f t="shared" si="681"/>
        <v>0</v>
      </c>
      <c r="AG2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6" s="178">
        <f t="shared" si="682"/>
        <v>0</v>
      </c>
      <c r="AK2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6" s="178">
        <f t="shared" si="683"/>
        <v>0</v>
      </c>
      <c r="AO276" s="178">
        <f t="shared" si="684"/>
        <v>0</v>
      </c>
    </row>
    <row r="277" spans="2:41">
      <c r="B277" s="176" t="s">
        <v>877</v>
      </c>
      <c r="C277" s="177" t="s">
        <v>878</v>
      </c>
      <c r="D2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112800</v>
      </c>
      <c r="E2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78">
        <f t="shared" si="677"/>
        <v>112800</v>
      </c>
      <c r="G277" s="178"/>
      <c r="H277" s="178">
        <f t="shared" si="678"/>
        <v>112800</v>
      </c>
      <c r="I277" s="178"/>
      <c r="J277" s="178">
        <f t="shared" si="679"/>
        <v>112800</v>
      </c>
      <c r="K2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300</v>
      </c>
      <c r="M2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112000</v>
      </c>
      <c r="N2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500</v>
      </c>
      <c r="V2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v>
      </c>
      <c r="AA2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112000</v>
      </c>
      <c r="AB277" s="178">
        <f t="shared" si="680"/>
        <v>112300</v>
      </c>
      <c r="AC2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7" s="178">
        <f t="shared" si="681"/>
        <v>0</v>
      </c>
      <c r="AG2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7" s="178">
        <f t="shared" si="682"/>
        <v>0</v>
      </c>
      <c r="AK2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500</v>
      </c>
      <c r="AN277" s="178">
        <f t="shared" si="683"/>
        <v>500</v>
      </c>
      <c r="AO277" s="178">
        <f t="shared" si="684"/>
        <v>112800</v>
      </c>
    </row>
    <row r="278" spans="2:41">
      <c r="B278" s="176" t="s">
        <v>879</v>
      </c>
      <c r="C278" s="177" t="s">
        <v>880</v>
      </c>
      <c r="D2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78">
        <f t="shared" si="677"/>
        <v>0</v>
      </c>
      <c r="G278" s="178"/>
      <c r="H278" s="178">
        <f t="shared" si="678"/>
        <v>0</v>
      </c>
      <c r="I278" s="178"/>
      <c r="J278" s="178">
        <f t="shared" si="679"/>
        <v>0</v>
      </c>
      <c r="K2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8" s="178">
        <f t="shared" si="680"/>
        <v>0</v>
      </c>
      <c r="AC2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8" s="178">
        <f t="shared" si="681"/>
        <v>0</v>
      </c>
      <c r="AG2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8" s="178">
        <f t="shared" si="682"/>
        <v>0</v>
      </c>
      <c r="AK2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8" s="178">
        <f t="shared" si="683"/>
        <v>0</v>
      </c>
      <c r="AO278" s="178">
        <f t="shared" si="684"/>
        <v>0</v>
      </c>
    </row>
    <row r="279" spans="2:41">
      <c r="B279" s="176" t="s">
        <v>881</v>
      </c>
      <c r="C279" s="177" t="s">
        <v>882</v>
      </c>
      <c r="D2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78">
        <f t="shared" si="677"/>
        <v>0</v>
      </c>
      <c r="G279" s="178"/>
      <c r="H279" s="178">
        <f t="shared" si="678"/>
        <v>0</v>
      </c>
      <c r="I279" s="178"/>
      <c r="J279" s="178">
        <f t="shared" si="679"/>
        <v>0</v>
      </c>
      <c r="K2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9" s="178">
        <f t="shared" si="680"/>
        <v>0</v>
      </c>
      <c r="AC2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9" s="178">
        <f t="shared" si="681"/>
        <v>0</v>
      </c>
      <c r="AG2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9" s="178">
        <f t="shared" si="682"/>
        <v>0</v>
      </c>
      <c r="AK2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9" s="178">
        <f t="shared" si="683"/>
        <v>0</v>
      </c>
      <c r="AO279" s="178">
        <f t="shared" si="684"/>
        <v>0</v>
      </c>
    </row>
    <row r="280" spans="2:41">
      <c r="B280" s="176" t="s">
        <v>883</v>
      </c>
      <c r="C280" s="177" t="s">
        <v>884</v>
      </c>
      <c r="D2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78">
        <f t="shared" si="677"/>
        <v>0</v>
      </c>
      <c r="G280" s="178"/>
      <c r="H280" s="178">
        <f t="shared" si="678"/>
        <v>0</v>
      </c>
      <c r="I280" s="178"/>
      <c r="J280" s="178">
        <f t="shared" si="679"/>
        <v>0</v>
      </c>
      <c r="K2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0" s="178">
        <f t="shared" si="680"/>
        <v>0</v>
      </c>
      <c r="AC2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0" s="178">
        <f t="shared" si="681"/>
        <v>0</v>
      </c>
      <c r="AG2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0" s="178">
        <f t="shared" si="682"/>
        <v>0</v>
      </c>
      <c r="AK2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0" s="178">
        <f t="shared" si="683"/>
        <v>0</v>
      </c>
      <c r="AO280" s="178">
        <f t="shared" si="684"/>
        <v>0</v>
      </c>
    </row>
    <row r="281" spans="2:41">
      <c r="B281" s="176" t="s">
        <v>885</v>
      </c>
      <c r="C281" s="177" t="s">
        <v>886</v>
      </c>
      <c r="D2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78">
        <f t="shared" si="677"/>
        <v>0</v>
      </c>
      <c r="G281" s="178"/>
      <c r="H281" s="178">
        <f t="shared" si="678"/>
        <v>0</v>
      </c>
      <c r="I281" s="178"/>
      <c r="J281" s="178">
        <f t="shared" si="679"/>
        <v>0</v>
      </c>
      <c r="K2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1" s="178">
        <f t="shared" si="680"/>
        <v>0</v>
      </c>
      <c r="AC2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1" s="178">
        <f t="shared" si="681"/>
        <v>0</v>
      </c>
      <c r="AG2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1" s="178">
        <f t="shared" si="682"/>
        <v>0</v>
      </c>
      <c r="AK2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1" s="178">
        <f t="shared" si="683"/>
        <v>0</v>
      </c>
      <c r="AO281" s="178">
        <f t="shared" si="684"/>
        <v>0</v>
      </c>
    </row>
    <row r="282" spans="2:41">
      <c r="B282" s="176" t="s">
        <v>887</v>
      </c>
      <c r="C282" s="177" t="s">
        <v>888</v>
      </c>
      <c r="D2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78">
        <f t="shared" si="677"/>
        <v>0</v>
      </c>
      <c r="G282" s="178"/>
      <c r="H282" s="178">
        <f t="shared" si="678"/>
        <v>0</v>
      </c>
      <c r="I282" s="178"/>
      <c r="J282" s="178">
        <f t="shared" si="679"/>
        <v>0</v>
      </c>
      <c r="K2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2" s="178">
        <f t="shared" si="680"/>
        <v>0</v>
      </c>
      <c r="AC2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2" s="178">
        <f t="shared" si="681"/>
        <v>0</v>
      </c>
      <c r="AG2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2" s="178">
        <f t="shared" si="682"/>
        <v>0</v>
      </c>
      <c r="AK2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2" s="178">
        <f t="shared" si="683"/>
        <v>0</v>
      </c>
      <c r="AO282" s="178">
        <f t="shared" si="684"/>
        <v>0</v>
      </c>
    </row>
    <row r="283" spans="2:41">
      <c r="B283" s="176" t="s">
        <v>889</v>
      </c>
      <c r="C283" s="177" t="s">
        <v>890</v>
      </c>
      <c r="D28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78">
        <f t="shared" si="677"/>
        <v>0</v>
      </c>
      <c r="G283" s="178"/>
      <c r="H283" s="178">
        <f t="shared" si="678"/>
        <v>0</v>
      </c>
      <c r="I283" s="178"/>
      <c r="J283" s="178">
        <f t="shared" si="679"/>
        <v>0</v>
      </c>
      <c r="K2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3" s="178">
        <f t="shared" si="680"/>
        <v>0</v>
      </c>
      <c r="AC2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3" s="178">
        <f t="shared" si="681"/>
        <v>0</v>
      </c>
      <c r="AG2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3" s="178">
        <f t="shared" si="682"/>
        <v>0</v>
      </c>
      <c r="AK2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3" s="178">
        <f t="shared" si="683"/>
        <v>0</v>
      </c>
      <c r="AO283" s="178">
        <f t="shared" si="684"/>
        <v>0</v>
      </c>
    </row>
    <row r="284" spans="2:41">
      <c r="B284" s="176" t="s">
        <v>891</v>
      </c>
      <c r="C284" s="177" t="s">
        <v>892</v>
      </c>
      <c r="D2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v>
      </c>
      <c r="E2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78">
        <f t="shared" si="677"/>
        <v>1000</v>
      </c>
      <c r="G284" s="178"/>
      <c r="H284" s="178">
        <f t="shared" si="678"/>
        <v>1000</v>
      </c>
      <c r="I284" s="178"/>
      <c r="J284" s="178">
        <f t="shared" si="679"/>
        <v>1000</v>
      </c>
      <c r="K2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1000</v>
      </c>
      <c r="N2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4" s="178">
        <f t="shared" si="680"/>
        <v>0</v>
      </c>
      <c r="AC2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1000</v>
      </c>
      <c r="AE2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4" s="178">
        <f t="shared" si="681"/>
        <v>1000</v>
      </c>
      <c r="AG2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4" s="178">
        <f t="shared" si="682"/>
        <v>0</v>
      </c>
      <c r="AK2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4" s="178">
        <f t="shared" si="683"/>
        <v>0</v>
      </c>
      <c r="AO284" s="178">
        <f t="shared" si="684"/>
        <v>1000</v>
      </c>
    </row>
    <row r="285" spans="2:41">
      <c r="B285" s="176" t="s">
        <v>327</v>
      </c>
      <c r="C285" s="177" t="s">
        <v>893</v>
      </c>
      <c r="D28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78">
        <f t="shared" si="677"/>
        <v>0</v>
      </c>
      <c r="G285" s="178"/>
      <c r="H285" s="178">
        <f t="shared" si="678"/>
        <v>0</v>
      </c>
      <c r="I285" s="178"/>
      <c r="J285" s="178">
        <f t="shared" si="679"/>
        <v>0</v>
      </c>
      <c r="K2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5" s="178">
        <f t="shared" si="680"/>
        <v>0</v>
      </c>
      <c r="AC2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5" s="178">
        <f t="shared" si="681"/>
        <v>0</v>
      </c>
      <c r="AG2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5" s="178">
        <f t="shared" si="682"/>
        <v>0</v>
      </c>
      <c r="AK2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5" s="178">
        <f t="shared" si="683"/>
        <v>0</v>
      </c>
      <c r="AO285" s="178">
        <f t="shared" si="684"/>
        <v>0</v>
      </c>
    </row>
    <row r="286" spans="2:41">
      <c r="B286" s="176" t="s">
        <v>894</v>
      </c>
      <c r="C286" s="177" t="s">
        <v>895</v>
      </c>
      <c r="D2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F286" s="178">
        <f t="shared" si="677"/>
        <v>25000</v>
      </c>
      <c r="G286" s="178"/>
      <c r="H286" s="178">
        <f t="shared" si="678"/>
        <v>25000</v>
      </c>
      <c r="I286" s="178"/>
      <c r="J286" s="178">
        <f t="shared" si="679"/>
        <v>25000</v>
      </c>
      <c r="K2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25000</v>
      </c>
      <c r="U2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25000</v>
      </c>
      <c r="AB286" s="178">
        <f t="shared" si="680"/>
        <v>25000</v>
      </c>
      <c r="AC2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6" s="178">
        <f t="shared" si="681"/>
        <v>0</v>
      </c>
      <c r="AG2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6" s="178">
        <f t="shared" si="682"/>
        <v>0</v>
      </c>
      <c r="AK2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6" s="178">
        <f t="shared" si="683"/>
        <v>0</v>
      </c>
      <c r="AO286" s="178">
        <f t="shared" si="684"/>
        <v>25000</v>
      </c>
    </row>
    <row r="287" spans="2:41">
      <c r="B287" s="176" t="s">
        <v>896</v>
      </c>
      <c r="C287" s="177" t="s">
        <v>897</v>
      </c>
      <c r="D2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78">
        <f t="shared" si="677"/>
        <v>0</v>
      </c>
      <c r="G287" s="178"/>
      <c r="H287" s="178">
        <f t="shared" si="678"/>
        <v>0</v>
      </c>
      <c r="I287" s="178"/>
      <c r="J287" s="178">
        <f t="shared" si="679"/>
        <v>0</v>
      </c>
      <c r="K2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7" s="178">
        <f t="shared" si="680"/>
        <v>0</v>
      </c>
      <c r="AC2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7" s="178">
        <f t="shared" si="681"/>
        <v>0</v>
      </c>
      <c r="AG2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7" s="178">
        <f t="shared" si="682"/>
        <v>0</v>
      </c>
      <c r="AK2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7" s="178">
        <f t="shared" si="683"/>
        <v>0</v>
      </c>
      <c r="AO287" s="178">
        <f t="shared" si="684"/>
        <v>0</v>
      </c>
    </row>
    <row r="288" spans="2:41">
      <c r="B288" s="176" t="s">
        <v>898</v>
      </c>
      <c r="C288" s="177" t="s">
        <v>899</v>
      </c>
      <c r="D2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78">
        <f t="shared" si="677"/>
        <v>0</v>
      </c>
      <c r="G288" s="178"/>
      <c r="H288" s="178">
        <f t="shared" si="678"/>
        <v>0</v>
      </c>
      <c r="I288" s="178"/>
      <c r="J288" s="178">
        <f t="shared" si="679"/>
        <v>0</v>
      </c>
      <c r="K2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8" s="178">
        <f t="shared" si="680"/>
        <v>0</v>
      </c>
      <c r="AC2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8" s="178">
        <f t="shared" si="681"/>
        <v>0</v>
      </c>
      <c r="AG2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8" s="178">
        <f t="shared" si="682"/>
        <v>0</v>
      </c>
      <c r="AK2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8" s="178">
        <f t="shared" si="683"/>
        <v>0</v>
      </c>
      <c r="AO288" s="178">
        <f t="shared" si="684"/>
        <v>0</v>
      </c>
    </row>
    <row r="289" spans="2:41">
      <c r="B289" s="176" t="s">
        <v>900</v>
      </c>
      <c r="C289" s="177" t="s">
        <v>893</v>
      </c>
      <c r="D28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78">
        <f t="shared" si="677"/>
        <v>0</v>
      </c>
      <c r="G289" s="178"/>
      <c r="H289" s="178">
        <f t="shared" si="678"/>
        <v>0</v>
      </c>
      <c r="I289" s="178"/>
      <c r="J289" s="178">
        <f t="shared" si="679"/>
        <v>0</v>
      </c>
      <c r="K28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9" s="178">
        <f t="shared" si="680"/>
        <v>0</v>
      </c>
      <c r="AC2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9" s="178">
        <f t="shared" si="681"/>
        <v>0</v>
      </c>
      <c r="AG2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9" s="178">
        <f t="shared" si="682"/>
        <v>0</v>
      </c>
      <c r="AK2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9" s="178">
        <f t="shared" si="683"/>
        <v>0</v>
      </c>
      <c r="AO289" s="178">
        <f t="shared" si="684"/>
        <v>0</v>
      </c>
    </row>
    <row r="290" spans="2:41">
      <c r="B290" s="176" t="s">
        <v>901</v>
      </c>
      <c r="C290" s="177" t="s">
        <v>902</v>
      </c>
      <c r="D29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1152000</v>
      </c>
      <c r="F290" s="178">
        <f t="shared" si="677"/>
        <v>1152000</v>
      </c>
      <c r="G290" s="178"/>
      <c r="H290" s="178">
        <f t="shared" si="678"/>
        <v>1152000</v>
      </c>
      <c r="I290" s="178"/>
      <c r="J290" s="178">
        <f t="shared" si="679"/>
        <v>1152000</v>
      </c>
      <c r="K2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1152000</v>
      </c>
      <c r="U2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1152000</v>
      </c>
      <c r="AB290" s="178">
        <f t="shared" si="680"/>
        <v>1152000</v>
      </c>
      <c r="AC2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0" s="178">
        <f t="shared" si="681"/>
        <v>0</v>
      </c>
      <c r="AG2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0" s="178">
        <f t="shared" si="682"/>
        <v>0</v>
      </c>
      <c r="AK2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0" s="178">
        <f t="shared" si="683"/>
        <v>0</v>
      </c>
      <c r="AO290" s="178">
        <f t="shared" si="684"/>
        <v>1152000</v>
      </c>
    </row>
    <row r="291" spans="2:41">
      <c r="B291" s="176" t="s">
        <v>903</v>
      </c>
      <c r="C291" s="177" t="s">
        <v>904</v>
      </c>
      <c r="D29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v>
      </c>
      <c r="E29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78">
        <f t="shared" si="677"/>
        <v>1000</v>
      </c>
      <c r="G291" s="178"/>
      <c r="H291" s="178">
        <f t="shared" si="678"/>
        <v>1000</v>
      </c>
      <c r="I291" s="178"/>
      <c r="J291" s="178">
        <f t="shared" si="679"/>
        <v>1000</v>
      </c>
      <c r="K2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1000</v>
      </c>
      <c r="N2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1" s="178">
        <f t="shared" si="680"/>
        <v>0</v>
      </c>
      <c r="AC2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1000</v>
      </c>
      <c r="AE2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1" s="178">
        <f t="shared" si="681"/>
        <v>1000</v>
      </c>
      <c r="AG2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1" s="178">
        <f t="shared" si="682"/>
        <v>0</v>
      </c>
      <c r="AK2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1" s="178">
        <f t="shared" si="683"/>
        <v>0</v>
      </c>
      <c r="AO291" s="178">
        <f t="shared" si="684"/>
        <v>1000</v>
      </c>
    </row>
    <row r="292" spans="2:41">
      <c r="B292" s="176" t="s">
        <v>905</v>
      </c>
      <c r="C292" s="177" t="s">
        <v>906</v>
      </c>
      <c r="D2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78">
        <f t="shared" si="677"/>
        <v>0</v>
      </c>
      <c r="G292" s="178"/>
      <c r="H292" s="178">
        <f t="shared" si="678"/>
        <v>0</v>
      </c>
      <c r="I292" s="178"/>
      <c r="J292" s="178">
        <f t="shared" si="679"/>
        <v>0</v>
      </c>
      <c r="K2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2" s="178">
        <f t="shared" si="680"/>
        <v>0</v>
      </c>
      <c r="AC2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2" s="178">
        <f t="shared" si="681"/>
        <v>0</v>
      </c>
      <c r="AG2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2" s="178">
        <f t="shared" si="682"/>
        <v>0</v>
      </c>
      <c r="AK2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2" s="178">
        <f t="shared" si="683"/>
        <v>0</v>
      </c>
      <c r="AO292" s="178">
        <f t="shared" si="684"/>
        <v>0</v>
      </c>
    </row>
    <row r="293" spans="2:41">
      <c r="B293" s="176" t="s">
        <v>907</v>
      </c>
      <c r="C293" s="177" t="s">
        <v>908</v>
      </c>
      <c r="D2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5842445</v>
      </c>
      <c r="F293" s="178">
        <f t="shared" si="677"/>
        <v>5842445</v>
      </c>
      <c r="G293" s="178"/>
      <c r="H293" s="178">
        <f t="shared" si="678"/>
        <v>5842445</v>
      </c>
      <c r="I293" s="178"/>
      <c r="J293" s="178">
        <f t="shared" si="679"/>
        <v>5842445</v>
      </c>
      <c r="K2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5842445</v>
      </c>
      <c r="U2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5842445</v>
      </c>
      <c r="AB293" s="178">
        <f t="shared" si="680"/>
        <v>5842445</v>
      </c>
      <c r="AC2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3" s="178">
        <f t="shared" si="681"/>
        <v>0</v>
      </c>
      <c r="AG2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3" s="178">
        <f t="shared" si="682"/>
        <v>0</v>
      </c>
      <c r="AK2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3" s="178">
        <f t="shared" si="683"/>
        <v>0</v>
      </c>
      <c r="AO293" s="178">
        <f t="shared" si="684"/>
        <v>5842445</v>
      </c>
    </row>
    <row r="294" spans="2:41">
      <c r="B294" s="176" t="s">
        <v>909</v>
      </c>
      <c r="C294" s="177" t="s">
        <v>910</v>
      </c>
      <c r="D2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78">
        <f t="shared" si="677"/>
        <v>0</v>
      </c>
      <c r="G294" s="178"/>
      <c r="H294" s="178">
        <f t="shared" si="678"/>
        <v>0</v>
      </c>
      <c r="I294" s="178"/>
      <c r="J294" s="178">
        <f t="shared" si="679"/>
        <v>0</v>
      </c>
      <c r="K2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4" s="178">
        <f t="shared" si="680"/>
        <v>0</v>
      </c>
      <c r="AC2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4" s="178">
        <f t="shared" si="681"/>
        <v>0</v>
      </c>
      <c r="AG2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4" s="178">
        <f t="shared" si="682"/>
        <v>0</v>
      </c>
      <c r="AK2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4" s="178">
        <f t="shared" si="683"/>
        <v>0</v>
      </c>
      <c r="AO294" s="178">
        <f t="shared" si="684"/>
        <v>0</v>
      </c>
    </row>
    <row r="295" spans="2:41">
      <c r="B295" s="176" t="s">
        <v>911</v>
      </c>
      <c r="C295" s="177" t="s">
        <v>912</v>
      </c>
      <c r="D2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78">
        <f t="shared" si="677"/>
        <v>0</v>
      </c>
      <c r="G295" s="178"/>
      <c r="H295" s="178">
        <f t="shared" si="678"/>
        <v>0</v>
      </c>
      <c r="I295" s="178"/>
      <c r="J295" s="178">
        <f t="shared" si="679"/>
        <v>0</v>
      </c>
      <c r="K2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5" s="178">
        <f t="shared" si="680"/>
        <v>0</v>
      </c>
      <c r="AC2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5" s="178">
        <f t="shared" si="681"/>
        <v>0</v>
      </c>
      <c r="AG2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5" s="178">
        <f t="shared" si="682"/>
        <v>0</v>
      </c>
      <c r="AK2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5" s="178">
        <f t="shared" si="683"/>
        <v>0</v>
      </c>
      <c r="AO295" s="178">
        <f t="shared" si="684"/>
        <v>0</v>
      </c>
    </row>
    <row r="296" spans="2:41">
      <c r="B296" s="176" t="s">
        <v>913</v>
      </c>
      <c r="C296" s="177" t="s">
        <v>914</v>
      </c>
      <c r="D29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78">
        <f t="shared" si="677"/>
        <v>0</v>
      </c>
      <c r="G296" s="178"/>
      <c r="H296" s="178">
        <f t="shared" si="678"/>
        <v>0</v>
      </c>
      <c r="I296" s="178"/>
      <c r="J296" s="178">
        <f t="shared" si="679"/>
        <v>0</v>
      </c>
      <c r="K2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6" s="178">
        <f t="shared" si="680"/>
        <v>0</v>
      </c>
      <c r="AC2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6" s="178">
        <f t="shared" si="681"/>
        <v>0</v>
      </c>
      <c r="AG2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6" s="178">
        <f t="shared" si="682"/>
        <v>0</v>
      </c>
      <c r="AK2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6" s="178">
        <f t="shared" si="683"/>
        <v>0</v>
      </c>
      <c r="AO296" s="178">
        <f t="shared" si="684"/>
        <v>0</v>
      </c>
    </row>
    <row r="297" spans="2:41">
      <c r="B297" s="176" t="s">
        <v>915</v>
      </c>
      <c r="C297" s="177" t="s">
        <v>916</v>
      </c>
      <c r="D29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78">
        <f t="shared" si="677"/>
        <v>0</v>
      </c>
      <c r="G297" s="178"/>
      <c r="H297" s="178">
        <f t="shared" si="678"/>
        <v>0</v>
      </c>
      <c r="I297" s="178"/>
      <c r="J297" s="178">
        <f t="shared" si="679"/>
        <v>0</v>
      </c>
      <c r="K2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7" s="178">
        <f t="shared" si="680"/>
        <v>0</v>
      </c>
      <c r="AC2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7" s="178">
        <f t="shared" si="681"/>
        <v>0</v>
      </c>
      <c r="AG2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7" s="178">
        <f t="shared" si="682"/>
        <v>0</v>
      </c>
      <c r="AK2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7" s="178">
        <f t="shared" si="683"/>
        <v>0</v>
      </c>
      <c r="AO297" s="178">
        <f t="shared" si="684"/>
        <v>0</v>
      </c>
    </row>
    <row r="298" spans="2:41">
      <c r="B298" s="176" t="s">
        <v>917</v>
      </c>
      <c r="C298" s="177" t="s">
        <v>918</v>
      </c>
      <c r="D29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78">
        <f t="shared" si="677"/>
        <v>0</v>
      </c>
      <c r="G298" s="178"/>
      <c r="H298" s="178">
        <f t="shared" si="678"/>
        <v>0</v>
      </c>
      <c r="I298" s="178"/>
      <c r="J298" s="178">
        <f t="shared" si="679"/>
        <v>0</v>
      </c>
      <c r="K2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8" s="178">
        <f t="shared" si="680"/>
        <v>0</v>
      </c>
      <c r="AC2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8" s="178">
        <f t="shared" si="681"/>
        <v>0</v>
      </c>
      <c r="AG2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8" s="178">
        <f t="shared" si="682"/>
        <v>0</v>
      </c>
      <c r="AK2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8" s="178">
        <f t="shared" si="683"/>
        <v>0</v>
      </c>
      <c r="AO298" s="178">
        <f t="shared" si="684"/>
        <v>0</v>
      </c>
    </row>
    <row r="299" spans="2:41">
      <c r="B299" s="176" t="s">
        <v>919</v>
      </c>
      <c r="C299" s="177" t="s">
        <v>920</v>
      </c>
      <c r="D29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78">
        <f t="shared" si="677"/>
        <v>0</v>
      </c>
      <c r="G299" s="178"/>
      <c r="H299" s="178">
        <f t="shared" si="678"/>
        <v>0</v>
      </c>
      <c r="I299" s="178"/>
      <c r="J299" s="178">
        <f t="shared" si="679"/>
        <v>0</v>
      </c>
      <c r="K2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9" s="178">
        <f t="shared" si="680"/>
        <v>0</v>
      </c>
      <c r="AC2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9" s="178">
        <f t="shared" si="681"/>
        <v>0</v>
      </c>
      <c r="AG2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9" s="178">
        <f t="shared" si="682"/>
        <v>0</v>
      </c>
      <c r="AK2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9" s="178">
        <f t="shared" si="683"/>
        <v>0</v>
      </c>
      <c r="AO299" s="178">
        <f t="shared" si="684"/>
        <v>0</v>
      </c>
    </row>
    <row r="300" spans="2:41">
      <c r="B300" s="176" t="s">
        <v>921</v>
      </c>
      <c r="C300" s="177" t="s">
        <v>922</v>
      </c>
      <c r="D30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78">
        <f t="shared" si="677"/>
        <v>0</v>
      </c>
      <c r="G300" s="178"/>
      <c r="H300" s="178">
        <f t="shared" si="678"/>
        <v>0</v>
      </c>
      <c r="I300" s="178"/>
      <c r="J300" s="178">
        <f t="shared" si="679"/>
        <v>0</v>
      </c>
      <c r="K3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0" s="178">
        <f t="shared" si="680"/>
        <v>0</v>
      </c>
      <c r="AC3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0" s="178">
        <f t="shared" si="681"/>
        <v>0</v>
      </c>
      <c r="AG3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0" s="178">
        <f t="shared" si="682"/>
        <v>0</v>
      </c>
      <c r="AK3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0" s="178">
        <f t="shared" si="683"/>
        <v>0</v>
      </c>
      <c r="AO300" s="178">
        <f t="shared" si="684"/>
        <v>0</v>
      </c>
    </row>
    <row r="301" spans="2:41">
      <c r="B301" s="176" t="s">
        <v>923</v>
      </c>
      <c r="C301" s="177" t="s">
        <v>924</v>
      </c>
      <c r="D3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301" s="178">
        <f t="shared" si="583"/>
        <v>100000</v>
      </c>
      <c r="G301" s="178"/>
      <c r="H301" s="178">
        <f t="shared" si="584"/>
        <v>100000</v>
      </c>
      <c r="I301" s="178"/>
      <c r="J301" s="178">
        <f t="shared" si="585"/>
        <v>100000</v>
      </c>
      <c r="K3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100000</v>
      </c>
      <c r="U3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100000</v>
      </c>
      <c r="AB301" s="178">
        <f t="shared" si="587"/>
        <v>100000</v>
      </c>
      <c r="AC3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1" s="178">
        <f t="shared" si="588"/>
        <v>0</v>
      </c>
      <c r="AG3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1" s="178">
        <f t="shared" si="589"/>
        <v>0</v>
      </c>
      <c r="AK3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1" s="178">
        <f t="shared" si="590"/>
        <v>0</v>
      </c>
      <c r="AO301" s="178">
        <f t="shared" si="591"/>
        <v>100000</v>
      </c>
    </row>
    <row r="302" spans="2:41">
      <c r="B302" s="176" t="s">
        <v>925</v>
      </c>
      <c r="C302" s="177" t="s">
        <v>926</v>
      </c>
      <c r="D3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78">
        <f t="shared" si="583"/>
        <v>0</v>
      </c>
      <c r="G302" s="178"/>
      <c r="H302" s="178">
        <f t="shared" si="584"/>
        <v>0</v>
      </c>
      <c r="I302" s="178"/>
      <c r="J302" s="178">
        <f t="shared" si="585"/>
        <v>0</v>
      </c>
      <c r="K3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2" s="178">
        <f t="shared" si="587"/>
        <v>0</v>
      </c>
      <c r="AC3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2" s="178">
        <f t="shared" si="588"/>
        <v>0</v>
      </c>
      <c r="AG3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2" s="178">
        <f t="shared" si="589"/>
        <v>0</v>
      </c>
      <c r="AK3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2" s="178">
        <f t="shared" si="590"/>
        <v>0</v>
      </c>
      <c r="AO302" s="178">
        <f t="shared" si="591"/>
        <v>0</v>
      </c>
    </row>
    <row r="303" spans="2:41">
      <c r="B303" s="176" t="s">
        <v>927</v>
      </c>
      <c r="C303" s="177" t="s">
        <v>928</v>
      </c>
      <c r="D3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78">
        <f t="shared" si="583"/>
        <v>0</v>
      </c>
      <c r="G303" s="178"/>
      <c r="H303" s="178">
        <f t="shared" si="584"/>
        <v>0</v>
      </c>
      <c r="I303" s="178"/>
      <c r="J303" s="178">
        <f t="shared" si="585"/>
        <v>0</v>
      </c>
      <c r="K3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3" s="178">
        <f t="shared" si="587"/>
        <v>0</v>
      </c>
      <c r="AC3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3" s="178">
        <f t="shared" si="588"/>
        <v>0</v>
      </c>
      <c r="AG3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3" s="178">
        <f t="shared" si="589"/>
        <v>0</v>
      </c>
      <c r="AK3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3" s="178">
        <f t="shared" si="590"/>
        <v>0</v>
      </c>
      <c r="AO303" s="178">
        <f t="shared" si="591"/>
        <v>0</v>
      </c>
    </row>
    <row r="304" spans="2:41">
      <c r="B304" s="176" t="s">
        <v>929</v>
      </c>
      <c r="C304" s="177" t="s">
        <v>930</v>
      </c>
      <c r="D3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78">
        <f t="shared" si="583"/>
        <v>0</v>
      </c>
      <c r="G304" s="178"/>
      <c r="H304" s="178">
        <f t="shared" si="584"/>
        <v>0</v>
      </c>
      <c r="I304" s="178"/>
      <c r="J304" s="178">
        <f t="shared" si="585"/>
        <v>0</v>
      </c>
      <c r="K3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4" s="178">
        <f t="shared" si="587"/>
        <v>0</v>
      </c>
      <c r="AC3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4" s="178">
        <f t="shared" si="588"/>
        <v>0</v>
      </c>
      <c r="AG3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4" s="178">
        <f t="shared" si="589"/>
        <v>0</v>
      </c>
      <c r="AK3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4" s="178">
        <f t="shared" si="590"/>
        <v>0</v>
      </c>
      <c r="AO304" s="178">
        <f t="shared" si="591"/>
        <v>0</v>
      </c>
    </row>
    <row r="305" spans="2:41">
      <c r="B305" s="176" t="s">
        <v>931</v>
      </c>
      <c r="C305" s="177" t="s">
        <v>932</v>
      </c>
      <c r="D3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78">
        <f t="shared" si="583"/>
        <v>0</v>
      </c>
      <c r="G305" s="178"/>
      <c r="H305" s="178">
        <f t="shared" si="584"/>
        <v>0</v>
      </c>
      <c r="I305" s="178"/>
      <c r="J305" s="178">
        <f t="shared" si="585"/>
        <v>0</v>
      </c>
      <c r="K3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5" s="178">
        <f t="shared" si="587"/>
        <v>0</v>
      </c>
      <c r="AC3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5" s="178">
        <f t="shared" si="588"/>
        <v>0</v>
      </c>
      <c r="AG3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5" s="178">
        <f t="shared" si="589"/>
        <v>0</v>
      </c>
      <c r="AK3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5" s="178">
        <f t="shared" si="590"/>
        <v>0</v>
      </c>
      <c r="AO305" s="178">
        <f t="shared" si="591"/>
        <v>0</v>
      </c>
    </row>
    <row r="306" spans="2:41">
      <c r="B306" s="176" t="s">
        <v>933</v>
      </c>
      <c r="C306" s="177" t="s">
        <v>934</v>
      </c>
      <c r="D30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78">
        <f t="shared" si="583"/>
        <v>0</v>
      </c>
      <c r="G306" s="178"/>
      <c r="H306" s="178">
        <f t="shared" si="584"/>
        <v>0</v>
      </c>
      <c r="I306" s="178"/>
      <c r="J306" s="178">
        <f t="shared" si="585"/>
        <v>0</v>
      </c>
      <c r="K3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6" s="178">
        <f t="shared" si="587"/>
        <v>0</v>
      </c>
      <c r="AC3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6" s="178">
        <f t="shared" si="588"/>
        <v>0</v>
      </c>
      <c r="AG3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6" s="178">
        <f t="shared" si="589"/>
        <v>0</v>
      </c>
      <c r="AK3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6" s="178">
        <f t="shared" si="590"/>
        <v>0</v>
      </c>
      <c r="AO306" s="178">
        <f t="shared" si="591"/>
        <v>0</v>
      </c>
    </row>
    <row r="307" spans="2:41">
      <c r="B307" s="176" t="s">
        <v>935</v>
      </c>
      <c r="C307" s="177" t="s">
        <v>936</v>
      </c>
      <c r="D30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78">
        <f t="shared" si="583"/>
        <v>0</v>
      </c>
      <c r="G307" s="178"/>
      <c r="H307" s="178">
        <f t="shared" si="584"/>
        <v>0</v>
      </c>
      <c r="I307" s="178"/>
      <c r="J307" s="178">
        <f t="shared" si="585"/>
        <v>0</v>
      </c>
      <c r="K3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7" s="178">
        <f t="shared" si="587"/>
        <v>0</v>
      </c>
      <c r="AC3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7" s="178">
        <f t="shared" si="588"/>
        <v>0</v>
      </c>
      <c r="AG3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7" s="178">
        <f t="shared" si="589"/>
        <v>0</v>
      </c>
      <c r="AK3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7" s="178">
        <f t="shared" si="590"/>
        <v>0</v>
      </c>
      <c r="AO307" s="178">
        <f t="shared" si="591"/>
        <v>0</v>
      </c>
    </row>
    <row r="308" spans="2:41">
      <c r="B308" s="176" t="s">
        <v>937</v>
      </c>
      <c r="C308" s="177" t="s">
        <v>938</v>
      </c>
      <c r="D3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78">
        <f t="shared" si="583"/>
        <v>0</v>
      </c>
      <c r="G308" s="178"/>
      <c r="H308" s="178">
        <f t="shared" si="584"/>
        <v>0</v>
      </c>
      <c r="I308" s="178"/>
      <c r="J308" s="178">
        <f t="shared" si="585"/>
        <v>0</v>
      </c>
      <c r="K3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8" s="178">
        <f t="shared" si="587"/>
        <v>0</v>
      </c>
      <c r="AC3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8" s="178">
        <f t="shared" si="588"/>
        <v>0</v>
      </c>
      <c r="AG3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8" s="178">
        <f t="shared" si="589"/>
        <v>0</v>
      </c>
      <c r="AK3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8" s="178">
        <f t="shared" si="590"/>
        <v>0</v>
      </c>
      <c r="AO308" s="178">
        <f t="shared" si="591"/>
        <v>0</v>
      </c>
    </row>
    <row r="309" spans="2:41">
      <c r="B309" s="176" t="s">
        <v>939</v>
      </c>
      <c r="C309" s="177" t="s">
        <v>940</v>
      </c>
      <c r="D30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78">
        <f t="shared" ref="F309:F311" si="685">D309+E309</f>
        <v>0</v>
      </c>
      <c r="G309" s="178"/>
      <c r="H309" s="178">
        <f t="shared" ref="H309:H311" si="686">F309-G309</f>
        <v>0</v>
      </c>
      <c r="I309" s="178"/>
      <c r="J309" s="178">
        <f t="shared" ref="J309:J311" si="687">F309-I309</f>
        <v>0</v>
      </c>
      <c r="K3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9" s="178">
        <f t="shared" ref="AB309:AB311" si="688">Y309+Z309+AA309</f>
        <v>0</v>
      </c>
      <c r="AC3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9" s="178">
        <f t="shared" ref="AF309:AF311" si="689">AC309+AD309+AE309</f>
        <v>0</v>
      </c>
      <c r="AG3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9" s="178">
        <f t="shared" ref="AJ309:AJ311" si="690">AG309+AH309+AI309</f>
        <v>0</v>
      </c>
      <c r="AK3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9" s="178">
        <f t="shared" ref="AN309:AN311" si="691">AK309+AL309+AM309</f>
        <v>0</v>
      </c>
      <c r="AO309" s="178">
        <f t="shared" ref="AO309:AO311" si="692">AB309+AF309+AJ309+AN309</f>
        <v>0</v>
      </c>
    </row>
    <row r="310" spans="2:41">
      <c r="B310" s="176" t="s">
        <v>941</v>
      </c>
      <c r="C310" s="177" t="s">
        <v>942</v>
      </c>
      <c r="D3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78">
        <f t="shared" si="685"/>
        <v>0</v>
      </c>
      <c r="G310" s="178"/>
      <c r="H310" s="178">
        <f t="shared" si="686"/>
        <v>0</v>
      </c>
      <c r="I310" s="178"/>
      <c r="J310" s="178">
        <f t="shared" si="687"/>
        <v>0</v>
      </c>
      <c r="K3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0" s="178">
        <f t="shared" si="688"/>
        <v>0</v>
      </c>
      <c r="AC3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0" s="178">
        <f t="shared" si="689"/>
        <v>0</v>
      </c>
      <c r="AG3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0" s="178">
        <f t="shared" si="690"/>
        <v>0</v>
      </c>
      <c r="AK3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0" s="178">
        <f t="shared" si="691"/>
        <v>0</v>
      </c>
      <c r="AO310" s="178">
        <f t="shared" si="692"/>
        <v>0</v>
      </c>
    </row>
    <row r="311" spans="2:41">
      <c r="B311" s="176" t="s">
        <v>943</v>
      </c>
      <c r="C311" s="177" t="s">
        <v>944</v>
      </c>
      <c r="D3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78">
        <f t="shared" si="685"/>
        <v>0</v>
      </c>
      <c r="G311" s="178"/>
      <c r="H311" s="178">
        <f t="shared" si="686"/>
        <v>0</v>
      </c>
      <c r="I311" s="178"/>
      <c r="J311" s="178">
        <f t="shared" si="687"/>
        <v>0</v>
      </c>
      <c r="K3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1" s="178">
        <f t="shared" si="688"/>
        <v>0</v>
      </c>
      <c r="AC3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1" s="178">
        <f t="shared" si="689"/>
        <v>0</v>
      </c>
      <c r="AG3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1" s="178">
        <f t="shared" si="690"/>
        <v>0</v>
      </c>
      <c r="AK3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1" s="178">
        <f t="shared" si="691"/>
        <v>0</v>
      </c>
      <c r="AO311" s="178">
        <f t="shared" si="692"/>
        <v>0</v>
      </c>
    </row>
    <row r="312" spans="2:41">
      <c r="B312" s="185" t="s">
        <v>328</v>
      </c>
      <c r="C312" s="186" t="s">
        <v>202</v>
      </c>
      <c r="D312" s="187">
        <f>SUM(D313:D326)</f>
        <v>44857</v>
      </c>
      <c r="E312" s="187">
        <f>SUM(E313:E326)</f>
        <v>2639945</v>
      </c>
      <c r="F312" s="187">
        <f t="shared" si="583"/>
        <v>2684802</v>
      </c>
      <c r="G312" s="187">
        <f>SUM(G313:G326)</f>
        <v>0</v>
      </c>
      <c r="H312" s="187">
        <f t="shared" si="584"/>
        <v>2684802</v>
      </c>
      <c r="I312" s="187">
        <f>SUM(I313:I326)</f>
        <v>0</v>
      </c>
      <c r="J312" s="187">
        <f t="shared" si="585"/>
        <v>2684802</v>
      </c>
      <c r="K312" s="187">
        <f t="shared" ref="K312:AA312" si="693">SUM(K313:K326)</f>
        <v>4580.9999999999991</v>
      </c>
      <c r="L312" s="187">
        <f t="shared" si="693"/>
        <v>1111.6666666666667</v>
      </c>
      <c r="M312" s="187">
        <f t="shared" si="693"/>
        <v>1517.6666666666665</v>
      </c>
      <c r="N312" s="187">
        <f t="shared" si="693"/>
        <v>13364</v>
      </c>
      <c r="O312" s="187">
        <f t="shared" si="693"/>
        <v>97500</v>
      </c>
      <c r="P312" s="187">
        <f t="shared" ref="P312:Q312" si="694">SUM(P313:P326)</f>
        <v>473.66666666666669</v>
      </c>
      <c r="Q312" s="187">
        <f t="shared" si="694"/>
        <v>10290</v>
      </c>
      <c r="R312" s="187">
        <f t="shared" si="693"/>
        <v>483.33333333333337</v>
      </c>
      <c r="S312" s="187">
        <f t="shared" si="693"/>
        <v>725</v>
      </c>
      <c r="T312" s="187">
        <f t="shared" si="693"/>
        <v>2543750</v>
      </c>
      <c r="U312" s="187">
        <f t="shared" si="693"/>
        <v>580</v>
      </c>
      <c r="V312" s="187">
        <f t="shared" ref="V312" si="695">SUM(V313:V326)</f>
        <v>1546.6666666666667</v>
      </c>
      <c r="W312" s="187">
        <f t="shared" si="693"/>
        <v>0</v>
      </c>
      <c r="X312" s="187">
        <f t="shared" si="693"/>
        <v>8879.0000000000018</v>
      </c>
      <c r="Y312" s="187">
        <f t="shared" si="693"/>
        <v>8340</v>
      </c>
      <c r="Z312" s="187">
        <f t="shared" si="693"/>
        <v>31213.666666666664</v>
      </c>
      <c r="AA312" s="187">
        <f t="shared" si="693"/>
        <v>2632928.3333333335</v>
      </c>
      <c r="AB312" s="187">
        <f t="shared" si="587"/>
        <v>2672482</v>
      </c>
      <c r="AC312" s="187">
        <f>SUM(AC313:AC326)</f>
        <v>1933.3333333333335</v>
      </c>
      <c r="AD312" s="187">
        <f>SUM(AD313:AD326)</f>
        <v>0</v>
      </c>
      <c r="AE312" s="187">
        <f>SUM(AE313:AE326)</f>
        <v>0</v>
      </c>
      <c r="AF312" s="187">
        <f t="shared" si="588"/>
        <v>1933.3333333333335</v>
      </c>
      <c r="AG312" s="187">
        <f>SUM(AG313:AG326)</f>
        <v>96.666666666666671</v>
      </c>
      <c r="AH312" s="187">
        <f>SUM(AH313:AH326)</f>
        <v>0</v>
      </c>
      <c r="AI312" s="187">
        <f>SUM(AI313:AI326)</f>
        <v>193.33333333333334</v>
      </c>
      <c r="AJ312" s="187">
        <f t="shared" si="589"/>
        <v>290</v>
      </c>
      <c r="AK312" s="187">
        <f>SUM(AK313:AK326)</f>
        <v>0</v>
      </c>
      <c r="AL312" s="187">
        <f>SUM(AL313:AL326)</f>
        <v>10096.666666666666</v>
      </c>
      <c r="AM312" s="187">
        <f>SUM(AM313:AM326)</f>
        <v>0</v>
      </c>
      <c r="AN312" s="187">
        <f t="shared" si="590"/>
        <v>10096.666666666666</v>
      </c>
      <c r="AO312" s="187">
        <f t="shared" si="591"/>
        <v>2684802</v>
      </c>
    </row>
    <row r="313" spans="2:41">
      <c r="B313" s="176" t="s">
        <v>945</v>
      </c>
      <c r="C313" s="177" t="s">
        <v>946</v>
      </c>
      <c r="D3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3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78">
        <f t="shared" si="583"/>
        <v>10000</v>
      </c>
      <c r="G313" s="178"/>
      <c r="H313" s="178">
        <f t="shared" si="584"/>
        <v>10000</v>
      </c>
      <c r="I313" s="178"/>
      <c r="J313" s="178">
        <f t="shared" si="585"/>
        <v>10000</v>
      </c>
      <c r="K3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10000</v>
      </c>
      <c r="R3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3" s="178">
        <f t="shared" si="587"/>
        <v>0</v>
      </c>
      <c r="AC3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3" s="178">
        <f t="shared" si="588"/>
        <v>0</v>
      </c>
      <c r="AG3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3" s="178">
        <f t="shared" si="589"/>
        <v>0</v>
      </c>
      <c r="AK3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10000</v>
      </c>
      <c r="AM3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3" s="178">
        <f t="shared" si="590"/>
        <v>10000</v>
      </c>
      <c r="AO313" s="178">
        <f t="shared" si="591"/>
        <v>10000</v>
      </c>
    </row>
    <row r="314" spans="2:41">
      <c r="B314" s="176" t="s">
        <v>329</v>
      </c>
      <c r="C314" s="177" t="s">
        <v>947</v>
      </c>
      <c r="D3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78">
        <f t="shared" si="583"/>
        <v>0</v>
      </c>
      <c r="G314" s="178"/>
      <c r="H314" s="178">
        <f t="shared" si="584"/>
        <v>0</v>
      </c>
      <c r="I314" s="178"/>
      <c r="J314" s="178">
        <f t="shared" si="585"/>
        <v>0</v>
      </c>
      <c r="K3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4" s="178">
        <f t="shared" si="587"/>
        <v>0</v>
      </c>
      <c r="AC3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4" s="178">
        <f t="shared" si="588"/>
        <v>0</v>
      </c>
      <c r="AG3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4" s="178">
        <f t="shared" si="589"/>
        <v>0</v>
      </c>
      <c r="AK3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4" s="178">
        <f t="shared" si="590"/>
        <v>0</v>
      </c>
      <c r="AO314" s="178">
        <f t="shared" si="591"/>
        <v>0</v>
      </c>
    </row>
    <row r="315" spans="2:41">
      <c r="B315" s="176" t="s">
        <v>948</v>
      </c>
      <c r="C315" s="177" t="s">
        <v>949</v>
      </c>
      <c r="D3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24016.999999999996</v>
      </c>
      <c r="E3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78">
        <f t="shared" si="583"/>
        <v>24016.999999999996</v>
      </c>
      <c r="G315" s="178"/>
      <c r="H315" s="178">
        <f t="shared" si="584"/>
        <v>24016.999999999996</v>
      </c>
      <c r="I315" s="178"/>
      <c r="J315" s="178">
        <f t="shared" si="585"/>
        <v>24016.999999999996</v>
      </c>
      <c r="K3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3740.9999999999991</v>
      </c>
      <c r="L3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1111.6666666666667</v>
      </c>
      <c r="M3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1517.6666666666665</v>
      </c>
      <c r="N3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3364</v>
      </c>
      <c r="O3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473.66666666666669</v>
      </c>
      <c r="Q3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290</v>
      </c>
      <c r="R3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483.33333333333337</v>
      </c>
      <c r="S3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725</v>
      </c>
      <c r="T3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1305</v>
      </c>
      <c r="U3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580</v>
      </c>
      <c r="V3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1546.6666666666667</v>
      </c>
      <c r="W3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8879.0000000000018</v>
      </c>
      <c r="Y3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21213.666666666664</v>
      </c>
      <c r="AA3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483.33333333333337</v>
      </c>
      <c r="AB315" s="178">
        <f t="shared" si="587"/>
        <v>21696.999999999996</v>
      </c>
      <c r="AC3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1933.3333333333335</v>
      </c>
      <c r="AD3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5" s="178">
        <f t="shared" si="588"/>
        <v>1933.3333333333335</v>
      </c>
      <c r="AG3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96.666666666666671</v>
      </c>
      <c r="AH3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193.33333333333334</v>
      </c>
      <c r="AJ315" s="178">
        <f t="shared" si="589"/>
        <v>290</v>
      </c>
      <c r="AK3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96.666666666666671</v>
      </c>
      <c r="AM3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5" s="178">
        <f t="shared" si="590"/>
        <v>96.666666666666671</v>
      </c>
      <c r="AO315" s="178">
        <f t="shared" si="591"/>
        <v>24016.999999999996</v>
      </c>
    </row>
    <row r="316" spans="2:41">
      <c r="B316" s="176" t="s">
        <v>950</v>
      </c>
      <c r="C316" s="177" t="s">
        <v>951</v>
      </c>
      <c r="D3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78">
        <f t="shared" si="583"/>
        <v>0</v>
      </c>
      <c r="G316" s="178"/>
      <c r="H316" s="178">
        <f t="shared" si="584"/>
        <v>0</v>
      </c>
      <c r="I316" s="178"/>
      <c r="J316" s="178">
        <f t="shared" si="585"/>
        <v>0</v>
      </c>
      <c r="K3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6" s="178">
        <f t="shared" si="587"/>
        <v>0</v>
      </c>
      <c r="AC3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6" s="178">
        <f t="shared" si="588"/>
        <v>0</v>
      </c>
      <c r="AG3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6" s="178">
        <f t="shared" si="589"/>
        <v>0</v>
      </c>
      <c r="AK3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6" s="178">
        <f t="shared" si="590"/>
        <v>0</v>
      </c>
      <c r="AO316" s="178">
        <f t="shared" si="591"/>
        <v>0</v>
      </c>
    </row>
    <row r="317" spans="2:41">
      <c r="B317" s="176" t="s">
        <v>952</v>
      </c>
      <c r="C317" s="177" t="s">
        <v>953</v>
      </c>
      <c r="D3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2632445</v>
      </c>
      <c r="F317" s="178">
        <f t="shared" si="583"/>
        <v>2632445</v>
      </c>
      <c r="G317" s="178"/>
      <c r="H317" s="178">
        <f t="shared" si="584"/>
        <v>2632445</v>
      </c>
      <c r="I317" s="178"/>
      <c r="J317" s="178">
        <f t="shared" si="585"/>
        <v>2632445</v>
      </c>
      <c r="K3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90000</v>
      </c>
      <c r="P3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2542445</v>
      </c>
      <c r="U3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2632445</v>
      </c>
      <c r="AB317" s="178">
        <f t="shared" si="587"/>
        <v>2632445</v>
      </c>
      <c r="AC3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7" s="178">
        <f t="shared" si="588"/>
        <v>0</v>
      </c>
      <c r="AG3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7" s="178">
        <f t="shared" si="589"/>
        <v>0</v>
      </c>
      <c r="AK3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7" s="178">
        <f t="shared" si="590"/>
        <v>0</v>
      </c>
      <c r="AO317" s="178">
        <f t="shared" si="591"/>
        <v>2632445</v>
      </c>
    </row>
    <row r="318" spans="2:41">
      <c r="B318" s="176" t="s">
        <v>954</v>
      </c>
      <c r="C318" s="177" t="s">
        <v>955</v>
      </c>
      <c r="D3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78">
        <f t="shared" ref="F318:F319" si="696">D318+E318</f>
        <v>0</v>
      </c>
      <c r="G318" s="178"/>
      <c r="H318" s="178">
        <f t="shared" ref="H318:H319" si="697">F318-G318</f>
        <v>0</v>
      </c>
      <c r="I318" s="178"/>
      <c r="J318" s="178">
        <f t="shared" ref="J318:J319" si="698">F318-I318</f>
        <v>0</v>
      </c>
      <c r="K3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8" s="178">
        <f t="shared" ref="AB318:AB319" si="699">Y318+Z318+AA318</f>
        <v>0</v>
      </c>
      <c r="AC3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8" s="178">
        <f t="shared" ref="AF318:AF319" si="700">AC318+AD318+AE318</f>
        <v>0</v>
      </c>
      <c r="AG3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8" s="178">
        <f t="shared" ref="AJ318:AJ319" si="701">AG318+AH318+AI318</f>
        <v>0</v>
      </c>
      <c r="AK3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8" s="178">
        <f t="shared" ref="AN318:AN319" si="702">AK318+AL318+AM318</f>
        <v>0</v>
      </c>
      <c r="AO318" s="178">
        <f t="shared" ref="AO318:AO319" si="703">AB318+AF318+AJ318+AN318</f>
        <v>0</v>
      </c>
    </row>
    <row r="319" spans="2:41">
      <c r="B319" s="176" t="s">
        <v>330</v>
      </c>
      <c r="C319" s="177" t="s">
        <v>956</v>
      </c>
      <c r="D3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78">
        <f t="shared" si="696"/>
        <v>0</v>
      </c>
      <c r="G319" s="178"/>
      <c r="H319" s="178">
        <f t="shared" si="697"/>
        <v>0</v>
      </c>
      <c r="I319" s="178"/>
      <c r="J319" s="178">
        <f t="shared" si="698"/>
        <v>0</v>
      </c>
      <c r="K3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9" s="178">
        <f t="shared" si="699"/>
        <v>0</v>
      </c>
      <c r="AC3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9" s="178">
        <f t="shared" si="700"/>
        <v>0</v>
      </c>
      <c r="AG3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9" s="178">
        <f t="shared" si="701"/>
        <v>0</v>
      </c>
      <c r="AK3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9" s="178">
        <f t="shared" si="702"/>
        <v>0</v>
      </c>
      <c r="AO319" s="178">
        <f t="shared" si="703"/>
        <v>0</v>
      </c>
    </row>
    <row r="320" spans="2:41">
      <c r="B320" s="176" t="s">
        <v>957</v>
      </c>
      <c r="C320" s="177" t="s">
        <v>958</v>
      </c>
      <c r="D3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78">
        <f t="shared" ref="F320:F323" si="704">D320+E320</f>
        <v>0</v>
      </c>
      <c r="G320" s="178"/>
      <c r="H320" s="178">
        <f t="shared" ref="H320:H323" si="705">F320-G320</f>
        <v>0</v>
      </c>
      <c r="I320" s="178"/>
      <c r="J320" s="178">
        <f t="shared" ref="J320:J323" si="706">F320-I320</f>
        <v>0</v>
      </c>
      <c r="K3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0" s="178">
        <f t="shared" ref="AB320:AB323" si="707">Y320+Z320+AA320</f>
        <v>0</v>
      </c>
      <c r="AC3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0" s="178">
        <f t="shared" ref="AF320:AF323" si="708">AC320+AD320+AE320</f>
        <v>0</v>
      </c>
      <c r="AG3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0" s="178">
        <f t="shared" ref="AJ320:AJ323" si="709">AG320+AH320+AI320</f>
        <v>0</v>
      </c>
      <c r="AK3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0" s="178">
        <f t="shared" ref="AN320:AN323" si="710">AK320+AL320+AM320</f>
        <v>0</v>
      </c>
      <c r="AO320" s="178">
        <f t="shared" ref="AO320:AO323" si="711">AB320+AF320+AJ320+AN320</f>
        <v>0</v>
      </c>
    </row>
    <row r="321" spans="2:41">
      <c r="B321" s="176" t="s">
        <v>959</v>
      </c>
      <c r="C321" s="177" t="s">
        <v>960</v>
      </c>
      <c r="D3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78">
        <f t="shared" si="704"/>
        <v>0</v>
      </c>
      <c r="G321" s="178"/>
      <c r="H321" s="178">
        <f t="shared" si="705"/>
        <v>0</v>
      </c>
      <c r="I321" s="178"/>
      <c r="J321" s="178">
        <f t="shared" si="706"/>
        <v>0</v>
      </c>
      <c r="K3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1" s="178">
        <f t="shared" si="707"/>
        <v>0</v>
      </c>
      <c r="AC3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1" s="178">
        <f t="shared" si="708"/>
        <v>0</v>
      </c>
      <c r="AG3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1" s="178">
        <f t="shared" si="709"/>
        <v>0</v>
      </c>
      <c r="AK3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1" s="178">
        <f t="shared" si="710"/>
        <v>0</v>
      </c>
      <c r="AO321" s="178">
        <f t="shared" si="711"/>
        <v>0</v>
      </c>
    </row>
    <row r="322" spans="2:41">
      <c r="B322" s="176" t="s">
        <v>961</v>
      </c>
      <c r="C322" s="177" t="s">
        <v>962</v>
      </c>
      <c r="D3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840</v>
      </c>
      <c r="E3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v>
      </c>
      <c r="F322" s="178">
        <f t="shared" si="704"/>
        <v>8340</v>
      </c>
      <c r="G322" s="178"/>
      <c r="H322" s="178">
        <f t="shared" si="705"/>
        <v>8340</v>
      </c>
      <c r="I322" s="178"/>
      <c r="J322" s="178">
        <f t="shared" si="706"/>
        <v>8340</v>
      </c>
      <c r="K3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840</v>
      </c>
      <c r="L3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7500</v>
      </c>
      <c r="P3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8340</v>
      </c>
      <c r="Z3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2" s="178">
        <f t="shared" si="707"/>
        <v>8340</v>
      </c>
      <c r="AC3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2" s="178">
        <f t="shared" si="708"/>
        <v>0</v>
      </c>
      <c r="AG3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2" s="178">
        <f t="shared" si="709"/>
        <v>0</v>
      </c>
      <c r="AK3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2" s="178">
        <f t="shared" si="710"/>
        <v>0</v>
      </c>
      <c r="AO322" s="178">
        <f t="shared" si="711"/>
        <v>8340</v>
      </c>
    </row>
    <row r="323" spans="2:41">
      <c r="B323" s="176" t="s">
        <v>963</v>
      </c>
      <c r="C323" s="177" t="s">
        <v>964</v>
      </c>
      <c r="D3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78">
        <f t="shared" si="704"/>
        <v>0</v>
      </c>
      <c r="G323" s="178"/>
      <c r="H323" s="178">
        <f t="shared" si="705"/>
        <v>0</v>
      </c>
      <c r="I323" s="178"/>
      <c r="J323" s="178">
        <f t="shared" si="706"/>
        <v>0</v>
      </c>
      <c r="K3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3" s="178">
        <f t="shared" si="707"/>
        <v>0</v>
      </c>
      <c r="AC3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3" s="178">
        <f t="shared" si="708"/>
        <v>0</v>
      </c>
      <c r="AG3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3" s="178">
        <f t="shared" si="709"/>
        <v>0</v>
      </c>
      <c r="AK3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3" s="178">
        <f t="shared" si="710"/>
        <v>0</v>
      </c>
      <c r="AO323" s="178">
        <f t="shared" si="711"/>
        <v>0</v>
      </c>
    </row>
    <row r="324" spans="2:41">
      <c r="B324" s="176" t="s">
        <v>965</v>
      </c>
      <c r="C324" s="177" t="s">
        <v>966</v>
      </c>
      <c r="D3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78">
        <f t="shared" si="583"/>
        <v>0</v>
      </c>
      <c r="G324" s="178"/>
      <c r="H324" s="178">
        <f t="shared" si="584"/>
        <v>0</v>
      </c>
      <c r="I324" s="178"/>
      <c r="J324" s="178">
        <f t="shared" si="585"/>
        <v>0</v>
      </c>
      <c r="K3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4" s="178">
        <f t="shared" si="587"/>
        <v>0</v>
      </c>
      <c r="AC3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4" s="178">
        <f t="shared" si="588"/>
        <v>0</v>
      </c>
      <c r="AG3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4" s="178">
        <f t="shared" si="589"/>
        <v>0</v>
      </c>
      <c r="AK3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4" s="178">
        <f t="shared" si="590"/>
        <v>0</v>
      </c>
      <c r="AO324" s="178">
        <f t="shared" si="591"/>
        <v>0</v>
      </c>
    </row>
    <row r="325" spans="2:41">
      <c r="B325" s="176" t="s">
        <v>967</v>
      </c>
      <c r="C325" s="177" t="s">
        <v>968</v>
      </c>
      <c r="D3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78">
        <f t="shared" ref="F325" si="712">D325+E325</f>
        <v>0</v>
      </c>
      <c r="G325" s="178"/>
      <c r="H325" s="178">
        <f t="shared" ref="H325" si="713">F325-G325</f>
        <v>0</v>
      </c>
      <c r="I325" s="178"/>
      <c r="J325" s="178">
        <f t="shared" ref="J325" si="714">F325-I325</f>
        <v>0</v>
      </c>
      <c r="K3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5" s="178">
        <f t="shared" ref="AB325" si="715">Y325+Z325+AA325</f>
        <v>0</v>
      </c>
      <c r="AC3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5" s="178">
        <f t="shared" ref="AF325" si="716">AC325+AD325+AE325</f>
        <v>0</v>
      </c>
      <c r="AG3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5" s="178">
        <f t="shared" ref="AJ325" si="717">AG325+AH325+AI325</f>
        <v>0</v>
      </c>
      <c r="AK3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5" s="178">
        <f t="shared" ref="AN325" si="718">AK325+AL325+AM325</f>
        <v>0</v>
      </c>
      <c r="AO325" s="178">
        <f t="shared" ref="AO325" si="719">AB325+AF325+AJ325+AN325</f>
        <v>0</v>
      </c>
    </row>
    <row r="326" spans="2:41">
      <c r="B326" s="176" t="s">
        <v>969</v>
      </c>
      <c r="C326" s="177" t="s">
        <v>970</v>
      </c>
      <c r="D3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3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78">
        <f t="shared" ref="F326" si="720">D326+E326</f>
        <v>10000</v>
      </c>
      <c r="G326" s="178"/>
      <c r="H326" s="178">
        <f t="shared" ref="H326" si="721">F326-G326</f>
        <v>10000</v>
      </c>
      <c r="I326" s="178"/>
      <c r="J326" s="178">
        <f t="shared" ref="J326" si="722">F326-I326</f>
        <v>10000</v>
      </c>
      <c r="K3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10000</v>
      </c>
      <c r="O3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10000</v>
      </c>
      <c r="AA3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6" s="178">
        <f t="shared" ref="AB326" si="723">Y326+Z326+AA326</f>
        <v>10000</v>
      </c>
      <c r="AC3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6" s="178">
        <f t="shared" ref="AF326" si="724">AC326+AD326+AE326</f>
        <v>0</v>
      </c>
      <c r="AG3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6" s="178">
        <f t="shared" ref="AJ326" si="725">AG326+AH326+AI326</f>
        <v>0</v>
      </c>
      <c r="AK3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6" s="178">
        <f t="shared" ref="AN326" si="726">AK326+AL326+AM326</f>
        <v>0</v>
      </c>
      <c r="AO326" s="178">
        <f t="shared" ref="AO326" si="727">AB326+AF326+AJ326+AN326</f>
        <v>10000</v>
      </c>
    </row>
    <row r="327" spans="2:41">
      <c r="B327" s="173" t="s">
        <v>332</v>
      </c>
      <c r="C327" s="174" t="s">
        <v>204</v>
      </c>
      <c r="D327" s="175">
        <f>D328+D345+D383+D389</f>
        <v>327000</v>
      </c>
      <c r="E327" s="175">
        <f>E328+E345+E383+E389</f>
        <v>22584756</v>
      </c>
      <c r="F327" s="175">
        <f t="shared" si="583"/>
        <v>22911756</v>
      </c>
      <c r="G327" s="175">
        <f>G328+G345+G383+G389</f>
        <v>0</v>
      </c>
      <c r="H327" s="175">
        <f t="shared" si="584"/>
        <v>22911756</v>
      </c>
      <c r="I327" s="175">
        <f>I328+I345+I383+I389</f>
        <v>0</v>
      </c>
      <c r="J327" s="175">
        <f t="shared" si="585"/>
        <v>22911756</v>
      </c>
      <c r="K327" s="175">
        <f t="shared" ref="K327:AA327" si="728">K328+K345+K383+K389</f>
        <v>0</v>
      </c>
      <c r="L327" s="175">
        <f t="shared" si="728"/>
        <v>444000</v>
      </c>
      <c r="M327" s="175">
        <f t="shared" si="728"/>
        <v>0</v>
      </c>
      <c r="N327" s="175">
        <f t="shared" si="728"/>
        <v>0</v>
      </c>
      <c r="O327" s="175">
        <f t="shared" si="728"/>
        <v>2776000</v>
      </c>
      <c r="P327" s="175">
        <f t="shared" si="728"/>
        <v>0</v>
      </c>
      <c r="Q327" s="175">
        <f t="shared" si="728"/>
        <v>0</v>
      </c>
      <c r="R327" s="175">
        <f t="shared" si="728"/>
        <v>0</v>
      </c>
      <c r="S327" s="175">
        <f t="shared" si="728"/>
        <v>0</v>
      </c>
      <c r="T327" s="175">
        <f t="shared" si="728"/>
        <v>18432256</v>
      </c>
      <c r="U327" s="175">
        <f t="shared" si="728"/>
        <v>0</v>
      </c>
      <c r="V327" s="175">
        <f t="shared" si="728"/>
        <v>0</v>
      </c>
      <c r="W327" s="175">
        <f t="shared" si="728"/>
        <v>0</v>
      </c>
      <c r="X327" s="175">
        <f t="shared" si="728"/>
        <v>0</v>
      </c>
      <c r="Y327" s="175">
        <f t="shared" si="728"/>
        <v>2631000</v>
      </c>
      <c r="Z327" s="175">
        <f t="shared" si="728"/>
        <v>698000</v>
      </c>
      <c r="AA327" s="175">
        <f t="shared" si="728"/>
        <v>19328256</v>
      </c>
      <c r="AB327" s="175">
        <f t="shared" si="587"/>
        <v>22657256</v>
      </c>
      <c r="AC327" s="175">
        <f>AC328+AC345+AC383+AC389</f>
        <v>210000</v>
      </c>
      <c r="AD327" s="175">
        <f>AD328+AD345+AD383+AD389</f>
        <v>0</v>
      </c>
      <c r="AE327" s="175">
        <f>AE328+AE345+AE383+AE389</f>
        <v>0</v>
      </c>
      <c r="AF327" s="175">
        <f t="shared" si="588"/>
        <v>210000</v>
      </c>
      <c r="AG327" s="175">
        <f>AG328+AG345+AG383+AG389</f>
        <v>0</v>
      </c>
      <c r="AH327" s="175">
        <f>AH328+AH345+AH383+AH389</f>
        <v>0</v>
      </c>
      <c r="AI327" s="175">
        <f>AI328+AI345+AI383+AI389</f>
        <v>0</v>
      </c>
      <c r="AJ327" s="175">
        <f t="shared" si="589"/>
        <v>0</v>
      </c>
      <c r="AK327" s="175">
        <f>AK328+AK345+AK383+AK389</f>
        <v>0</v>
      </c>
      <c r="AL327" s="175">
        <f>AL328+AL345+AL383+AL389</f>
        <v>44500</v>
      </c>
      <c r="AM327" s="175">
        <f>AM328+AM345+AM383+AM389</f>
        <v>0</v>
      </c>
      <c r="AN327" s="175">
        <f t="shared" si="590"/>
        <v>44500</v>
      </c>
      <c r="AO327" s="175">
        <f t="shared" si="591"/>
        <v>22911756</v>
      </c>
    </row>
    <row r="328" spans="2:41">
      <c r="B328" s="185" t="s">
        <v>333</v>
      </c>
      <c r="C328" s="186" t="s">
        <v>205</v>
      </c>
      <c r="D328" s="187">
        <f>SUM(D329:D344)</f>
        <v>0</v>
      </c>
      <c r="E328" s="187">
        <f>SUM(E329:E344)</f>
        <v>0</v>
      </c>
      <c r="F328" s="187">
        <f t="shared" si="583"/>
        <v>0</v>
      </c>
      <c r="G328" s="187">
        <f>SUM(G329:G344)</f>
        <v>0</v>
      </c>
      <c r="H328" s="187">
        <f t="shared" si="584"/>
        <v>0</v>
      </c>
      <c r="I328" s="187">
        <f>SUM(I329:I344)</f>
        <v>0</v>
      </c>
      <c r="J328" s="187">
        <f t="shared" si="585"/>
        <v>0</v>
      </c>
      <c r="K328" s="187">
        <f t="shared" ref="K328:AA328" si="729">SUM(K329:K344)</f>
        <v>0</v>
      </c>
      <c r="L328" s="187">
        <f t="shared" si="729"/>
        <v>0</v>
      </c>
      <c r="M328" s="187">
        <f t="shared" si="729"/>
        <v>0</v>
      </c>
      <c r="N328" s="187">
        <f t="shared" si="729"/>
        <v>0</v>
      </c>
      <c r="O328" s="187">
        <f t="shared" si="729"/>
        <v>0</v>
      </c>
      <c r="P328" s="187">
        <f t="shared" si="729"/>
        <v>0</v>
      </c>
      <c r="Q328" s="187">
        <f t="shared" si="729"/>
        <v>0</v>
      </c>
      <c r="R328" s="187">
        <f t="shared" si="729"/>
        <v>0</v>
      </c>
      <c r="S328" s="187">
        <f t="shared" si="729"/>
        <v>0</v>
      </c>
      <c r="T328" s="187">
        <f t="shared" si="729"/>
        <v>0</v>
      </c>
      <c r="U328" s="187">
        <f t="shared" si="729"/>
        <v>0</v>
      </c>
      <c r="V328" s="187">
        <f t="shared" si="729"/>
        <v>0</v>
      </c>
      <c r="W328" s="187">
        <f t="shared" si="729"/>
        <v>0</v>
      </c>
      <c r="X328" s="187">
        <f t="shared" si="729"/>
        <v>0</v>
      </c>
      <c r="Y328" s="187">
        <f t="shared" si="729"/>
        <v>0</v>
      </c>
      <c r="Z328" s="187">
        <f t="shared" si="729"/>
        <v>0</v>
      </c>
      <c r="AA328" s="187">
        <f t="shared" si="729"/>
        <v>0</v>
      </c>
      <c r="AB328" s="187">
        <f t="shared" si="587"/>
        <v>0</v>
      </c>
      <c r="AC328" s="187">
        <f>SUM(AC329:AC344)</f>
        <v>0</v>
      </c>
      <c r="AD328" s="187">
        <f>SUM(AD329:AD344)</f>
        <v>0</v>
      </c>
      <c r="AE328" s="187">
        <f>SUM(AE329:AE344)</f>
        <v>0</v>
      </c>
      <c r="AF328" s="187">
        <f t="shared" si="588"/>
        <v>0</v>
      </c>
      <c r="AG328" s="187">
        <f>SUM(AG329:AG344)</f>
        <v>0</v>
      </c>
      <c r="AH328" s="187">
        <f>SUM(AH329:AH344)</f>
        <v>0</v>
      </c>
      <c r="AI328" s="187">
        <f>SUM(AI329:AI344)</f>
        <v>0</v>
      </c>
      <c r="AJ328" s="187">
        <f t="shared" si="589"/>
        <v>0</v>
      </c>
      <c r="AK328" s="187">
        <f>SUM(AK329:AK344)</f>
        <v>0</v>
      </c>
      <c r="AL328" s="187">
        <f>SUM(AL329:AL344)</f>
        <v>0</v>
      </c>
      <c r="AM328" s="187">
        <f>SUM(AM329:AM344)</f>
        <v>0</v>
      </c>
      <c r="AN328" s="187">
        <f t="shared" si="590"/>
        <v>0</v>
      </c>
      <c r="AO328" s="187">
        <f t="shared" si="591"/>
        <v>0</v>
      </c>
    </row>
    <row r="329" spans="2:41">
      <c r="B329" s="176" t="s">
        <v>334</v>
      </c>
      <c r="C329" s="177" t="s">
        <v>206</v>
      </c>
      <c r="D3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78">
        <f t="shared" si="583"/>
        <v>0</v>
      </c>
      <c r="G329" s="178"/>
      <c r="H329" s="178">
        <f t="shared" si="584"/>
        <v>0</v>
      </c>
      <c r="I329" s="178"/>
      <c r="J329" s="178">
        <f t="shared" si="585"/>
        <v>0</v>
      </c>
      <c r="K3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9" s="178">
        <f t="shared" si="587"/>
        <v>0</v>
      </c>
      <c r="AC3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9" s="178">
        <f t="shared" si="588"/>
        <v>0</v>
      </c>
      <c r="AG3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9" s="178">
        <f t="shared" si="589"/>
        <v>0</v>
      </c>
      <c r="AK3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9" s="178">
        <f t="shared" si="590"/>
        <v>0</v>
      </c>
      <c r="AO329" s="178">
        <f t="shared" si="591"/>
        <v>0</v>
      </c>
    </row>
    <row r="330" spans="2:41">
      <c r="B330" s="176" t="s">
        <v>348</v>
      </c>
      <c r="C330" s="177" t="s">
        <v>216</v>
      </c>
      <c r="D3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78">
        <f>D330+E330</f>
        <v>0</v>
      </c>
      <c r="G330" s="178"/>
      <c r="H330" s="178">
        <f>F330-G330</f>
        <v>0</v>
      </c>
      <c r="I330" s="178"/>
      <c r="J330" s="178">
        <f>F330-I330</f>
        <v>0</v>
      </c>
      <c r="K3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0" s="178">
        <f>Y330+Z330+AA330</f>
        <v>0</v>
      </c>
      <c r="AC3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0" s="178">
        <f>AC330+AD330+AE330</f>
        <v>0</v>
      </c>
      <c r="AG3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0" s="178">
        <f>AG330+AH330+AI330</f>
        <v>0</v>
      </c>
      <c r="AK3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0" s="178">
        <f>AK330+AL330+AM330</f>
        <v>0</v>
      </c>
      <c r="AO330" s="178">
        <f>AB330+AF330+AJ330+AN330</f>
        <v>0</v>
      </c>
    </row>
    <row r="331" spans="2:41">
      <c r="B331" s="176" t="s">
        <v>971</v>
      </c>
      <c r="C331" s="177" t="s">
        <v>972</v>
      </c>
      <c r="D3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78">
        <f>D331+E331</f>
        <v>0</v>
      </c>
      <c r="G331" s="178"/>
      <c r="H331" s="178">
        <f>F331-G331</f>
        <v>0</v>
      </c>
      <c r="I331" s="178"/>
      <c r="J331" s="178">
        <f>F331-I331</f>
        <v>0</v>
      </c>
      <c r="K3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1" s="178">
        <f>Y331+Z331+AA331</f>
        <v>0</v>
      </c>
      <c r="AC3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1" s="178">
        <f>AC331+AD331+AE331</f>
        <v>0</v>
      </c>
      <c r="AG3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1" s="178">
        <f>AG331+AH331+AI331</f>
        <v>0</v>
      </c>
      <c r="AK3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1" s="178">
        <f>AK331+AL331+AM331</f>
        <v>0</v>
      </c>
      <c r="AO331" s="178">
        <f>AB331+AF331+AJ331+AN331</f>
        <v>0</v>
      </c>
    </row>
    <row r="332" spans="2:41">
      <c r="B332" s="176" t="s">
        <v>973</v>
      </c>
      <c r="C332" s="177" t="s">
        <v>974</v>
      </c>
      <c r="D3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78">
        <f t="shared" ref="F332:F334" si="730">D332+E332</f>
        <v>0</v>
      </c>
      <c r="G332" s="178"/>
      <c r="H332" s="178">
        <f t="shared" ref="H332:H334" si="731">F332-G332</f>
        <v>0</v>
      </c>
      <c r="I332" s="178"/>
      <c r="J332" s="178">
        <f t="shared" ref="J332:J334" si="732">F332-I332</f>
        <v>0</v>
      </c>
      <c r="K3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2" s="178">
        <f t="shared" ref="AB332:AB334" si="733">Y332+Z332+AA332</f>
        <v>0</v>
      </c>
      <c r="AC3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2" s="178">
        <f t="shared" ref="AF332:AF334" si="734">AC332+AD332+AE332</f>
        <v>0</v>
      </c>
      <c r="AG3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2" s="178">
        <f t="shared" ref="AJ332:AJ334" si="735">AG332+AH332+AI332</f>
        <v>0</v>
      </c>
      <c r="AK3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2" s="178">
        <f t="shared" ref="AN332:AN334" si="736">AK332+AL332+AM332</f>
        <v>0</v>
      </c>
      <c r="AO332" s="178">
        <f t="shared" ref="AO332:AO334" si="737">AB332+AF332+AJ332+AN332</f>
        <v>0</v>
      </c>
    </row>
    <row r="333" spans="2:41">
      <c r="B333" s="176" t="s">
        <v>975</v>
      </c>
      <c r="C333" s="177" t="s">
        <v>976</v>
      </c>
      <c r="D3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78">
        <f t="shared" si="730"/>
        <v>0</v>
      </c>
      <c r="G333" s="178"/>
      <c r="H333" s="178">
        <f t="shared" si="731"/>
        <v>0</v>
      </c>
      <c r="I333" s="178"/>
      <c r="J333" s="178">
        <f t="shared" si="732"/>
        <v>0</v>
      </c>
      <c r="K3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3" s="178">
        <f t="shared" si="733"/>
        <v>0</v>
      </c>
      <c r="AC3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3" s="178">
        <f t="shared" si="734"/>
        <v>0</v>
      </c>
      <c r="AG3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3" s="178">
        <f t="shared" si="735"/>
        <v>0</v>
      </c>
      <c r="AK3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3" s="178">
        <f t="shared" si="736"/>
        <v>0</v>
      </c>
      <c r="AO333" s="178">
        <f t="shared" si="737"/>
        <v>0</v>
      </c>
    </row>
    <row r="334" spans="2:41">
      <c r="B334" s="176" t="s">
        <v>977</v>
      </c>
      <c r="C334" s="177" t="s">
        <v>978</v>
      </c>
      <c r="D3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78">
        <f t="shared" si="730"/>
        <v>0</v>
      </c>
      <c r="G334" s="178"/>
      <c r="H334" s="178">
        <f t="shared" si="731"/>
        <v>0</v>
      </c>
      <c r="I334" s="178"/>
      <c r="J334" s="178">
        <f t="shared" si="732"/>
        <v>0</v>
      </c>
      <c r="K3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4" s="178">
        <f t="shared" si="733"/>
        <v>0</v>
      </c>
      <c r="AC3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4" s="178">
        <f t="shared" si="734"/>
        <v>0</v>
      </c>
      <c r="AG3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4" s="178">
        <f t="shared" si="735"/>
        <v>0</v>
      </c>
      <c r="AK3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4" s="178">
        <f t="shared" si="736"/>
        <v>0</v>
      </c>
      <c r="AO334" s="178">
        <f t="shared" si="737"/>
        <v>0</v>
      </c>
    </row>
    <row r="335" spans="2:41">
      <c r="B335" s="176" t="s">
        <v>349</v>
      </c>
      <c r="C335" s="177" t="s">
        <v>217</v>
      </c>
      <c r="D3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78">
        <f>D335+E335</f>
        <v>0</v>
      </c>
      <c r="G335" s="178"/>
      <c r="H335" s="178">
        <f>F335-G335</f>
        <v>0</v>
      </c>
      <c r="I335" s="178"/>
      <c r="J335" s="178">
        <f>F335-I335</f>
        <v>0</v>
      </c>
      <c r="K3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5" s="178">
        <f>Y335+Z335+AA335</f>
        <v>0</v>
      </c>
      <c r="AC3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5" s="178">
        <f>AC335+AD335+AE335</f>
        <v>0</v>
      </c>
      <c r="AG3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5" s="178">
        <f>AG335+AH335+AI335</f>
        <v>0</v>
      </c>
      <c r="AK3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5" s="178">
        <f>AK335+AL335+AM335</f>
        <v>0</v>
      </c>
      <c r="AO335" s="178">
        <f>AB335+AF335+AJ335+AN335</f>
        <v>0</v>
      </c>
    </row>
    <row r="336" spans="2:41">
      <c r="B336" s="176" t="s">
        <v>979</v>
      </c>
      <c r="C336" s="177" t="s">
        <v>980</v>
      </c>
      <c r="D3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78">
        <f t="shared" ref="F336:F337" si="738">D336+E336</f>
        <v>0</v>
      </c>
      <c r="G336" s="178"/>
      <c r="H336" s="178">
        <f t="shared" ref="H336:H337" si="739">F336-G336</f>
        <v>0</v>
      </c>
      <c r="I336" s="178"/>
      <c r="J336" s="178">
        <f t="shared" ref="J336:J337" si="740">F336-I336</f>
        <v>0</v>
      </c>
      <c r="K3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6" s="178">
        <f t="shared" ref="AB336:AB337" si="741">Y336+Z336+AA336</f>
        <v>0</v>
      </c>
      <c r="AC3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6" s="178">
        <f t="shared" ref="AF336:AF337" si="742">AC336+AD336+AE336</f>
        <v>0</v>
      </c>
      <c r="AG3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6" s="178">
        <f t="shared" ref="AJ336:AJ337" si="743">AG336+AH336+AI336</f>
        <v>0</v>
      </c>
      <c r="AK3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6" s="178">
        <f t="shared" ref="AN336:AN337" si="744">AK336+AL336+AM336</f>
        <v>0</v>
      </c>
      <c r="AO336" s="178">
        <f t="shared" ref="AO336:AO337" si="745">AB336+AF336+AJ336+AN336</f>
        <v>0</v>
      </c>
    </row>
    <row r="337" spans="2:41">
      <c r="B337" s="176" t="s">
        <v>350</v>
      </c>
      <c r="C337" s="177" t="s">
        <v>218</v>
      </c>
      <c r="D3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78">
        <f t="shared" si="738"/>
        <v>0</v>
      </c>
      <c r="G337" s="178"/>
      <c r="H337" s="178">
        <f t="shared" si="739"/>
        <v>0</v>
      </c>
      <c r="I337" s="178"/>
      <c r="J337" s="178">
        <f t="shared" si="740"/>
        <v>0</v>
      </c>
      <c r="K3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7" s="178">
        <f t="shared" si="741"/>
        <v>0</v>
      </c>
      <c r="AC3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7" s="178">
        <f t="shared" si="742"/>
        <v>0</v>
      </c>
      <c r="AG3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7" s="178">
        <f t="shared" si="743"/>
        <v>0</v>
      </c>
      <c r="AK3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7" s="178">
        <f t="shared" si="744"/>
        <v>0</v>
      </c>
      <c r="AO337" s="178">
        <f t="shared" si="745"/>
        <v>0</v>
      </c>
    </row>
    <row r="338" spans="2:41">
      <c r="B338" s="176" t="s">
        <v>981</v>
      </c>
      <c r="C338" s="177" t="s">
        <v>982</v>
      </c>
      <c r="D3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78">
        <f>D338+E338</f>
        <v>0</v>
      </c>
      <c r="G338" s="178"/>
      <c r="H338" s="178">
        <f>F338-G338</f>
        <v>0</v>
      </c>
      <c r="I338" s="178"/>
      <c r="J338" s="178">
        <f>F338-I338</f>
        <v>0</v>
      </c>
      <c r="K3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8" s="178">
        <f>Y338+Z338+AA338</f>
        <v>0</v>
      </c>
      <c r="AC3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8" s="178">
        <f>AC338+AD338+AE338</f>
        <v>0</v>
      </c>
      <c r="AG3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8" s="178">
        <f>AG338+AH338+AI338</f>
        <v>0</v>
      </c>
      <c r="AK3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8" s="178">
        <f>AK338+AL338+AM338</f>
        <v>0</v>
      </c>
      <c r="AO338" s="178">
        <f>AB338+AF338+AJ338+AN338</f>
        <v>0</v>
      </c>
    </row>
    <row r="339" spans="2:41">
      <c r="B339" s="176" t="s">
        <v>335</v>
      </c>
      <c r="C339" s="177" t="s">
        <v>207</v>
      </c>
      <c r="D3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78">
        <f>D339+E339</f>
        <v>0</v>
      </c>
      <c r="G339" s="178"/>
      <c r="H339" s="178">
        <f>F339-G339</f>
        <v>0</v>
      </c>
      <c r="I339" s="178"/>
      <c r="J339" s="178">
        <f>F339-I339</f>
        <v>0</v>
      </c>
      <c r="K3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9" s="178">
        <f>Y339+Z339+AA339</f>
        <v>0</v>
      </c>
      <c r="AC3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9" s="178">
        <f>AC339+AD339+AE339</f>
        <v>0</v>
      </c>
      <c r="AG3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9" s="178">
        <f>AG339+AH339+AI339</f>
        <v>0</v>
      </c>
      <c r="AK3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9" s="178">
        <f>AK339+AL339+AM339</f>
        <v>0</v>
      </c>
      <c r="AO339" s="178">
        <f>AB339+AF339+AJ339+AN339</f>
        <v>0</v>
      </c>
    </row>
    <row r="340" spans="2:41">
      <c r="B340" s="176" t="s">
        <v>983</v>
      </c>
      <c r="C340" s="177" t="s">
        <v>984</v>
      </c>
      <c r="D3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78">
        <f t="shared" ref="F340" si="746">D340+E340</f>
        <v>0</v>
      </c>
      <c r="G340" s="178"/>
      <c r="H340" s="178">
        <f t="shared" ref="H340" si="747">F340-G340</f>
        <v>0</v>
      </c>
      <c r="I340" s="178"/>
      <c r="J340" s="178">
        <f t="shared" ref="J340" si="748">F340-I340</f>
        <v>0</v>
      </c>
      <c r="K3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0" s="178">
        <f t="shared" ref="AB340" si="749">Y340+Z340+AA340</f>
        <v>0</v>
      </c>
      <c r="AC3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0" s="178">
        <f t="shared" ref="AF340" si="750">AC340+AD340+AE340</f>
        <v>0</v>
      </c>
      <c r="AG3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0" s="178">
        <f t="shared" ref="AJ340" si="751">AG340+AH340+AI340</f>
        <v>0</v>
      </c>
      <c r="AK3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0" s="178">
        <f t="shared" ref="AN340" si="752">AK340+AL340+AM340</f>
        <v>0</v>
      </c>
      <c r="AO340" s="178">
        <f t="shared" ref="AO340" si="753">AB340+AF340+AJ340+AN340</f>
        <v>0</v>
      </c>
    </row>
    <row r="341" spans="2:41">
      <c r="B341" s="176" t="s">
        <v>351</v>
      </c>
      <c r="C341" s="177" t="s">
        <v>219</v>
      </c>
      <c r="D3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78">
        <f>D341+E341</f>
        <v>0</v>
      </c>
      <c r="G341" s="178"/>
      <c r="H341" s="178">
        <f>F341-G341</f>
        <v>0</v>
      </c>
      <c r="I341" s="178"/>
      <c r="J341" s="178">
        <f>F341-I341</f>
        <v>0</v>
      </c>
      <c r="K3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1" s="178">
        <f>Y341+Z341+AA341</f>
        <v>0</v>
      </c>
      <c r="AC3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1" s="178">
        <f>AC341+AD341+AE341</f>
        <v>0</v>
      </c>
      <c r="AG3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1" s="178">
        <f>AG341+AH341+AI341</f>
        <v>0</v>
      </c>
      <c r="AK3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1" s="178">
        <f>AK341+AL341+AM341</f>
        <v>0</v>
      </c>
      <c r="AO341" s="178">
        <f>AB341+AF341+AJ341+AN341</f>
        <v>0</v>
      </c>
    </row>
    <row r="342" spans="2:41">
      <c r="B342" s="176" t="s">
        <v>985</v>
      </c>
      <c r="C342" s="177" t="s">
        <v>986</v>
      </c>
      <c r="D3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78">
        <f>D342+E342</f>
        <v>0</v>
      </c>
      <c r="G342" s="178"/>
      <c r="H342" s="178">
        <f>F342-G342</f>
        <v>0</v>
      </c>
      <c r="I342" s="178"/>
      <c r="J342" s="178">
        <f>F342-I342</f>
        <v>0</v>
      </c>
      <c r="K3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2" s="178">
        <f>Y342+Z342+AA342</f>
        <v>0</v>
      </c>
      <c r="AC3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2" s="178">
        <f>AC342+AD342+AE342</f>
        <v>0</v>
      </c>
      <c r="AG3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2" s="178">
        <f>AG342+AH342+AI342</f>
        <v>0</v>
      </c>
      <c r="AK3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2" s="178">
        <f>AK342+AL342+AM342</f>
        <v>0</v>
      </c>
      <c r="AO342" s="178">
        <f>AB342+AF342+AJ342+AN342</f>
        <v>0</v>
      </c>
    </row>
    <row r="343" spans="2:41">
      <c r="B343" s="176" t="s">
        <v>987</v>
      </c>
      <c r="C343" s="177" t="s">
        <v>988</v>
      </c>
      <c r="D3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78">
        <f t="shared" ref="F343" si="754">D343+E343</f>
        <v>0</v>
      </c>
      <c r="G343" s="178"/>
      <c r="H343" s="178">
        <f t="shared" ref="H343" si="755">F343-G343</f>
        <v>0</v>
      </c>
      <c r="I343" s="178"/>
      <c r="J343" s="178">
        <f t="shared" ref="J343" si="756">F343-I343</f>
        <v>0</v>
      </c>
      <c r="K3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3" s="178">
        <f t="shared" ref="AB343" si="757">Y343+Z343+AA343</f>
        <v>0</v>
      </c>
      <c r="AC3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3" s="178">
        <f t="shared" ref="AF343" si="758">AC343+AD343+AE343</f>
        <v>0</v>
      </c>
      <c r="AG3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3" s="178">
        <f t="shared" ref="AJ343" si="759">AG343+AH343+AI343</f>
        <v>0</v>
      </c>
      <c r="AK3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3" s="178">
        <f t="shared" ref="AN343" si="760">AK343+AL343+AM343</f>
        <v>0</v>
      </c>
      <c r="AO343" s="178">
        <f t="shared" ref="AO343" si="761">AB343+AF343+AJ343+AN343</f>
        <v>0</v>
      </c>
    </row>
    <row r="344" spans="2:41">
      <c r="B344" s="176" t="s">
        <v>352</v>
      </c>
      <c r="C344" s="177" t="s">
        <v>220</v>
      </c>
      <c r="D3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78">
        <f>D344+E344</f>
        <v>0</v>
      </c>
      <c r="G344" s="178"/>
      <c r="H344" s="178">
        <f>F344-G344</f>
        <v>0</v>
      </c>
      <c r="I344" s="178"/>
      <c r="J344" s="178">
        <f>F344-I344</f>
        <v>0</v>
      </c>
      <c r="K3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4" s="178">
        <f>Y344+Z344+AA344</f>
        <v>0</v>
      </c>
      <c r="AC3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4" s="178">
        <f>AC344+AD344+AE344</f>
        <v>0</v>
      </c>
      <c r="AG3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4" s="178">
        <f>AG344+AH344+AI344</f>
        <v>0</v>
      </c>
      <c r="AK3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4" s="178">
        <f>AK344+AL344+AM344</f>
        <v>0</v>
      </c>
      <c r="AO344" s="178">
        <f>AB344+AF344+AJ344+AN344</f>
        <v>0</v>
      </c>
    </row>
    <row r="345" spans="2:41">
      <c r="B345" s="185" t="s">
        <v>336</v>
      </c>
      <c r="C345" s="186" t="s">
        <v>208</v>
      </c>
      <c r="D345" s="187">
        <f>SUM(D346:D382)</f>
        <v>327000</v>
      </c>
      <c r="E345" s="187">
        <f>SUM(E346:E382)</f>
        <v>22574756</v>
      </c>
      <c r="F345" s="187">
        <f t="shared" si="583"/>
        <v>22901756</v>
      </c>
      <c r="G345" s="187">
        <f>SUM(G346:G382)</f>
        <v>0</v>
      </c>
      <c r="H345" s="187">
        <f t="shared" si="584"/>
        <v>22901756</v>
      </c>
      <c r="I345" s="187">
        <f>SUM(I346:I382)</f>
        <v>0</v>
      </c>
      <c r="J345" s="187">
        <f t="shared" si="585"/>
        <v>22901756</v>
      </c>
      <c r="K345" s="187">
        <f t="shared" ref="K345:AA345" si="762">SUM(K346:K382)</f>
        <v>0</v>
      </c>
      <c r="L345" s="187">
        <f t="shared" si="762"/>
        <v>444000</v>
      </c>
      <c r="M345" s="187">
        <f t="shared" si="762"/>
        <v>0</v>
      </c>
      <c r="N345" s="187">
        <f t="shared" si="762"/>
        <v>0</v>
      </c>
      <c r="O345" s="187">
        <f t="shared" si="762"/>
        <v>2776000</v>
      </c>
      <c r="P345" s="187">
        <f t="shared" si="762"/>
        <v>0</v>
      </c>
      <c r="Q345" s="187">
        <f t="shared" si="762"/>
        <v>0</v>
      </c>
      <c r="R345" s="187">
        <f t="shared" si="762"/>
        <v>0</v>
      </c>
      <c r="S345" s="187">
        <f t="shared" si="762"/>
        <v>0</v>
      </c>
      <c r="T345" s="187">
        <f t="shared" si="762"/>
        <v>18422256</v>
      </c>
      <c r="U345" s="187">
        <f t="shared" si="762"/>
        <v>0</v>
      </c>
      <c r="V345" s="187">
        <f t="shared" si="762"/>
        <v>0</v>
      </c>
      <c r="W345" s="187">
        <f t="shared" si="762"/>
        <v>0</v>
      </c>
      <c r="X345" s="187">
        <f t="shared" si="762"/>
        <v>0</v>
      </c>
      <c r="Y345" s="187">
        <f t="shared" si="762"/>
        <v>2631000</v>
      </c>
      <c r="Z345" s="187">
        <f t="shared" si="762"/>
        <v>698000</v>
      </c>
      <c r="AA345" s="187">
        <f t="shared" si="762"/>
        <v>19318256</v>
      </c>
      <c r="AB345" s="187">
        <f t="shared" si="587"/>
        <v>22647256</v>
      </c>
      <c r="AC345" s="187">
        <f>SUM(AC346:AC382)</f>
        <v>210000</v>
      </c>
      <c r="AD345" s="187">
        <f>SUM(AD346:AD382)</f>
        <v>0</v>
      </c>
      <c r="AE345" s="187">
        <f>SUM(AE346:AE382)</f>
        <v>0</v>
      </c>
      <c r="AF345" s="187">
        <f t="shared" si="588"/>
        <v>210000</v>
      </c>
      <c r="AG345" s="187">
        <f>SUM(AG346:AG382)</f>
        <v>0</v>
      </c>
      <c r="AH345" s="187">
        <f>SUM(AH346:AH382)</f>
        <v>0</v>
      </c>
      <c r="AI345" s="187">
        <f>SUM(AI346:AI382)</f>
        <v>0</v>
      </c>
      <c r="AJ345" s="187">
        <f t="shared" si="589"/>
        <v>0</v>
      </c>
      <c r="AK345" s="187">
        <f>SUM(AK346:AK382)</f>
        <v>0</v>
      </c>
      <c r="AL345" s="187">
        <f>SUM(AL346:AL382)</f>
        <v>44500</v>
      </c>
      <c r="AM345" s="187">
        <f>SUM(AM346:AM382)</f>
        <v>0</v>
      </c>
      <c r="AN345" s="187">
        <f t="shared" si="590"/>
        <v>44500</v>
      </c>
      <c r="AO345" s="187">
        <f t="shared" si="591"/>
        <v>22901756</v>
      </c>
    </row>
    <row r="346" spans="2:41">
      <c r="B346" s="176" t="s">
        <v>337</v>
      </c>
      <c r="C346" s="177" t="s">
        <v>209</v>
      </c>
      <c r="D3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78">
        <f t="shared" si="583"/>
        <v>0</v>
      </c>
      <c r="G346" s="178"/>
      <c r="H346" s="178">
        <f t="shared" si="584"/>
        <v>0</v>
      </c>
      <c r="I346" s="178"/>
      <c r="J346" s="178">
        <f t="shared" si="585"/>
        <v>0</v>
      </c>
      <c r="K3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6" s="178">
        <f t="shared" si="587"/>
        <v>0</v>
      </c>
      <c r="AC3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6" s="178">
        <f t="shared" si="588"/>
        <v>0</v>
      </c>
      <c r="AG3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6" s="178">
        <f t="shared" si="589"/>
        <v>0</v>
      </c>
      <c r="AK3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6" s="178">
        <f t="shared" si="590"/>
        <v>0</v>
      </c>
      <c r="AO346" s="178">
        <f t="shared" si="591"/>
        <v>0</v>
      </c>
    </row>
    <row r="347" spans="2:41">
      <c r="B347" s="176" t="s">
        <v>989</v>
      </c>
      <c r="C347" s="177" t="s">
        <v>990</v>
      </c>
      <c r="D3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500000</v>
      </c>
      <c r="F347" s="178">
        <f t="shared" si="583"/>
        <v>500000</v>
      </c>
      <c r="G347" s="178"/>
      <c r="H347" s="178">
        <f t="shared" si="584"/>
        <v>500000</v>
      </c>
      <c r="I347" s="178"/>
      <c r="J347" s="178">
        <f t="shared" si="585"/>
        <v>500000</v>
      </c>
      <c r="K3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500000</v>
      </c>
      <c r="U3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500000</v>
      </c>
      <c r="AB347" s="178">
        <f t="shared" si="587"/>
        <v>500000</v>
      </c>
      <c r="AC3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7" s="178">
        <f t="shared" si="588"/>
        <v>0</v>
      </c>
      <c r="AG3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7" s="178">
        <f t="shared" si="589"/>
        <v>0</v>
      </c>
      <c r="AK3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7" s="178">
        <f t="shared" si="590"/>
        <v>0</v>
      </c>
      <c r="AO347" s="178">
        <f t="shared" si="591"/>
        <v>500000</v>
      </c>
    </row>
    <row r="348" spans="2:41">
      <c r="B348" s="176" t="s">
        <v>991</v>
      </c>
      <c r="C348" s="177" t="s">
        <v>990</v>
      </c>
      <c r="D3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733500</v>
      </c>
      <c r="F348" s="178">
        <f t="shared" si="583"/>
        <v>733500</v>
      </c>
      <c r="G348" s="178"/>
      <c r="H348" s="178">
        <f t="shared" si="584"/>
        <v>733500</v>
      </c>
      <c r="I348" s="178"/>
      <c r="J348" s="178">
        <f t="shared" si="585"/>
        <v>733500</v>
      </c>
      <c r="K3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90000</v>
      </c>
      <c r="M3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324000</v>
      </c>
      <c r="AA3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409500</v>
      </c>
      <c r="AB348" s="178">
        <f t="shared" si="587"/>
        <v>733500</v>
      </c>
      <c r="AC3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8" s="178">
        <f t="shared" si="588"/>
        <v>0</v>
      </c>
      <c r="AG3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8" s="178">
        <f t="shared" si="589"/>
        <v>0</v>
      </c>
      <c r="AK3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8" s="178">
        <f t="shared" si="590"/>
        <v>0</v>
      </c>
      <c r="AO348" s="178">
        <f t="shared" si="591"/>
        <v>733500</v>
      </c>
    </row>
    <row r="349" spans="2:41">
      <c r="B349" s="176" t="s">
        <v>992</v>
      </c>
      <c r="C349" s="177" t="s">
        <v>993</v>
      </c>
      <c r="D3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64000</v>
      </c>
      <c r="F349" s="178">
        <f t="shared" si="583"/>
        <v>64000</v>
      </c>
      <c r="G349" s="178"/>
      <c r="H349" s="178">
        <f t="shared" si="584"/>
        <v>64000</v>
      </c>
      <c r="I349" s="178"/>
      <c r="J349" s="178">
        <f t="shared" si="585"/>
        <v>64000</v>
      </c>
      <c r="K3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64000</v>
      </c>
      <c r="P3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64000</v>
      </c>
      <c r="AB349" s="178">
        <f t="shared" si="587"/>
        <v>64000</v>
      </c>
      <c r="AC3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9" s="178">
        <f t="shared" si="588"/>
        <v>0</v>
      </c>
      <c r="AG3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9" s="178">
        <f t="shared" si="589"/>
        <v>0</v>
      </c>
      <c r="AK3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9" s="178">
        <f t="shared" si="590"/>
        <v>0</v>
      </c>
      <c r="AO349" s="178">
        <f t="shared" si="591"/>
        <v>64000</v>
      </c>
    </row>
    <row r="350" spans="2:41">
      <c r="B350" s="176" t="s">
        <v>994</v>
      </c>
      <c r="C350" s="177" t="s">
        <v>993</v>
      </c>
      <c r="D3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657000</v>
      </c>
      <c r="F350" s="178">
        <f t="shared" si="583"/>
        <v>657000</v>
      </c>
      <c r="G350" s="178"/>
      <c r="H350" s="178">
        <f t="shared" si="584"/>
        <v>657000</v>
      </c>
      <c r="I350" s="178"/>
      <c r="J350" s="178">
        <f t="shared" si="585"/>
        <v>657000</v>
      </c>
      <c r="K3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41000</v>
      </c>
      <c r="M3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615000</v>
      </c>
      <c r="AB350" s="178">
        <f t="shared" si="587"/>
        <v>615000</v>
      </c>
      <c r="AC3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0" s="178">
        <f t="shared" si="588"/>
        <v>0</v>
      </c>
      <c r="AG3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0" s="178">
        <f t="shared" si="589"/>
        <v>0</v>
      </c>
      <c r="AK3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42000</v>
      </c>
      <c r="AM3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0" s="178">
        <f t="shared" si="590"/>
        <v>42000</v>
      </c>
      <c r="AO350" s="178">
        <f t="shared" si="591"/>
        <v>657000</v>
      </c>
    </row>
    <row r="351" spans="2:41">
      <c r="B351" s="176" t="s">
        <v>995</v>
      </c>
      <c r="C351" s="177" t="s">
        <v>996</v>
      </c>
      <c r="D3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78">
        <f t="shared" si="583"/>
        <v>0</v>
      </c>
      <c r="G351" s="178"/>
      <c r="H351" s="178">
        <f t="shared" si="584"/>
        <v>0</v>
      </c>
      <c r="I351" s="178"/>
      <c r="J351" s="178">
        <f t="shared" si="585"/>
        <v>0</v>
      </c>
      <c r="K3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1" s="178">
        <f t="shared" si="587"/>
        <v>0</v>
      </c>
      <c r="AC3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1" s="178">
        <f t="shared" si="588"/>
        <v>0</v>
      </c>
      <c r="AG3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1" s="178">
        <f t="shared" si="589"/>
        <v>0</v>
      </c>
      <c r="AK3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1" s="178">
        <f t="shared" si="590"/>
        <v>0</v>
      </c>
      <c r="AO351" s="178">
        <f t="shared" si="591"/>
        <v>0</v>
      </c>
    </row>
    <row r="352" spans="2:41">
      <c r="B352" s="176" t="s">
        <v>997</v>
      </c>
      <c r="C352" s="177" t="s">
        <v>998</v>
      </c>
      <c r="D3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78">
        <f t="shared" si="583"/>
        <v>0</v>
      </c>
      <c r="G352" s="178"/>
      <c r="H352" s="178">
        <f t="shared" si="584"/>
        <v>0</v>
      </c>
      <c r="I352" s="178"/>
      <c r="J352" s="178">
        <f t="shared" si="585"/>
        <v>0</v>
      </c>
      <c r="K3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2" s="178">
        <f t="shared" si="587"/>
        <v>0</v>
      </c>
      <c r="AC3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2" s="178">
        <f t="shared" si="588"/>
        <v>0</v>
      </c>
      <c r="AG3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2" s="178">
        <f t="shared" si="589"/>
        <v>0</v>
      </c>
      <c r="AK3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2" s="178">
        <f t="shared" si="590"/>
        <v>0</v>
      </c>
      <c r="AO352" s="178">
        <f t="shared" si="591"/>
        <v>0</v>
      </c>
    </row>
    <row r="353" spans="2:41">
      <c r="B353" s="176" t="s">
        <v>999</v>
      </c>
      <c r="C353" s="177" t="s">
        <v>1000</v>
      </c>
      <c r="D3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78">
        <f t="shared" si="583"/>
        <v>0</v>
      </c>
      <c r="G353" s="178"/>
      <c r="H353" s="178">
        <f t="shared" si="584"/>
        <v>0</v>
      </c>
      <c r="I353" s="178"/>
      <c r="J353" s="178">
        <f t="shared" si="585"/>
        <v>0</v>
      </c>
      <c r="K3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3" s="178">
        <f t="shared" si="587"/>
        <v>0</v>
      </c>
      <c r="AC3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3" s="178">
        <f t="shared" si="588"/>
        <v>0</v>
      </c>
      <c r="AG3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3" s="178">
        <f t="shared" si="589"/>
        <v>0</v>
      </c>
      <c r="AK3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3" s="178">
        <f t="shared" si="590"/>
        <v>0</v>
      </c>
      <c r="AO353" s="178">
        <f t="shared" si="591"/>
        <v>0</v>
      </c>
    </row>
    <row r="354" spans="2:41">
      <c r="B354" s="176" t="s">
        <v>1001</v>
      </c>
      <c r="C354" s="177" t="s">
        <v>1002</v>
      </c>
      <c r="D3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78">
        <f t="shared" si="583"/>
        <v>0</v>
      </c>
      <c r="G354" s="178"/>
      <c r="H354" s="178">
        <f t="shared" si="584"/>
        <v>0</v>
      </c>
      <c r="I354" s="178"/>
      <c r="J354" s="178">
        <f t="shared" si="585"/>
        <v>0</v>
      </c>
      <c r="K3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4" s="178">
        <f t="shared" si="587"/>
        <v>0</v>
      </c>
      <c r="AC3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4" s="178">
        <f t="shared" si="588"/>
        <v>0</v>
      </c>
      <c r="AG3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4" s="178">
        <f t="shared" si="589"/>
        <v>0</v>
      </c>
      <c r="AK3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4" s="178">
        <f t="shared" si="590"/>
        <v>0</v>
      </c>
      <c r="AO354" s="178">
        <f t="shared" si="591"/>
        <v>0</v>
      </c>
    </row>
    <row r="355" spans="2:41">
      <c r="B355" s="176" t="s">
        <v>1003</v>
      </c>
      <c r="C355" s="177" t="s">
        <v>1004</v>
      </c>
      <c r="D3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78">
        <f t="shared" si="583"/>
        <v>0</v>
      </c>
      <c r="G355" s="178"/>
      <c r="H355" s="178">
        <f t="shared" si="584"/>
        <v>0</v>
      </c>
      <c r="I355" s="178"/>
      <c r="J355" s="178">
        <f t="shared" si="585"/>
        <v>0</v>
      </c>
      <c r="K3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5" s="178">
        <f t="shared" si="587"/>
        <v>0</v>
      </c>
      <c r="AC3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5" s="178">
        <f t="shared" si="588"/>
        <v>0</v>
      </c>
      <c r="AG3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5" s="178">
        <f t="shared" si="589"/>
        <v>0</v>
      </c>
      <c r="AK3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5" s="178">
        <f t="shared" si="590"/>
        <v>0</v>
      </c>
      <c r="AO355" s="178">
        <f t="shared" si="591"/>
        <v>0</v>
      </c>
    </row>
    <row r="356" spans="2:41">
      <c r="B356" s="176" t="s">
        <v>338</v>
      </c>
      <c r="C356" s="177" t="s">
        <v>1005</v>
      </c>
      <c r="D3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78">
        <f t="shared" si="583"/>
        <v>0</v>
      </c>
      <c r="G356" s="178"/>
      <c r="H356" s="178">
        <f t="shared" si="584"/>
        <v>0</v>
      </c>
      <c r="I356" s="178"/>
      <c r="J356" s="178">
        <f t="shared" si="585"/>
        <v>0</v>
      </c>
      <c r="K3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6" s="178">
        <f t="shared" si="587"/>
        <v>0</v>
      </c>
      <c r="AC3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6" s="178">
        <f t="shared" si="588"/>
        <v>0</v>
      </c>
      <c r="AG3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6" s="178">
        <f t="shared" si="589"/>
        <v>0</v>
      </c>
      <c r="AK3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6" s="178">
        <f t="shared" si="590"/>
        <v>0</v>
      </c>
      <c r="AO356" s="178">
        <f t="shared" si="591"/>
        <v>0</v>
      </c>
    </row>
    <row r="357" spans="2:41">
      <c r="B357" s="176" t="s">
        <v>1006</v>
      </c>
      <c r="C357" s="177" t="s">
        <v>1005</v>
      </c>
      <c r="D3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871000</v>
      </c>
      <c r="F357" s="178">
        <f t="shared" si="583"/>
        <v>871000</v>
      </c>
      <c r="G357" s="178"/>
      <c r="H357" s="178">
        <f t="shared" si="584"/>
        <v>871000</v>
      </c>
      <c r="I357" s="178"/>
      <c r="J357" s="178">
        <f t="shared" si="585"/>
        <v>871000</v>
      </c>
      <c r="K3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13000</v>
      </c>
      <c r="M3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234000</v>
      </c>
      <c r="P3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624000</v>
      </c>
      <c r="U3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871000</v>
      </c>
      <c r="AB357" s="178">
        <f t="shared" si="587"/>
        <v>871000</v>
      </c>
      <c r="AC3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7" s="178">
        <f t="shared" si="588"/>
        <v>0</v>
      </c>
      <c r="AG3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7" s="178">
        <f t="shared" si="589"/>
        <v>0</v>
      </c>
      <c r="AK3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7" s="178">
        <f t="shared" si="590"/>
        <v>0</v>
      </c>
      <c r="AO357" s="178">
        <f t="shared" si="591"/>
        <v>871000</v>
      </c>
    </row>
    <row r="358" spans="2:41">
      <c r="B358" s="176" t="s">
        <v>1007</v>
      </c>
      <c r="C358" s="177" t="s">
        <v>1008</v>
      </c>
      <c r="D3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78">
        <f t="shared" si="583"/>
        <v>0</v>
      </c>
      <c r="G358" s="178"/>
      <c r="H358" s="178">
        <f t="shared" si="584"/>
        <v>0</v>
      </c>
      <c r="I358" s="178"/>
      <c r="J358" s="178">
        <f t="shared" si="585"/>
        <v>0</v>
      </c>
      <c r="K3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8" s="178">
        <f t="shared" si="587"/>
        <v>0</v>
      </c>
      <c r="AC3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8" s="178">
        <f t="shared" si="588"/>
        <v>0</v>
      </c>
      <c r="AG3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8" s="178">
        <f t="shared" si="589"/>
        <v>0</v>
      </c>
      <c r="AK3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8" s="178">
        <f t="shared" si="590"/>
        <v>0</v>
      </c>
      <c r="AO358" s="178">
        <f t="shared" si="591"/>
        <v>0</v>
      </c>
    </row>
    <row r="359" spans="2:41">
      <c r="B359" s="176" t="s">
        <v>1009</v>
      </c>
      <c r="C359" s="177" t="s">
        <v>1010</v>
      </c>
      <c r="D3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78">
        <f t="shared" si="583"/>
        <v>0</v>
      </c>
      <c r="G359" s="178"/>
      <c r="H359" s="178">
        <f t="shared" si="584"/>
        <v>0</v>
      </c>
      <c r="I359" s="178"/>
      <c r="J359" s="178">
        <f t="shared" si="585"/>
        <v>0</v>
      </c>
      <c r="K3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9" s="178">
        <f t="shared" si="587"/>
        <v>0</v>
      </c>
      <c r="AC3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9" s="178">
        <f t="shared" si="588"/>
        <v>0</v>
      </c>
      <c r="AG3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9" s="178">
        <f t="shared" si="589"/>
        <v>0</v>
      </c>
      <c r="AK3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9" s="178">
        <f t="shared" si="590"/>
        <v>0</v>
      </c>
      <c r="AO359" s="178">
        <f t="shared" si="591"/>
        <v>0</v>
      </c>
    </row>
    <row r="360" spans="2:41">
      <c r="B360" s="176" t="s">
        <v>339</v>
      </c>
      <c r="C360" s="177" t="s">
        <v>1011</v>
      </c>
      <c r="D36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78">
        <f t="shared" si="583"/>
        <v>0</v>
      </c>
      <c r="G360" s="178"/>
      <c r="H360" s="178">
        <f t="shared" si="584"/>
        <v>0</v>
      </c>
      <c r="I360" s="178"/>
      <c r="J360" s="178">
        <f t="shared" si="585"/>
        <v>0</v>
      </c>
      <c r="K3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0" s="178">
        <f t="shared" si="587"/>
        <v>0</v>
      </c>
      <c r="AC3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0" s="178">
        <f t="shared" si="588"/>
        <v>0</v>
      </c>
      <c r="AG3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0" s="178">
        <f t="shared" si="589"/>
        <v>0</v>
      </c>
      <c r="AK3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0" s="178">
        <f t="shared" si="590"/>
        <v>0</v>
      </c>
      <c r="AO360" s="178">
        <f t="shared" si="591"/>
        <v>0</v>
      </c>
    </row>
    <row r="361" spans="2:41">
      <c r="B361" s="176" t="s">
        <v>1012</v>
      </c>
      <c r="C361" s="177" t="s">
        <v>1011</v>
      </c>
      <c r="D3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108000</v>
      </c>
      <c r="E3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F361" s="178">
        <f t="shared" si="583"/>
        <v>133000</v>
      </c>
      <c r="G361" s="178"/>
      <c r="H361" s="178">
        <f t="shared" si="584"/>
        <v>133000</v>
      </c>
      <c r="I361" s="178"/>
      <c r="J361" s="178">
        <f t="shared" si="585"/>
        <v>133000</v>
      </c>
      <c r="K3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133000</v>
      </c>
      <c r="U3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84000</v>
      </c>
      <c r="AA3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24000</v>
      </c>
      <c r="AB361" s="178">
        <f t="shared" si="587"/>
        <v>108000</v>
      </c>
      <c r="AC3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25000</v>
      </c>
      <c r="AD3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1" s="178">
        <f t="shared" si="588"/>
        <v>25000</v>
      </c>
      <c r="AG3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1" s="178">
        <f t="shared" si="589"/>
        <v>0</v>
      </c>
      <c r="AK3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1" s="178">
        <f t="shared" si="590"/>
        <v>0</v>
      </c>
      <c r="AO361" s="178">
        <f t="shared" si="591"/>
        <v>133000</v>
      </c>
    </row>
    <row r="362" spans="2:41">
      <c r="B362" s="176" t="s">
        <v>1013</v>
      </c>
      <c r="C362" s="177" t="s">
        <v>1014</v>
      </c>
      <c r="D3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78">
        <f t="shared" si="583"/>
        <v>0</v>
      </c>
      <c r="G362" s="178"/>
      <c r="H362" s="178">
        <f t="shared" si="584"/>
        <v>0</v>
      </c>
      <c r="I362" s="178"/>
      <c r="J362" s="178">
        <f t="shared" si="585"/>
        <v>0</v>
      </c>
      <c r="K3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2" s="178">
        <f t="shared" si="587"/>
        <v>0</v>
      </c>
      <c r="AC3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2" s="178">
        <f t="shared" si="588"/>
        <v>0</v>
      </c>
      <c r="AG3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2" s="178">
        <f t="shared" si="589"/>
        <v>0</v>
      </c>
      <c r="AK3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2" s="178">
        <f t="shared" si="590"/>
        <v>0</v>
      </c>
      <c r="AO362" s="178">
        <f t="shared" si="591"/>
        <v>0</v>
      </c>
    </row>
    <row r="363" spans="2:41">
      <c r="B363" s="176" t="s">
        <v>1015</v>
      </c>
      <c r="C363" s="177" t="s">
        <v>1016</v>
      </c>
      <c r="D3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78">
        <f t="shared" ref="F363:F378" si="763">D363+E363</f>
        <v>0</v>
      </c>
      <c r="G363" s="178"/>
      <c r="H363" s="178">
        <f t="shared" ref="H363:H378" si="764">F363-G363</f>
        <v>0</v>
      </c>
      <c r="I363" s="178"/>
      <c r="J363" s="178">
        <f t="shared" ref="J363:J378" si="765">F363-I363</f>
        <v>0</v>
      </c>
      <c r="K3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3" s="178">
        <f t="shared" ref="AB363:AB378" si="766">Y363+Z363+AA363</f>
        <v>0</v>
      </c>
      <c r="AC3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3" s="178">
        <f t="shared" ref="AF363:AF378" si="767">AC363+AD363+AE363</f>
        <v>0</v>
      </c>
      <c r="AG3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3" s="178">
        <f t="shared" ref="AJ363:AJ378" si="768">AG363+AH363+AI363</f>
        <v>0</v>
      </c>
      <c r="AK3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3" s="178">
        <f t="shared" ref="AN363:AN378" si="769">AK363+AL363+AM363</f>
        <v>0</v>
      </c>
      <c r="AO363" s="178">
        <f t="shared" ref="AO363:AO378" si="770">AB363+AF363+AJ363+AN363</f>
        <v>0</v>
      </c>
    </row>
    <row r="364" spans="2:41">
      <c r="B364" s="176" t="s">
        <v>1017</v>
      </c>
      <c r="C364" s="177" t="s">
        <v>1018</v>
      </c>
      <c r="D3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78">
        <f t="shared" si="763"/>
        <v>0</v>
      </c>
      <c r="G364" s="178"/>
      <c r="H364" s="178">
        <f t="shared" si="764"/>
        <v>0</v>
      </c>
      <c r="I364" s="178"/>
      <c r="J364" s="178">
        <f t="shared" si="765"/>
        <v>0</v>
      </c>
      <c r="K3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4" s="178">
        <f t="shared" si="766"/>
        <v>0</v>
      </c>
      <c r="AC3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4" s="178">
        <f t="shared" si="767"/>
        <v>0</v>
      </c>
      <c r="AG3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4" s="178">
        <f t="shared" si="768"/>
        <v>0</v>
      </c>
      <c r="AK3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4" s="178">
        <f t="shared" si="769"/>
        <v>0</v>
      </c>
      <c r="AO364" s="178">
        <f t="shared" si="770"/>
        <v>0</v>
      </c>
    </row>
    <row r="365" spans="2:41">
      <c r="B365" s="176" t="s">
        <v>340</v>
      </c>
      <c r="C365" s="177" t="s">
        <v>1019</v>
      </c>
      <c r="D3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78">
        <f t="shared" si="763"/>
        <v>0</v>
      </c>
      <c r="G365" s="178"/>
      <c r="H365" s="178">
        <f t="shared" si="764"/>
        <v>0</v>
      </c>
      <c r="I365" s="178"/>
      <c r="J365" s="178">
        <f t="shared" si="765"/>
        <v>0</v>
      </c>
      <c r="K3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5" s="178">
        <f t="shared" si="766"/>
        <v>0</v>
      </c>
      <c r="AC3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5" s="178">
        <f t="shared" si="767"/>
        <v>0</v>
      </c>
      <c r="AG3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5" s="178">
        <f t="shared" si="768"/>
        <v>0</v>
      </c>
      <c r="AK3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5" s="178">
        <f t="shared" si="769"/>
        <v>0</v>
      </c>
      <c r="AO365" s="178">
        <f t="shared" si="770"/>
        <v>0</v>
      </c>
    </row>
    <row r="366" spans="2:41">
      <c r="B366" s="176" t="s">
        <v>1020</v>
      </c>
      <c r="C366" s="177" t="s">
        <v>1021</v>
      </c>
      <c r="D3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219000</v>
      </c>
      <c r="E3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19005256</v>
      </c>
      <c r="F366" s="178">
        <f t="shared" si="763"/>
        <v>19224256</v>
      </c>
      <c r="G366" s="178"/>
      <c r="H366" s="178">
        <f t="shared" si="764"/>
        <v>19224256</v>
      </c>
      <c r="I366" s="178"/>
      <c r="J366" s="178">
        <f t="shared" si="765"/>
        <v>19224256</v>
      </c>
      <c r="K3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300000</v>
      </c>
      <c r="M3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2478000</v>
      </c>
      <c r="P3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16446256</v>
      </c>
      <c r="U3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2631000</v>
      </c>
      <c r="Z3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290000</v>
      </c>
      <c r="AA3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16115756</v>
      </c>
      <c r="AB366" s="178">
        <f t="shared" si="766"/>
        <v>19036756</v>
      </c>
      <c r="AC3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185000</v>
      </c>
      <c r="AD3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6" s="178">
        <f t="shared" si="767"/>
        <v>185000</v>
      </c>
      <c r="AG3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6" s="178">
        <f t="shared" si="768"/>
        <v>0</v>
      </c>
      <c r="AK3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2500</v>
      </c>
      <c r="AM3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6" s="178">
        <f t="shared" si="769"/>
        <v>2500</v>
      </c>
      <c r="AO366" s="178">
        <f t="shared" si="770"/>
        <v>19224256</v>
      </c>
    </row>
    <row r="367" spans="2:41">
      <c r="B367" s="176" t="s">
        <v>1022</v>
      </c>
      <c r="C367" s="177" t="s">
        <v>1023</v>
      </c>
      <c r="D36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78">
        <f t="shared" si="763"/>
        <v>0</v>
      </c>
      <c r="G367" s="178"/>
      <c r="H367" s="178">
        <f t="shared" si="764"/>
        <v>0</v>
      </c>
      <c r="I367" s="178"/>
      <c r="J367" s="178">
        <f t="shared" si="765"/>
        <v>0</v>
      </c>
      <c r="K3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7" s="178">
        <f t="shared" si="766"/>
        <v>0</v>
      </c>
      <c r="AC3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7" s="178">
        <f t="shared" si="767"/>
        <v>0</v>
      </c>
      <c r="AG3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7" s="178">
        <f t="shared" si="768"/>
        <v>0</v>
      </c>
      <c r="AK3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7" s="178">
        <f t="shared" si="769"/>
        <v>0</v>
      </c>
      <c r="AO367" s="178">
        <f t="shared" si="770"/>
        <v>0</v>
      </c>
    </row>
    <row r="368" spans="2:41">
      <c r="B368" s="176" t="s">
        <v>1024</v>
      </c>
      <c r="C368" s="177" t="s">
        <v>1025</v>
      </c>
      <c r="D3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78">
        <f t="shared" si="763"/>
        <v>0</v>
      </c>
      <c r="G368" s="178"/>
      <c r="H368" s="178">
        <f t="shared" si="764"/>
        <v>0</v>
      </c>
      <c r="I368" s="178"/>
      <c r="J368" s="178">
        <f t="shared" si="765"/>
        <v>0</v>
      </c>
      <c r="K3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8" s="178">
        <f t="shared" si="766"/>
        <v>0</v>
      </c>
      <c r="AC3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8" s="178">
        <f t="shared" si="767"/>
        <v>0</v>
      </c>
      <c r="AG3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8" s="178">
        <f t="shared" si="768"/>
        <v>0</v>
      </c>
      <c r="AK3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8" s="178">
        <f t="shared" si="769"/>
        <v>0</v>
      </c>
      <c r="AO368" s="178">
        <f t="shared" si="770"/>
        <v>0</v>
      </c>
    </row>
    <row r="369" spans="2:41">
      <c r="B369" s="176" t="s">
        <v>1026</v>
      </c>
      <c r="C369" s="177" t="s">
        <v>1027</v>
      </c>
      <c r="D3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78">
        <f t="shared" si="763"/>
        <v>0</v>
      </c>
      <c r="G369" s="178"/>
      <c r="H369" s="178">
        <f t="shared" si="764"/>
        <v>0</v>
      </c>
      <c r="I369" s="178"/>
      <c r="J369" s="178">
        <f t="shared" si="765"/>
        <v>0</v>
      </c>
      <c r="K3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9" s="178">
        <f t="shared" si="766"/>
        <v>0</v>
      </c>
      <c r="AC3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9" s="178">
        <f t="shared" si="767"/>
        <v>0</v>
      </c>
      <c r="AG3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9" s="178">
        <f t="shared" si="768"/>
        <v>0</v>
      </c>
      <c r="AK3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9" s="178">
        <f t="shared" si="769"/>
        <v>0</v>
      </c>
      <c r="AO369" s="178">
        <f t="shared" si="770"/>
        <v>0</v>
      </c>
    </row>
    <row r="370" spans="2:41">
      <c r="B370" s="176" t="s">
        <v>341</v>
      </c>
      <c r="C370" s="177" t="s">
        <v>1028</v>
      </c>
      <c r="D3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78">
        <f t="shared" si="763"/>
        <v>0</v>
      </c>
      <c r="G370" s="178"/>
      <c r="H370" s="178">
        <f t="shared" si="764"/>
        <v>0</v>
      </c>
      <c r="I370" s="178"/>
      <c r="J370" s="178">
        <f t="shared" si="765"/>
        <v>0</v>
      </c>
      <c r="K3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0" s="178">
        <f t="shared" si="766"/>
        <v>0</v>
      </c>
      <c r="AC3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0" s="178">
        <f t="shared" si="767"/>
        <v>0</v>
      </c>
      <c r="AG3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0" s="178">
        <f t="shared" si="768"/>
        <v>0</v>
      </c>
      <c r="AK3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0" s="178">
        <f t="shared" si="769"/>
        <v>0</v>
      </c>
      <c r="AO370" s="178">
        <f t="shared" si="770"/>
        <v>0</v>
      </c>
    </row>
    <row r="371" spans="2:41">
      <c r="B371" s="176" t="s">
        <v>1029</v>
      </c>
      <c r="C371" s="177" t="s">
        <v>1030</v>
      </c>
      <c r="D3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78">
        <f t="shared" si="763"/>
        <v>0</v>
      </c>
      <c r="G371" s="178"/>
      <c r="H371" s="178">
        <f t="shared" si="764"/>
        <v>0</v>
      </c>
      <c r="I371" s="178"/>
      <c r="J371" s="178">
        <f t="shared" si="765"/>
        <v>0</v>
      </c>
      <c r="K3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1" s="178">
        <f t="shared" si="766"/>
        <v>0</v>
      </c>
      <c r="AC3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1" s="178">
        <f t="shared" si="767"/>
        <v>0</v>
      </c>
      <c r="AG3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1" s="178">
        <f t="shared" si="768"/>
        <v>0</v>
      </c>
      <c r="AK3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1" s="178">
        <f t="shared" si="769"/>
        <v>0</v>
      </c>
      <c r="AO371" s="178">
        <f t="shared" si="770"/>
        <v>0</v>
      </c>
    </row>
    <row r="372" spans="2:41">
      <c r="B372" s="176" t="s">
        <v>1031</v>
      </c>
      <c r="C372" s="177" t="s">
        <v>1032</v>
      </c>
      <c r="D3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719000</v>
      </c>
      <c r="F372" s="178">
        <f t="shared" si="763"/>
        <v>719000</v>
      </c>
      <c r="G372" s="178"/>
      <c r="H372" s="178">
        <f t="shared" si="764"/>
        <v>719000</v>
      </c>
      <c r="I372" s="178"/>
      <c r="J372" s="178">
        <f t="shared" si="765"/>
        <v>719000</v>
      </c>
      <c r="K3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719000</v>
      </c>
      <c r="U3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719000</v>
      </c>
      <c r="AB372" s="178">
        <f t="shared" si="766"/>
        <v>719000</v>
      </c>
      <c r="AC3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2" s="178">
        <f t="shared" si="767"/>
        <v>0</v>
      </c>
      <c r="AG3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2" s="178">
        <f t="shared" si="768"/>
        <v>0</v>
      </c>
      <c r="AK3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2" s="178">
        <f t="shared" si="769"/>
        <v>0</v>
      </c>
      <c r="AO372" s="178">
        <f t="shared" si="770"/>
        <v>719000</v>
      </c>
    </row>
    <row r="373" spans="2:41">
      <c r="B373" s="176" t="s">
        <v>1033</v>
      </c>
      <c r="C373" s="177" t="s">
        <v>1034</v>
      </c>
      <c r="D3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78">
        <f t="shared" si="763"/>
        <v>0</v>
      </c>
      <c r="G373" s="178"/>
      <c r="H373" s="178">
        <f t="shared" si="764"/>
        <v>0</v>
      </c>
      <c r="I373" s="178"/>
      <c r="J373" s="178">
        <f t="shared" si="765"/>
        <v>0</v>
      </c>
      <c r="K3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3" s="178">
        <f t="shared" si="766"/>
        <v>0</v>
      </c>
      <c r="AC3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3" s="178">
        <f t="shared" si="767"/>
        <v>0</v>
      </c>
      <c r="AG3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3" s="178">
        <f t="shared" si="768"/>
        <v>0</v>
      </c>
      <c r="AK3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3" s="178">
        <f t="shared" si="769"/>
        <v>0</v>
      </c>
      <c r="AO373" s="178">
        <f t="shared" si="770"/>
        <v>0</v>
      </c>
    </row>
    <row r="374" spans="2:41">
      <c r="B374" s="176" t="s">
        <v>1035</v>
      </c>
      <c r="C374" s="177" t="s">
        <v>1036</v>
      </c>
      <c r="D3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78">
        <f t="shared" si="763"/>
        <v>0</v>
      </c>
      <c r="G374" s="178"/>
      <c r="H374" s="178">
        <f t="shared" si="764"/>
        <v>0</v>
      </c>
      <c r="I374" s="178"/>
      <c r="J374" s="178">
        <f t="shared" si="765"/>
        <v>0</v>
      </c>
      <c r="K3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4" s="178">
        <f t="shared" si="766"/>
        <v>0</v>
      </c>
      <c r="AC3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4" s="178">
        <f t="shared" si="767"/>
        <v>0</v>
      </c>
      <c r="AG3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4" s="178">
        <f t="shared" si="768"/>
        <v>0</v>
      </c>
      <c r="AK3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4" s="178">
        <f t="shared" si="769"/>
        <v>0</v>
      </c>
      <c r="AO374" s="178">
        <f t="shared" si="770"/>
        <v>0</v>
      </c>
    </row>
    <row r="375" spans="2:41">
      <c r="B375" s="176" t="s">
        <v>1037</v>
      </c>
      <c r="C375" s="177" t="s">
        <v>1038</v>
      </c>
      <c r="D3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78">
        <f t="shared" si="763"/>
        <v>0</v>
      </c>
      <c r="G375" s="178"/>
      <c r="H375" s="178">
        <f t="shared" si="764"/>
        <v>0</v>
      </c>
      <c r="I375" s="178"/>
      <c r="J375" s="178">
        <f t="shared" si="765"/>
        <v>0</v>
      </c>
      <c r="K3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5" s="178">
        <f t="shared" si="766"/>
        <v>0</v>
      </c>
      <c r="AC3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5" s="178">
        <f t="shared" si="767"/>
        <v>0</v>
      </c>
      <c r="AG3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5" s="178">
        <f t="shared" si="768"/>
        <v>0</v>
      </c>
      <c r="AK3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5" s="178">
        <f t="shared" si="769"/>
        <v>0</v>
      </c>
      <c r="AO375" s="178">
        <f t="shared" si="770"/>
        <v>0</v>
      </c>
    </row>
    <row r="376" spans="2:41">
      <c r="B376" s="176" t="s">
        <v>1039</v>
      </c>
      <c r="C376" s="177" t="s">
        <v>1040</v>
      </c>
      <c r="D3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78">
        <f t="shared" si="763"/>
        <v>0</v>
      </c>
      <c r="G376" s="178"/>
      <c r="H376" s="178">
        <f t="shared" si="764"/>
        <v>0</v>
      </c>
      <c r="I376" s="178"/>
      <c r="J376" s="178">
        <f t="shared" si="765"/>
        <v>0</v>
      </c>
      <c r="K3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6" s="178">
        <f t="shared" si="766"/>
        <v>0</v>
      </c>
      <c r="AC3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6" s="178">
        <f t="shared" si="767"/>
        <v>0</v>
      </c>
      <c r="AG3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6" s="178">
        <f t="shared" si="768"/>
        <v>0</v>
      </c>
      <c r="AK3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6" s="178">
        <f t="shared" si="769"/>
        <v>0</v>
      </c>
      <c r="AO376" s="178">
        <f t="shared" si="770"/>
        <v>0</v>
      </c>
    </row>
    <row r="377" spans="2:41">
      <c r="B377" s="176" t="s">
        <v>1041</v>
      </c>
      <c r="C377" s="177" t="s">
        <v>1042</v>
      </c>
      <c r="D3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78">
        <f t="shared" si="763"/>
        <v>0</v>
      </c>
      <c r="G377" s="178"/>
      <c r="H377" s="178">
        <f t="shared" si="764"/>
        <v>0</v>
      </c>
      <c r="I377" s="178"/>
      <c r="J377" s="178">
        <f t="shared" si="765"/>
        <v>0</v>
      </c>
      <c r="K3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7" s="178">
        <f t="shared" si="766"/>
        <v>0</v>
      </c>
      <c r="AC3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7" s="178">
        <f t="shared" si="767"/>
        <v>0</v>
      </c>
      <c r="AG3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7" s="178">
        <f t="shared" si="768"/>
        <v>0</v>
      </c>
      <c r="AK3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7" s="178">
        <f t="shared" si="769"/>
        <v>0</v>
      </c>
      <c r="AO377" s="178">
        <f t="shared" si="770"/>
        <v>0</v>
      </c>
    </row>
    <row r="378" spans="2:41">
      <c r="B378" s="176" t="s">
        <v>1043</v>
      </c>
      <c r="C378" s="177" t="s">
        <v>1044</v>
      </c>
      <c r="D3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78">
        <f t="shared" si="763"/>
        <v>0</v>
      </c>
      <c r="G378" s="178"/>
      <c r="H378" s="178">
        <f t="shared" si="764"/>
        <v>0</v>
      </c>
      <c r="I378" s="178"/>
      <c r="J378" s="178">
        <f t="shared" si="765"/>
        <v>0</v>
      </c>
      <c r="K3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8" s="178">
        <f t="shared" si="766"/>
        <v>0</v>
      </c>
      <c r="AC3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8" s="178">
        <f t="shared" si="767"/>
        <v>0</v>
      </c>
      <c r="AG3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8" s="178">
        <f t="shared" si="768"/>
        <v>0</v>
      </c>
      <c r="AK3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8" s="178">
        <f t="shared" si="769"/>
        <v>0</v>
      </c>
      <c r="AO378" s="178">
        <f t="shared" si="770"/>
        <v>0</v>
      </c>
    </row>
    <row r="379" spans="2:41">
      <c r="B379" s="176" t="s">
        <v>1045</v>
      </c>
      <c r="C379" s="177" t="s">
        <v>1046</v>
      </c>
      <c r="D3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78">
        <f t="shared" si="583"/>
        <v>0</v>
      </c>
      <c r="G379" s="178"/>
      <c r="H379" s="178">
        <f t="shared" si="584"/>
        <v>0</v>
      </c>
      <c r="I379" s="178"/>
      <c r="J379" s="178">
        <f t="shared" si="585"/>
        <v>0</v>
      </c>
      <c r="K3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9" s="178">
        <f t="shared" si="587"/>
        <v>0</v>
      </c>
      <c r="AC3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9" s="178">
        <f t="shared" si="588"/>
        <v>0</v>
      </c>
      <c r="AG3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9" s="178">
        <f t="shared" si="589"/>
        <v>0</v>
      </c>
      <c r="AK3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9" s="178">
        <f t="shared" si="590"/>
        <v>0</v>
      </c>
      <c r="AO379" s="178">
        <f t="shared" si="591"/>
        <v>0</v>
      </c>
    </row>
    <row r="380" spans="2:41">
      <c r="B380" s="176" t="s">
        <v>1047</v>
      </c>
      <c r="C380" s="177" t="s">
        <v>1048</v>
      </c>
      <c r="D3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78">
        <f t="shared" si="583"/>
        <v>0</v>
      </c>
      <c r="G380" s="178"/>
      <c r="H380" s="178">
        <f t="shared" si="584"/>
        <v>0</v>
      </c>
      <c r="I380" s="178"/>
      <c r="J380" s="178">
        <f t="shared" si="585"/>
        <v>0</v>
      </c>
      <c r="K3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0" s="178">
        <f t="shared" si="587"/>
        <v>0</v>
      </c>
      <c r="AC3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0" s="178">
        <f t="shared" si="588"/>
        <v>0</v>
      </c>
      <c r="AG3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0" s="178">
        <f t="shared" si="589"/>
        <v>0</v>
      </c>
      <c r="AK3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0" s="178">
        <f t="shared" si="590"/>
        <v>0</v>
      </c>
      <c r="AO380" s="178">
        <f t="shared" si="591"/>
        <v>0</v>
      </c>
    </row>
    <row r="381" spans="2:41">
      <c r="B381" s="176" t="s">
        <v>1049</v>
      </c>
      <c r="C381" s="177" t="s">
        <v>1048</v>
      </c>
      <c r="D3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78">
        <f t="shared" si="583"/>
        <v>0</v>
      </c>
      <c r="G381" s="178"/>
      <c r="H381" s="178">
        <f t="shared" si="584"/>
        <v>0</v>
      </c>
      <c r="I381" s="178"/>
      <c r="J381" s="178">
        <f t="shared" si="585"/>
        <v>0</v>
      </c>
      <c r="K3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1" s="178">
        <f t="shared" si="587"/>
        <v>0</v>
      </c>
      <c r="AC3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1" s="178">
        <f t="shared" si="588"/>
        <v>0</v>
      </c>
      <c r="AG3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1" s="178">
        <f t="shared" si="589"/>
        <v>0</v>
      </c>
      <c r="AK3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1" s="178">
        <f t="shared" si="590"/>
        <v>0</v>
      </c>
      <c r="AO381" s="178">
        <f t="shared" si="591"/>
        <v>0</v>
      </c>
    </row>
    <row r="382" spans="2:41">
      <c r="B382" s="176" t="s">
        <v>1050</v>
      </c>
      <c r="C382" s="177" t="s">
        <v>1051</v>
      </c>
      <c r="D3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78">
        <f t="shared" si="583"/>
        <v>0</v>
      </c>
      <c r="G382" s="178"/>
      <c r="H382" s="178">
        <f t="shared" si="584"/>
        <v>0</v>
      </c>
      <c r="I382" s="178"/>
      <c r="J382" s="178">
        <f t="shared" si="585"/>
        <v>0</v>
      </c>
      <c r="K3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2" s="178">
        <f t="shared" si="587"/>
        <v>0</v>
      </c>
      <c r="AC3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2" s="178">
        <f t="shared" si="588"/>
        <v>0</v>
      </c>
      <c r="AG3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2" s="178">
        <f t="shared" si="589"/>
        <v>0</v>
      </c>
      <c r="AK3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2" s="178">
        <f t="shared" si="590"/>
        <v>0</v>
      </c>
      <c r="AO382" s="178">
        <f t="shared" si="591"/>
        <v>0</v>
      </c>
    </row>
    <row r="383" spans="2:41">
      <c r="B383" s="185" t="s">
        <v>342</v>
      </c>
      <c r="C383" s="186" t="s">
        <v>210</v>
      </c>
      <c r="D383" s="187">
        <f>SUM(D384:D388)</f>
        <v>0</v>
      </c>
      <c r="E383" s="187">
        <f>SUM(E384:E388)</f>
        <v>10000</v>
      </c>
      <c r="F383" s="187">
        <f t="shared" ref="F383:F498" si="771">D383+E383</f>
        <v>10000</v>
      </c>
      <c r="G383" s="187">
        <f>SUM(G384:G388)</f>
        <v>0</v>
      </c>
      <c r="H383" s="187">
        <f t="shared" si="584"/>
        <v>10000</v>
      </c>
      <c r="I383" s="187">
        <f>SUM(I384:I388)</f>
        <v>0</v>
      </c>
      <c r="J383" s="187">
        <f t="shared" si="585"/>
        <v>10000</v>
      </c>
      <c r="K383" s="187">
        <f t="shared" ref="K383:AA383" si="772">SUM(K384:K388)</f>
        <v>0</v>
      </c>
      <c r="L383" s="187">
        <f t="shared" si="772"/>
        <v>0</v>
      </c>
      <c r="M383" s="187">
        <f t="shared" si="772"/>
        <v>0</v>
      </c>
      <c r="N383" s="187">
        <f t="shared" si="772"/>
        <v>0</v>
      </c>
      <c r="O383" s="187">
        <f t="shared" si="772"/>
        <v>0</v>
      </c>
      <c r="P383" s="187">
        <f t="shared" ref="P383:Q383" si="773">SUM(P384:P388)</f>
        <v>0</v>
      </c>
      <c r="Q383" s="187">
        <f t="shared" si="773"/>
        <v>0</v>
      </c>
      <c r="R383" s="187">
        <f t="shared" si="772"/>
        <v>0</v>
      </c>
      <c r="S383" s="187">
        <f t="shared" si="772"/>
        <v>0</v>
      </c>
      <c r="T383" s="187">
        <f t="shared" si="772"/>
        <v>10000</v>
      </c>
      <c r="U383" s="187">
        <f t="shared" si="772"/>
        <v>0</v>
      </c>
      <c r="V383" s="187">
        <f t="shared" ref="V383" si="774">SUM(V384:V388)</f>
        <v>0</v>
      </c>
      <c r="W383" s="187">
        <f t="shared" si="772"/>
        <v>0</v>
      </c>
      <c r="X383" s="187">
        <f t="shared" si="772"/>
        <v>0</v>
      </c>
      <c r="Y383" s="187">
        <f t="shared" si="772"/>
        <v>0</v>
      </c>
      <c r="Z383" s="187">
        <f t="shared" si="772"/>
        <v>0</v>
      </c>
      <c r="AA383" s="187">
        <f t="shared" si="772"/>
        <v>10000</v>
      </c>
      <c r="AB383" s="187">
        <f t="shared" si="587"/>
        <v>10000</v>
      </c>
      <c r="AC383" s="187">
        <f>SUM(AC384:AC388)</f>
        <v>0</v>
      </c>
      <c r="AD383" s="187">
        <f>SUM(AD384:AD388)</f>
        <v>0</v>
      </c>
      <c r="AE383" s="187">
        <f>SUM(AE384:AE388)</f>
        <v>0</v>
      </c>
      <c r="AF383" s="187">
        <f t="shared" si="588"/>
        <v>0</v>
      </c>
      <c r="AG383" s="187">
        <f>SUM(AG384:AG388)</f>
        <v>0</v>
      </c>
      <c r="AH383" s="187">
        <f>SUM(AH384:AH388)</f>
        <v>0</v>
      </c>
      <c r="AI383" s="187">
        <f>SUM(AI384:AI388)</f>
        <v>0</v>
      </c>
      <c r="AJ383" s="187">
        <f t="shared" si="589"/>
        <v>0</v>
      </c>
      <c r="AK383" s="187">
        <f>SUM(AK384:AK388)</f>
        <v>0</v>
      </c>
      <c r="AL383" s="187">
        <f>SUM(AL384:AL388)</f>
        <v>0</v>
      </c>
      <c r="AM383" s="187">
        <f>SUM(AM384:AM388)</f>
        <v>0</v>
      </c>
      <c r="AN383" s="187">
        <f t="shared" si="590"/>
        <v>0</v>
      </c>
      <c r="AO383" s="187">
        <f t="shared" si="591"/>
        <v>10000</v>
      </c>
    </row>
    <row r="384" spans="2:41">
      <c r="B384" s="176" t="s">
        <v>343</v>
      </c>
      <c r="C384" s="177" t="s">
        <v>211</v>
      </c>
      <c r="D3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78">
        <f t="shared" si="771"/>
        <v>0</v>
      </c>
      <c r="G384" s="178"/>
      <c r="H384" s="178">
        <f t="shared" si="584"/>
        <v>0</v>
      </c>
      <c r="I384" s="178"/>
      <c r="J384" s="178">
        <f t="shared" si="585"/>
        <v>0</v>
      </c>
      <c r="K3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4" s="178">
        <f t="shared" si="587"/>
        <v>0</v>
      </c>
      <c r="AC3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4" s="178">
        <f t="shared" si="588"/>
        <v>0</v>
      </c>
      <c r="AG3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4" s="178">
        <f t="shared" si="589"/>
        <v>0</v>
      </c>
      <c r="AK3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4" s="178">
        <f t="shared" si="590"/>
        <v>0</v>
      </c>
      <c r="AO384" s="178">
        <f t="shared" si="591"/>
        <v>0</v>
      </c>
    </row>
    <row r="385" spans="1:41">
      <c r="B385" s="176" t="s">
        <v>1052</v>
      </c>
      <c r="C385" s="177" t="s">
        <v>1053</v>
      </c>
      <c r="D38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F385" s="178">
        <f t="shared" si="771"/>
        <v>10000</v>
      </c>
      <c r="G385" s="178"/>
      <c r="H385" s="178">
        <f t="shared" si="584"/>
        <v>10000</v>
      </c>
      <c r="I385" s="178"/>
      <c r="J385" s="178">
        <f t="shared" si="585"/>
        <v>10000</v>
      </c>
      <c r="K3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10000</v>
      </c>
      <c r="U3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10000</v>
      </c>
      <c r="AB385" s="178">
        <f t="shared" si="587"/>
        <v>10000</v>
      </c>
      <c r="AC3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5" s="178">
        <f t="shared" si="588"/>
        <v>0</v>
      </c>
      <c r="AG3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5" s="178">
        <f t="shared" si="589"/>
        <v>0</v>
      </c>
      <c r="AK3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5" s="178">
        <f t="shared" si="590"/>
        <v>0</v>
      </c>
      <c r="AO385" s="178">
        <f t="shared" si="591"/>
        <v>10000</v>
      </c>
    </row>
    <row r="386" spans="1:41">
      <c r="B386" s="176" t="s">
        <v>1054</v>
      </c>
      <c r="C386" s="177" t="s">
        <v>1055</v>
      </c>
      <c r="D3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78">
        <f t="shared" ref="F386" si="775">D386+E386</f>
        <v>0</v>
      </c>
      <c r="G386" s="178"/>
      <c r="H386" s="178">
        <f t="shared" ref="H386" si="776">F386-G386</f>
        <v>0</v>
      </c>
      <c r="I386" s="178"/>
      <c r="J386" s="178">
        <f t="shared" ref="J386" si="777">F386-I386</f>
        <v>0</v>
      </c>
      <c r="K3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6" s="178">
        <f t="shared" ref="AB386" si="778">Y386+Z386+AA386</f>
        <v>0</v>
      </c>
      <c r="AC3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6" s="178">
        <f t="shared" ref="AF386" si="779">AC386+AD386+AE386</f>
        <v>0</v>
      </c>
      <c r="AG3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6" s="178">
        <f t="shared" ref="AJ386" si="780">AG386+AH386+AI386</f>
        <v>0</v>
      </c>
      <c r="AK3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6" s="178">
        <f t="shared" ref="AN386" si="781">AK386+AL386+AM386</f>
        <v>0</v>
      </c>
      <c r="AO386" s="178">
        <f t="shared" ref="AO386" si="782">AB386+AF386+AJ386+AN386</f>
        <v>0</v>
      </c>
    </row>
    <row r="387" spans="1:41">
      <c r="A387" s="105"/>
      <c r="B387" s="176" t="s">
        <v>1056</v>
      </c>
      <c r="C387" s="177" t="s">
        <v>1386</v>
      </c>
      <c r="D3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78">
        <f t="shared" ref="F387" si="783">D387+E387</f>
        <v>0</v>
      </c>
      <c r="G387" s="178"/>
      <c r="H387" s="178">
        <f t="shared" ref="H387" si="784">F387-G387</f>
        <v>0</v>
      </c>
      <c r="I387" s="178"/>
      <c r="J387" s="178">
        <f t="shared" ref="J387" si="785">F387-I387</f>
        <v>0</v>
      </c>
      <c r="K3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7" s="178">
        <f t="shared" ref="AB387" si="786">Y387+Z387+AA387</f>
        <v>0</v>
      </c>
      <c r="AC3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7" s="178">
        <f t="shared" ref="AF387" si="787">AC387+AD387+AE387</f>
        <v>0</v>
      </c>
      <c r="AG3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7" s="178">
        <f t="shared" ref="AJ387" si="788">AG387+AH387+AI387</f>
        <v>0</v>
      </c>
      <c r="AK3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7" s="178">
        <f t="shared" ref="AN387" si="789">AK387+AL387+AM387</f>
        <v>0</v>
      </c>
      <c r="AO387" s="178">
        <f t="shared" ref="AO387" si="790">AB387+AF387+AJ387+AN387</f>
        <v>0</v>
      </c>
    </row>
    <row r="388" spans="1:41">
      <c r="A388" s="105"/>
      <c r="B388" s="176" t="s">
        <v>1058</v>
      </c>
      <c r="C388" s="177" t="s">
        <v>1057</v>
      </c>
      <c r="D3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78">
        <f t="shared" si="771"/>
        <v>0</v>
      </c>
      <c r="G388" s="178"/>
      <c r="H388" s="178">
        <f t="shared" si="584"/>
        <v>0</v>
      </c>
      <c r="I388" s="178"/>
      <c r="J388" s="178">
        <f t="shared" si="585"/>
        <v>0</v>
      </c>
      <c r="K3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8" s="178">
        <f t="shared" si="587"/>
        <v>0</v>
      </c>
      <c r="AC3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8" s="178">
        <f t="shared" si="588"/>
        <v>0</v>
      </c>
      <c r="AG3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8" s="178">
        <f t="shared" si="589"/>
        <v>0</v>
      </c>
      <c r="AK3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8" s="178">
        <f t="shared" si="590"/>
        <v>0</v>
      </c>
      <c r="AO388" s="178">
        <f t="shared" si="591"/>
        <v>0</v>
      </c>
    </row>
    <row r="389" spans="1:41">
      <c r="B389" s="185" t="s">
        <v>344</v>
      </c>
      <c r="C389" s="186" t="s">
        <v>212</v>
      </c>
      <c r="D389" s="187">
        <f>SUM(D390:D396)</f>
        <v>0</v>
      </c>
      <c r="E389" s="187">
        <f>SUM(E390:E396)</f>
        <v>0</v>
      </c>
      <c r="F389" s="187">
        <f t="shared" si="771"/>
        <v>0</v>
      </c>
      <c r="G389" s="187">
        <f>SUM(G390:G396)</f>
        <v>0</v>
      </c>
      <c r="H389" s="187">
        <f t="shared" si="584"/>
        <v>0</v>
      </c>
      <c r="I389" s="187">
        <f>SUM(I390:I396)</f>
        <v>0</v>
      </c>
      <c r="J389" s="187">
        <f t="shared" si="585"/>
        <v>0</v>
      </c>
      <c r="K389" s="187">
        <f t="shared" ref="K389:AA389" si="791">SUM(K390:K396)</f>
        <v>0</v>
      </c>
      <c r="L389" s="187">
        <f t="shared" si="791"/>
        <v>0</v>
      </c>
      <c r="M389" s="187">
        <f t="shared" si="791"/>
        <v>0</v>
      </c>
      <c r="N389" s="187">
        <f t="shared" si="791"/>
        <v>0</v>
      </c>
      <c r="O389" s="187">
        <f t="shared" si="791"/>
        <v>0</v>
      </c>
      <c r="P389" s="187">
        <f t="shared" si="791"/>
        <v>0</v>
      </c>
      <c r="Q389" s="187">
        <f t="shared" si="791"/>
        <v>0</v>
      </c>
      <c r="R389" s="187">
        <f t="shared" si="791"/>
        <v>0</v>
      </c>
      <c r="S389" s="187">
        <f t="shared" si="791"/>
        <v>0</v>
      </c>
      <c r="T389" s="187">
        <f t="shared" si="791"/>
        <v>0</v>
      </c>
      <c r="U389" s="187">
        <f t="shared" si="791"/>
        <v>0</v>
      </c>
      <c r="V389" s="187">
        <f t="shared" si="791"/>
        <v>0</v>
      </c>
      <c r="W389" s="187">
        <f t="shared" si="791"/>
        <v>0</v>
      </c>
      <c r="X389" s="187">
        <f t="shared" si="791"/>
        <v>0</v>
      </c>
      <c r="Y389" s="187">
        <f t="shared" si="791"/>
        <v>0</v>
      </c>
      <c r="Z389" s="187">
        <f t="shared" si="791"/>
        <v>0</v>
      </c>
      <c r="AA389" s="187">
        <f t="shared" si="791"/>
        <v>0</v>
      </c>
      <c r="AB389" s="187">
        <f t="shared" si="587"/>
        <v>0</v>
      </c>
      <c r="AC389" s="187">
        <f>SUM(AC390:AC396)</f>
        <v>0</v>
      </c>
      <c r="AD389" s="187">
        <f>SUM(AD390:AD396)</f>
        <v>0</v>
      </c>
      <c r="AE389" s="187">
        <f>SUM(AE390:AE396)</f>
        <v>0</v>
      </c>
      <c r="AF389" s="187">
        <f t="shared" si="588"/>
        <v>0</v>
      </c>
      <c r="AG389" s="187">
        <f>SUM(AG390:AG396)</f>
        <v>0</v>
      </c>
      <c r="AH389" s="187">
        <f>SUM(AH390:AH396)</f>
        <v>0</v>
      </c>
      <c r="AI389" s="187">
        <f>SUM(AI390:AI396)</f>
        <v>0</v>
      </c>
      <c r="AJ389" s="187">
        <f t="shared" si="589"/>
        <v>0</v>
      </c>
      <c r="AK389" s="187">
        <f>SUM(AK390:AK396)</f>
        <v>0</v>
      </c>
      <c r="AL389" s="187">
        <f>SUM(AL390:AL396)</f>
        <v>0</v>
      </c>
      <c r="AM389" s="187">
        <f>SUM(AM390:AM396)</f>
        <v>0</v>
      </c>
      <c r="AN389" s="187">
        <f t="shared" si="590"/>
        <v>0</v>
      </c>
      <c r="AO389" s="187">
        <f t="shared" si="591"/>
        <v>0</v>
      </c>
    </row>
    <row r="390" spans="1:41">
      <c r="B390" s="176" t="s">
        <v>345</v>
      </c>
      <c r="C390" s="177" t="s">
        <v>213</v>
      </c>
      <c r="D39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78">
        <f t="shared" si="771"/>
        <v>0</v>
      </c>
      <c r="G390" s="178"/>
      <c r="H390" s="178">
        <f t="shared" si="584"/>
        <v>0</v>
      </c>
      <c r="I390" s="178"/>
      <c r="J390" s="178">
        <f t="shared" si="585"/>
        <v>0</v>
      </c>
      <c r="K3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0" s="178">
        <f t="shared" si="587"/>
        <v>0</v>
      </c>
      <c r="AC3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0" s="178">
        <f t="shared" si="588"/>
        <v>0</v>
      </c>
      <c r="AG3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0" s="178">
        <f t="shared" si="589"/>
        <v>0</v>
      </c>
      <c r="AK3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0" s="178">
        <f t="shared" si="590"/>
        <v>0</v>
      </c>
      <c r="AO390" s="178">
        <f t="shared" si="591"/>
        <v>0</v>
      </c>
    </row>
    <row r="391" spans="1:41">
      <c r="B391" s="176" t="s">
        <v>1059</v>
      </c>
      <c r="C391" s="177" t="s">
        <v>1060</v>
      </c>
      <c r="D39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78">
        <f t="shared" ref="F391:F394" si="792">D391+E391</f>
        <v>0</v>
      </c>
      <c r="G391" s="178"/>
      <c r="H391" s="178">
        <f t="shared" ref="H391:H394" si="793">F391-G391</f>
        <v>0</v>
      </c>
      <c r="I391" s="178"/>
      <c r="J391" s="178">
        <f t="shared" ref="J391:J394" si="794">F391-I391</f>
        <v>0</v>
      </c>
      <c r="K3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1" s="178">
        <f t="shared" ref="AB391:AB394" si="795">Y391+Z391+AA391</f>
        <v>0</v>
      </c>
      <c r="AC3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1" s="178">
        <f t="shared" ref="AF391:AF394" si="796">AC391+AD391+AE391</f>
        <v>0</v>
      </c>
      <c r="AG3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1" s="178">
        <f t="shared" ref="AJ391:AJ394" si="797">AG391+AH391+AI391</f>
        <v>0</v>
      </c>
      <c r="AK3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1" s="178">
        <f t="shared" ref="AN391:AN394" si="798">AK391+AL391+AM391</f>
        <v>0</v>
      </c>
      <c r="AO391" s="178">
        <f t="shared" ref="AO391:AO394" si="799">AB391+AF391+AJ391+AN391</f>
        <v>0</v>
      </c>
    </row>
    <row r="392" spans="1:41">
      <c r="B392" s="176" t="s">
        <v>346</v>
      </c>
      <c r="C392" s="177" t="s">
        <v>214</v>
      </c>
      <c r="D3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78">
        <f t="shared" si="792"/>
        <v>0</v>
      </c>
      <c r="G392" s="178"/>
      <c r="H392" s="178">
        <f t="shared" si="793"/>
        <v>0</v>
      </c>
      <c r="I392" s="178"/>
      <c r="J392" s="178">
        <f t="shared" si="794"/>
        <v>0</v>
      </c>
      <c r="K3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2" s="178">
        <f t="shared" si="795"/>
        <v>0</v>
      </c>
      <c r="AC3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2" s="178">
        <f t="shared" si="796"/>
        <v>0</v>
      </c>
      <c r="AG3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2" s="178">
        <f t="shared" si="797"/>
        <v>0</v>
      </c>
      <c r="AK3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2" s="178">
        <f t="shared" si="798"/>
        <v>0</v>
      </c>
      <c r="AO392" s="178">
        <f t="shared" si="799"/>
        <v>0</v>
      </c>
    </row>
    <row r="393" spans="1:41">
      <c r="B393" s="176" t="s">
        <v>1061</v>
      </c>
      <c r="C393" s="177" t="s">
        <v>1062</v>
      </c>
      <c r="D3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78">
        <f t="shared" si="792"/>
        <v>0</v>
      </c>
      <c r="G393" s="178"/>
      <c r="H393" s="178">
        <f t="shared" si="793"/>
        <v>0</v>
      </c>
      <c r="I393" s="178"/>
      <c r="J393" s="178">
        <f t="shared" si="794"/>
        <v>0</v>
      </c>
      <c r="K3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3" s="178">
        <f t="shared" si="795"/>
        <v>0</v>
      </c>
      <c r="AC3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3" s="178">
        <f t="shared" si="796"/>
        <v>0</v>
      </c>
      <c r="AG3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3" s="178">
        <f t="shared" si="797"/>
        <v>0</v>
      </c>
      <c r="AK3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3" s="178">
        <f t="shared" si="798"/>
        <v>0</v>
      </c>
      <c r="AO393" s="178">
        <f t="shared" si="799"/>
        <v>0</v>
      </c>
    </row>
    <row r="394" spans="1:41">
      <c r="B394" s="176" t="s">
        <v>1063</v>
      </c>
      <c r="C394" s="177" t="s">
        <v>1064</v>
      </c>
      <c r="D3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78">
        <f t="shared" si="792"/>
        <v>0</v>
      </c>
      <c r="G394" s="178"/>
      <c r="H394" s="178">
        <f t="shared" si="793"/>
        <v>0</v>
      </c>
      <c r="I394" s="178"/>
      <c r="J394" s="178">
        <f t="shared" si="794"/>
        <v>0</v>
      </c>
      <c r="K3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4" s="178">
        <f t="shared" si="795"/>
        <v>0</v>
      </c>
      <c r="AC3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4" s="178">
        <f t="shared" si="796"/>
        <v>0</v>
      </c>
      <c r="AG3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4" s="178">
        <f t="shared" si="797"/>
        <v>0</v>
      </c>
      <c r="AK3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4" s="178">
        <f t="shared" si="798"/>
        <v>0</v>
      </c>
      <c r="AO394" s="178">
        <f t="shared" si="799"/>
        <v>0</v>
      </c>
    </row>
    <row r="395" spans="1:41">
      <c r="B395" s="176" t="s">
        <v>347</v>
      </c>
      <c r="C395" s="177" t="s">
        <v>215</v>
      </c>
      <c r="D3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78">
        <f t="shared" si="771"/>
        <v>0</v>
      </c>
      <c r="G395" s="178"/>
      <c r="H395" s="178">
        <f t="shared" si="584"/>
        <v>0</v>
      </c>
      <c r="I395" s="178"/>
      <c r="J395" s="178">
        <f t="shared" si="585"/>
        <v>0</v>
      </c>
      <c r="K3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5" s="178">
        <f t="shared" si="587"/>
        <v>0</v>
      </c>
      <c r="AC3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5" s="178">
        <f t="shared" si="588"/>
        <v>0</v>
      </c>
      <c r="AG3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5" s="178">
        <f t="shared" si="589"/>
        <v>0</v>
      </c>
      <c r="AK3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5" s="178">
        <f t="shared" si="590"/>
        <v>0</v>
      </c>
      <c r="AO395" s="178">
        <f t="shared" si="591"/>
        <v>0</v>
      </c>
    </row>
    <row r="396" spans="1:41">
      <c r="B396" s="176" t="s">
        <v>1065</v>
      </c>
      <c r="C396" s="177" t="s">
        <v>1066</v>
      </c>
      <c r="D39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78">
        <f t="shared" ref="F396" si="800">D396+E396</f>
        <v>0</v>
      </c>
      <c r="G396" s="178"/>
      <c r="H396" s="178">
        <f t="shared" ref="H396" si="801">F396-G396</f>
        <v>0</v>
      </c>
      <c r="I396" s="178"/>
      <c r="J396" s="178">
        <f t="shared" ref="J396" si="802">F396-I396</f>
        <v>0</v>
      </c>
      <c r="K3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6" s="178">
        <f t="shared" ref="AB396" si="803">Y396+Z396+AA396</f>
        <v>0</v>
      </c>
      <c r="AC3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6" s="178">
        <f t="shared" ref="AF396" si="804">AC396+AD396+AE396</f>
        <v>0</v>
      </c>
      <c r="AG3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6" s="178">
        <f t="shared" ref="AJ396" si="805">AG396+AH396+AI396</f>
        <v>0</v>
      </c>
      <c r="AK3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6" s="178">
        <f t="shared" ref="AN396" si="806">AK396+AL396+AM396</f>
        <v>0</v>
      </c>
      <c r="AO396" s="178">
        <f t="shared" ref="AO396" si="807">AB396+AF396+AJ396+AN396</f>
        <v>0</v>
      </c>
    </row>
    <row r="397" spans="1:41">
      <c r="B397" s="173" t="s">
        <v>353</v>
      </c>
      <c r="C397" s="174" t="s">
        <v>221</v>
      </c>
      <c r="D397" s="175">
        <f>D398+D459+D467+D485+D489</f>
        <v>150000</v>
      </c>
      <c r="E397" s="175">
        <f>E398+E459+E467+E485+E489</f>
        <v>1750000</v>
      </c>
      <c r="F397" s="175">
        <f t="shared" si="771"/>
        <v>1900000</v>
      </c>
      <c r="G397" s="175">
        <f>G398+G459+G467+G485+G489</f>
        <v>0</v>
      </c>
      <c r="H397" s="175">
        <f t="shared" si="584"/>
        <v>1900000</v>
      </c>
      <c r="I397" s="175">
        <f>I398+I459+I467+I485+I489</f>
        <v>0</v>
      </c>
      <c r="J397" s="175">
        <f t="shared" si="585"/>
        <v>1900000</v>
      </c>
      <c r="K397" s="175">
        <f t="shared" ref="K397:AA397" si="808">K398+K459+K467+K485+K489</f>
        <v>0</v>
      </c>
      <c r="L397" s="175">
        <f t="shared" si="808"/>
        <v>0</v>
      </c>
      <c r="M397" s="175">
        <f t="shared" si="808"/>
        <v>0</v>
      </c>
      <c r="N397" s="175">
        <f t="shared" si="808"/>
        <v>1750000</v>
      </c>
      <c r="O397" s="175">
        <f t="shared" si="808"/>
        <v>150000</v>
      </c>
      <c r="P397" s="175">
        <f t="shared" si="808"/>
        <v>0</v>
      </c>
      <c r="Q397" s="175">
        <f t="shared" si="808"/>
        <v>0</v>
      </c>
      <c r="R397" s="175">
        <f t="shared" si="808"/>
        <v>0</v>
      </c>
      <c r="S397" s="175">
        <f t="shared" si="808"/>
        <v>0</v>
      </c>
      <c r="T397" s="175">
        <f t="shared" si="808"/>
        <v>0</v>
      </c>
      <c r="U397" s="175">
        <f t="shared" si="808"/>
        <v>0</v>
      </c>
      <c r="V397" s="175">
        <f t="shared" si="808"/>
        <v>0</v>
      </c>
      <c r="W397" s="175">
        <f t="shared" si="808"/>
        <v>0</v>
      </c>
      <c r="X397" s="175">
        <f t="shared" si="808"/>
        <v>0</v>
      </c>
      <c r="Y397" s="175">
        <f t="shared" si="808"/>
        <v>0</v>
      </c>
      <c r="Z397" s="175">
        <f t="shared" si="808"/>
        <v>200000</v>
      </c>
      <c r="AA397" s="175">
        <f t="shared" si="808"/>
        <v>0</v>
      </c>
      <c r="AB397" s="175">
        <f t="shared" si="587"/>
        <v>200000</v>
      </c>
      <c r="AC397" s="175">
        <f>AC398+AC459+AC467+AC485+AC489</f>
        <v>0</v>
      </c>
      <c r="AD397" s="175">
        <f>AD398+AD459+AD467+AD485+AD489</f>
        <v>0</v>
      </c>
      <c r="AE397" s="175">
        <f>AE398+AE459+AE467+AE485+AE489</f>
        <v>0</v>
      </c>
      <c r="AF397" s="175">
        <f t="shared" si="588"/>
        <v>0</v>
      </c>
      <c r="AG397" s="175">
        <f>AG398+AG459+AG467+AG485+AG489</f>
        <v>0</v>
      </c>
      <c r="AH397" s="175">
        <f>AH398+AH459+AH467+AH485+AH489</f>
        <v>1700000</v>
      </c>
      <c r="AI397" s="175">
        <f>AI398+AI459+AI467+AI485+AI489</f>
        <v>0</v>
      </c>
      <c r="AJ397" s="175">
        <f t="shared" si="589"/>
        <v>1700000</v>
      </c>
      <c r="AK397" s="175">
        <f>AK398+AK459+AK467+AK485+AK489</f>
        <v>0</v>
      </c>
      <c r="AL397" s="175">
        <f>AL398+AL459+AL467+AL485+AL489</f>
        <v>0</v>
      </c>
      <c r="AM397" s="175">
        <f>AM398+AM459+AM467+AM485+AM489</f>
        <v>0</v>
      </c>
      <c r="AN397" s="175">
        <f t="shared" si="590"/>
        <v>0</v>
      </c>
      <c r="AO397" s="175">
        <f t="shared" si="591"/>
        <v>1900000</v>
      </c>
    </row>
    <row r="398" spans="1:41">
      <c r="B398" s="185" t="s">
        <v>354</v>
      </c>
      <c r="C398" s="186" t="s">
        <v>222</v>
      </c>
      <c r="D398" s="187">
        <f>SUM(D399:D458)</f>
        <v>150000</v>
      </c>
      <c r="E398" s="187">
        <f>SUM(E399:E458)</f>
        <v>1750000</v>
      </c>
      <c r="F398" s="187">
        <f t="shared" si="771"/>
        <v>1900000</v>
      </c>
      <c r="G398" s="187">
        <f t="shared" ref="G398:I398" si="809">SUM(G399:G458)</f>
        <v>0</v>
      </c>
      <c r="H398" s="187">
        <f t="shared" si="584"/>
        <v>1900000</v>
      </c>
      <c r="I398" s="187">
        <f t="shared" si="809"/>
        <v>0</v>
      </c>
      <c r="J398" s="187">
        <f t="shared" si="585"/>
        <v>1900000</v>
      </c>
      <c r="K398" s="187">
        <f t="shared" ref="K398:AM398" si="810">SUM(K399:K458)</f>
        <v>0</v>
      </c>
      <c r="L398" s="187">
        <f t="shared" si="810"/>
        <v>0</v>
      </c>
      <c r="M398" s="187">
        <f t="shared" si="810"/>
        <v>0</v>
      </c>
      <c r="N398" s="187">
        <f t="shared" si="810"/>
        <v>1750000</v>
      </c>
      <c r="O398" s="187">
        <f t="shared" si="810"/>
        <v>150000</v>
      </c>
      <c r="P398" s="187">
        <f t="shared" ref="P398:Q398" si="811">SUM(P399:P458)</f>
        <v>0</v>
      </c>
      <c r="Q398" s="187">
        <f t="shared" si="811"/>
        <v>0</v>
      </c>
      <c r="R398" s="187">
        <f t="shared" si="810"/>
        <v>0</v>
      </c>
      <c r="S398" s="187">
        <f t="shared" si="810"/>
        <v>0</v>
      </c>
      <c r="T398" s="187">
        <f t="shared" si="810"/>
        <v>0</v>
      </c>
      <c r="U398" s="187">
        <f t="shared" si="810"/>
        <v>0</v>
      </c>
      <c r="V398" s="187">
        <f t="shared" ref="V398" si="812">SUM(V399:V458)</f>
        <v>0</v>
      </c>
      <c r="W398" s="187">
        <f t="shared" si="810"/>
        <v>0</v>
      </c>
      <c r="X398" s="187">
        <f t="shared" si="810"/>
        <v>0</v>
      </c>
      <c r="Y398" s="187">
        <f t="shared" si="810"/>
        <v>0</v>
      </c>
      <c r="Z398" s="187">
        <f t="shared" si="810"/>
        <v>200000</v>
      </c>
      <c r="AA398" s="187">
        <f t="shared" si="810"/>
        <v>0</v>
      </c>
      <c r="AB398" s="187">
        <f t="shared" si="587"/>
        <v>200000</v>
      </c>
      <c r="AC398" s="187">
        <f t="shared" si="810"/>
        <v>0</v>
      </c>
      <c r="AD398" s="187">
        <f t="shared" si="810"/>
        <v>0</v>
      </c>
      <c r="AE398" s="187">
        <f t="shared" si="810"/>
        <v>0</v>
      </c>
      <c r="AF398" s="187">
        <f t="shared" si="588"/>
        <v>0</v>
      </c>
      <c r="AG398" s="187">
        <f t="shared" si="810"/>
        <v>0</v>
      </c>
      <c r="AH398" s="187">
        <f t="shared" si="810"/>
        <v>1700000</v>
      </c>
      <c r="AI398" s="187">
        <f t="shared" si="810"/>
        <v>0</v>
      </c>
      <c r="AJ398" s="187">
        <f t="shared" si="589"/>
        <v>1700000</v>
      </c>
      <c r="AK398" s="187">
        <f t="shared" si="810"/>
        <v>0</v>
      </c>
      <c r="AL398" s="187">
        <f t="shared" si="810"/>
        <v>0</v>
      </c>
      <c r="AM398" s="187">
        <f t="shared" si="810"/>
        <v>0</v>
      </c>
      <c r="AN398" s="187">
        <f t="shared" si="590"/>
        <v>0</v>
      </c>
      <c r="AO398" s="187">
        <f t="shared" si="591"/>
        <v>1900000</v>
      </c>
    </row>
    <row r="399" spans="1:41">
      <c r="B399" s="176" t="s">
        <v>355</v>
      </c>
      <c r="C399" s="177" t="s">
        <v>223</v>
      </c>
      <c r="D39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78">
        <f t="shared" si="771"/>
        <v>0</v>
      </c>
      <c r="G399" s="178"/>
      <c r="H399" s="178">
        <f t="shared" si="584"/>
        <v>0</v>
      </c>
      <c r="I399" s="178"/>
      <c r="J399" s="178">
        <f t="shared" si="585"/>
        <v>0</v>
      </c>
      <c r="K3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9" s="178">
        <f t="shared" si="587"/>
        <v>0</v>
      </c>
      <c r="AC3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9" s="178">
        <f t="shared" si="588"/>
        <v>0</v>
      </c>
      <c r="AG3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9" s="178">
        <f t="shared" si="589"/>
        <v>0</v>
      </c>
      <c r="AK3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9" s="178">
        <f t="shared" si="590"/>
        <v>0</v>
      </c>
      <c r="AO399" s="178">
        <f t="shared" si="591"/>
        <v>0</v>
      </c>
    </row>
    <row r="400" spans="1:41">
      <c r="B400" s="176" t="s">
        <v>1068</v>
      </c>
      <c r="C400" s="177" t="s">
        <v>1069</v>
      </c>
      <c r="D40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78">
        <f t="shared" si="771"/>
        <v>0</v>
      </c>
      <c r="G400" s="178"/>
      <c r="H400" s="178">
        <f t="shared" si="584"/>
        <v>0</v>
      </c>
      <c r="I400" s="178"/>
      <c r="J400" s="178">
        <f t="shared" si="585"/>
        <v>0</v>
      </c>
      <c r="K4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0" s="178">
        <f t="shared" si="587"/>
        <v>0</v>
      </c>
      <c r="AC4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0" s="178">
        <f t="shared" si="588"/>
        <v>0</v>
      </c>
      <c r="AG4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0" s="178">
        <f t="shared" si="589"/>
        <v>0</v>
      </c>
      <c r="AK4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0" s="178">
        <f t="shared" si="590"/>
        <v>0</v>
      </c>
      <c r="AO400" s="178">
        <f t="shared" si="591"/>
        <v>0</v>
      </c>
    </row>
    <row r="401" spans="2:41">
      <c r="B401" s="176" t="s">
        <v>1070</v>
      </c>
      <c r="C401" s="177" t="s">
        <v>1071</v>
      </c>
      <c r="D4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78">
        <f t="shared" si="771"/>
        <v>0</v>
      </c>
      <c r="G401" s="178"/>
      <c r="H401" s="178">
        <f t="shared" si="584"/>
        <v>0</v>
      </c>
      <c r="I401" s="178"/>
      <c r="J401" s="178">
        <f t="shared" si="585"/>
        <v>0</v>
      </c>
      <c r="K4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1" s="178">
        <f t="shared" si="587"/>
        <v>0</v>
      </c>
      <c r="AC4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1" s="178">
        <f t="shared" si="588"/>
        <v>0</v>
      </c>
      <c r="AG4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1" s="178">
        <f t="shared" si="589"/>
        <v>0</v>
      </c>
      <c r="AK4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1" s="178">
        <f t="shared" si="590"/>
        <v>0</v>
      </c>
      <c r="AO401" s="178">
        <f t="shared" si="591"/>
        <v>0</v>
      </c>
    </row>
    <row r="402" spans="2:41">
      <c r="B402" s="176" t="s">
        <v>356</v>
      </c>
      <c r="C402" s="177" t="s">
        <v>224</v>
      </c>
      <c r="D4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78">
        <f t="shared" ref="F402:F453" si="813">D402+E402</f>
        <v>0</v>
      </c>
      <c r="G402" s="178"/>
      <c r="H402" s="178">
        <f t="shared" ref="H402:H453" si="814">F402-G402</f>
        <v>0</v>
      </c>
      <c r="I402" s="178"/>
      <c r="J402" s="178">
        <f t="shared" ref="J402:J453" si="815">F402-I402</f>
        <v>0</v>
      </c>
      <c r="K4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2" s="178">
        <f t="shared" ref="AB402:AB453" si="816">Y402+Z402+AA402</f>
        <v>0</v>
      </c>
      <c r="AC4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2" s="178">
        <f t="shared" ref="AF402:AF453" si="817">AC402+AD402+AE402</f>
        <v>0</v>
      </c>
      <c r="AG4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2" s="178">
        <f t="shared" ref="AJ402:AJ453" si="818">AG402+AH402+AI402</f>
        <v>0</v>
      </c>
      <c r="AK4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2" s="178">
        <f t="shared" ref="AN402:AN453" si="819">AK402+AL402+AM402</f>
        <v>0</v>
      </c>
      <c r="AO402" s="178">
        <f t="shared" ref="AO402:AO453" si="820">AB402+AF402+AJ402+AN402</f>
        <v>0</v>
      </c>
    </row>
    <row r="403" spans="2:41">
      <c r="B403" s="176" t="s">
        <v>366</v>
      </c>
      <c r="C403" s="177" t="s">
        <v>233</v>
      </c>
      <c r="D4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78">
        <f t="shared" ref="F403:F419" si="821">D403+E403</f>
        <v>0</v>
      </c>
      <c r="G403" s="178"/>
      <c r="H403" s="178">
        <f t="shared" ref="H403:H419" si="822">F403-G403</f>
        <v>0</v>
      </c>
      <c r="I403" s="178"/>
      <c r="J403" s="178">
        <f t="shared" ref="J403:J419" si="823">F403-I403</f>
        <v>0</v>
      </c>
      <c r="K4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3" s="178">
        <f t="shared" ref="AB403:AB419" si="824">Y403+Z403+AA403</f>
        <v>0</v>
      </c>
      <c r="AC4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3" s="178">
        <f t="shared" ref="AF403:AF419" si="825">AC403+AD403+AE403</f>
        <v>0</v>
      </c>
      <c r="AG4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3" s="178">
        <f t="shared" ref="AJ403:AJ419" si="826">AG403+AH403+AI403</f>
        <v>0</v>
      </c>
      <c r="AK4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3" s="178">
        <f t="shared" ref="AN403:AN419" si="827">AK403+AL403+AM403</f>
        <v>0</v>
      </c>
      <c r="AO403" s="178">
        <f t="shared" ref="AO403:AO419" si="828">AB403+AF403+AJ403+AN403</f>
        <v>0</v>
      </c>
    </row>
    <row r="404" spans="2:41">
      <c r="B404" s="176" t="s">
        <v>1072</v>
      </c>
      <c r="C404" s="177" t="s">
        <v>1073</v>
      </c>
      <c r="D4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v>
      </c>
      <c r="E4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78">
        <f t="shared" si="821"/>
        <v>150000</v>
      </c>
      <c r="G404" s="178"/>
      <c r="H404" s="178">
        <f t="shared" si="822"/>
        <v>150000</v>
      </c>
      <c r="I404" s="178"/>
      <c r="J404" s="178">
        <f t="shared" si="823"/>
        <v>150000</v>
      </c>
      <c r="K4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150000</v>
      </c>
      <c r="P4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150000</v>
      </c>
      <c r="AA4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4" s="178">
        <f t="shared" si="824"/>
        <v>150000</v>
      </c>
      <c r="AC4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4" s="178">
        <f t="shared" si="825"/>
        <v>0</v>
      </c>
      <c r="AG4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4" s="178">
        <f t="shared" si="826"/>
        <v>0</v>
      </c>
      <c r="AK4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4" s="178">
        <f t="shared" si="827"/>
        <v>0</v>
      </c>
      <c r="AO404" s="178">
        <f t="shared" si="828"/>
        <v>150000</v>
      </c>
    </row>
    <row r="405" spans="2:41">
      <c r="B405" s="176" t="s">
        <v>1074</v>
      </c>
      <c r="C405" s="177" t="s">
        <v>1075</v>
      </c>
      <c r="D4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78">
        <f t="shared" si="821"/>
        <v>0</v>
      </c>
      <c r="G405" s="178"/>
      <c r="H405" s="178">
        <f t="shared" si="822"/>
        <v>0</v>
      </c>
      <c r="I405" s="178"/>
      <c r="J405" s="178">
        <f t="shared" si="823"/>
        <v>0</v>
      </c>
      <c r="K4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5" s="178">
        <f t="shared" si="824"/>
        <v>0</v>
      </c>
      <c r="AC4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5" s="178">
        <f t="shared" si="825"/>
        <v>0</v>
      </c>
      <c r="AG4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5" s="178">
        <f t="shared" si="826"/>
        <v>0</v>
      </c>
      <c r="AK4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5" s="178">
        <f t="shared" si="827"/>
        <v>0</v>
      </c>
      <c r="AO405" s="178">
        <f t="shared" si="828"/>
        <v>0</v>
      </c>
    </row>
    <row r="406" spans="2:41">
      <c r="B406" s="176" t="s">
        <v>1076</v>
      </c>
      <c r="C406" s="177" t="s">
        <v>1077</v>
      </c>
      <c r="D40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78">
        <f t="shared" si="821"/>
        <v>0</v>
      </c>
      <c r="G406" s="178"/>
      <c r="H406" s="178">
        <f t="shared" si="822"/>
        <v>0</v>
      </c>
      <c r="I406" s="178"/>
      <c r="J406" s="178">
        <f t="shared" si="823"/>
        <v>0</v>
      </c>
      <c r="K4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6" s="178">
        <f t="shared" si="824"/>
        <v>0</v>
      </c>
      <c r="AC4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6" s="178">
        <f t="shared" si="825"/>
        <v>0</v>
      </c>
      <c r="AG4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6" s="178">
        <f t="shared" si="826"/>
        <v>0</v>
      </c>
      <c r="AK4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6" s="178">
        <f t="shared" si="827"/>
        <v>0</v>
      </c>
      <c r="AO406" s="178">
        <f t="shared" si="828"/>
        <v>0</v>
      </c>
    </row>
    <row r="407" spans="2:41">
      <c r="B407" s="176" t="s">
        <v>1078</v>
      </c>
      <c r="C407" s="177" t="s">
        <v>1079</v>
      </c>
      <c r="D40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1700000</v>
      </c>
      <c r="F407" s="178">
        <f t="shared" si="821"/>
        <v>1700000</v>
      </c>
      <c r="G407" s="178"/>
      <c r="H407" s="178">
        <f t="shared" si="822"/>
        <v>1700000</v>
      </c>
      <c r="I407" s="178"/>
      <c r="J407" s="178">
        <f t="shared" si="823"/>
        <v>1700000</v>
      </c>
      <c r="K4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1700000</v>
      </c>
      <c r="O4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7" s="178">
        <f t="shared" si="824"/>
        <v>0</v>
      </c>
      <c r="AC4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7" s="178">
        <f t="shared" si="825"/>
        <v>0</v>
      </c>
      <c r="AG4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1700000</v>
      </c>
      <c r="AI4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7" s="178">
        <f t="shared" si="826"/>
        <v>1700000</v>
      </c>
      <c r="AK4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7" s="178">
        <f t="shared" si="827"/>
        <v>0</v>
      </c>
      <c r="AO407" s="178">
        <f t="shared" si="828"/>
        <v>1700000</v>
      </c>
    </row>
    <row r="408" spans="2:41">
      <c r="B408" s="176" t="s">
        <v>1080</v>
      </c>
      <c r="C408" s="177" t="s">
        <v>1081</v>
      </c>
      <c r="D4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78">
        <f t="shared" si="821"/>
        <v>0</v>
      </c>
      <c r="G408" s="178"/>
      <c r="H408" s="178">
        <f t="shared" si="822"/>
        <v>0</v>
      </c>
      <c r="I408" s="178"/>
      <c r="J408" s="178">
        <f t="shared" si="823"/>
        <v>0</v>
      </c>
      <c r="K4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8" s="178">
        <f t="shared" si="824"/>
        <v>0</v>
      </c>
      <c r="AC4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8" s="178">
        <f t="shared" si="825"/>
        <v>0</v>
      </c>
      <c r="AG4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8" s="178">
        <f t="shared" si="826"/>
        <v>0</v>
      </c>
      <c r="AK4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8" s="178">
        <f t="shared" si="827"/>
        <v>0</v>
      </c>
      <c r="AO408" s="178">
        <f t="shared" si="828"/>
        <v>0</v>
      </c>
    </row>
    <row r="409" spans="2:41">
      <c r="B409" s="176" t="s">
        <v>1082</v>
      </c>
      <c r="C409" s="177" t="s">
        <v>1083</v>
      </c>
      <c r="D40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78">
        <f t="shared" si="821"/>
        <v>0</v>
      </c>
      <c r="G409" s="178"/>
      <c r="H409" s="178">
        <f t="shared" si="822"/>
        <v>0</v>
      </c>
      <c r="I409" s="178"/>
      <c r="J409" s="178">
        <f t="shared" si="823"/>
        <v>0</v>
      </c>
      <c r="K4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9" s="178">
        <f t="shared" si="824"/>
        <v>0</v>
      </c>
      <c r="AC4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9" s="178">
        <f t="shared" si="825"/>
        <v>0</v>
      </c>
      <c r="AG4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9" s="178">
        <f t="shared" si="826"/>
        <v>0</v>
      </c>
      <c r="AK4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9" s="178">
        <f t="shared" si="827"/>
        <v>0</v>
      </c>
      <c r="AO409" s="178">
        <f t="shared" si="828"/>
        <v>0</v>
      </c>
    </row>
    <row r="410" spans="2:41">
      <c r="B410" s="176" t="s">
        <v>1084</v>
      </c>
      <c r="C410" s="177" t="s">
        <v>1085</v>
      </c>
      <c r="D4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78">
        <f t="shared" si="821"/>
        <v>0</v>
      </c>
      <c r="G410" s="178"/>
      <c r="H410" s="178">
        <f t="shared" si="822"/>
        <v>0</v>
      </c>
      <c r="I410" s="178"/>
      <c r="J410" s="178">
        <f t="shared" si="823"/>
        <v>0</v>
      </c>
      <c r="K4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0" s="178">
        <f t="shared" si="824"/>
        <v>0</v>
      </c>
      <c r="AC4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0" s="178">
        <f t="shared" si="825"/>
        <v>0</v>
      </c>
      <c r="AG4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0" s="178">
        <f t="shared" si="826"/>
        <v>0</v>
      </c>
      <c r="AK4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0" s="178">
        <f t="shared" si="827"/>
        <v>0</v>
      </c>
      <c r="AO410" s="178">
        <f t="shared" si="828"/>
        <v>0</v>
      </c>
    </row>
    <row r="411" spans="2:41">
      <c r="B411" s="176" t="s">
        <v>1086</v>
      </c>
      <c r="C411" s="177" t="s">
        <v>1087</v>
      </c>
      <c r="D4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78">
        <f t="shared" si="821"/>
        <v>0</v>
      </c>
      <c r="G411" s="178"/>
      <c r="H411" s="178">
        <f t="shared" si="822"/>
        <v>0</v>
      </c>
      <c r="I411" s="178"/>
      <c r="J411" s="178">
        <f t="shared" si="823"/>
        <v>0</v>
      </c>
      <c r="K4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1" s="178">
        <f t="shared" si="824"/>
        <v>0</v>
      </c>
      <c r="AC4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1" s="178">
        <f t="shared" si="825"/>
        <v>0</v>
      </c>
      <c r="AG4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1" s="178">
        <f t="shared" si="826"/>
        <v>0</v>
      </c>
      <c r="AK4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1" s="178">
        <f t="shared" si="827"/>
        <v>0</v>
      </c>
      <c r="AO411" s="178">
        <f t="shared" si="828"/>
        <v>0</v>
      </c>
    </row>
    <row r="412" spans="2:41">
      <c r="B412" s="176" t="s">
        <v>1088</v>
      </c>
      <c r="C412" s="177" t="s">
        <v>1089</v>
      </c>
      <c r="D41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78">
        <f t="shared" si="821"/>
        <v>0</v>
      </c>
      <c r="G412" s="178"/>
      <c r="H412" s="178">
        <f t="shared" si="822"/>
        <v>0</v>
      </c>
      <c r="I412" s="178"/>
      <c r="J412" s="178">
        <f t="shared" si="823"/>
        <v>0</v>
      </c>
      <c r="K4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2" s="178">
        <f t="shared" si="824"/>
        <v>0</v>
      </c>
      <c r="AC4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2" s="178">
        <f t="shared" si="825"/>
        <v>0</v>
      </c>
      <c r="AG4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2" s="178">
        <f t="shared" si="826"/>
        <v>0</v>
      </c>
      <c r="AK4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2" s="178">
        <f t="shared" si="827"/>
        <v>0</v>
      </c>
      <c r="AO412" s="178">
        <f t="shared" si="828"/>
        <v>0</v>
      </c>
    </row>
    <row r="413" spans="2:41">
      <c r="B413" s="176" t="s">
        <v>1090</v>
      </c>
      <c r="C413" s="177" t="s">
        <v>1091</v>
      </c>
      <c r="D4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78">
        <f t="shared" si="821"/>
        <v>0</v>
      </c>
      <c r="G413" s="178"/>
      <c r="H413" s="178">
        <f t="shared" si="822"/>
        <v>0</v>
      </c>
      <c r="I413" s="178"/>
      <c r="J413" s="178">
        <f t="shared" si="823"/>
        <v>0</v>
      </c>
      <c r="K4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3" s="178">
        <f t="shared" si="824"/>
        <v>0</v>
      </c>
      <c r="AC4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3" s="178">
        <f t="shared" si="825"/>
        <v>0</v>
      </c>
      <c r="AG4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3" s="178">
        <f t="shared" si="826"/>
        <v>0</v>
      </c>
      <c r="AK4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3" s="178">
        <f t="shared" si="827"/>
        <v>0</v>
      </c>
      <c r="AO413" s="178">
        <f t="shared" si="828"/>
        <v>0</v>
      </c>
    </row>
    <row r="414" spans="2:41">
      <c r="B414" s="176" t="s">
        <v>1092</v>
      </c>
      <c r="C414" s="177" t="s">
        <v>1093</v>
      </c>
      <c r="D4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78">
        <f t="shared" si="821"/>
        <v>0</v>
      </c>
      <c r="G414" s="178"/>
      <c r="H414" s="178">
        <f t="shared" si="822"/>
        <v>0</v>
      </c>
      <c r="I414" s="178"/>
      <c r="J414" s="178">
        <f t="shared" si="823"/>
        <v>0</v>
      </c>
      <c r="K4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4" s="178">
        <f t="shared" si="824"/>
        <v>0</v>
      </c>
      <c r="AC4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4" s="178">
        <f t="shared" si="825"/>
        <v>0</v>
      </c>
      <c r="AG4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4" s="178">
        <f t="shared" si="826"/>
        <v>0</v>
      </c>
      <c r="AK4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4" s="178">
        <f t="shared" si="827"/>
        <v>0</v>
      </c>
      <c r="AO414" s="178">
        <f t="shared" si="828"/>
        <v>0</v>
      </c>
    </row>
    <row r="415" spans="2:41">
      <c r="B415" s="176" t="s">
        <v>1094</v>
      </c>
      <c r="C415" s="177" t="s">
        <v>1095</v>
      </c>
      <c r="D4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78">
        <f t="shared" si="821"/>
        <v>0</v>
      </c>
      <c r="G415" s="178"/>
      <c r="H415" s="178">
        <f t="shared" si="822"/>
        <v>0</v>
      </c>
      <c r="I415" s="178"/>
      <c r="J415" s="178">
        <f t="shared" si="823"/>
        <v>0</v>
      </c>
      <c r="K4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5" s="178">
        <f t="shared" si="824"/>
        <v>0</v>
      </c>
      <c r="AC4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5" s="178">
        <f t="shared" si="825"/>
        <v>0</v>
      </c>
      <c r="AG4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5" s="178">
        <f t="shared" si="826"/>
        <v>0</v>
      </c>
      <c r="AK4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5" s="178">
        <f t="shared" si="827"/>
        <v>0</v>
      </c>
      <c r="AO415" s="178">
        <f t="shared" si="828"/>
        <v>0</v>
      </c>
    </row>
    <row r="416" spans="2:41">
      <c r="B416" s="176" t="s">
        <v>1096</v>
      </c>
      <c r="C416" s="177" t="s">
        <v>1097</v>
      </c>
      <c r="D4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78">
        <f t="shared" si="821"/>
        <v>0</v>
      </c>
      <c r="G416" s="178"/>
      <c r="H416" s="178">
        <f t="shared" si="822"/>
        <v>0</v>
      </c>
      <c r="I416" s="178"/>
      <c r="J416" s="178">
        <f t="shared" si="823"/>
        <v>0</v>
      </c>
      <c r="K4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6" s="178">
        <f t="shared" si="824"/>
        <v>0</v>
      </c>
      <c r="AC4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6" s="178">
        <f t="shared" si="825"/>
        <v>0</v>
      </c>
      <c r="AG4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6" s="178">
        <f t="shared" si="826"/>
        <v>0</v>
      </c>
      <c r="AK4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6" s="178">
        <f t="shared" si="827"/>
        <v>0</v>
      </c>
      <c r="AO416" s="178">
        <f t="shared" si="828"/>
        <v>0</v>
      </c>
    </row>
    <row r="417" spans="2:41">
      <c r="B417" s="176" t="s">
        <v>1098</v>
      </c>
      <c r="C417" s="177" t="s">
        <v>1099</v>
      </c>
      <c r="D4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78">
        <f t="shared" si="821"/>
        <v>0</v>
      </c>
      <c r="G417" s="178"/>
      <c r="H417" s="178">
        <f t="shared" si="822"/>
        <v>0</v>
      </c>
      <c r="I417" s="178"/>
      <c r="J417" s="178">
        <f t="shared" si="823"/>
        <v>0</v>
      </c>
      <c r="K4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7" s="178">
        <f t="shared" si="824"/>
        <v>0</v>
      </c>
      <c r="AC4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7" s="178">
        <f t="shared" si="825"/>
        <v>0</v>
      </c>
      <c r="AG4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7" s="178">
        <f t="shared" si="826"/>
        <v>0</v>
      </c>
      <c r="AK4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7" s="178">
        <f t="shared" si="827"/>
        <v>0</v>
      </c>
      <c r="AO417" s="178">
        <f t="shared" si="828"/>
        <v>0</v>
      </c>
    </row>
    <row r="418" spans="2:41">
      <c r="B418" s="176" t="s">
        <v>1100</v>
      </c>
      <c r="C418" s="177" t="s">
        <v>1101</v>
      </c>
      <c r="D4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78">
        <f t="shared" si="821"/>
        <v>0</v>
      </c>
      <c r="G418" s="178"/>
      <c r="H418" s="178">
        <f t="shared" si="822"/>
        <v>0</v>
      </c>
      <c r="I418" s="178"/>
      <c r="J418" s="178">
        <f t="shared" si="823"/>
        <v>0</v>
      </c>
      <c r="K4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8" s="178">
        <f t="shared" si="824"/>
        <v>0</v>
      </c>
      <c r="AC4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8" s="178">
        <f t="shared" si="825"/>
        <v>0</v>
      </c>
      <c r="AG4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8" s="178">
        <f t="shared" si="826"/>
        <v>0</v>
      </c>
      <c r="AK4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8" s="178">
        <f t="shared" si="827"/>
        <v>0</v>
      </c>
      <c r="AO418" s="178">
        <f t="shared" si="828"/>
        <v>0</v>
      </c>
    </row>
    <row r="419" spans="2:41">
      <c r="B419" s="176" t="s">
        <v>1102</v>
      </c>
      <c r="C419" s="177" t="s">
        <v>1103</v>
      </c>
      <c r="D4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78">
        <f t="shared" si="821"/>
        <v>0</v>
      </c>
      <c r="G419" s="178"/>
      <c r="H419" s="178">
        <f t="shared" si="822"/>
        <v>0</v>
      </c>
      <c r="I419" s="178"/>
      <c r="J419" s="178">
        <f t="shared" si="823"/>
        <v>0</v>
      </c>
      <c r="K4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9" s="178">
        <f t="shared" si="824"/>
        <v>0</v>
      </c>
      <c r="AC4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9" s="178">
        <f t="shared" si="825"/>
        <v>0</v>
      </c>
      <c r="AG4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9" s="178">
        <f t="shared" si="826"/>
        <v>0</v>
      </c>
      <c r="AK4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9" s="178">
        <f t="shared" si="827"/>
        <v>0</v>
      </c>
      <c r="AO419" s="178">
        <f t="shared" si="828"/>
        <v>0</v>
      </c>
    </row>
    <row r="420" spans="2:41">
      <c r="B420" s="176" t="s">
        <v>1104</v>
      </c>
      <c r="C420" s="177" t="s">
        <v>1105</v>
      </c>
      <c r="D4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78">
        <f t="shared" ref="F420:F428" si="829">D420+E420</f>
        <v>0</v>
      </c>
      <c r="G420" s="178"/>
      <c r="H420" s="178">
        <f t="shared" ref="H420:H428" si="830">F420-G420</f>
        <v>0</v>
      </c>
      <c r="I420" s="178"/>
      <c r="J420" s="178">
        <f t="shared" ref="J420:J428" si="831">F420-I420</f>
        <v>0</v>
      </c>
      <c r="K4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0" s="178">
        <f t="shared" ref="AB420:AB428" si="832">Y420+Z420+AA420</f>
        <v>0</v>
      </c>
      <c r="AC4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0" s="178">
        <f t="shared" ref="AF420:AF428" si="833">AC420+AD420+AE420</f>
        <v>0</v>
      </c>
      <c r="AG4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0" s="178">
        <f t="shared" ref="AJ420:AJ428" si="834">AG420+AH420+AI420</f>
        <v>0</v>
      </c>
      <c r="AK4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0" s="178">
        <f t="shared" ref="AN420:AN428" si="835">AK420+AL420+AM420</f>
        <v>0</v>
      </c>
      <c r="AO420" s="178">
        <f t="shared" ref="AO420:AO428" si="836">AB420+AF420+AJ420+AN420</f>
        <v>0</v>
      </c>
    </row>
    <row r="421" spans="2:41">
      <c r="B421" s="176" t="s">
        <v>1106</v>
      </c>
      <c r="C421" s="177" t="s">
        <v>1107</v>
      </c>
      <c r="D4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78">
        <f t="shared" si="829"/>
        <v>0</v>
      </c>
      <c r="G421" s="178"/>
      <c r="H421" s="178">
        <f t="shared" si="830"/>
        <v>0</v>
      </c>
      <c r="I421" s="178"/>
      <c r="J421" s="178">
        <f t="shared" si="831"/>
        <v>0</v>
      </c>
      <c r="K4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1" s="178">
        <f t="shared" si="832"/>
        <v>0</v>
      </c>
      <c r="AC4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1" s="178">
        <f t="shared" si="833"/>
        <v>0</v>
      </c>
      <c r="AG4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1" s="178">
        <f t="shared" si="834"/>
        <v>0</v>
      </c>
      <c r="AK4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1" s="178">
        <f t="shared" si="835"/>
        <v>0</v>
      </c>
      <c r="AO421" s="178">
        <f t="shared" si="836"/>
        <v>0</v>
      </c>
    </row>
    <row r="422" spans="2:41">
      <c r="B422" s="176" t="s">
        <v>1108</v>
      </c>
      <c r="C422" s="177" t="s">
        <v>1109</v>
      </c>
      <c r="D4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78">
        <f t="shared" si="829"/>
        <v>0</v>
      </c>
      <c r="G422" s="178"/>
      <c r="H422" s="178">
        <f t="shared" si="830"/>
        <v>0</v>
      </c>
      <c r="I422" s="178"/>
      <c r="J422" s="178">
        <f t="shared" si="831"/>
        <v>0</v>
      </c>
      <c r="K4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2" s="178">
        <f t="shared" si="832"/>
        <v>0</v>
      </c>
      <c r="AC4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2" s="178">
        <f t="shared" si="833"/>
        <v>0</v>
      </c>
      <c r="AG4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2" s="178">
        <f t="shared" si="834"/>
        <v>0</v>
      </c>
      <c r="AK4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2" s="178">
        <f t="shared" si="835"/>
        <v>0</v>
      </c>
      <c r="AO422" s="178">
        <f t="shared" si="836"/>
        <v>0</v>
      </c>
    </row>
    <row r="423" spans="2:41">
      <c r="B423" s="176" t="s">
        <v>1110</v>
      </c>
      <c r="C423" s="177" t="s">
        <v>1111</v>
      </c>
      <c r="D4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78">
        <f t="shared" si="829"/>
        <v>0</v>
      </c>
      <c r="G423" s="178"/>
      <c r="H423" s="178">
        <f t="shared" si="830"/>
        <v>0</v>
      </c>
      <c r="I423" s="178"/>
      <c r="J423" s="178">
        <f t="shared" si="831"/>
        <v>0</v>
      </c>
      <c r="K4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3" s="178">
        <f t="shared" si="832"/>
        <v>0</v>
      </c>
      <c r="AC4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3" s="178">
        <f t="shared" si="833"/>
        <v>0</v>
      </c>
      <c r="AG4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3" s="178">
        <f t="shared" si="834"/>
        <v>0</v>
      </c>
      <c r="AK4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3" s="178">
        <f t="shared" si="835"/>
        <v>0</v>
      </c>
      <c r="AO423" s="178">
        <f t="shared" si="836"/>
        <v>0</v>
      </c>
    </row>
    <row r="424" spans="2:41">
      <c r="B424" s="176" t="s">
        <v>1112</v>
      </c>
      <c r="C424" s="177" t="s">
        <v>1113</v>
      </c>
      <c r="D4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78">
        <f t="shared" si="829"/>
        <v>0</v>
      </c>
      <c r="G424" s="178"/>
      <c r="H424" s="178">
        <f t="shared" si="830"/>
        <v>0</v>
      </c>
      <c r="I424" s="178"/>
      <c r="J424" s="178">
        <f t="shared" si="831"/>
        <v>0</v>
      </c>
      <c r="K4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4" s="178">
        <f t="shared" si="832"/>
        <v>0</v>
      </c>
      <c r="AC4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4" s="178">
        <f t="shared" si="833"/>
        <v>0</v>
      </c>
      <c r="AG4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4" s="178">
        <f t="shared" si="834"/>
        <v>0</v>
      </c>
      <c r="AK4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4" s="178">
        <f t="shared" si="835"/>
        <v>0</v>
      </c>
      <c r="AO424" s="178">
        <f t="shared" si="836"/>
        <v>0</v>
      </c>
    </row>
    <row r="425" spans="2:41">
      <c r="B425" s="176" t="s">
        <v>1114</v>
      </c>
      <c r="C425" s="177" t="s">
        <v>1115</v>
      </c>
      <c r="D4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78">
        <f t="shared" si="829"/>
        <v>0</v>
      </c>
      <c r="G425" s="178"/>
      <c r="H425" s="178">
        <f t="shared" si="830"/>
        <v>0</v>
      </c>
      <c r="I425" s="178"/>
      <c r="J425" s="178">
        <f t="shared" si="831"/>
        <v>0</v>
      </c>
      <c r="K4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5" s="178">
        <f t="shared" si="832"/>
        <v>0</v>
      </c>
      <c r="AC4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5" s="178">
        <f t="shared" si="833"/>
        <v>0</v>
      </c>
      <c r="AG4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5" s="178">
        <f t="shared" si="834"/>
        <v>0</v>
      </c>
      <c r="AK4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5" s="178">
        <f t="shared" si="835"/>
        <v>0</v>
      </c>
      <c r="AO425" s="178">
        <f t="shared" si="836"/>
        <v>0</v>
      </c>
    </row>
    <row r="426" spans="2:41">
      <c r="B426" s="176" t="s">
        <v>367</v>
      </c>
      <c r="C426" s="177" t="s">
        <v>1116</v>
      </c>
      <c r="D4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78">
        <f t="shared" si="829"/>
        <v>0</v>
      </c>
      <c r="G426" s="178"/>
      <c r="H426" s="178">
        <f t="shared" si="830"/>
        <v>0</v>
      </c>
      <c r="I426" s="178"/>
      <c r="J426" s="178">
        <f t="shared" si="831"/>
        <v>0</v>
      </c>
      <c r="K4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6" s="178">
        <f t="shared" si="832"/>
        <v>0</v>
      </c>
      <c r="AC4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6" s="178">
        <f t="shared" si="833"/>
        <v>0</v>
      </c>
      <c r="AG4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6" s="178">
        <f t="shared" si="834"/>
        <v>0</v>
      </c>
      <c r="AK4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6" s="178">
        <f t="shared" si="835"/>
        <v>0</v>
      </c>
      <c r="AO426" s="178">
        <f t="shared" si="836"/>
        <v>0</v>
      </c>
    </row>
    <row r="427" spans="2:41">
      <c r="B427" s="176" t="s">
        <v>1117</v>
      </c>
      <c r="C427" s="177" t="s">
        <v>1118</v>
      </c>
      <c r="D42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78">
        <f t="shared" si="829"/>
        <v>0</v>
      </c>
      <c r="G427" s="178"/>
      <c r="H427" s="178">
        <f t="shared" si="830"/>
        <v>0</v>
      </c>
      <c r="I427" s="178"/>
      <c r="J427" s="178">
        <f t="shared" si="831"/>
        <v>0</v>
      </c>
      <c r="K4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7" s="178">
        <f t="shared" si="832"/>
        <v>0</v>
      </c>
      <c r="AC4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7" s="178">
        <f t="shared" si="833"/>
        <v>0</v>
      </c>
      <c r="AG4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7" s="178">
        <f t="shared" si="834"/>
        <v>0</v>
      </c>
      <c r="AK4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7" s="178">
        <f t="shared" si="835"/>
        <v>0</v>
      </c>
      <c r="AO427" s="178">
        <f t="shared" si="836"/>
        <v>0</v>
      </c>
    </row>
    <row r="428" spans="2:41">
      <c r="B428" s="176" t="s">
        <v>1119</v>
      </c>
      <c r="C428" s="177" t="s">
        <v>1109</v>
      </c>
      <c r="D4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78">
        <f t="shared" si="829"/>
        <v>0</v>
      </c>
      <c r="G428" s="178"/>
      <c r="H428" s="178">
        <f t="shared" si="830"/>
        <v>0</v>
      </c>
      <c r="I428" s="178"/>
      <c r="J428" s="178">
        <f t="shared" si="831"/>
        <v>0</v>
      </c>
      <c r="K4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8" s="178">
        <f t="shared" si="832"/>
        <v>0</v>
      </c>
      <c r="AC4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8" s="178">
        <f t="shared" si="833"/>
        <v>0</v>
      </c>
      <c r="AG4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8" s="178">
        <f t="shared" si="834"/>
        <v>0</v>
      </c>
      <c r="AK4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8" s="178">
        <f t="shared" si="835"/>
        <v>0</v>
      </c>
      <c r="AO428" s="178">
        <f t="shared" si="836"/>
        <v>0</v>
      </c>
    </row>
    <row r="429" spans="2:41">
      <c r="B429" s="176" t="s">
        <v>1120</v>
      </c>
      <c r="C429" s="177" t="s">
        <v>1121</v>
      </c>
      <c r="D4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78">
        <f t="shared" ref="F429:F444" si="837">D429+E429</f>
        <v>0</v>
      </c>
      <c r="G429" s="178"/>
      <c r="H429" s="178">
        <f t="shared" ref="H429:H444" si="838">F429-G429</f>
        <v>0</v>
      </c>
      <c r="I429" s="178"/>
      <c r="J429" s="178">
        <f t="shared" ref="J429:J444" si="839">F429-I429</f>
        <v>0</v>
      </c>
      <c r="K4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9" s="178">
        <f t="shared" ref="AB429:AB444" si="840">Y429+Z429+AA429</f>
        <v>0</v>
      </c>
      <c r="AC4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9" s="178">
        <f t="shared" ref="AF429:AF444" si="841">AC429+AD429+AE429</f>
        <v>0</v>
      </c>
      <c r="AG4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9" s="178">
        <f t="shared" ref="AJ429:AJ444" si="842">AG429+AH429+AI429</f>
        <v>0</v>
      </c>
      <c r="AK4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9" s="178">
        <f t="shared" ref="AN429:AN444" si="843">AK429+AL429+AM429</f>
        <v>0</v>
      </c>
      <c r="AO429" s="178">
        <f t="shared" ref="AO429:AO444" si="844">AB429+AF429+AJ429+AN429</f>
        <v>0</v>
      </c>
    </row>
    <row r="430" spans="2:41">
      <c r="B430" s="176" t="s">
        <v>1122</v>
      </c>
      <c r="C430" s="177" t="s">
        <v>1123</v>
      </c>
      <c r="D4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78">
        <f t="shared" si="837"/>
        <v>0</v>
      </c>
      <c r="G430" s="178"/>
      <c r="H430" s="178">
        <f t="shared" si="838"/>
        <v>0</v>
      </c>
      <c r="I430" s="178"/>
      <c r="J430" s="178">
        <f t="shared" si="839"/>
        <v>0</v>
      </c>
      <c r="K4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0" s="178">
        <f t="shared" si="840"/>
        <v>0</v>
      </c>
      <c r="AC4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0" s="178">
        <f t="shared" si="841"/>
        <v>0</v>
      </c>
      <c r="AG4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0" s="178">
        <f t="shared" si="842"/>
        <v>0</v>
      </c>
      <c r="AK4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0" s="178">
        <f t="shared" si="843"/>
        <v>0</v>
      </c>
      <c r="AO430" s="178">
        <f t="shared" si="844"/>
        <v>0</v>
      </c>
    </row>
    <row r="431" spans="2:41">
      <c r="B431" s="176" t="s">
        <v>1124</v>
      </c>
      <c r="C431" s="177" t="s">
        <v>1125</v>
      </c>
      <c r="D4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78">
        <f t="shared" si="837"/>
        <v>0</v>
      </c>
      <c r="G431" s="178"/>
      <c r="H431" s="178">
        <f t="shared" si="838"/>
        <v>0</v>
      </c>
      <c r="I431" s="178"/>
      <c r="J431" s="178">
        <f t="shared" si="839"/>
        <v>0</v>
      </c>
      <c r="K4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1" s="178">
        <f t="shared" si="840"/>
        <v>0</v>
      </c>
      <c r="AC4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1" s="178">
        <f t="shared" si="841"/>
        <v>0</v>
      </c>
      <c r="AG4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1" s="178">
        <f t="shared" si="842"/>
        <v>0</v>
      </c>
      <c r="AK4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1" s="178">
        <f t="shared" si="843"/>
        <v>0</v>
      </c>
      <c r="AO431" s="178">
        <f t="shared" si="844"/>
        <v>0</v>
      </c>
    </row>
    <row r="432" spans="2:41">
      <c r="B432" s="176" t="s">
        <v>1126</v>
      </c>
      <c r="C432" s="177" t="s">
        <v>1127</v>
      </c>
      <c r="D4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78">
        <f t="shared" si="837"/>
        <v>0</v>
      </c>
      <c r="G432" s="178"/>
      <c r="H432" s="178">
        <f t="shared" si="838"/>
        <v>0</v>
      </c>
      <c r="I432" s="178"/>
      <c r="J432" s="178">
        <f t="shared" si="839"/>
        <v>0</v>
      </c>
      <c r="K4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2" s="178">
        <f t="shared" si="840"/>
        <v>0</v>
      </c>
      <c r="AC4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2" s="178">
        <f t="shared" si="841"/>
        <v>0</v>
      </c>
      <c r="AG4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2" s="178">
        <f t="shared" si="842"/>
        <v>0</v>
      </c>
      <c r="AK4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2" s="178">
        <f t="shared" si="843"/>
        <v>0</v>
      </c>
      <c r="AO432" s="178">
        <f t="shared" si="844"/>
        <v>0</v>
      </c>
    </row>
    <row r="433" spans="2:41">
      <c r="B433" s="176" t="s">
        <v>1128</v>
      </c>
      <c r="C433" s="177" t="s">
        <v>1129</v>
      </c>
      <c r="D4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78">
        <f t="shared" si="837"/>
        <v>0</v>
      </c>
      <c r="G433" s="178"/>
      <c r="H433" s="178">
        <f t="shared" si="838"/>
        <v>0</v>
      </c>
      <c r="I433" s="178"/>
      <c r="J433" s="178">
        <f t="shared" si="839"/>
        <v>0</v>
      </c>
      <c r="K4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3" s="178">
        <f t="shared" si="840"/>
        <v>0</v>
      </c>
      <c r="AC4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3" s="178">
        <f t="shared" si="841"/>
        <v>0</v>
      </c>
      <c r="AG4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3" s="178">
        <f t="shared" si="842"/>
        <v>0</v>
      </c>
      <c r="AK4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3" s="178">
        <f t="shared" si="843"/>
        <v>0</v>
      </c>
      <c r="AO433" s="178">
        <f t="shared" si="844"/>
        <v>0</v>
      </c>
    </row>
    <row r="434" spans="2:41">
      <c r="B434" s="176" t="s">
        <v>1130</v>
      </c>
      <c r="C434" s="177" t="s">
        <v>1131</v>
      </c>
      <c r="D4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78">
        <f t="shared" si="837"/>
        <v>0</v>
      </c>
      <c r="G434" s="178"/>
      <c r="H434" s="178">
        <f t="shared" si="838"/>
        <v>0</v>
      </c>
      <c r="I434" s="178"/>
      <c r="J434" s="178">
        <f t="shared" si="839"/>
        <v>0</v>
      </c>
      <c r="K4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4" s="178">
        <f t="shared" si="840"/>
        <v>0</v>
      </c>
      <c r="AC4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4" s="178">
        <f t="shared" si="841"/>
        <v>0</v>
      </c>
      <c r="AG4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4" s="178">
        <f t="shared" si="842"/>
        <v>0</v>
      </c>
      <c r="AK4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4" s="178">
        <f t="shared" si="843"/>
        <v>0</v>
      </c>
      <c r="AO434" s="178">
        <f t="shared" si="844"/>
        <v>0</v>
      </c>
    </row>
    <row r="435" spans="2:41">
      <c r="B435" s="176" t="s">
        <v>1132</v>
      </c>
      <c r="C435" s="177" t="s">
        <v>1133</v>
      </c>
      <c r="D4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78">
        <f t="shared" si="837"/>
        <v>0</v>
      </c>
      <c r="G435" s="178"/>
      <c r="H435" s="178">
        <f t="shared" si="838"/>
        <v>0</v>
      </c>
      <c r="I435" s="178"/>
      <c r="J435" s="178">
        <f t="shared" si="839"/>
        <v>0</v>
      </c>
      <c r="K4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5" s="178">
        <f t="shared" si="840"/>
        <v>0</v>
      </c>
      <c r="AC4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5" s="178">
        <f t="shared" si="841"/>
        <v>0</v>
      </c>
      <c r="AG4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5" s="178">
        <f t="shared" si="842"/>
        <v>0</v>
      </c>
      <c r="AK4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5" s="178">
        <f t="shared" si="843"/>
        <v>0</v>
      </c>
      <c r="AO435" s="178">
        <f t="shared" si="844"/>
        <v>0</v>
      </c>
    </row>
    <row r="436" spans="2:41">
      <c r="B436" s="176" t="s">
        <v>1134</v>
      </c>
      <c r="C436" s="177" t="s">
        <v>1135</v>
      </c>
      <c r="D4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78">
        <f t="shared" si="837"/>
        <v>0</v>
      </c>
      <c r="G436" s="178"/>
      <c r="H436" s="178">
        <f t="shared" si="838"/>
        <v>0</v>
      </c>
      <c r="I436" s="178"/>
      <c r="J436" s="178">
        <f t="shared" si="839"/>
        <v>0</v>
      </c>
      <c r="K4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6" s="178">
        <f t="shared" si="840"/>
        <v>0</v>
      </c>
      <c r="AC4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6" s="178">
        <f t="shared" si="841"/>
        <v>0</v>
      </c>
      <c r="AG4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6" s="178">
        <f t="shared" si="842"/>
        <v>0</v>
      </c>
      <c r="AK4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6" s="178">
        <f t="shared" si="843"/>
        <v>0</v>
      </c>
      <c r="AO436" s="178">
        <f t="shared" si="844"/>
        <v>0</v>
      </c>
    </row>
    <row r="437" spans="2:41">
      <c r="B437" s="176" t="s">
        <v>1136</v>
      </c>
      <c r="C437" s="177" t="s">
        <v>1137</v>
      </c>
      <c r="D4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F437" s="178">
        <f t="shared" si="837"/>
        <v>50000</v>
      </c>
      <c r="G437" s="178"/>
      <c r="H437" s="178">
        <f t="shared" si="838"/>
        <v>50000</v>
      </c>
      <c r="I437" s="178"/>
      <c r="J437" s="178">
        <f t="shared" si="839"/>
        <v>50000</v>
      </c>
      <c r="K4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50000</v>
      </c>
      <c r="O4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50000</v>
      </c>
      <c r="AA4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7" s="178">
        <f t="shared" si="840"/>
        <v>50000</v>
      </c>
      <c r="AC4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7" s="178">
        <f t="shared" si="841"/>
        <v>0</v>
      </c>
      <c r="AG4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7" s="178">
        <f t="shared" si="842"/>
        <v>0</v>
      </c>
      <c r="AK4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7" s="178">
        <f t="shared" si="843"/>
        <v>0</v>
      </c>
      <c r="AO437" s="178">
        <f t="shared" si="844"/>
        <v>50000</v>
      </c>
    </row>
    <row r="438" spans="2:41">
      <c r="B438" s="176" t="s">
        <v>1138</v>
      </c>
      <c r="C438" s="177" t="s">
        <v>1139</v>
      </c>
      <c r="D4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78">
        <f t="shared" si="837"/>
        <v>0</v>
      </c>
      <c r="G438" s="178"/>
      <c r="H438" s="178">
        <f t="shared" si="838"/>
        <v>0</v>
      </c>
      <c r="I438" s="178"/>
      <c r="J438" s="178">
        <f t="shared" si="839"/>
        <v>0</v>
      </c>
      <c r="K4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8" s="178">
        <f t="shared" si="840"/>
        <v>0</v>
      </c>
      <c r="AC4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8" s="178">
        <f t="shared" si="841"/>
        <v>0</v>
      </c>
      <c r="AG4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8" s="178">
        <f t="shared" si="842"/>
        <v>0</v>
      </c>
      <c r="AK4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8" s="178">
        <f t="shared" si="843"/>
        <v>0</v>
      </c>
      <c r="AO438" s="178">
        <f t="shared" si="844"/>
        <v>0</v>
      </c>
    </row>
    <row r="439" spans="2:41">
      <c r="B439" s="176" t="s">
        <v>1140</v>
      </c>
      <c r="C439" s="177" t="s">
        <v>1141</v>
      </c>
      <c r="D4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78">
        <f t="shared" si="837"/>
        <v>0</v>
      </c>
      <c r="G439" s="178"/>
      <c r="H439" s="178">
        <f t="shared" si="838"/>
        <v>0</v>
      </c>
      <c r="I439" s="178"/>
      <c r="J439" s="178">
        <f t="shared" si="839"/>
        <v>0</v>
      </c>
      <c r="K4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9" s="178">
        <f t="shared" si="840"/>
        <v>0</v>
      </c>
      <c r="AC4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9" s="178">
        <f t="shared" si="841"/>
        <v>0</v>
      </c>
      <c r="AG4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9" s="178">
        <f t="shared" si="842"/>
        <v>0</v>
      </c>
      <c r="AK4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9" s="178">
        <f t="shared" si="843"/>
        <v>0</v>
      </c>
      <c r="AO439" s="178">
        <f t="shared" si="844"/>
        <v>0</v>
      </c>
    </row>
    <row r="440" spans="2:41">
      <c r="B440" s="176" t="s">
        <v>1142</v>
      </c>
      <c r="C440" s="177" t="s">
        <v>1143</v>
      </c>
      <c r="D4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78">
        <f t="shared" si="837"/>
        <v>0</v>
      </c>
      <c r="G440" s="178"/>
      <c r="H440" s="178">
        <f t="shared" si="838"/>
        <v>0</v>
      </c>
      <c r="I440" s="178"/>
      <c r="J440" s="178">
        <f t="shared" si="839"/>
        <v>0</v>
      </c>
      <c r="K4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0" s="178">
        <f t="shared" si="840"/>
        <v>0</v>
      </c>
      <c r="AC4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0" s="178">
        <f t="shared" si="841"/>
        <v>0</v>
      </c>
      <c r="AG4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0" s="178">
        <f t="shared" si="842"/>
        <v>0</v>
      </c>
      <c r="AK4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0" s="178">
        <f t="shared" si="843"/>
        <v>0</v>
      </c>
      <c r="AO440" s="178">
        <f t="shared" si="844"/>
        <v>0</v>
      </c>
    </row>
    <row r="441" spans="2:41">
      <c r="B441" s="176" t="s">
        <v>1144</v>
      </c>
      <c r="C441" s="177" t="s">
        <v>1145</v>
      </c>
      <c r="D4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78">
        <f t="shared" si="837"/>
        <v>0</v>
      </c>
      <c r="G441" s="178"/>
      <c r="H441" s="178">
        <f t="shared" si="838"/>
        <v>0</v>
      </c>
      <c r="I441" s="178"/>
      <c r="J441" s="178">
        <f t="shared" si="839"/>
        <v>0</v>
      </c>
      <c r="K4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1" s="178">
        <f t="shared" si="840"/>
        <v>0</v>
      </c>
      <c r="AC4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1" s="178">
        <f t="shared" si="841"/>
        <v>0</v>
      </c>
      <c r="AG4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1" s="178">
        <f t="shared" si="842"/>
        <v>0</v>
      </c>
      <c r="AK4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1" s="178">
        <f t="shared" si="843"/>
        <v>0</v>
      </c>
      <c r="AO441" s="178">
        <f t="shared" si="844"/>
        <v>0</v>
      </c>
    </row>
    <row r="442" spans="2:41">
      <c r="B442" s="176" t="s">
        <v>1146</v>
      </c>
      <c r="C442" s="177" t="s">
        <v>1147</v>
      </c>
      <c r="D4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78">
        <f t="shared" si="837"/>
        <v>0</v>
      </c>
      <c r="G442" s="178"/>
      <c r="H442" s="178">
        <f t="shared" si="838"/>
        <v>0</v>
      </c>
      <c r="I442" s="178"/>
      <c r="J442" s="178">
        <f t="shared" si="839"/>
        <v>0</v>
      </c>
      <c r="K4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2" s="178">
        <f t="shared" si="840"/>
        <v>0</v>
      </c>
      <c r="AC4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2" s="178">
        <f t="shared" si="841"/>
        <v>0</v>
      </c>
      <c r="AG4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2" s="178">
        <f t="shared" si="842"/>
        <v>0</v>
      </c>
      <c r="AK4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2" s="178">
        <f t="shared" si="843"/>
        <v>0</v>
      </c>
      <c r="AO442" s="178">
        <f t="shared" si="844"/>
        <v>0</v>
      </c>
    </row>
    <row r="443" spans="2:41">
      <c r="B443" s="176" t="s">
        <v>1148</v>
      </c>
      <c r="C443" s="177" t="s">
        <v>1149</v>
      </c>
      <c r="D4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78">
        <f t="shared" si="837"/>
        <v>0</v>
      </c>
      <c r="G443" s="178"/>
      <c r="H443" s="178">
        <f t="shared" si="838"/>
        <v>0</v>
      </c>
      <c r="I443" s="178"/>
      <c r="J443" s="178">
        <f t="shared" si="839"/>
        <v>0</v>
      </c>
      <c r="K4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3" s="178">
        <f t="shared" si="840"/>
        <v>0</v>
      </c>
      <c r="AC4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3" s="178">
        <f t="shared" si="841"/>
        <v>0</v>
      </c>
      <c r="AG4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3" s="178">
        <f t="shared" si="842"/>
        <v>0</v>
      </c>
      <c r="AK4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3" s="178">
        <f t="shared" si="843"/>
        <v>0</v>
      </c>
      <c r="AO443" s="178">
        <f t="shared" si="844"/>
        <v>0</v>
      </c>
    </row>
    <row r="444" spans="2:41">
      <c r="B444" s="176" t="s">
        <v>1150</v>
      </c>
      <c r="C444" s="177" t="s">
        <v>1151</v>
      </c>
      <c r="D4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78">
        <f t="shared" si="837"/>
        <v>0</v>
      </c>
      <c r="G444" s="178"/>
      <c r="H444" s="178">
        <f t="shared" si="838"/>
        <v>0</v>
      </c>
      <c r="I444" s="178"/>
      <c r="J444" s="178">
        <f t="shared" si="839"/>
        <v>0</v>
      </c>
      <c r="K4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4" s="178">
        <f t="shared" si="840"/>
        <v>0</v>
      </c>
      <c r="AC4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4" s="178">
        <f t="shared" si="841"/>
        <v>0</v>
      </c>
      <c r="AG4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4" s="178">
        <f t="shared" si="842"/>
        <v>0</v>
      </c>
      <c r="AK4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4" s="178">
        <f t="shared" si="843"/>
        <v>0</v>
      </c>
      <c r="AO444" s="178">
        <f t="shared" si="844"/>
        <v>0</v>
      </c>
    </row>
    <row r="445" spans="2:41">
      <c r="B445" s="176" t="s">
        <v>1152</v>
      </c>
      <c r="C445" s="177" t="s">
        <v>1153</v>
      </c>
      <c r="D4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78">
        <f>D445+E445</f>
        <v>0</v>
      </c>
      <c r="G445" s="178"/>
      <c r="H445" s="178">
        <f>F445-G445</f>
        <v>0</v>
      </c>
      <c r="I445" s="178"/>
      <c r="J445" s="178">
        <f>F445-I445</f>
        <v>0</v>
      </c>
      <c r="K4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5" s="178">
        <f>Y445+Z445+AA445</f>
        <v>0</v>
      </c>
      <c r="AC4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5" s="178">
        <f>AC445+AD445+AE445</f>
        <v>0</v>
      </c>
      <c r="AG4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5" s="178">
        <f>AG445+AH445+AI445</f>
        <v>0</v>
      </c>
      <c r="AK4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5" s="178">
        <f>AK445+AL445+AM445</f>
        <v>0</v>
      </c>
      <c r="AO445" s="178">
        <f>AB445+AF445+AJ445+AN445</f>
        <v>0</v>
      </c>
    </row>
    <row r="446" spans="2:41">
      <c r="B446" s="176" t="s">
        <v>1154</v>
      </c>
      <c r="C446" s="177" t="s">
        <v>1155</v>
      </c>
      <c r="D4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78">
        <f>D446+E446</f>
        <v>0</v>
      </c>
      <c r="G446" s="178"/>
      <c r="H446" s="178">
        <f>F446-G446</f>
        <v>0</v>
      </c>
      <c r="I446" s="178"/>
      <c r="J446" s="178">
        <f>F446-I446</f>
        <v>0</v>
      </c>
      <c r="K4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6" s="178">
        <f>Y446+Z446+AA446</f>
        <v>0</v>
      </c>
      <c r="AC4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6" s="178">
        <f>AC446+AD446+AE446</f>
        <v>0</v>
      </c>
      <c r="AG4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6" s="178">
        <f>AG446+AH446+AI446</f>
        <v>0</v>
      </c>
      <c r="AK4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6" s="178">
        <f>AK446+AL446+AM446</f>
        <v>0</v>
      </c>
      <c r="AO446" s="178">
        <f>AB446+AF446+AJ446+AN446</f>
        <v>0</v>
      </c>
    </row>
    <row r="447" spans="2:41">
      <c r="B447" s="176" t="s">
        <v>1156</v>
      </c>
      <c r="C447" s="177" t="s">
        <v>1157</v>
      </c>
      <c r="D4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78">
        <f>D447+E447</f>
        <v>0</v>
      </c>
      <c r="G447" s="178"/>
      <c r="H447" s="178">
        <f>F447-G447</f>
        <v>0</v>
      </c>
      <c r="I447" s="178"/>
      <c r="J447" s="178">
        <f>F447-I447</f>
        <v>0</v>
      </c>
      <c r="K4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7" s="178">
        <f>Y447+Z447+AA447</f>
        <v>0</v>
      </c>
      <c r="AC4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7" s="178">
        <f>AC447+AD447+AE447</f>
        <v>0</v>
      </c>
      <c r="AG4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7" s="178">
        <f>AG447+AH447+AI447</f>
        <v>0</v>
      </c>
      <c r="AK4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7" s="178">
        <f>AK447+AL447+AM447</f>
        <v>0</v>
      </c>
      <c r="AO447" s="178">
        <f>AB447+AF447+AJ447+AN447</f>
        <v>0</v>
      </c>
    </row>
    <row r="448" spans="2:41">
      <c r="B448" s="176" t="s">
        <v>1158</v>
      </c>
      <c r="C448" s="177" t="s">
        <v>1159</v>
      </c>
      <c r="D4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78">
        <f>D448+E448</f>
        <v>0</v>
      </c>
      <c r="G448" s="178"/>
      <c r="H448" s="178">
        <f>F448-G448</f>
        <v>0</v>
      </c>
      <c r="I448" s="178"/>
      <c r="J448" s="178">
        <f>F448-I448</f>
        <v>0</v>
      </c>
      <c r="K4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8" s="178">
        <f>Y448+Z448+AA448</f>
        <v>0</v>
      </c>
      <c r="AC4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8" s="178">
        <f>AC448+AD448+AE448</f>
        <v>0</v>
      </c>
      <c r="AG4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8" s="178">
        <f>AG448+AH448+AI448</f>
        <v>0</v>
      </c>
      <c r="AK4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8" s="178">
        <f>AK448+AL448+AM448</f>
        <v>0</v>
      </c>
      <c r="AO448" s="178">
        <f>AB448+AF448+AJ448+AN448</f>
        <v>0</v>
      </c>
    </row>
    <row r="449" spans="2:41">
      <c r="B449" s="176" t="s">
        <v>1160</v>
      </c>
      <c r="C449" s="177" t="s">
        <v>1161</v>
      </c>
      <c r="D4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78">
        <f t="shared" ref="F449:F452" si="845">D449+E449</f>
        <v>0</v>
      </c>
      <c r="G449" s="178"/>
      <c r="H449" s="178">
        <f t="shared" ref="H449:H452" si="846">F449-G449</f>
        <v>0</v>
      </c>
      <c r="I449" s="178"/>
      <c r="J449" s="178">
        <f t="shared" ref="J449:J452" si="847">F449-I449</f>
        <v>0</v>
      </c>
      <c r="K4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9" s="178">
        <f t="shared" ref="AB449:AB452" si="848">Y449+Z449+AA449</f>
        <v>0</v>
      </c>
      <c r="AC4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9" s="178">
        <f t="shared" ref="AF449:AF452" si="849">AC449+AD449+AE449</f>
        <v>0</v>
      </c>
      <c r="AG4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9" s="178">
        <f t="shared" ref="AJ449:AJ452" si="850">AG449+AH449+AI449</f>
        <v>0</v>
      </c>
      <c r="AK4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9" s="178">
        <f t="shared" ref="AN449:AN452" si="851">AK449+AL449+AM449</f>
        <v>0</v>
      </c>
      <c r="AO449" s="178">
        <f t="shared" ref="AO449:AO452" si="852">AB449+AF449+AJ449+AN449</f>
        <v>0</v>
      </c>
    </row>
    <row r="450" spans="2:41">
      <c r="B450" s="176" t="s">
        <v>1162</v>
      </c>
      <c r="C450" s="177" t="s">
        <v>1163</v>
      </c>
      <c r="D4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78">
        <f t="shared" si="845"/>
        <v>0</v>
      </c>
      <c r="G450" s="178"/>
      <c r="H450" s="178">
        <f t="shared" si="846"/>
        <v>0</v>
      </c>
      <c r="I450" s="178"/>
      <c r="J450" s="178">
        <f t="shared" si="847"/>
        <v>0</v>
      </c>
      <c r="K4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0" s="178">
        <f t="shared" si="848"/>
        <v>0</v>
      </c>
      <c r="AC4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0" s="178">
        <f t="shared" si="849"/>
        <v>0</v>
      </c>
      <c r="AG4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0" s="178">
        <f t="shared" si="850"/>
        <v>0</v>
      </c>
      <c r="AK4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0" s="178">
        <f t="shared" si="851"/>
        <v>0</v>
      </c>
      <c r="AO450" s="178">
        <f t="shared" si="852"/>
        <v>0</v>
      </c>
    </row>
    <row r="451" spans="2:41">
      <c r="B451" s="176" t="s">
        <v>1164</v>
      </c>
      <c r="C451" s="177" t="s">
        <v>1165</v>
      </c>
      <c r="D4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78">
        <f t="shared" si="845"/>
        <v>0</v>
      </c>
      <c r="G451" s="178"/>
      <c r="H451" s="178">
        <f t="shared" si="846"/>
        <v>0</v>
      </c>
      <c r="I451" s="178"/>
      <c r="J451" s="178">
        <f t="shared" si="847"/>
        <v>0</v>
      </c>
      <c r="K4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1" s="178">
        <f t="shared" si="848"/>
        <v>0</v>
      </c>
      <c r="AC4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1" s="178">
        <f t="shared" si="849"/>
        <v>0</v>
      </c>
      <c r="AG4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1" s="178">
        <f t="shared" si="850"/>
        <v>0</v>
      </c>
      <c r="AK4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1" s="178">
        <f t="shared" si="851"/>
        <v>0</v>
      </c>
      <c r="AO451" s="178">
        <f t="shared" si="852"/>
        <v>0</v>
      </c>
    </row>
    <row r="452" spans="2:41">
      <c r="B452" s="176" t="s">
        <v>1166</v>
      </c>
      <c r="C452" s="177" t="s">
        <v>1167</v>
      </c>
      <c r="D4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78">
        <f t="shared" si="845"/>
        <v>0</v>
      </c>
      <c r="G452" s="178"/>
      <c r="H452" s="178">
        <f t="shared" si="846"/>
        <v>0</v>
      </c>
      <c r="I452" s="178"/>
      <c r="J452" s="178">
        <f t="shared" si="847"/>
        <v>0</v>
      </c>
      <c r="K4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2" s="178">
        <f t="shared" si="848"/>
        <v>0</v>
      </c>
      <c r="AC4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2" s="178">
        <f t="shared" si="849"/>
        <v>0</v>
      </c>
      <c r="AG4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2" s="178">
        <f t="shared" si="850"/>
        <v>0</v>
      </c>
      <c r="AK4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2" s="178">
        <f t="shared" si="851"/>
        <v>0</v>
      </c>
      <c r="AO452" s="178">
        <f t="shared" si="852"/>
        <v>0</v>
      </c>
    </row>
    <row r="453" spans="2:41">
      <c r="B453" s="176" t="s">
        <v>357</v>
      </c>
      <c r="C453" s="177" t="s">
        <v>225</v>
      </c>
      <c r="D4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78">
        <f t="shared" si="813"/>
        <v>0</v>
      </c>
      <c r="G453" s="178"/>
      <c r="H453" s="178">
        <f t="shared" si="814"/>
        <v>0</v>
      </c>
      <c r="I453" s="178"/>
      <c r="J453" s="178">
        <f t="shared" si="815"/>
        <v>0</v>
      </c>
      <c r="K4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3" s="178">
        <f t="shared" si="816"/>
        <v>0</v>
      </c>
      <c r="AC4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3" s="178">
        <f t="shared" si="817"/>
        <v>0</v>
      </c>
      <c r="AG4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3" s="178">
        <f t="shared" si="818"/>
        <v>0</v>
      </c>
      <c r="AK4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3" s="178">
        <f t="shared" si="819"/>
        <v>0</v>
      </c>
      <c r="AO453" s="178">
        <f t="shared" si="820"/>
        <v>0</v>
      </c>
    </row>
    <row r="454" spans="2:41">
      <c r="B454" s="176" t="s">
        <v>1168</v>
      </c>
      <c r="C454" s="177" t="s">
        <v>1169</v>
      </c>
      <c r="D4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78">
        <f t="shared" ref="F454:F456" si="853">D454+E454</f>
        <v>0</v>
      </c>
      <c r="G454" s="178"/>
      <c r="H454" s="178">
        <f t="shared" ref="H454:H456" si="854">F454-G454</f>
        <v>0</v>
      </c>
      <c r="I454" s="178"/>
      <c r="J454" s="178">
        <f t="shared" ref="J454:J456" si="855">F454-I454</f>
        <v>0</v>
      </c>
      <c r="K4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4" s="178">
        <f t="shared" ref="AB454:AB456" si="856">Y454+Z454+AA454</f>
        <v>0</v>
      </c>
      <c r="AC4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4" s="178">
        <f t="shared" ref="AF454:AF456" si="857">AC454+AD454+AE454</f>
        <v>0</v>
      </c>
      <c r="AG4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4" s="178">
        <f t="shared" ref="AJ454:AJ456" si="858">AG454+AH454+AI454</f>
        <v>0</v>
      </c>
      <c r="AK4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4" s="178">
        <f t="shared" ref="AN454:AN456" si="859">AK454+AL454+AM454</f>
        <v>0</v>
      </c>
      <c r="AO454" s="178">
        <f t="shared" ref="AO454:AO456" si="860">AB454+AF454+AJ454+AN454</f>
        <v>0</v>
      </c>
    </row>
    <row r="455" spans="2:41">
      <c r="B455" s="176" t="s">
        <v>1170</v>
      </c>
      <c r="C455" s="177" t="s">
        <v>1171</v>
      </c>
      <c r="D4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78">
        <f t="shared" si="853"/>
        <v>0</v>
      </c>
      <c r="G455" s="178"/>
      <c r="H455" s="178">
        <f t="shared" si="854"/>
        <v>0</v>
      </c>
      <c r="I455" s="178"/>
      <c r="J455" s="178">
        <f t="shared" si="855"/>
        <v>0</v>
      </c>
      <c r="K4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5" s="178">
        <f t="shared" si="856"/>
        <v>0</v>
      </c>
      <c r="AC4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5" s="178">
        <f t="shared" si="857"/>
        <v>0</v>
      </c>
      <c r="AG4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5" s="178">
        <f t="shared" si="858"/>
        <v>0</v>
      </c>
      <c r="AK4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5" s="178">
        <f t="shared" si="859"/>
        <v>0</v>
      </c>
      <c r="AO455" s="178">
        <f t="shared" si="860"/>
        <v>0</v>
      </c>
    </row>
    <row r="456" spans="2:41">
      <c r="B456" s="176" t="s">
        <v>1172</v>
      </c>
      <c r="C456" s="177" t="s">
        <v>1173</v>
      </c>
      <c r="D4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78">
        <f t="shared" si="853"/>
        <v>0</v>
      </c>
      <c r="G456" s="178"/>
      <c r="H456" s="178">
        <f t="shared" si="854"/>
        <v>0</v>
      </c>
      <c r="I456" s="178"/>
      <c r="J456" s="178">
        <f t="shared" si="855"/>
        <v>0</v>
      </c>
      <c r="K4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6" s="178">
        <f t="shared" si="856"/>
        <v>0</v>
      </c>
      <c r="AC4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6" s="178">
        <f t="shared" si="857"/>
        <v>0</v>
      </c>
      <c r="AG4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6" s="178">
        <f t="shared" si="858"/>
        <v>0</v>
      </c>
      <c r="AK4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6" s="178">
        <f t="shared" si="859"/>
        <v>0</v>
      </c>
      <c r="AO456" s="178">
        <f t="shared" si="860"/>
        <v>0</v>
      </c>
    </row>
    <row r="457" spans="2:41">
      <c r="B457" s="176" t="s">
        <v>1174</v>
      </c>
      <c r="C457" s="177" t="s">
        <v>1175</v>
      </c>
      <c r="D4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78">
        <f t="shared" si="771"/>
        <v>0</v>
      </c>
      <c r="G457" s="178"/>
      <c r="H457" s="178">
        <f t="shared" si="584"/>
        <v>0</v>
      </c>
      <c r="I457" s="178"/>
      <c r="J457" s="178">
        <f t="shared" si="585"/>
        <v>0</v>
      </c>
      <c r="K4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7" s="178">
        <f t="shared" si="587"/>
        <v>0</v>
      </c>
      <c r="AC4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7" s="178">
        <f t="shared" si="588"/>
        <v>0</v>
      </c>
      <c r="AG4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7" s="178">
        <f t="shared" si="589"/>
        <v>0</v>
      </c>
      <c r="AK4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7" s="178">
        <f t="shared" si="590"/>
        <v>0</v>
      </c>
      <c r="AO457" s="178">
        <f t="shared" si="591"/>
        <v>0</v>
      </c>
    </row>
    <row r="458" spans="2:41">
      <c r="B458" s="176" t="s">
        <v>1176</v>
      </c>
      <c r="C458" s="177" t="s">
        <v>1177</v>
      </c>
      <c r="D4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78">
        <f t="shared" si="771"/>
        <v>0</v>
      </c>
      <c r="G458" s="178"/>
      <c r="H458" s="178">
        <f t="shared" si="584"/>
        <v>0</v>
      </c>
      <c r="I458" s="178"/>
      <c r="J458" s="178">
        <f t="shared" si="585"/>
        <v>0</v>
      </c>
      <c r="K4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8" s="178">
        <f t="shared" si="587"/>
        <v>0</v>
      </c>
      <c r="AC4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8" s="178">
        <f t="shared" si="588"/>
        <v>0</v>
      </c>
      <c r="AG4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8" s="178">
        <f t="shared" si="589"/>
        <v>0</v>
      </c>
      <c r="AK4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8" s="178">
        <f t="shared" si="590"/>
        <v>0</v>
      </c>
      <c r="AO458" s="178">
        <f t="shared" si="591"/>
        <v>0</v>
      </c>
    </row>
    <row r="459" spans="2:41">
      <c r="B459" s="185" t="s">
        <v>358</v>
      </c>
      <c r="C459" s="186" t="s">
        <v>226</v>
      </c>
      <c r="D459" s="187">
        <f>SUM(D460:D466)</f>
        <v>0</v>
      </c>
      <c r="E459" s="187">
        <f>SUM(E460:E466)</f>
        <v>0</v>
      </c>
      <c r="F459" s="187">
        <f t="shared" si="771"/>
        <v>0</v>
      </c>
      <c r="G459" s="187">
        <f>SUM(G460:G466)</f>
        <v>0</v>
      </c>
      <c r="H459" s="187">
        <f t="shared" si="584"/>
        <v>0</v>
      </c>
      <c r="I459" s="187">
        <f>SUM(I460:I466)</f>
        <v>0</v>
      </c>
      <c r="J459" s="187">
        <f t="shared" si="585"/>
        <v>0</v>
      </c>
      <c r="K459" s="187">
        <f t="shared" ref="K459:AA459" si="861">SUM(K460:K466)</f>
        <v>0</v>
      </c>
      <c r="L459" s="187">
        <f t="shared" si="861"/>
        <v>0</v>
      </c>
      <c r="M459" s="187">
        <f t="shared" si="861"/>
        <v>0</v>
      </c>
      <c r="N459" s="187">
        <f t="shared" si="861"/>
        <v>0</v>
      </c>
      <c r="O459" s="187">
        <f t="shared" si="861"/>
        <v>0</v>
      </c>
      <c r="P459" s="187">
        <f t="shared" ref="P459:Q459" si="862">SUM(P460:P466)</f>
        <v>0</v>
      </c>
      <c r="Q459" s="187">
        <f t="shared" si="862"/>
        <v>0</v>
      </c>
      <c r="R459" s="187">
        <f t="shared" si="861"/>
        <v>0</v>
      </c>
      <c r="S459" s="187">
        <f t="shared" si="861"/>
        <v>0</v>
      </c>
      <c r="T459" s="187">
        <f t="shared" si="861"/>
        <v>0</v>
      </c>
      <c r="U459" s="187">
        <f t="shared" si="861"/>
        <v>0</v>
      </c>
      <c r="V459" s="187">
        <f t="shared" ref="V459" si="863">SUM(V460:V466)</f>
        <v>0</v>
      </c>
      <c r="W459" s="187">
        <f t="shared" si="861"/>
        <v>0</v>
      </c>
      <c r="X459" s="187">
        <f t="shared" si="861"/>
        <v>0</v>
      </c>
      <c r="Y459" s="187">
        <f t="shared" si="861"/>
        <v>0</v>
      </c>
      <c r="Z459" s="187">
        <f t="shared" si="861"/>
        <v>0</v>
      </c>
      <c r="AA459" s="187">
        <f t="shared" si="861"/>
        <v>0</v>
      </c>
      <c r="AB459" s="187">
        <f t="shared" si="587"/>
        <v>0</v>
      </c>
      <c r="AC459" s="187">
        <f>SUM(AC460:AC466)</f>
        <v>0</v>
      </c>
      <c r="AD459" s="187">
        <f>SUM(AD460:AD466)</f>
        <v>0</v>
      </c>
      <c r="AE459" s="187">
        <f>SUM(AE460:AE466)</f>
        <v>0</v>
      </c>
      <c r="AF459" s="187">
        <f t="shared" si="588"/>
        <v>0</v>
      </c>
      <c r="AG459" s="187">
        <f>SUM(AG460:AG466)</f>
        <v>0</v>
      </c>
      <c r="AH459" s="187">
        <f>SUM(AH460:AH466)</f>
        <v>0</v>
      </c>
      <c r="AI459" s="187">
        <f>SUM(AI460:AI466)</f>
        <v>0</v>
      </c>
      <c r="AJ459" s="187">
        <f t="shared" si="589"/>
        <v>0</v>
      </c>
      <c r="AK459" s="187">
        <f>SUM(AK460:AK466)</f>
        <v>0</v>
      </c>
      <c r="AL459" s="187">
        <f>SUM(AL460:AL466)</f>
        <v>0</v>
      </c>
      <c r="AM459" s="187">
        <f>SUM(AM460:AM466)</f>
        <v>0</v>
      </c>
      <c r="AN459" s="187">
        <f t="shared" si="590"/>
        <v>0</v>
      </c>
      <c r="AO459" s="187">
        <f t="shared" si="591"/>
        <v>0</v>
      </c>
    </row>
    <row r="460" spans="2:41">
      <c r="B460" s="176" t="s">
        <v>359</v>
      </c>
      <c r="C460" s="177" t="s">
        <v>227</v>
      </c>
      <c r="D46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78">
        <f t="shared" ref="F460:F462" si="864">D460+E460</f>
        <v>0</v>
      </c>
      <c r="G460" s="178"/>
      <c r="H460" s="178">
        <f t="shared" ref="H460:H462" si="865">F460-G460</f>
        <v>0</v>
      </c>
      <c r="I460" s="178"/>
      <c r="J460" s="178">
        <f t="shared" ref="J460:J462" si="866">F460-I460</f>
        <v>0</v>
      </c>
      <c r="K4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0" s="178">
        <f t="shared" ref="AB460:AB462" si="867">Y460+Z460+AA460</f>
        <v>0</v>
      </c>
      <c r="AC4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0" s="178">
        <f t="shared" ref="AF460:AF462" si="868">AC460+AD460+AE460</f>
        <v>0</v>
      </c>
      <c r="AG4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0" s="178">
        <f t="shared" ref="AJ460:AJ462" si="869">AG460+AH460+AI460</f>
        <v>0</v>
      </c>
      <c r="AK4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0" s="178">
        <f t="shared" ref="AN460:AN462" si="870">AK460+AL460+AM460</f>
        <v>0</v>
      </c>
      <c r="AO460" s="178">
        <f t="shared" ref="AO460:AO462" si="871">AB460+AF460+AJ460+AN460</f>
        <v>0</v>
      </c>
    </row>
    <row r="461" spans="2:41">
      <c r="B461" s="176" t="s">
        <v>1178</v>
      </c>
      <c r="C461" s="177" t="s">
        <v>1179</v>
      </c>
      <c r="D4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78">
        <f t="shared" si="864"/>
        <v>0</v>
      </c>
      <c r="G461" s="178"/>
      <c r="H461" s="178">
        <f t="shared" si="865"/>
        <v>0</v>
      </c>
      <c r="I461" s="178"/>
      <c r="J461" s="178">
        <f t="shared" si="866"/>
        <v>0</v>
      </c>
      <c r="K4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1" s="178">
        <f t="shared" si="867"/>
        <v>0</v>
      </c>
      <c r="AC4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1" s="178">
        <f t="shared" si="868"/>
        <v>0</v>
      </c>
      <c r="AG4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1" s="178">
        <f t="shared" si="869"/>
        <v>0</v>
      </c>
      <c r="AK4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1" s="178">
        <f t="shared" si="870"/>
        <v>0</v>
      </c>
      <c r="AO461" s="178">
        <f t="shared" si="871"/>
        <v>0</v>
      </c>
    </row>
    <row r="462" spans="2:41">
      <c r="B462" s="176" t="s">
        <v>1180</v>
      </c>
      <c r="C462" s="177" t="s">
        <v>1181</v>
      </c>
      <c r="D4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78">
        <f t="shared" si="864"/>
        <v>0</v>
      </c>
      <c r="G462" s="178"/>
      <c r="H462" s="178">
        <f t="shared" si="865"/>
        <v>0</v>
      </c>
      <c r="I462" s="178"/>
      <c r="J462" s="178">
        <f t="shared" si="866"/>
        <v>0</v>
      </c>
      <c r="K4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2" s="178">
        <f t="shared" si="867"/>
        <v>0</v>
      </c>
      <c r="AC4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2" s="178">
        <f t="shared" si="868"/>
        <v>0</v>
      </c>
      <c r="AG4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2" s="178">
        <f t="shared" si="869"/>
        <v>0</v>
      </c>
      <c r="AK4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2" s="178">
        <f t="shared" si="870"/>
        <v>0</v>
      </c>
      <c r="AO462" s="178">
        <f t="shared" si="871"/>
        <v>0</v>
      </c>
    </row>
    <row r="463" spans="2:41">
      <c r="B463" s="176" t="s">
        <v>1182</v>
      </c>
      <c r="C463" s="177" t="s">
        <v>1183</v>
      </c>
      <c r="D4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78">
        <f t="shared" si="771"/>
        <v>0</v>
      </c>
      <c r="G463" s="178"/>
      <c r="H463" s="178">
        <f t="shared" si="584"/>
        <v>0</v>
      </c>
      <c r="I463" s="178"/>
      <c r="J463" s="178">
        <f t="shared" si="585"/>
        <v>0</v>
      </c>
      <c r="K4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3" s="178">
        <f t="shared" si="587"/>
        <v>0</v>
      </c>
      <c r="AC4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3" s="178">
        <f t="shared" si="588"/>
        <v>0</v>
      </c>
      <c r="AG4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3" s="178">
        <f t="shared" si="589"/>
        <v>0</v>
      </c>
      <c r="AK4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3" s="178">
        <f t="shared" si="590"/>
        <v>0</v>
      </c>
      <c r="AO463" s="178">
        <f t="shared" si="591"/>
        <v>0</v>
      </c>
    </row>
    <row r="464" spans="2:41">
      <c r="B464" s="176" t="s">
        <v>1184</v>
      </c>
      <c r="C464" s="177" t="s">
        <v>1185</v>
      </c>
      <c r="D4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78">
        <f t="shared" ref="F464" si="872">D464+E464</f>
        <v>0</v>
      </c>
      <c r="G464" s="178"/>
      <c r="H464" s="178">
        <f t="shared" ref="H464" si="873">F464-G464</f>
        <v>0</v>
      </c>
      <c r="I464" s="178"/>
      <c r="J464" s="178">
        <f t="shared" ref="J464" si="874">F464-I464</f>
        <v>0</v>
      </c>
      <c r="K4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4" s="178">
        <f t="shared" ref="AB464" si="875">Y464+Z464+AA464</f>
        <v>0</v>
      </c>
      <c r="AC4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4" s="178">
        <f t="shared" ref="AF464" si="876">AC464+AD464+AE464</f>
        <v>0</v>
      </c>
      <c r="AG4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4" s="178">
        <f t="shared" ref="AJ464" si="877">AG464+AH464+AI464</f>
        <v>0</v>
      </c>
      <c r="AK4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4" s="178">
        <f t="shared" ref="AN464" si="878">AK464+AL464+AM464</f>
        <v>0</v>
      </c>
      <c r="AO464" s="178">
        <f t="shared" ref="AO464" si="879">AB464+AF464+AJ464+AN464</f>
        <v>0</v>
      </c>
    </row>
    <row r="465" spans="2:41">
      <c r="B465" s="176" t="s">
        <v>1186</v>
      </c>
      <c r="C465" s="177" t="s">
        <v>1187</v>
      </c>
      <c r="D4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78">
        <f t="shared" ref="F465" si="880">D465+E465</f>
        <v>0</v>
      </c>
      <c r="G465" s="178"/>
      <c r="H465" s="178">
        <f t="shared" ref="H465" si="881">F465-G465</f>
        <v>0</v>
      </c>
      <c r="I465" s="178"/>
      <c r="J465" s="178">
        <f t="shared" ref="J465" si="882">F465-I465</f>
        <v>0</v>
      </c>
      <c r="K4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5" s="178">
        <f t="shared" ref="AB465" si="883">Y465+Z465+AA465</f>
        <v>0</v>
      </c>
      <c r="AC4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5" s="178">
        <f t="shared" ref="AF465" si="884">AC465+AD465+AE465</f>
        <v>0</v>
      </c>
      <c r="AG4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5" s="178">
        <f t="shared" ref="AJ465" si="885">AG465+AH465+AI465</f>
        <v>0</v>
      </c>
      <c r="AK4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5" s="178">
        <f t="shared" ref="AN465" si="886">AK465+AL465+AM465</f>
        <v>0</v>
      </c>
      <c r="AO465" s="178">
        <f t="shared" ref="AO465" si="887">AB465+AF465+AJ465+AN465</f>
        <v>0</v>
      </c>
    </row>
    <row r="466" spans="2:41">
      <c r="B466" s="176" t="s">
        <v>1188</v>
      </c>
      <c r="C466" s="177" t="s">
        <v>1189</v>
      </c>
      <c r="D4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78">
        <f t="shared" si="771"/>
        <v>0</v>
      </c>
      <c r="G466" s="178"/>
      <c r="H466" s="178">
        <f t="shared" si="584"/>
        <v>0</v>
      </c>
      <c r="I466" s="178"/>
      <c r="J466" s="178">
        <f t="shared" si="585"/>
        <v>0</v>
      </c>
      <c r="K4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6" s="178">
        <f t="shared" si="587"/>
        <v>0</v>
      </c>
      <c r="AC4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6" s="178">
        <f t="shared" si="588"/>
        <v>0</v>
      </c>
      <c r="AG4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6" s="178">
        <f t="shared" si="589"/>
        <v>0</v>
      </c>
      <c r="AK4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6" s="178">
        <f t="shared" si="590"/>
        <v>0</v>
      </c>
      <c r="AO466" s="178">
        <f t="shared" si="591"/>
        <v>0</v>
      </c>
    </row>
    <row r="467" spans="2:41">
      <c r="B467" s="185" t="s">
        <v>360</v>
      </c>
      <c r="C467" s="186" t="s">
        <v>228</v>
      </c>
      <c r="D467" s="187">
        <f>SUM(D468:D484)</f>
        <v>0</v>
      </c>
      <c r="E467" s="187">
        <f>SUM(E468:E484)</f>
        <v>0</v>
      </c>
      <c r="F467" s="187">
        <f t="shared" si="771"/>
        <v>0</v>
      </c>
      <c r="G467" s="187">
        <f>SUM(G468:G484)</f>
        <v>0</v>
      </c>
      <c r="H467" s="187">
        <f t="shared" si="584"/>
        <v>0</v>
      </c>
      <c r="I467" s="187">
        <f>SUM(I468:I484)</f>
        <v>0</v>
      </c>
      <c r="J467" s="187">
        <f t="shared" si="585"/>
        <v>0</v>
      </c>
      <c r="K467" s="187">
        <f t="shared" ref="K467:AA467" si="888">SUM(K468:K484)</f>
        <v>0</v>
      </c>
      <c r="L467" s="187">
        <f t="shared" si="888"/>
        <v>0</v>
      </c>
      <c r="M467" s="187">
        <f t="shared" si="888"/>
        <v>0</v>
      </c>
      <c r="N467" s="187">
        <f t="shared" si="888"/>
        <v>0</v>
      </c>
      <c r="O467" s="187">
        <f t="shared" si="888"/>
        <v>0</v>
      </c>
      <c r="P467" s="187">
        <f t="shared" si="888"/>
        <v>0</v>
      </c>
      <c r="Q467" s="187">
        <f t="shared" si="888"/>
        <v>0</v>
      </c>
      <c r="R467" s="187">
        <f t="shared" si="888"/>
        <v>0</v>
      </c>
      <c r="S467" s="187">
        <f t="shared" si="888"/>
        <v>0</v>
      </c>
      <c r="T467" s="187">
        <f t="shared" si="888"/>
        <v>0</v>
      </c>
      <c r="U467" s="187">
        <f t="shared" si="888"/>
        <v>0</v>
      </c>
      <c r="V467" s="187">
        <f t="shared" si="888"/>
        <v>0</v>
      </c>
      <c r="W467" s="187">
        <f t="shared" si="888"/>
        <v>0</v>
      </c>
      <c r="X467" s="187">
        <f t="shared" si="888"/>
        <v>0</v>
      </c>
      <c r="Y467" s="187">
        <f t="shared" si="888"/>
        <v>0</v>
      </c>
      <c r="Z467" s="187">
        <f t="shared" si="888"/>
        <v>0</v>
      </c>
      <c r="AA467" s="187">
        <f t="shared" si="888"/>
        <v>0</v>
      </c>
      <c r="AB467" s="187">
        <f t="shared" si="587"/>
        <v>0</v>
      </c>
      <c r="AC467" s="187">
        <f>SUM(AC468:AC484)</f>
        <v>0</v>
      </c>
      <c r="AD467" s="187">
        <f>SUM(AD468:AD484)</f>
        <v>0</v>
      </c>
      <c r="AE467" s="187">
        <f>SUM(AE468:AE484)</f>
        <v>0</v>
      </c>
      <c r="AF467" s="187">
        <f t="shared" si="588"/>
        <v>0</v>
      </c>
      <c r="AG467" s="187">
        <f>SUM(AG468:AG484)</f>
        <v>0</v>
      </c>
      <c r="AH467" s="187">
        <f>SUM(AH468:AH484)</f>
        <v>0</v>
      </c>
      <c r="AI467" s="187">
        <f>SUM(AI468:AI484)</f>
        <v>0</v>
      </c>
      <c r="AJ467" s="187">
        <f t="shared" si="589"/>
        <v>0</v>
      </c>
      <c r="AK467" s="187">
        <f>SUM(AK468:AK484)</f>
        <v>0</v>
      </c>
      <c r="AL467" s="187">
        <f>SUM(AL468:AL484)</f>
        <v>0</v>
      </c>
      <c r="AM467" s="187">
        <f>SUM(AM468:AM484)</f>
        <v>0</v>
      </c>
      <c r="AN467" s="187">
        <f t="shared" si="590"/>
        <v>0</v>
      </c>
      <c r="AO467" s="187">
        <f t="shared" si="591"/>
        <v>0</v>
      </c>
    </row>
    <row r="468" spans="2:41">
      <c r="B468" s="176" t="s">
        <v>1190</v>
      </c>
      <c r="C468" s="177" t="s">
        <v>1191</v>
      </c>
      <c r="D4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78">
        <f t="shared" ref="F468" si="889">D468+E468</f>
        <v>0</v>
      </c>
      <c r="G468" s="178"/>
      <c r="H468" s="178">
        <f t="shared" ref="H468" si="890">F468-G468</f>
        <v>0</v>
      </c>
      <c r="I468" s="178"/>
      <c r="J468" s="178">
        <f t="shared" ref="J468" si="891">F468-I468</f>
        <v>0</v>
      </c>
      <c r="K4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8" s="178">
        <f t="shared" ref="AB468" si="892">Y468+Z468+AA468</f>
        <v>0</v>
      </c>
      <c r="AC4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8" s="178">
        <f t="shared" ref="AF468" si="893">AC468+AD468+AE468</f>
        <v>0</v>
      </c>
      <c r="AG4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8" s="178">
        <f t="shared" ref="AJ468" si="894">AG468+AH468+AI468</f>
        <v>0</v>
      </c>
      <c r="AK4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8" s="178">
        <f t="shared" ref="AN468" si="895">AK468+AL468+AM468</f>
        <v>0</v>
      </c>
      <c r="AO468" s="178">
        <f t="shared" ref="AO468" si="896">AB468+AF468+AJ468+AN468</f>
        <v>0</v>
      </c>
    </row>
    <row r="469" spans="2:41">
      <c r="B469" s="176" t="s">
        <v>361</v>
      </c>
      <c r="C469" s="177" t="s">
        <v>229</v>
      </c>
      <c r="D4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78">
        <f>D469+E469</f>
        <v>0</v>
      </c>
      <c r="G469" s="178"/>
      <c r="H469" s="178">
        <f>F469-G469</f>
        <v>0</v>
      </c>
      <c r="I469" s="178"/>
      <c r="J469" s="178">
        <f>F469-I469</f>
        <v>0</v>
      </c>
      <c r="K4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9" s="178">
        <f>Y469+Z469+AA469</f>
        <v>0</v>
      </c>
      <c r="AC4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9" s="178">
        <f>AC469+AD469+AE469</f>
        <v>0</v>
      </c>
      <c r="AG4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9" s="178">
        <f>AG469+AH469+AI469</f>
        <v>0</v>
      </c>
      <c r="AK4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9" s="178">
        <f>AK469+AL469+AM469</f>
        <v>0</v>
      </c>
      <c r="AO469" s="178">
        <f>AB469+AF469+AJ469+AN469</f>
        <v>0</v>
      </c>
    </row>
    <row r="470" spans="2:41">
      <c r="B470" s="176" t="s">
        <v>368</v>
      </c>
      <c r="C470" s="177" t="s">
        <v>234</v>
      </c>
      <c r="D4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78">
        <f>D470+E470</f>
        <v>0</v>
      </c>
      <c r="G470" s="178"/>
      <c r="H470" s="178">
        <f>F470-G470</f>
        <v>0</v>
      </c>
      <c r="I470" s="178"/>
      <c r="J470" s="178">
        <f>F470-I470</f>
        <v>0</v>
      </c>
      <c r="K4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0" s="178">
        <f>Y470+Z470+AA470</f>
        <v>0</v>
      </c>
      <c r="AC4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0" s="178">
        <f>AC470+AD470+AE470</f>
        <v>0</v>
      </c>
      <c r="AG4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0" s="178">
        <f>AG470+AH470+AI470</f>
        <v>0</v>
      </c>
      <c r="AK4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0" s="178">
        <f>AK470+AL470+AM470</f>
        <v>0</v>
      </c>
      <c r="AO470" s="178">
        <f>AB470+AF470+AJ470+AN470</f>
        <v>0</v>
      </c>
    </row>
    <row r="471" spans="2:41">
      <c r="B471" s="176" t="s">
        <v>1192</v>
      </c>
      <c r="C471" s="177" t="s">
        <v>1193</v>
      </c>
      <c r="D4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78">
        <f>D471+E471</f>
        <v>0</v>
      </c>
      <c r="G471" s="178"/>
      <c r="H471" s="178">
        <f>F471-G471</f>
        <v>0</v>
      </c>
      <c r="I471" s="178"/>
      <c r="J471" s="178">
        <f>F471-I471</f>
        <v>0</v>
      </c>
      <c r="K4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1" s="178">
        <f>Y471+Z471+AA471</f>
        <v>0</v>
      </c>
      <c r="AC4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1" s="178">
        <f>AC471+AD471+AE471</f>
        <v>0</v>
      </c>
      <c r="AG4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1" s="178">
        <f>AG471+AH471+AI471</f>
        <v>0</v>
      </c>
      <c r="AK4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1" s="178">
        <f>AK471+AL471+AM471</f>
        <v>0</v>
      </c>
      <c r="AO471" s="178">
        <f>AB471+AF471+AJ471+AN471</f>
        <v>0</v>
      </c>
    </row>
    <row r="472" spans="2:41">
      <c r="B472" s="176" t="s">
        <v>1194</v>
      </c>
      <c r="C472" s="177" t="s">
        <v>1195</v>
      </c>
      <c r="D4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78">
        <f>D472+E472</f>
        <v>0</v>
      </c>
      <c r="G472" s="178"/>
      <c r="H472" s="178">
        <f>F472-G472</f>
        <v>0</v>
      </c>
      <c r="I472" s="178"/>
      <c r="J472" s="178">
        <f>F472-I472</f>
        <v>0</v>
      </c>
      <c r="K4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2" s="178">
        <f>Y472+Z472+AA472</f>
        <v>0</v>
      </c>
      <c r="AC4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2" s="178">
        <f>AC472+AD472+AE472</f>
        <v>0</v>
      </c>
      <c r="AG4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2" s="178">
        <f>AG472+AH472+AI472</f>
        <v>0</v>
      </c>
      <c r="AK4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2" s="178">
        <f>AK472+AL472+AM472</f>
        <v>0</v>
      </c>
      <c r="AO472" s="178">
        <f>AB472+AF472+AJ472+AN472</f>
        <v>0</v>
      </c>
    </row>
    <row r="473" spans="2:41">
      <c r="B473" s="176" t="s">
        <v>1196</v>
      </c>
      <c r="C473" s="177" t="s">
        <v>1197</v>
      </c>
      <c r="D4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78">
        <f>D473+E473</f>
        <v>0</v>
      </c>
      <c r="G473" s="178"/>
      <c r="H473" s="178">
        <f>F473-G473</f>
        <v>0</v>
      </c>
      <c r="I473" s="178"/>
      <c r="J473" s="178">
        <f>F473-I473</f>
        <v>0</v>
      </c>
      <c r="K4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3" s="178">
        <f>Y473+Z473+AA473</f>
        <v>0</v>
      </c>
      <c r="AC4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3" s="178">
        <f>AC473+AD473+AE473</f>
        <v>0</v>
      </c>
      <c r="AG4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3" s="178">
        <f>AG473+AH473+AI473</f>
        <v>0</v>
      </c>
      <c r="AK4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3" s="178">
        <f>AK473+AL473+AM473</f>
        <v>0</v>
      </c>
      <c r="AO473" s="178">
        <f>AB473+AF473+AJ473+AN473</f>
        <v>0</v>
      </c>
    </row>
    <row r="474" spans="2:41">
      <c r="B474" s="176" t="s">
        <v>1198</v>
      </c>
      <c r="C474" s="177" t="s">
        <v>1199</v>
      </c>
      <c r="D4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78">
        <f t="shared" ref="F474:F477" si="897">D474+E474</f>
        <v>0</v>
      </c>
      <c r="G474" s="178"/>
      <c r="H474" s="178">
        <f t="shared" ref="H474:H477" si="898">F474-G474</f>
        <v>0</v>
      </c>
      <c r="I474" s="178"/>
      <c r="J474" s="178">
        <f t="shared" ref="J474:J477" si="899">F474-I474</f>
        <v>0</v>
      </c>
      <c r="K4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4" s="178">
        <f t="shared" ref="AB474:AB477" si="900">Y474+Z474+AA474</f>
        <v>0</v>
      </c>
      <c r="AC4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4" s="178">
        <f t="shared" ref="AF474:AF477" si="901">AC474+AD474+AE474</f>
        <v>0</v>
      </c>
      <c r="AG4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4" s="178">
        <f t="shared" ref="AJ474:AJ477" si="902">AG474+AH474+AI474</f>
        <v>0</v>
      </c>
      <c r="AK4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4" s="178">
        <f t="shared" ref="AN474:AN477" si="903">AK474+AL474+AM474</f>
        <v>0</v>
      </c>
      <c r="AO474" s="178">
        <f t="shared" ref="AO474:AO477" si="904">AB474+AF474+AJ474+AN474</f>
        <v>0</v>
      </c>
    </row>
    <row r="475" spans="2:41">
      <c r="B475" s="176" t="s">
        <v>1200</v>
      </c>
      <c r="C475" s="177" t="s">
        <v>1201</v>
      </c>
      <c r="D4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78">
        <f t="shared" si="897"/>
        <v>0</v>
      </c>
      <c r="G475" s="178"/>
      <c r="H475" s="178">
        <f t="shared" si="898"/>
        <v>0</v>
      </c>
      <c r="I475" s="178"/>
      <c r="J475" s="178">
        <f t="shared" si="899"/>
        <v>0</v>
      </c>
      <c r="K4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5" s="178">
        <f t="shared" si="900"/>
        <v>0</v>
      </c>
      <c r="AC4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5" s="178">
        <f t="shared" si="901"/>
        <v>0</v>
      </c>
      <c r="AG4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5" s="178">
        <f t="shared" si="902"/>
        <v>0</v>
      </c>
      <c r="AK4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5" s="178">
        <f t="shared" si="903"/>
        <v>0</v>
      </c>
      <c r="AO475" s="178">
        <f t="shared" si="904"/>
        <v>0</v>
      </c>
    </row>
    <row r="476" spans="2:41">
      <c r="B476" s="176" t="s">
        <v>1202</v>
      </c>
      <c r="C476" s="177" t="s">
        <v>1203</v>
      </c>
      <c r="D4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78">
        <f t="shared" si="897"/>
        <v>0</v>
      </c>
      <c r="G476" s="178"/>
      <c r="H476" s="178">
        <f t="shared" si="898"/>
        <v>0</v>
      </c>
      <c r="I476" s="178"/>
      <c r="J476" s="178">
        <f t="shared" si="899"/>
        <v>0</v>
      </c>
      <c r="K4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6" s="178">
        <f t="shared" si="900"/>
        <v>0</v>
      </c>
      <c r="AC4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6" s="178">
        <f t="shared" si="901"/>
        <v>0</v>
      </c>
      <c r="AG4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6" s="178">
        <f t="shared" si="902"/>
        <v>0</v>
      </c>
      <c r="AK4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6" s="178">
        <f t="shared" si="903"/>
        <v>0</v>
      </c>
      <c r="AO476" s="178">
        <f t="shared" si="904"/>
        <v>0</v>
      </c>
    </row>
    <row r="477" spans="2:41">
      <c r="B477" s="176" t="s">
        <v>1204</v>
      </c>
      <c r="C477" s="177" t="s">
        <v>1205</v>
      </c>
      <c r="D4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78">
        <f t="shared" si="897"/>
        <v>0</v>
      </c>
      <c r="G477" s="178"/>
      <c r="H477" s="178">
        <f t="shared" si="898"/>
        <v>0</v>
      </c>
      <c r="I477" s="178"/>
      <c r="J477" s="178">
        <f t="shared" si="899"/>
        <v>0</v>
      </c>
      <c r="K4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7" s="178">
        <f t="shared" si="900"/>
        <v>0</v>
      </c>
      <c r="AC4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7" s="178">
        <f t="shared" si="901"/>
        <v>0</v>
      </c>
      <c r="AG4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7" s="178">
        <f t="shared" si="902"/>
        <v>0</v>
      </c>
      <c r="AK4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7" s="178">
        <f t="shared" si="903"/>
        <v>0</v>
      </c>
      <c r="AO477" s="178">
        <f t="shared" si="904"/>
        <v>0</v>
      </c>
    </row>
    <row r="478" spans="2:41">
      <c r="B478" s="176" t="s">
        <v>1206</v>
      </c>
      <c r="C478" s="177" t="s">
        <v>1207</v>
      </c>
      <c r="D4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78">
        <f t="shared" ref="F478:F481" si="905">D478+E478</f>
        <v>0</v>
      </c>
      <c r="G478" s="178"/>
      <c r="H478" s="178">
        <f t="shared" ref="H478:H481" si="906">F478-G478</f>
        <v>0</v>
      </c>
      <c r="I478" s="178"/>
      <c r="J478" s="178">
        <f t="shared" ref="J478:J481" si="907">F478-I478</f>
        <v>0</v>
      </c>
      <c r="K4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8" s="178">
        <f t="shared" ref="AB478:AB481" si="908">Y478+Z478+AA478</f>
        <v>0</v>
      </c>
      <c r="AC4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8" s="178">
        <f t="shared" ref="AF478:AF481" si="909">AC478+AD478+AE478</f>
        <v>0</v>
      </c>
      <c r="AG4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8" s="178">
        <f t="shared" ref="AJ478:AJ481" si="910">AG478+AH478+AI478</f>
        <v>0</v>
      </c>
      <c r="AK4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8" s="178">
        <f t="shared" ref="AN478:AN481" si="911">AK478+AL478+AM478</f>
        <v>0</v>
      </c>
      <c r="AO478" s="178">
        <f t="shared" ref="AO478:AO481" si="912">AB478+AF478+AJ478+AN478</f>
        <v>0</v>
      </c>
    </row>
    <row r="479" spans="2:41">
      <c r="B479" s="176" t="s">
        <v>1208</v>
      </c>
      <c r="C479" s="177" t="s">
        <v>1209</v>
      </c>
      <c r="D4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78">
        <f t="shared" si="905"/>
        <v>0</v>
      </c>
      <c r="G479" s="178"/>
      <c r="H479" s="178">
        <f t="shared" si="906"/>
        <v>0</v>
      </c>
      <c r="I479" s="178"/>
      <c r="J479" s="178">
        <f t="shared" si="907"/>
        <v>0</v>
      </c>
      <c r="K4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9" s="178">
        <f t="shared" si="908"/>
        <v>0</v>
      </c>
      <c r="AC4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9" s="178">
        <f t="shared" si="909"/>
        <v>0</v>
      </c>
      <c r="AG4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9" s="178">
        <f t="shared" si="910"/>
        <v>0</v>
      </c>
      <c r="AK4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9" s="178">
        <f t="shared" si="911"/>
        <v>0</v>
      </c>
      <c r="AO479" s="178">
        <f t="shared" si="912"/>
        <v>0</v>
      </c>
    </row>
    <row r="480" spans="2:41">
      <c r="B480" s="176" t="s">
        <v>1210</v>
      </c>
      <c r="C480" s="177" t="s">
        <v>1211</v>
      </c>
      <c r="D4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78">
        <f t="shared" si="905"/>
        <v>0</v>
      </c>
      <c r="G480" s="178"/>
      <c r="H480" s="178">
        <f t="shared" si="906"/>
        <v>0</v>
      </c>
      <c r="I480" s="178"/>
      <c r="J480" s="178">
        <f t="shared" si="907"/>
        <v>0</v>
      </c>
      <c r="K4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0" s="178">
        <f t="shared" si="908"/>
        <v>0</v>
      </c>
      <c r="AC4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0" s="178">
        <f t="shared" si="909"/>
        <v>0</v>
      </c>
      <c r="AG4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0" s="178">
        <f t="shared" si="910"/>
        <v>0</v>
      </c>
      <c r="AK4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0" s="178">
        <f t="shared" si="911"/>
        <v>0</v>
      </c>
      <c r="AO480" s="178">
        <f t="shared" si="912"/>
        <v>0</v>
      </c>
    </row>
    <row r="481" spans="2:41">
      <c r="B481" s="176" t="s">
        <v>1212</v>
      </c>
      <c r="C481" s="177" t="s">
        <v>1213</v>
      </c>
      <c r="D4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78">
        <f t="shared" si="905"/>
        <v>0</v>
      </c>
      <c r="G481" s="178"/>
      <c r="H481" s="178">
        <f t="shared" si="906"/>
        <v>0</v>
      </c>
      <c r="I481" s="178"/>
      <c r="J481" s="178">
        <f t="shared" si="907"/>
        <v>0</v>
      </c>
      <c r="K4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1" s="178">
        <f t="shared" si="908"/>
        <v>0</v>
      </c>
      <c r="AC4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1" s="178">
        <f t="shared" si="909"/>
        <v>0</v>
      </c>
      <c r="AG4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1" s="178">
        <f t="shared" si="910"/>
        <v>0</v>
      </c>
      <c r="AK4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1" s="178">
        <f t="shared" si="911"/>
        <v>0</v>
      </c>
      <c r="AO481" s="178">
        <f t="shared" si="912"/>
        <v>0</v>
      </c>
    </row>
    <row r="482" spans="2:41">
      <c r="B482" s="176" t="s">
        <v>1214</v>
      </c>
      <c r="C482" s="177" t="s">
        <v>1215</v>
      </c>
      <c r="D4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78">
        <f>D482+E482</f>
        <v>0</v>
      </c>
      <c r="G482" s="178"/>
      <c r="H482" s="178">
        <f>F482-G482</f>
        <v>0</v>
      </c>
      <c r="I482" s="178"/>
      <c r="J482" s="178">
        <f>F482-I482</f>
        <v>0</v>
      </c>
      <c r="K4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2" s="178">
        <f>Y482+Z482+AA482</f>
        <v>0</v>
      </c>
      <c r="AC4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2" s="178">
        <f>AC482+AD482+AE482</f>
        <v>0</v>
      </c>
      <c r="AG4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2" s="178">
        <f>AG482+AH482+AI482</f>
        <v>0</v>
      </c>
      <c r="AK4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2" s="178">
        <f>AK482+AL482+AM482</f>
        <v>0</v>
      </c>
      <c r="AO482" s="178">
        <f>AB482+AF482+AJ482+AN482</f>
        <v>0</v>
      </c>
    </row>
    <row r="483" spans="2:41">
      <c r="B483" s="176" t="s">
        <v>1216</v>
      </c>
      <c r="C483" s="177" t="s">
        <v>1217</v>
      </c>
      <c r="D48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78">
        <f t="shared" ref="F483" si="913">D483+E483</f>
        <v>0</v>
      </c>
      <c r="G483" s="178"/>
      <c r="H483" s="178">
        <f t="shared" ref="H483" si="914">F483-G483</f>
        <v>0</v>
      </c>
      <c r="I483" s="178"/>
      <c r="J483" s="178">
        <f t="shared" ref="J483" si="915">F483-I483</f>
        <v>0</v>
      </c>
      <c r="K4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3" s="178">
        <f t="shared" ref="AB483" si="916">Y483+Z483+AA483</f>
        <v>0</v>
      </c>
      <c r="AC4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3" s="178">
        <f t="shared" ref="AF483" si="917">AC483+AD483+AE483</f>
        <v>0</v>
      </c>
      <c r="AG4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3" s="178">
        <f t="shared" ref="AJ483" si="918">AG483+AH483+AI483</f>
        <v>0</v>
      </c>
      <c r="AK4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3" s="178">
        <f t="shared" ref="AN483" si="919">AK483+AL483+AM483</f>
        <v>0</v>
      </c>
      <c r="AO483" s="178">
        <f t="shared" ref="AO483" si="920">AB483+AF483+AJ483+AN483</f>
        <v>0</v>
      </c>
    </row>
    <row r="484" spans="2:41">
      <c r="B484" s="176" t="s">
        <v>1218</v>
      </c>
      <c r="C484" s="177" t="s">
        <v>1219</v>
      </c>
      <c r="D4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78">
        <f t="shared" ref="F484" si="921">D484+E484</f>
        <v>0</v>
      </c>
      <c r="G484" s="178"/>
      <c r="H484" s="178">
        <f t="shared" ref="H484" si="922">F484-G484</f>
        <v>0</v>
      </c>
      <c r="I484" s="178"/>
      <c r="J484" s="178">
        <f t="shared" ref="J484" si="923">F484-I484</f>
        <v>0</v>
      </c>
      <c r="K4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4" s="178">
        <f t="shared" ref="AB484" si="924">Y484+Z484+AA484</f>
        <v>0</v>
      </c>
      <c r="AC4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4" s="178">
        <f t="shared" ref="AF484" si="925">AC484+AD484+AE484</f>
        <v>0</v>
      </c>
      <c r="AG4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4" s="178">
        <f t="shared" ref="AJ484" si="926">AG484+AH484+AI484</f>
        <v>0</v>
      </c>
      <c r="AK4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4" s="178">
        <f t="shared" ref="AN484" si="927">AK484+AL484+AM484</f>
        <v>0</v>
      </c>
      <c r="AO484" s="178">
        <f t="shared" ref="AO484" si="928">AB484+AF484+AJ484+AN484</f>
        <v>0</v>
      </c>
    </row>
    <row r="485" spans="2:41">
      <c r="B485" s="185" t="s">
        <v>362</v>
      </c>
      <c r="C485" s="186" t="s">
        <v>230</v>
      </c>
      <c r="D485" s="187">
        <f>SUM(D486:D488)</f>
        <v>0</v>
      </c>
      <c r="E485" s="187">
        <f>SUM(E486:E488)</f>
        <v>0</v>
      </c>
      <c r="F485" s="187">
        <f t="shared" si="771"/>
        <v>0</v>
      </c>
      <c r="G485" s="187">
        <f>SUM(G486:G488)</f>
        <v>0</v>
      </c>
      <c r="H485" s="187">
        <f t="shared" si="584"/>
        <v>0</v>
      </c>
      <c r="I485" s="187">
        <f>SUM(I486:I488)</f>
        <v>0</v>
      </c>
      <c r="J485" s="187">
        <f t="shared" si="585"/>
        <v>0</v>
      </c>
      <c r="K485" s="187">
        <f t="shared" ref="K485:AA485" si="929">SUM(K486:K488)</f>
        <v>0</v>
      </c>
      <c r="L485" s="187">
        <f t="shared" si="929"/>
        <v>0</v>
      </c>
      <c r="M485" s="187">
        <f t="shared" si="929"/>
        <v>0</v>
      </c>
      <c r="N485" s="187">
        <f t="shared" si="929"/>
        <v>0</v>
      </c>
      <c r="O485" s="187">
        <f t="shared" si="929"/>
        <v>0</v>
      </c>
      <c r="P485" s="187">
        <f t="shared" ref="P485:Q485" si="930">SUM(P486:P488)</f>
        <v>0</v>
      </c>
      <c r="Q485" s="187">
        <f t="shared" si="930"/>
        <v>0</v>
      </c>
      <c r="R485" s="187">
        <f t="shared" si="929"/>
        <v>0</v>
      </c>
      <c r="S485" s="187">
        <f t="shared" si="929"/>
        <v>0</v>
      </c>
      <c r="T485" s="187">
        <f t="shared" si="929"/>
        <v>0</v>
      </c>
      <c r="U485" s="187">
        <f t="shared" si="929"/>
        <v>0</v>
      </c>
      <c r="V485" s="187">
        <f t="shared" ref="V485" si="931">SUM(V486:V488)</f>
        <v>0</v>
      </c>
      <c r="W485" s="187">
        <f t="shared" si="929"/>
        <v>0</v>
      </c>
      <c r="X485" s="187">
        <f t="shared" si="929"/>
        <v>0</v>
      </c>
      <c r="Y485" s="187">
        <f t="shared" si="929"/>
        <v>0</v>
      </c>
      <c r="Z485" s="187">
        <f t="shared" si="929"/>
        <v>0</v>
      </c>
      <c r="AA485" s="187">
        <f t="shared" si="929"/>
        <v>0</v>
      </c>
      <c r="AB485" s="187">
        <f t="shared" si="587"/>
        <v>0</v>
      </c>
      <c r="AC485" s="187">
        <f>SUM(AC486:AC488)</f>
        <v>0</v>
      </c>
      <c r="AD485" s="187">
        <f>SUM(AD486:AD488)</f>
        <v>0</v>
      </c>
      <c r="AE485" s="187">
        <f>SUM(AE486:AE488)</f>
        <v>0</v>
      </c>
      <c r="AF485" s="187">
        <f t="shared" si="588"/>
        <v>0</v>
      </c>
      <c r="AG485" s="187">
        <f>SUM(AG486:AG488)</f>
        <v>0</v>
      </c>
      <c r="AH485" s="187">
        <f>SUM(AH486:AH488)</f>
        <v>0</v>
      </c>
      <c r="AI485" s="187">
        <f>SUM(AI486:AI488)</f>
        <v>0</v>
      </c>
      <c r="AJ485" s="187">
        <f t="shared" si="589"/>
        <v>0</v>
      </c>
      <c r="AK485" s="187">
        <f>SUM(AK486:AK488)</f>
        <v>0</v>
      </c>
      <c r="AL485" s="187">
        <f>SUM(AL486:AL488)</f>
        <v>0</v>
      </c>
      <c r="AM485" s="187">
        <f>SUM(AM486:AM488)</f>
        <v>0</v>
      </c>
      <c r="AN485" s="187">
        <f t="shared" si="590"/>
        <v>0</v>
      </c>
      <c r="AO485" s="187">
        <f t="shared" si="591"/>
        <v>0</v>
      </c>
    </row>
    <row r="486" spans="2:41">
      <c r="B486" s="176" t="s">
        <v>363</v>
      </c>
      <c r="C486" s="177" t="s">
        <v>231</v>
      </c>
      <c r="D4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78">
        <f t="shared" si="771"/>
        <v>0</v>
      </c>
      <c r="G486" s="178"/>
      <c r="H486" s="178">
        <f t="shared" si="584"/>
        <v>0</v>
      </c>
      <c r="I486" s="178"/>
      <c r="J486" s="178">
        <f t="shared" si="585"/>
        <v>0</v>
      </c>
      <c r="K4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6" s="178">
        <f t="shared" si="587"/>
        <v>0</v>
      </c>
      <c r="AC4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6" s="178">
        <f t="shared" si="588"/>
        <v>0</v>
      </c>
      <c r="AG4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6" s="178">
        <f t="shared" si="589"/>
        <v>0</v>
      </c>
      <c r="AK4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6" s="178">
        <f t="shared" si="590"/>
        <v>0</v>
      </c>
      <c r="AO486" s="178">
        <f t="shared" si="591"/>
        <v>0</v>
      </c>
    </row>
    <row r="487" spans="2:41">
      <c r="B487" s="176" t="s">
        <v>1220</v>
      </c>
      <c r="C487" s="177" t="s">
        <v>1221</v>
      </c>
      <c r="D4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78">
        <f t="shared" ref="F487" si="932">D487+E487</f>
        <v>0</v>
      </c>
      <c r="G487" s="178"/>
      <c r="H487" s="178">
        <f t="shared" ref="H487" si="933">F487-G487</f>
        <v>0</v>
      </c>
      <c r="I487" s="178"/>
      <c r="J487" s="178">
        <f t="shared" ref="J487" si="934">F487-I487</f>
        <v>0</v>
      </c>
      <c r="K4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7" s="178">
        <f t="shared" ref="AB487" si="935">Y487+Z487+AA487</f>
        <v>0</v>
      </c>
      <c r="AC4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7" s="178">
        <f t="shared" ref="AF487" si="936">AC487+AD487+AE487</f>
        <v>0</v>
      </c>
      <c r="AG4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7" s="178">
        <f t="shared" ref="AJ487" si="937">AG487+AH487+AI487</f>
        <v>0</v>
      </c>
      <c r="AK4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7" s="178">
        <f t="shared" ref="AN487" si="938">AK487+AL487+AM487</f>
        <v>0</v>
      </c>
      <c r="AO487" s="178">
        <f t="shared" ref="AO487" si="939">AB487+AF487+AJ487+AN487</f>
        <v>0</v>
      </c>
    </row>
    <row r="488" spans="2:41">
      <c r="B488" s="176" t="s">
        <v>1222</v>
      </c>
      <c r="C488" s="177" t="s">
        <v>1223</v>
      </c>
      <c r="D4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78">
        <f t="shared" si="771"/>
        <v>0</v>
      </c>
      <c r="G488" s="178"/>
      <c r="H488" s="178">
        <f t="shared" si="584"/>
        <v>0</v>
      </c>
      <c r="I488" s="178"/>
      <c r="J488" s="178">
        <f t="shared" si="585"/>
        <v>0</v>
      </c>
      <c r="K4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8" s="178">
        <f t="shared" si="587"/>
        <v>0</v>
      </c>
      <c r="AC4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8" s="178">
        <f t="shared" si="588"/>
        <v>0</v>
      </c>
      <c r="AG4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8" s="178">
        <f t="shared" si="589"/>
        <v>0</v>
      </c>
      <c r="AK4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8" s="178">
        <f t="shared" si="590"/>
        <v>0</v>
      </c>
      <c r="AO488" s="178">
        <f t="shared" si="591"/>
        <v>0</v>
      </c>
    </row>
    <row r="489" spans="2:41">
      <c r="B489" s="185" t="s">
        <v>364</v>
      </c>
      <c r="C489" s="186" t="s">
        <v>232</v>
      </c>
      <c r="D489" s="187">
        <f>SUM(D490:D498)</f>
        <v>0</v>
      </c>
      <c r="E489" s="187">
        <f>SUM(E490:E498)</f>
        <v>0</v>
      </c>
      <c r="F489" s="187">
        <f t="shared" si="771"/>
        <v>0</v>
      </c>
      <c r="G489" s="187">
        <f>SUM(G490:G498)</f>
        <v>0</v>
      </c>
      <c r="H489" s="187">
        <f t="shared" si="584"/>
        <v>0</v>
      </c>
      <c r="I489" s="187">
        <f>SUM(I490:I498)</f>
        <v>0</v>
      </c>
      <c r="J489" s="187">
        <f t="shared" si="585"/>
        <v>0</v>
      </c>
      <c r="K489" s="187">
        <f t="shared" ref="K489:AA489" si="940">SUM(K490:K498)</f>
        <v>0</v>
      </c>
      <c r="L489" s="187">
        <f t="shared" si="940"/>
        <v>0</v>
      </c>
      <c r="M489" s="187">
        <f t="shared" si="940"/>
        <v>0</v>
      </c>
      <c r="N489" s="187">
        <f t="shared" si="940"/>
        <v>0</v>
      </c>
      <c r="O489" s="187">
        <f t="shared" si="940"/>
        <v>0</v>
      </c>
      <c r="P489" s="187">
        <f t="shared" ref="P489:Q489" si="941">SUM(P490:P498)</f>
        <v>0</v>
      </c>
      <c r="Q489" s="187">
        <f t="shared" si="941"/>
        <v>0</v>
      </c>
      <c r="R489" s="187">
        <f t="shared" si="940"/>
        <v>0</v>
      </c>
      <c r="S489" s="187">
        <f t="shared" si="940"/>
        <v>0</v>
      </c>
      <c r="T489" s="187">
        <f t="shared" si="940"/>
        <v>0</v>
      </c>
      <c r="U489" s="187">
        <f t="shared" si="940"/>
        <v>0</v>
      </c>
      <c r="V489" s="187">
        <f t="shared" ref="V489" si="942">SUM(V490:V498)</f>
        <v>0</v>
      </c>
      <c r="W489" s="187">
        <f t="shared" si="940"/>
        <v>0</v>
      </c>
      <c r="X489" s="187">
        <f t="shared" si="940"/>
        <v>0</v>
      </c>
      <c r="Y489" s="187">
        <f t="shared" si="940"/>
        <v>0</v>
      </c>
      <c r="Z489" s="187">
        <f t="shared" si="940"/>
        <v>0</v>
      </c>
      <c r="AA489" s="187">
        <f t="shared" si="940"/>
        <v>0</v>
      </c>
      <c r="AB489" s="187">
        <f t="shared" si="587"/>
        <v>0</v>
      </c>
      <c r="AC489" s="187">
        <f>SUM(AC490:AC498)</f>
        <v>0</v>
      </c>
      <c r="AD489" s="187">
        <f>SUM(AD490:AD498)</f>
        <v>0</v>
      </c>
      <c r="AE489" s="187">
        <f>SUM(AE490:AE498)</f>
        <v>0</v>
      </c>
      <c r="AF489" s="187">
        <f t="shared" si="588"/>
        <v>0</v>
      </c>
      <c r="AG489" s="187">
        <f>SUM(AG490:AG498)</f>
        <v>0</v>
      </c>
      <c r="AH489" s="187">
        <f>SUM(AH490:AH498)</f>
        <v>0</v>
      </c>
      <c r="AI489" s="187">
        <f>SUM(AI490:AI498)</f>
        <v>0</v>
      </c>
      <c r="AJ489" s="187">
        <f t="shared" si="589"/>
        <v>0</v>
      </c>
      <c r="AK489" s="187">
        <f>SUM(AK490:AK498)</f>
        <v>0</v>
      </c>
      <c r="AL489" s="187">
        <f>SUM(AL490:AL498)</f>
        <v>0</v>
      </c>
      <c r="AM489" s="187">
        <f>SUM(AM490:AM498)</f>
        <v>0</v>
      </c>
      <c r="AN489" s="187">
        <f t="shared" si="590"/>
        <v>0</v>
      </c>
      <c r="AO489" s="187">
        <f t="shared" si="591"/>
        <v>0</v>
      </c>
    </row>
    <row r="490" spans="2:41">
      <c r="B490" s="176" t="s">
        <v>365</v>
      </c>
      <c r="C490" s="177" t="s">
        <v>227</v>
      </c>
      <c r="D49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78">
        <f t="shared" ref="F490:F494" si="943">D490+E490</f>
        <v>0</v>
      </c>
      <c r="G490" s="178"/>
      <c r="H490" s="178">
        <f t="shared" ref="H490:H494" si="944">F490-G490</f>
        <v>0</v>
      </c>
      <c r="I490" s="178"/>
      <c r="J490" s="178">
        <f t="shared" ref="J490:J494" si="945">F490-I490</f>
        <v>0</v>
      </c>
      <c r="K4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0" s="178">
        <f t="shared" ref="AB490:AB494" si="946">Y490+Z490+AA490</f>
        <v>0</v>
      </c>
      <c r="AC4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0" s="178">
        <f t="shared" ref="AF490:AF494" si="947">AC490+AD490+AE490</f>
        <v>0</v>
      </c>
      <c r="AG4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0" s="178">
        <f t="shared" ref="AJ490:AJ494" si="948">AG490+AH490+AI490</f>
        <v>0</v>
      </c>
      <c r="AK4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0" s="178">
        <f t="shared" ref="AN490:AN494" si="949">AK490+AL490+AM490</f>
        <v>0</v>
      </c>
      <c r="AO490" s="178">
        <f t="shared" ref="AO490:AO494" si="950">AB490+AF490+AJ490+AN490</f>
        <v>0</v>
      </c>
    </row>
    <row r="491" spans="2:41">
      <c r="B491" s="176" t="s">
        <v>1224</v>
      </c>
      <c r="C491" s="177" t="s">
        <v>1179</v>
      </c>
      <c r="D49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78">
        <f t="shared" ref="F491" si="951">D491+E491</f>
        <v>0</v>
      </c>
      <c r="G491" s="178"/>
      <c r="H491" s="178">
        <f t="shared" ref="H491" si="952">F491-G491</f>
        <v>0</v>
      </c>
      <c r="I491" s="178"/>
      <c r="J491" s="178">
        <f t="shared" ref="J491" si="953">F491-I491</f>
        <v>0</v>
      </c>
      <c r="K4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1" s="178">
        <f t="shared" ref="AB491" si="954">Y491+Z491+AA491</f>
        <v>0</v>
      </c>
      <c r="AC4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1" s="178">
        <f t="shared" ref="AF491" si="955">AC491+AD491+AE491</f>
        <v>0</v>
      </c>
      <c r="AG4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1" s="178">
        <f t="shared" ref="AJ491" si="956">AG491+AH491+AI491</f>
        <v>0</v>
      </c>
      <c r="AK4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1" s="178">
        <f t="shared" ref="AN491" si="957">AK491+AL491+AM491</f>
        <v>0</v>
      </c>
      <c r="AO491" s="178">
        <f t="shared" ref="AO491" si="958">AB491+AF491+AJ491+AN491</f>
        <v>0</v>
      </c>
    </row>
    <row r="492" spans="2:41">
      <c r="B492" s="176" t="s">
        <v>1225</v>
      </c>
      <c r="C492" s="177" t="s">
        <v>1181</v>
      </c>
      <c r="D4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78">
        <f t="shared" si="943"/>
        <v>0</v>
      </c>
      <c r="G492" s="178"/>
      <c r="H492" s="178">
        <f t="shared" si="944"/>
        <v>0</v>
      </c>
      <c r="I492" s="178"/>
      <c r="J492" s="178">
        <f t="shared" si="945"/>
        <v>0</v>
      </c>
      <c r="K4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2" s="178">
        <f t="shared" si="946"/>
        <v>0</v>
      </c>
      <c r="AC4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2" s="178">
        <f t="shared" si="947"/>
        <v>0</v>
      </c>
      <c r="AG4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2" s="178">
        <f t="shared" si="948"/>
        <v>0</v>
      </c>
      <c r="AK4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2" s="178">
        <f t="shared" si="949"/>
        <v>0</v>
      </c>
      <c r="AO492" s="178">
        <f t="shared" si="950"/>
        <v>0</v>
      </c>
    </row>
    <row r="493" spans="2:41">
      <c r="B493" s="176" t="s">
        <v>1226</v>
      </c>
      <c r="C493" s="177" t="s">
        <v>1185</v>
      </c>
      <c r="D4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78">
        <f t="shared" si="943"/>
        <v>0</v>
      </c>
      <c r="G493" s="178"/>
      <c r="H493" s="178">
        <f t="shared" si="944"/>
        <v>0</v>
      </c>
      <c r="I493" s="178"/>
      <c r="J493" s="178">
        <f t="shared" si="945"/>
        <v>0</v>
      </c>
      <c r="K4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3" s="178">
        <f t="shared" si="946"/>
        <v>0</v>
      </c>
      <c r="AC4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3" s="178">
        <f t="shared" si="947"/>
        <v>0</v>
      </c>
      <c r="AG4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3" s="178">
        <f t="shared" si="948"/>
        <v>0</v>
      </c>
      <c r="AK4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3" s="178">
        <f t="shared" si="949"/>
        <v>0</v>
      </c>
      <c r="AO493" s="178">
        <f t="shared" si="950"/>
        <v>0</v>
      </c>
    </row>
    <row r="494" spans="2:41">
      <c r="B494" s="176" t="s">
        <v>1227</v>
      </c>
      <c r="C494" s="177" t="s">
        <v>1228</v>
      </c>
      <c r="D4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78">
        <f t="shared" si="943"/>
        <v>0</v>
      </c>
      <c r="G494" s="178"/>
      <c r="H494" s="178">
        <f t="shared" si="944"/>
        <v>0</v>
      </c>
      <c r="I494" s="178"/>
      <c r="J494" s="178">
        <f t="shared" si="945"/>
        <v>0</v>
      </c>
      <c r="K4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4" s="178">
        <f t="shared" si="946"/>
        <v>0</v>
      </c>
      <c r="AC4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4" s="178">
        <f t="shared" si="947"/>
        <v>0</v>
      </c>
      <c r="AG4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4" s="178">
        <f t="shared" si="948"/>
        <v>0</v>
      </c>
      <c r="AK4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4" s="178">
        <f t="shared" si="949"/>
        <v>0</v>
      </c>
      <c r="AO494" s="178">
        <f t="shared" si="950"/>
        <v>0</v>
      </c>
    </row>
    <row r="495" spans="2:41">
      <c r="B495" s="176" t="s">
        <v>1229</v>
      </c>
      <c r="C495" s="177" t="s">
        <v>1189</v>
      </c>
      <c r="D4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78">
        <f t="shared" si="771"/>
        <v>0</v>
      </c>
      <c r="G495" s="178"/>
      <c r="H495" s="178">
        <f t="shared" si="584"/>
        <v>0</v>
      </c>
      <c r="I495" s="178"/>
      <c r="J495" s="178">
        <f t="shared" si="585"/>
        <v>0</v>
      </c>
      <c r="K4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5" s="178">
        <f t="shared" si="587"/>
        <v>0</v>
      </c>
      <c r="AC4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5" s="178">
        <f t="shared" si="588"/>
        <v>0</v>
      </c>
      <c r="AG4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5" s="178">
        <f t="shared" si="589"/>
        <v>0</v>
      </c>
      <c r="AK4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5" s="178">
        <f t="shared" si="590"/>
        <v>0</v>
      </c>
      <c r="AO495" s="178">
        <f t="shared" si="591"/>
        <v>0</v>
      </c>
    </row>
    <row r="496" spans="2:41">
      <c r="B496" s="176" t="s">
        <v>1230</v>
      </c>
      <c r="C496" s="177" t="s">
        <v>1231</v>
      </c>
      <c r="D49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78">
        <f t="shared" ref="F496" si="959">D496+E496</f>
        <v>0</v>
      </c>
      <c r="G496" s="178"/>
      <c r="H496" s="178">
        <f t="shared" ref="H496" si="960">F496-G496</f>
        <v>0</v>
      </c>
      <c r="I496" s="178"/>
      <c r="J496" s="178">
        <f t="shared" ref="J496" si="961">F496-I496</f>
        <v>0</v>
      </c>
      <c r="K4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6" s="178">
        <f t="shared" ref="AB496" si="962">Y496+Z496+AA496</f>
        <v>0</v>
      </c>
      <c r="AC4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6" s="178">
        <f t="shared" ref="AF496" si="963">AC496+AD496+AE496</f>
        <v>0</v>
      </c>
      <c r="AG4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6" s="178">
        <f t="shared" ref="AJ496" si="964">AG496+AH496+AI496</f>
        <v>0</v>
      </c>
      <c r="AK4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6" s="178">
        <f t="shared" ref="AN496" si="965">AK496+AL496+AM496</f>
        <v>0</v>
      </c>
      <c r="AO496" s="178">
        <f t="shared" ref="AO496" si="966">AB496+AF496+AJ496+AN496</f>
        <v>0</v>
      </c>
    </row>
    <row r="497" spans="2:41">
      <c r="B497" s="176" t="s">
        <v>1232</v>
      </c>
      <c r="C497" s="177" t="s">
        <v>1191</v>
      </c>
      <c r="D49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78">
        <f t="shared" ref="F497" si="967">D497+E497</f>
        <v>0</v>
      </c>
      <c r="G497" s="178"/>
      <c r="H497" s="178">
        <f t="shared" ref="H497" si="968">F497-G497</f>
        <v>0</v>
      </c>
      <c r="I497" s="178"/>
      <c r="J497" s="178">
        <f t="shared" ref="J497" si="969">F497-I497</f>
        <v>0</v>
      </c>
      <c r="K4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7" s="178">
        <f t="shared" ref="AB497" si="970">Y497+Z497+AA497</f>
        <v>0</v>
      </c>
      <c r="AC4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7" s="178">
        <f t="shared" ref="AF497" si="971">AC497+AD497+AE497</f>
        <v>0</v>
      </c>
      <c r="AG4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7" s="178">
        <f t="shared" ref="AJ497" si="972">AG497+AH497+AI497</f>
        <v>0</v>
      </c>
      <c r="AK4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7" s="178">
        <f t="shared" ref="AN497" si="973">AK497+AL497+AM497</f>
        <v>0</v>
      </c>
      <c r="AO497" s="178">
        <f t="shared" ref="AO497" si="974">AB497+AF497+AJ497+AN497</f>
        <v>0</v>
      </c>
    </row>
    <row r="498" spans="2:41">
      <c r="B498" s="176" t="s">
        <v>1233</v>
      </c>
      <c r="C498" s="177" t="s">
        <v>1234</v>
      </c>
      <c r="D49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78">
        <f t="shared" si="771"/>
        <v>0</v>
      </c>
      <c r="G498" s="178"/>
      <c r="H498" s="178">
        <f t="shared" si="584"/>
        <v>0</v>
      </c>
      <c r="I498" s="178"/>
      <c r="J498" s="178">
        <f t="shared" si="585"/>
        <v>0</v>
      </c>
      <c r="K4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8" s="178">
        <f t="shared" si="587"/>
        <v>0</v>
      </c>
      <c r="AC4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8" s="178">
        <f t="shared" si="588"/>
        <v>0</v>
      </c>
      <c r="AG4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8" s="178">
        <f t="shared" si="589"/>
        <v>0</v>
      </c>
      <c r="AK4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8" s="178">
        <f t="shared" si="590"/>
        <v>0</v>
      </c>
      <c r="AO498" s="178">
        <f t="shared" si="591"/>
        <v>0</v>
      </c>
    </row>
    <row r="499" spans="2:41">
      <c r="B499" s="173" t="s">
        <v>369</v>
      </c>
      <c r="C499" s="174" t="s">
        <v>235</v>
      </c>
      <c r="D499" s="175">
        <f>D500+D509</f>
        <v>0</v>
      </c>
      <c r="E499" s="175">
        <f>E500+E509</f>
        <v>0</v>
      </c>
      <c r="F499" s="175">
        <f t="shared" ref="F499:F566" si="975">D499+E499</f>
        <v>0</v>
      </c>
      <c r="G499" s="175">
        <f t="shared" ref="G499:I499" si="976">G500+G509</f>
        <v>0</v>
      </c>
      <c r="H499" s="175">
        <f t="shared" ref="H499:H566" si="977">F499-G499</f>
        <v>0</v>
      </c>
      <c r="I499" s="175">
        <f t="shared" si="976"/>
        <v>0</v>
      </c>
      <c r="J499" s="175">
        <f t="shared" ref="J499:J566" si="978">F499-I499</f>
        <v>0</v>
      </c>
      <c r="K499" s="175">
        <f t="shared" ref="K499:AM499" si="979">K500+K509</f>
        <v>0</v>
      </c>
      <c r="L499" s="175">
        <f t="shared" si="979"/>
        <v>0</v>
      </c>
      <c r="M499" s="175">
        <f t="shared" si="979"/>
        <v>0</v>
      </c>
      <c r="N499" s="175">
        <f t="shared" si="979"/>
        <v>0</v>
      </c>
      <c r="O499" s="175">
        <f t="shared" si="979"/>
        <v>0</v>
      </c>
      <c r="P499" s="175">
        <f t="shared" ref="P499:Q499" si="980">P500+P509</f>
        <v>0</v>
      </c>
      <c r="Q499" s="175">
        <f t="shared" si="980"/>
        <v>0</v>
      </c>
      <c r="R499" s="175">
        <f t="shared" si="979"/>
        <v>0</v>
      </c>
      <c r="S499" s="175">
        <f t="shared" si="979"/>
        <v>0</v>
      </c>
      <c r="T499" s="175">
        <f t="shared" si="979"/>
        <v>0</v>
      </c>
      <c r="U499" s="175">
        <f t="shared" si="979"/>
        <v>0</v>
      </c>
      <c r="V499" s="175">
        <f t="shared" ref="V499" si="981">V500+V509</f>
        <v>0</v>
      </c>
      <c r="W499" s="175">
        <f t="shared" si="979"/>
        <v>0</v>
      </c>
      <c r="X499" s="175">
        <f t="shared" si="979"/>
        <v>0</v>
      </c>
      <c r="Y499" s="175">
        <f t="shared" si="979"/>
        <v>0</v>
      </c>
      <c r="Z499" s="175">
        <f t="shared" si="979"/>
        <v>0</v>
      </c>
      <c r="AA499" s="175">
        <f t="shared" si="979"/>
        <v>0</v>
      </c>
      <c r="AB499" s="175">
        <f t="shared" ref="AB499:AB566" si="982">Y499+Z499+AA499</f>
        <v>0</v>
      </c>
      <c r="AC499" s="175">
        <f t="shared" si="979"/>
        <v>0</v>
      </c>
      <c r="AD499" s="175">
        <f t="shared" si="979"/>
        <v>0</v>
      </c>
      <c r="AE499" s="175">
        <f t="shared" si="979"/>
        <v>0</v>
      </c>
      <c r="AF499" s="175">
        <f t="shared" ref="AF499:AF566" si="983">AC499+AD499+AE499</f>
        <v>0</v>
      </c>
      <c r="AG499" s="175">
        <f t="shared" si="979"/>
        <v>0</v>
      </c>
      <c r="AH499" s="175">
        <f t="shared" si="979"/>
        <v>0</v>
      </c>
      <c r="AI499" s="175">
        <f t="shared" si="979"/>
        <v>0</v>
      </c>
      <c r="AJ499" s="175">
        <f t="shared" ref="AJ499:AJ566" si="984">AG499+AH499+AI499</f>
        <v>0</v>
      </c>
      <c r="AK499" s="175">
        <f t="shared" si="979"/>
        <v>0</v>
      </c>
      <c r="AL499" s="175">
        <f t="shared" si="979"/>
        <v>0</v>
      </c>
      <c r="AM499" s="175">
        <f t="shared" si="979"/>
        <v>0</v>
      </c>
      <c r="AN499" s="175">
        <f t="shared" ref="AN499:AN566" si="985">AK499+AL499+AM499</f>
        <v>0</v>
      </c>
      <c r="AO499" s="175">
        <f t="shared" ref="AO499:AO566" si="986">AB499+AF499+AJ499+AN499</f>
        <v>0</v>
      </c>
    </row>
    <row r="500" spans="2:41">
      <c r="B500" s="185" t="s">
        <v>370</v>
      </c>
      <c r="C500" s="186" t="s">
        <v>236</v>
      </c>
      <c r="D500" s="187">
        <f>SUM(D501:D508)</f>
        <v>0</v>
      </c>
      <c r="E500" s="187">
        <f>SUM(E501:E508)</f>
        <v>0</v>
      </c>
      <c r="F500" s="187">
        <f t="shared" si="975"/>
        <v>0</v>
      </c>
      <c r="G500" s="187">
        <f t="shared" ref="G500:I500" si="987">SUM(G501:G508)</f>
        <v>0</v>
      </c>
      <c r="H500" s="187">
        <f t="shared" si="977"/>
        <v>0</v>
      </c>
      <c r="I500" s="187">
        <f t="shared" si="987"/>
        <v>0</v>
      </c>
      <c r="J500" s="187">
        <f t="shared" si="978"/>
        <v>0</v>
      </c>
      <c r="K500" s="187">
        <f t="shared" ref="K500:AM500" si="988">SUM(K501:K508)</f>
        <v>0</v>
      </c>
      <c r="L500" s="187">
        <f t="shared" si="988"/>
        <v>0</v>
      </c>
      <c r="M500" s="187">
        <f t="shared" si="988"/>
        <v>0</v>
      </c>
      <c r="N500" s="187">
        <f t="shared" si="988"/>
        <v>0</v>
      </c>
      <c r="O500" s="187">
        <f t="shared" si="988"/>
        <v>0</v>
      </c>
      <c r="P500" s="187">
        <f t="shared" ref="P500:Q500" si="989">SUM(P501:P508)</f>
        <v>0</v>
      </c>
      <c r="Q500" s="187">
        <f t="shared" si="989"/>
        <v>0</v>
      </c>
      <c r="R500" s="187">
        <f t="shared" si="988"/>
        <v>0</v>
      </c>
      <c r="S500" s="187">
        <f t="shared" si="988"/>
        <v>0</v>
      </c>
      <c r="T500" s="187">
        <f t="shared" si="988"/>
        <v>0</v>
      </c>
      <c r="U500" s="187">
        <f t="shared" si="988"/>
        <v>0</v>
      </c>
      <c r="V500" s="187">
        <f t="shared" ref="V500" si="990">SUM(V501:V508)</f>
        <v>0</v>
      </c>
      <c r="W500" s="187">
        <f t="shared" si="988"/>
        <v>0</v>
      </c>
      <c r="X500" s="187">
        <f t="shared" si="988"/>
        <v>0</v>
      </c>
      <c r="Y500" s="187">
        <f t="shared" si="988"/>
        <v>0</v>
      </c>
      <c r="Z500" s="187">
        <f t="shared" si="988"/>
        <v>0</v>
      </c>
      <c r="AA500" s="187">
        <f t="shared" si="988"/>
        <v>0</v>
      </c>
      <c r="AB500" s="187">
        <f t="shared" si="982"/>
        <v>0</v>
      </c>
      <c r="AC500" s="187">
        <f t="shared" si="988"/>
        <v>0</v>
      </c>
      <c r="AD500" s="187">
        <f t="shared" si="988"/>
        <v>0</v>
      </c>
      <c r="AE500" s="187">
        <f t="shared" si="988"/>
        <v>0</v>
      </c>
      <c r="AF500" s="187">
        <f t="shared" si="983"/>
        <v>0</v>
      </c>
      <c r="AG500" s="187">
        <f t="shared" si="988"/>
        <v>0</v>
      </c>
      <c r="AH500" s="187">
        <f t="shared" si="988"/>
        <v>0</v>
      </c>
      <c r="AI500" s="187">
        <f t="shared" si="988"/>
        <v>0</v>
      </c>
      <c r="AJ500" s="187">
        <f t="shared" si="984"/>
        <v>0</v>
      </c>
      <c r="AK500" s="187">
        <f t="shared" si="988"/>
        <v>0</v>
      </c>
      <c r="AL500" s="187">
        <f t="shared" si="988"/>
        <v>0</v>
      </c>
      <c r="AM500" s="187">
        <f t="shared" si="988"/>
        <v>0</v>
      </c>
      <c r="AN500" s="187">
        <f t="shared" si="985"/>
        <v>0</v>
      </c>
      <c r="AO500" s="187">
        <f t="shared" si="986"/>
        <v>0</v>
      </c>
    </row>
    <row r="501" spans="2:41">
      <c r="B501" s="176" t="s">
        <v>371</v>
      </c>
      <c r="C501" s="177" t="s">
        <v>237</v>
      </c>
      <c r="D5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78">
        <f t="shared" si="975"/>
        <v>0</v>
      </c>
      <c r="G501" s="178"/>
      <c r="H501" s="178">
        <f t="shared" si="977"/>
        <v>0</v>
      </c>
      <c r="I501" s="178"/>
      <c r="J501" s="178">
        <f t="shared" si="978"/>
        <v>0</v>
      </c>
      <c r="K5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1" s="178">
        <f t="shared" si="982"/>
        <v>0</v>
      </c>
      <c r="AC5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1" s="178">
        <f t="shared" si="983"/>
        <v>0</v>
      </c>
      <c r="AG5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1" s="178">
        <f t="shared" si="984"/>
        <v>0</v>
      </c>
      <c r="AK5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1" s="178">
        <f t="shared" si="985"/>
        <v>0</v>
      </c>
      <c r="AO501" s="178">
        <f t="shared" si="986"/>
        <v>0</v>
      </c>
    </row>
    <row r="502" spans="2:41">
      <c r="B502" s="176" t="s">
        <v>1235</v>
      </c>
      <c r="C502" s="177" t="s">
        <v>1236</v>
      </c>
      <c r="D5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78">
        <f t="shared" si="975"/>
        <v>0</v>
      </c>
      <c r="G502" s="178"/>
      <c r="H502" s="178">
        <f t="shared" si="977"/>
        <v>0</v>
      </c>
      <c r="I502" s="178"/>
      <c r="J502" s="178">
        <f t="shared" si="978"/>
        <v>0</v>
      </c>
      <c r="K5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2" s="178">
        <f t="shared" si="982"/>
        <v>0</v>
      </c>
      <c r="AC5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2" s="178">
        <f t="shared" si="983"/>
        <v>0</v>
      </c>
      <c r="AG5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2" s="178">
        <f t="shared" si="984"/>
        <v>0</v>
      </c>
      <c r="AK5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2" s="178">
        <f t="shared" si="985"/>
        <v>0</v>
      </c>
      <c r="AO502" s="178">
        <f t="shared" si="986"/>
        <v>0</v>
      </c>
    </row>
    <row r="503" spans="2:41">
      <c r="B503" s="176" t="s">
        <v>1237</v>
      </c>
      <c r="C503" s="177" t="s">
        <v>1238</v>
      </c>
      <c r="D5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78">
        <f t="shared" ref="F503:F506" si="991">D503+E503</f>
        <v>0</v>
      </c>
      <c r="G503" s="178"/>
      <c r="H503" s="178">
        <f t="shared" ref="H503:H506" si="992">F503-G503</f>
        <v>0</v>
      </c>
      <c r="I503" s="178"/>
      <c r="J503" s="178">
        <f t="shared" ref="J503:J506" si="993">F503-I503</f>
        <v>0</v>
      </c>
      <c r="K5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3" s="178">
        <f t="shared" ref="AB503:AB506" si="994">Y503+Z503+AA503</f>
        <v>0</v>
      </c>
      <c r="AC5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3" s="178">
        <f t="shared" ref="AF503:AF506" si="995">AC503+AD503+AE503</f>
        <v>0</v>
      </c>
      <c r="AG5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3" s="178">
        <f t="shared" ref="AJ503:AJ506" si="996">AG503+AH503+AI503</f>
        <v>0</v>
      </c>
      <c r="AK5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3" s="178">
        <f t="shared" ref="AN503:AN506" si="997">AK503+AL503+AM503</f>
        <v>0</v>
      </c>
      <c r="AO503" s="178">
        <f t="shared" ref="AO503:AO506" si="998">AB503+AF503+AJ503+AN503</f>
        <v>0</v>
      </c>
    </row>
    <row r="504" spans="2:41">
      <c r="B504" s="176" t="s">
        <v>372</v>
      </c>
      <c r="C504" s="177" t="s">
        <v>238</v>
      </c>
      <c r="D5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78">
        <f t="shared" si="991"/>
        <v>0</v>
      </c>
      <c r="G504" s="178"/>
      <c r="H504" s="178">
        <f t="shared" si="992"/>
        <v>0</v>
      </c>
      <c r="I504" s="178"/>
      <c r="J504" s="178">
        <f t="shared" si="993"/>
        <v>0</v>
      </c>
      <c r="K5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4" s="178">
        <f t="shared" si="994"/>
        <v>0</v>
      </c>
      <c r="AC5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4" s="178">
        <f t="shared" si="995"/>
        <v>0</v>
      </c>
      <c r="AG5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4" s="178">
        <f t="shared" si="996"/>
        <v>0</v>
      </c>
      <c r="AK5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4" s="178">
        <f t="shared" si="997"/>
        <v>0</v>
      </c>
      <c r="AO504" s="178">
        <f t="shared" si="998"/>
        <v>0</v>
      </c>
    </row>
    <row r="505" spans="2:41">
      <c r="B505" s="176" t="s">
        <v>1239</v>
      </c>
      <c r="C505" s="177" t="s">
        <v>1240</v>
      </c>
      <c r="D5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78">
        <f t="shared" ref="F505" si="999">D505+E505</f>
        <v>0</v>
      </c>
      <c r="G505" s="178"/>
      <c r="H505" s="178">
        <f t="shared" ref="H505" si="1000">F505-G505</f>
        <v>0</v>
      </c>
      <c r="I505" s="178"/>
      <c r="J505" s="178">
        <f t="shared" ref="J505" si="1001">F505-I505</f>
        <v>0</v>
      </c>
      <c r="K5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5" s="178">
        <f t="shared" ref="AB505" si="1002">Y505+Z505+AA505</f>
        <v>0</v>
      </c>
      <c r="AC5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5" s="178">
        <f t="shared" ref="AF505" si="1003">AC505+AD505+AE505</f>
        <v>0</v>
      </c>
      <c r="AG5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5" s="178">
        <f t="shared" ref="AJ505" si="1004">AG505+AH505+AI505</f>
        <v>0</v>
      </c>
      <c r="AK5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5" s="178">
        <f t="shared" ref="AN505" si="1005">AK505+AL505+AM505</f>
        <v>0</v>
      </c>
      <c r="AO505" s="178">
        <f t="shared" ref="AO505" si="1006">AB505+AF505+AJ505+AN505</f>
        <v>0</v>
      </c>
    </row>
    <row r="506" spans="2:41">
      <c r="B506" s="176" t="s">
        <v>1241</v>
      </c>
      <c r="C506" s="177" t="s">
        <v>1242</v>
      </c>
      <c r="D50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78">
        <f t="shared" si="991"/>
        <v>0</v>
      </c>
      <c r="G506" s="178"/>
      <c r="H506" s="178">
        <f t="shared" si="992"/>
        <v>0</v>
      </c>
      <c r="I506" s="178"/>
      <c r="J506" s="178">
        <f t="shared" si="993"/>
        <v>0</v>
      </c>
      <c r="K5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6" s="178">
        <f t="shared" si="994"/>
        <v>0</v>
      </c>
      <c r="AC5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6" s="178">
        <f t="shared" si="995"/>
        <v>0</v>
      </c>
      <c r="AG5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6" s="178">
        <f t="shared" si="996"/>
        <v>0</v>
      </c>
      <c r="AK5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6" s="178">
        <f t="shared" si="997"/>
        <v>0</v>
      </c>
      <c r="AO506" s="178">
        <f t="shared" si="998"/>
        <v>0</v>
      </c>
    </row>
    <row r="507" spans="2:41">
      <c r="B507" s="176" t="s">
        <v>1243</v>
      </c>
      <c r="C507" s="177" t="s">
        <v>1244</v>
      </c>
      <c r="D50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78">
        <f t="shared" ref="F507" si="1007">D507+E507</f>
        <v>0</v>
      </c>
      <c r="G507" s="178"/>
      <c r="H507" s="178">
        <f t="shared" ref="H507" si="1008">F507-G507</f>
        <v>0</v>
      </c>
      <c r="I507" s="178"/>
      <c r="J507" s="178">
        <f t="shared" ref="J507" si="1009">F507-I507</f>
        <v>0</v>
      </c>
      <c r="K5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7" s="178">
        <f t="shared" ref="AB507" si="1010">Y507+Z507+AA507</f>
        <v>0</v>
      </c>
      <c r="AC5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7" s="178">
        <f t="shared" ref="AF507" si="1011">AC507+AD507+AE507</f>
        <v>0</v>
      </c>
      <c r="AG5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7" s="178">
        <f t="shared" ref="AJ507" si="1012">AG507+AH507+AI507</f>
        <v>0</v>
      </c>
      <c r="AK5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7" s="178">
        <f t="shared" ref="AN507" si="1013">AK507+AL507+AM507</f>
        <v>0</v>
      </c>
      <c r="AO507" s="178">
        <f t="shared" ref="AO507" si="1014">AB507+AF507+AJ507+AN507</f>
        <v>0</v>
      </c>
    </row>
    <row r="508" spans="2:41">
      <c r="B508" s="176" t="s">
        <v>1245</v>
      </c>
      <c r="C508" s="177" t="s">
        <v>1246</v>
      </c>
      <c r="D5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78">
        <f t="shared" si="975"/>
        <v>0</v>
      </c>
      <c r="G508" s="178"/>
      <c r="H508" s="178">
        <f t="shared" si="977"/>
        <v>0</v>
      </c>
      <c r="I508" s="178"/>
      <c r="J508" s="178">
        <f t="shared" si="978"/>
        <v>0</v>
      </c>
      <c r="K5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8" s="178">
        <f t="shared" si="982"/>
        <v>0</v>
      </c>
      <c r="AC5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8" s="178">
        <f t="shared" si="983"/>
        <v>0</v>
      </c>
      <c r="AG5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8" s="178">
        <f t="shared" si="984"/>
        <v>0</v>
      </c>
      <c r="AK5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8" s="178">
        <f t="shared" si="985"/>
        <v>0</v>
      </c>
      <c r="AO508" s="178">
        <f t="shared" si="986"/>
        <v>0</v>
      </c>
    </row>
    <row r="509" spans="2:41">
      <c r="B509" s="185" t="s">
        <v>373</v>
      </c>
      <c r="C509" s="186" t="s">
        <v>239</v>
      </c>
      <c r="D509" s="187">
        <f>SUM(D510:D525)</f>
        <v>0</v>
      </c>
      <c r="E509" s="187">
        <f>SUM(E510:E525)</f>
        <v>0</v>
      </c>
      <c r="F509" s="187">
        <f t="shared" si="975"/>
        <v>0</v>
      </c>
      <c r="G509" s="187">
        <f>SUM(G510:G525)</f>
        <v>0</v>
      </c>
      <c r="H509" s="187">
        <f t="shared" si="977"/>
        <v>0</v>
      </c>
      <c r="I509" s="187">
        <f>SUM(I510:I525)</f>
        <v>0</v>
      </c>
      <c r="J509" s="187">
        <f t="shared" si="978"/>
        <v>0</v>
      </c>
      <c r="K509" s="187">
        <f t="shared" ref="K509:AA509" si="1015">SUM(K510:K525)</f>
        <v>0</v>
      </c>
      <c r="L509" s="187">
        <f t="shared" si="1015"/>
        <v>0</v>
      </c>
      <c r="M509" s="187">
        <f t="shared" si="1015"/>
        <v>0</v>
      </c>
      <c r="N509" s="187">
        <f t="shared" si="1015"/>
        <v>0</v>
      </c>
      <c r="O509" s="187">
        <f t="shared" si="1015"/>
        <v>0</v>
      </c>
      <c r="P509" s="187">
        <f t="shared" ref="P509:Q509" si="1016">SUM(P510:P525)</f>
        <v>0</v>
      </c>
      <c r="Q509" s="187">
        <f t="shared" si="1016"/>
        <v>0</v>
      </c>
      <c r="R509" s="187">
        <f t="shared" si="1015"/>
        <v>0</v>
      </c>
      <c r="S509" s="187">
        <f t="shared" si="1015"/>
        <v>0</v>
      </c>
      <c r="T509" s="187">
        <f t="shared" si="1015"/>
        <v>0</v>
      </c>
      <c r="U509" s="187">
        <f t="shared" si="1015"/>
        <v>0</v>
      </c>
      <c r="V509" s="187">
        <f t="shared" ref="V509" si="1017">SUM(V510:V525)</f>
        <v>0</v>
      </c>
      <c r="W509" s="187">
        <f t="shared" si="1015"/>
        <v>0</v>
      </c>
      <c r="X509" s="187">
        <f t="shared" si="1015"/>
        <v>0</v>
      </c>
      <c r="Y509" s="187">
        <f t="shared" si="1015"/>
        <v>0</v>
      </c>
      <c r="Z509" s="187">
        <f t="shared" si="1015"/>
        <v>0</v>
      </c>
      <c r="AA509" s="187">
        <f t="shared" si="1015"/>
        <v>0</v>
      </c>
      <c r="AB509" s="187">
        <f t="shared" si="982"/>
        <v>0</v>
      </c>
      <c r="AC509" s="187">
        <f>SUM(AC510:AC525)</f>
        <v>0</v>
      </c>
      <c r="AD509" s="187">
        <f>SUM(AD510:AD525)</f>
        <v>0</v>
      </c>
      <c r="AE509" s="187">
        <f>SUM(AE510:AE525)</f>
        <v>0</v>
      </c>
      <c r="AF509" s="187">
        <f t="shared" si="983"/>
        <v>0</v>
      </c>
      <c r="AG509" s="187">
        <f>SUM(AG510:AG525)</f>
        <v>0</v>
      </c>
      <c r="AH509" s="187">
        <f>SUM(AH510:AH525)</f>
        <v>0</v>
      </c>
      <c r="AI509" s="187">
        <f>SUM(AI510:AI525)</f>
        <v>0</v>
      </c>
      <c r="AJ509" s="187">
        <f t="shared" si="984"/>
        <v>0</v>
      </c>
      <c r="AK509" s="187">
        <f>SUM(AK510:AK525)</f>
        <v>0</v>
      </c>
      <c r="AL509" s="187">
        <f>SUM(AL510:AL525)</f>
        <v>0</v>
      </c>
      <c r="AM509" s="187">
        <f>SUM(AM510:AM525)</f>
        <v>0</v>
      </c>
      <c r="AN509" s="187">
        <f t="shared" si="985"/>
        <v>0</v>
      </c>
      <c r="AO509" s="187">
        <f t="shared" si="986"/>
        <v>0</v>
      </c>
    </row>
    <row r="510" spans="2:41">
      <c r="B510" s="176" t="s">
        <v>374</v>
      </c>
      <c r="C510" s="177" t="s">
        <v>240</v>
      </c>
      <c r="D5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78">
        <f t="shared" si="975"/>
        <v>0</v>
      </c>
      <c r="G510" s="178"/>
      <c r="H510" s="178">
        <f t="shared" si="977"/>
        <v>0</v>
      </c>
      <c r="I510" s="178"/>
      <c r="J510" s="178">
        <f t="shared" si="978"/>
        <v>0</v>
      </c>
      <c r="K5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0" s="178">
        <f t="shared" si="982"/>
        <v>0</v>
      </c>
      <c r="AC5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0" s="178">
        <f t="shared" si="983"/>
        <v>0</v>
      </c>
      <c r="AG5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0" s="178">
        <f t="shared" si="984"/>
        <v>0</v>
      </c>
      <c r="AK5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0" s="178">
        <f t="shared" si="985"/>
        <v>0</v>
      </c>
      <c r="AO510" s="178">
        <f t="shared" si="986"/>
        <v>0</v>
      </c>
    </row>
    <row r="511" spans="2:41">
      <c r="B511" s="176" t="s">
        <v>1247</v>
      </c>
      <c r="C511" s="177" t="s">
        <v>1248</v>
      </c>
      <c r="D5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78">
        <f t="shared" ref="F511:F518" si="1018">D511+E511</f>
        <v>0</v>
      </c>
      <c r="G511" s="178"/>
      <c r="H511" s="178">
        <f t="shared" ref="H511:H518" si="1019">F511-G511</f>
        <v>0</v>
      </c>
      <c r="I511" s="178"/>
      <c r="J511" s="178">
        <f t="shared" ref="J511:J518" si="1020">F511-I511</f>
        <v>0</v>
      </c>
      <c r="K5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1" s="178">
        <f t="shared" ref="AB511:AB518" si="1021">Y511+Z511+AA511</f>
        <v>0</v>
      </c>
      <c r="AC5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1" s="178">
        <f t="shared" ref="AF511:AF518" si="1022">AC511+AD511+AE511</f>
        <v>0</v>
      </c>
      <c r="AG5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1" s="178">
        <f t="shared" ref="AJ511:AJ518" si="1023">AG511+AH511+AI511</f>
        <v>0</v>
      </c>
      <c r="AK5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1" s="178">
        <f t="shared" ref="AN511:AN518" si="1024">AK511+AL511+AM511</f>
        <v>0</v>
      </c>
      <c r="AO511" s="178">
        <f t="shared" ref="AO511:AO518" si="1025">AB511+AF511+AJ511+AN511</f>
        <v>0</v>
      </c>
    </row>
    <row r="512" spans="2:41">
      <c r="B512" s="176" t="s">
        <v>1249</v>
      </c>
      <c r="C512" s="177" t="s">
        <v>1250</v>
      </c>
      <c r="D51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78">
        <f t="shared" si="1018"/>
        <v>0</v>
      </c>
      <c r="G512" s="178"/>
      <c r="H512" s="178">
        <f t="shared" si="1019"/>
        <v>0</v>
      </c>
      <c r="I512" s="178"/>
      <c r="J512" s="178">
        <f t="shared" si="1020"/>
        <v>0</v>
      </c>
      <c r="K5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2" s="178">
        <f t="shared" si="1021"/>
        <v>0</v>
      </c>
      <c r="AC5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2" s="178">
        <f t="shared" si="1022"/>
        <v>0</v>
      </c>
      <c r="AG5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2" s="178">
        <f t="shared" si="1023"/>
        <v>0</v>
      </c>
      <c r="AK5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2" s="178">
        <f t="shared" si="1024"/>
        <v>0</v>
      </c>
      <c r="AO512" s="178">
        <f t="shared" si="1025"/>
        <v>0</v>
      </c>
    </row>
    <row r="513" spans="2:41">
      <c r="B513" s="176" t="s">
        <v>1251</v>
      </c>
      <c r="C513" s="177" t="s">
        <v>1252</v>
      </c>
      <c r="D5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78">
        <f t="shared" si="1018"/>
        <v>0</v>
      </c>
      <c r="G513" s="178"/>
      <c r="H513" s="178">
        <f t="shared" si="1019"/>
        <v>0</v>
      </c>
      <c r="I513" s="178"/>
      <c r="J513" s="178">
        <f t="shared" si="1020"/>
        <v>0</v>
      </c>
      <c r="K5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3" s="178">
        <f t="shared" si="1021"/>
        <v>0</v>
      </c>
      <c r="AC5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3" s="178">
        <f t="shared" si="1022"/>
        <v>0</v>
      </c>
      <c r="AG5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3" s="178">
        <f t="shared" si="1023"/>
        <v>0</v>
      </c>
      <c r="AK5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3" s="178">
        <f t="shared" si="1024"/>
        <v>0</v>
      </c>
      <c r="AO513" s="178">
        <f t="shared" si="1025"/>
        <v>0</v>
      </c>
    </row>
    <row r="514" spans="2:41">
      <c r="B514" s="176" t="s">
        <v>1253</v>
      </c>
      <c r="C514" s="177" t="s">
        <v>1254</v>
      </c>
      <c r="D5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78">
        <f t="shared" si="1018"/>
        <v>0</v>
      </c>
      <c r="G514" s="178"/>
      <c r="H514" s="178">
        <f t="shared" si="1019"/>
        <v>0</v>
      </c>
      <c r="I514" s="178"/>
      <c r="J514" s="178">
        <f t="shared" si="1020"/>
        <v>0</v>
      </c>
      <c r="K5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4" s="178">
        <f t="shared" si="1021"/>
        <v>0</v>
      </c>
      <c r="AC5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4" s="178">
        <f t="shared" si="1022"/>
        <v>0</v>
      </c>
      <c r="AG5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4" s="178">
        <f t="shared" si="1023"/>
        <v>0</v>
      </c>
      <c r="AK5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4" s="178">
        <f t="shared" si="1024"/>
        <v>0</v>
      </c>
      <c r="AO514" s="178">
        <f t="shared" si="1025"/>
        <v>0</v>
      </c>
    </row>
    <row r="515" spans="2:41">
      <c r="B515" s="176" t="s">
        <v>1255</v>
      </c>
      <c r="C515" s="177" t="s">
        <v>1256</v>
      </c>
      <c r="D5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78">
        <f t="shared" si="1018"/>
        <v>0</v>
      </c>
      <c r="G515" s="178"/>
      <c r="H515" s="178">
        <f t="shared" si="1019"/>
        <v>0</v>
      </c>
      <c r="I515" s="178"/>
      <c r="J515" s="178">
        <f t="shared" si="1020"/>
        <v>0</v>
      </c>
      <c r="K5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5" s="178">
        <f t="shared" si="1021"/>
        <v>0</v>
      </c>
      <c r="AC5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5" s="178">
        <f t="shared" si="1022"/>
        <v>0</v>
      </c>
      <c r="AG5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5" s="178">
        <f t="shared" si="1023"/>
        <v>0</v>
      </c>
      <c r="AK5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5" s="178">
        <f t="shared" si="1024"/>
        <v>0</v>
      </c>
      <c r="AO515" s="178">
        <f t="shared" si="1025"/>
        <v>0</v>
      </c>
    </row>
    <row r="516" spans="2:41">
      <c r="B516" s="176" t="s">
        <v>1257</v>
      </c>
      <c r="C516" s="177" t="s">
        <v>1258</v>
      </c>
      <c r="D5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78">
        <f t="shared" si="1018"/>
        <v>0</v>
      </c>
      <c r="G516" s="178"/>
      <c r="H516" s="178">
        <f t="shared" si="1019"/>
        <v>0</v>
      </c>
      <c r="I516" s="178"/>
      <c r="J516" s="178">
        <f t="shared" si="1020"/>
        <v>0</v>
      </c>
      <c r="K5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6" s="178">
        <f t="shared" si="1021"/>
        <v>0</v>
      </c>
      <c r="AC5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6" s="178">
        <f t="shared" si="1022"/>
        <v>0</v>
      </c>
      <c r="AG5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6" s="178">
        <f t="shared" si="1023"/>
        <v>0</v>
      </c>
      <c r="AK5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6" s="178">
        <f t="shared" si="1024"/>
        <v>0</v>
      </c>
      <c r="AO516" s="178">
        <f t="shared" si="1025"/>
        <v>0</v>
      </c>
    </row>
    <row r="517" spans="2:41">
      <c r="B517" s="176" t="s">
        <v>1259</v>
      </c>
      <c r="C517" s="177" t="s">
        <v>1260</v>
      </c>
      <c r="D5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78">
        <f t="shared" si="1018"/>
        <v>0</v>
      </c>
      <c r="G517" s="178"/>
      <c r="H517" s="178">
        <f t="shared" si="1019"/>
        <v>0</v>
      </c>
      <c r="I517" s="178"/>
      <c r="J517" s="178">
        <f t="shared" si="1020"/>
        <v>0</v>
      </c>
      <c r="K5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7" s="178">
        <f t="shared" si="1021"/>
        <v>0</v>
      </c>
      <c r="AC5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7" s="178">
        <f t="shared" si="1022"/>
        <v>0</v>
      </c>
      <c r="AG5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7" s="178">
        <f t="shared" si="1023"/>
        <v>0</v>
      </c>
      <c r="AK5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7" s="178">
        <f t="shared" si="1024"/>
        <v>0</v>
      </c>
      <c r="AO517" s="178">
        <f t="shared" si="1025"/>
        <v>0</v>
      </c>
    </row>
    <row r="518" spans="2:41">
      <c r="B518" s="176" t="s">
        <v>1261</v>
      </c>
      <c r="C518" s="177" t="s">
        <v>1262</v>
      </c>
      <c r="D5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78">
        <f t="shared" si="1018"/>
        <v>0</v>
      </c>
      <c r="G518" s="178"/>
      <c r="H518" s="178">
        <f t="shared" si="1019"/>
        <v>0</v>
      </c>
      <c r="I518" s="178"/>
      <c r="J518" s="178">
        <f t="shared" si="1020"/>
        <v>0</v>
      </c>
      <c r="K5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8" s="178">
        <f t="shared" si="1021"/>
        <v>0</v>
      </c>
      <c r="AC5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8" s="178">
        <f t="shared" si="1022"/>
        <v>0</v>
      </c>
      <c r="AG5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8" s="178">
        <f t="shared" si="1023"/>
        <v>0</v>
      </c>
      <c r="AK5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8" s="178">
        <f t="shared" si="1024"/>
        <v>0</v>
      </c>
      <c r="AO518" s="178">
        <f t="shared" si="1025"/>
        <v>0</v>
      </c>
    </row>
    <row r="519" spans="2:41">
      <c r="B519" s="176" t="s">
        <v>1263</v>
      </c>
      <c r="C519" s="177" t="s">
        <v>1264</v>
      </c>
      <c r="D5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78">
        <f t="shared" si="975"/>
        <v>0</v>
      </c>
      <c r="G519" s="178"/>
      <c r="H519" s="178">
        <f t="shared" si="977"/>
        <v>0</v>
      </c>
      <c r="I519" s="178"/>
      <c r="J519" s="178">
        <f t="shared" si="978"/>
        <v>0</v>
      </c>
      <c r="K5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9" s="178">
        <f t="shared" si="982"/>
        <v>0</v>
      </c>
      <c r="AC5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9" s="178">
        <f t="shared" si="983"/>
        <v>0</v>
      </c>
      <c r="AG5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9" s="178">
        <f t="shared" si="984"/>
        <v>0</v>
      </c>
      <c r="AK5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9" s="178">
        <f t="shared" si="985"/>
        <v>0</v>
      </c>
      <c r="AO519" s="178">
        <f t="shared" si="986"/>
        <v>0</v>
      </c>
    </row>
    <row r="520" spans="2:41">
      <c r="B520" s="176" t="s">
        <v>1265</v>
      </c>
      <c r="C520" s="177" t="s">
        <v>1266</v>
      </c>
      <c r="D5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78">
        <f t="shared" si="975"/>
        <v>0</v>
      </c>
      <c r="G520" s="178"/>
      <c r="H520" s="178">
        <f t="shared" si="977"/>
        <v>0</v>
      </c>
      <c r="I520" s="178"/>
      <c r="J520" s="178">
        <f t="shared" si="978"/>
        <v>0</v>
      </c>
      <c r="K5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0" s="178">
        <f t="shared" si="982"/>
        <v>0</v>
      </c>
      <c r="AC5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0" s="178">
        <f t="shared" si="983"/>
        <v>0</v>
      </c>
      <c r="AG5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0" s="178">
        <f t="shared" si="984"/>
        <v>0</v>
      </c>
      <c r="AK5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0" s="178">
        <f t="shared" si="985"/>
        <v>0</v>
      </c>
      <c r="AO520" s="178">
        <f t="shared" si="986"/>
        <v>0</v>
      </c>
    </row>
    <row r="521" spans="2:41">
      <c r="B521" s="176" t="s">
        <v>1267</v>
      </c>
      <c r="C521" s="177" t="s">
        <v>1268</v>
      </c>
      <c r="D5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78">
        <f t="shared" ref="F521:F522" si="1026">D521+E521</f>
        <v>0</v>
      </c>
      <c r="G521" s="178"/>
      <c r="H521" s="178">
        <f t="shared" ref="H521:H522" si="1027">F521-G521</f>
        <v>0</v>
      </c>
      <c r="I521" s="178"/>
      <c r="J521" s="178">
        <f t="shared" ref="J521:J522" si="1028">F521-I521</f>
        <v>0</v>
      </c>
      <c r="K5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1" s="178">
        <f t="shared" ref="AB521:AB522" si="1029">Y521+Z521+AA521</f>
        <v>0</v>
      </c>
      <c r="AC5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1" s="178">
        <f t="shared" ref="AF521:AF522" si="1030">AC521+AD521+AE521</f>
        <v>0</v>
      </c>
      <c r="AG5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1" s="178">
        <f t="shared" ref="AJ521:AJ522" si="1031">AG521+AH521+AI521</f>
        <v>0</v>
      </c>
      <c r="AK5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1" s="178">
        <f t="shared" ref="AN521:AN522" si="1032">AK521+AL521+AM521</f>
        <v>0</v>
      </c>
      <c r="AO521" s="178">
        <f t="shared" ref="AO521:AO522" si="1033">AB521+AF521+AJ521+AN521</f>
        <v>0</v>
      </c>
    </row>
    <row r="522" spans="2:41">
      <c r="B522" s="176" t="s">
        <v>1269</v>
      </c>
      <c r="C522" s="177" t="s">
        <v>1270</v>
      </c>
      <c r="D5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78">
        <f t="shared" si="1026"/>
        <v>0</v>
      </c>
      <c r="G522" s="178"/>
      <c r="H522" s="178">
        <f t="shared" si="1027"/>
        <v>0</v>
      </c>
      <c r="I522" s="178"/>
      <c r="J522" s="178">
        <f t="shared" si="1028"/>
        <v>0</v>
      </c>
      <c r="K5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2" s="178">
        <f t="shared" si="1029"/>
        <v>0</v>
      </c>
      <c r="AC5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2" s="178">
        <f t="shared" si="1030"/>
        <v>0</v>
      </c>
      <c r="AG5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2" s="178">
        <f t="shared" si="1031"/>
        <v>0</v>
      </c>
      <c r="AK5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2" s="178">
        <f t="shared" si="1032"/>
        <v>0</v>
      </c>
      <c r="AO522" s="178">
        <f t="shared" si="1033"/>
        <v>0</v>
      </c>
    </row>
    <row r="523" spans="2:41">
      <c r="B523" s="176" t="s">
        <v>1271</v>
      </c>
      <c r="C523" s="177" t="s">
        <v>1272</v>
      </c>
      <c r="D5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78">
        <f t="shared" ref="F523:F524" si="1034">D523+E523</f>
        <v>0</v>
      </c>
      <c r="G523" s="178"/>
      <c r="H523" s="178">
        <f t="shared" ref="H523:H524" si="1035">F523-G523</f>
        <v>0</v>
      </c>
      <c r="I523" s="178"/>
      <c r="J523" s="178">
        <f t="shared" ref="J523:J524" si="1036">F523-I523</f>
        <v>0</v>
      </c>
      <c r="K5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3" s="178">
        <f t="shared" ref="AB523:AB524" si="1037">Y523+Z523+AA523</f>
        <v>0</v>
      </c>
      <c r="AC5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3" s="178">
        <f t="shared" ref="AF523:AF524" si="1038">AC523+AD523+AE523</f>
        <v>0</v>
      </c>
      <c r="AG5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3" s="178">
        <f t="shared" ref="AJ523:AJ524" si="1039">AG523+AH523+AI523</f>
        <v>0</v>
      </c>
      <c r="AK5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3" s="178">
        <f t="shared" ref="AN523:AN524" si="1040">AK523+AL523+AM523</f>
        <v>0</v>
      </c>
      <c r="AO523" s="178">
        <f t="shared" ref="AO523:AO524" si="1041">AB523+AF523+AJ523+AN523</f>
        <v>0</v>
      </c>
    </row>
    <row r="524" spans="2:41">
      <c r="B524" s="176" t="s">
        <v>1273</v>
      </c>
      <c r="C524" s="177" t="s">
        <v>1274</v>
      </c>
      <c r="D5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78">
        <f t="shared" si="1034"/>
        <v>0</v>
      </c>
      <c r="G524" s="178"/>
      <c r="H524" s="178">
        <f t="shared" si="1035"/>
        <v>0</v>
      </c>
      <c r="I524" s="178"/>
      <c r="J524" s="178">
        <f t="shared" si="1036"/>
        <v>0</v>
      </c>
      <c r="K5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4" s="178">
        <f t="shared" si="1037"/>
        <v>0</v>
      </c>
      <c r="AC5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4" s="178">
        <f t="shared" si="1038"/>
        <v>0</v>
      </c>
      <c r="AG5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4" s="178">
        <f t="shared" si="1039"/>
        <v>0</v>
      </c>
      <c r="AK5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4" s="178">
        <f t="shared" si="1040"/>
        <v>0</v>
      </c>
      <c r="AO524" s="178">
        <f t="shared" si="1041"/>
        <v>0</v>
      </c>
    </row>
    <row r="525" spans="2:41">
      <c r="B525" s="176" t="s">
        <v>1275</v>
      </c>
      <c r="C525" s="177" t="s">
        <v>1276</v>
      </c>
      <c r="D5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78">
        <f t="shared" si="975"/>
        <v>0</v>
      </c>
      <c r="G525" s="178"/>
      <c r="H525" s="178">
        <f t="shared" si="977"/>
        <v>0</v>
      </c>
      <c r="I525" s="178"/>
      <c r="J525" s="178">
        <f t="shared" si="978"/>
        <v>0</v>
      </c>
      <c r="K5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5" s="178">
        <f t="shared" si="982"/>
        <v>0</v>
      </c>
      <c r="AC5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5" s="178">
        <f t="shared" si="983"/>
        <v>0</v>
      </c>
      <c r="AG5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5" s="178">
        <f t="shared" si="984"/>
        <v>0</v>
      </c>
      <c r="AK5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5" s="178">
        <f t="shared" si="985"/>
        <v>0</v>
      </c>
      <c r="AO525" s="178">
        <f t="shared" si="986"/>
        <v>0</v>
      </c>
    </row>
    <row r="526" spans="2:41">
      <c r="B526" s="173" t="s">
        <v>375</v>
      </c>
      <c r="C526" s="174" t="s">
        <v>241</v>
      </c>
      <c r="D526" s="175">
        <f>D527+D541</f>
        <v>0</v>
      </c>
      <c r="E526" s="175">
        <f>E527+E541</f>
        <v>0</v>
      </c>
      <c r="F526" s="175">
        <f t="shared" si="975"/>
        <v>0</v>
      </c>
      <c r="G526" s="175">
        <f t="shared" ref="G526:I526" si="1042">G527+G541</f>
        <v>0</v>
      </c>
      <c r="H526" s="175">
        <f t="shared" si="977"/>
        <v>0</v>
      </c>
      <c r="I526" s="175">
        <f t="shared" si="1042"/>
        <v>0</v>
      </c>
      <c r="J526" s="175">
        <f t="shared" si="978"/>
        <v>0</v>
      </c>
      <c r="K526" s="175">
        <f t="shared" ref="K526:AM526" si="1043">K527+K541</f>
        <v>0</v>
      </c>
      <c r="L526" s="175">
        <f t="shared" si="1043"/>
        <v>0</v>
      </c>
      <c r="M526" s="175">
        <f t="shared" si="1043"/>
        <v>0</v>
      </c>
      <c r="N526" s="175">
        <f t="shared" si="1043"/>
        <v>0</v>
      </c>
      <c r="O526" s="175">
        <f t="shared" si="1043"/>
        <v>0</v>
      </c>
      <c r="P526" s="175">
        <f t="shared" ref="P526:Q526" si="1044">P527+P541</f>
        <v>0</v>
      </c>
      <c r="Q526" s="175">
        <f t="shared" si="1044"/>
        <v>0</v>
      </c>
      <c r="R526" s="175">
        <f t="shared" si="1043"/>
        <v>0</v>
      </c>
      <c r="S526" s="175">
        <f t="shared" si="1043"/>
        <v>0</v>
      </c>
      <c r="T526" s="175">
        <f t="shared" si="1043"/>
        <v>0</v>
      </c>
      <c r="U526" s="175">
        <f t="shared" si="1043"/>
        <v>0</v>
      </c>
      <c r="V526" s="175">
        <f t="shared" ref="V526" si="1045">V527+V541</f>
        <v>0</v>
      </c>
      <c r="W526" s="175">
        <f t="shared" si="1043"/>
        <v>0</v>
      </c>
      <c r="X526" s="175">
        <f t="shared" si="1043"/>
        <v>0</v>
      </c>
      <c r="Y526" s="175">
        <f t="shared" si="1043"/>
        <v>0</v>
      </c>
      <c r="Z526" s="175">
        <f t="shared" si="1043"/>
        <v>0</v>
      </c>
      <c r="AA526" s="175">
        <f t="shared" si="1043"/>
        <v>0</v>
      </c>
      <c r="AB526" s="175">
        <f t="shared" si="982"/>
        <v>0</v>
      </c>
      <c r="AC526" s="175">
        <f t="shared" si="1043"/>
        <v>0</v>
      </c>
      <c r="AD526" s="175">
        <f t="shared" si="1043"/>
        <v>0</v>
      </c>
      <c r="AE526" s="175">
        <f t="shared" si="1043"/>
        <v>0</v>
      </c>
      <c r="AF526" s="175">
        <f t="shared" si="983"/>
        <v>0</v>
      </c>
      <c r="AG526" s="175">
        <f t="shared" si="1043"/>
        <v>0</v>
      </c>
      <c r="AH526" s="175">
        <f t="shared" si="1043"/>
        <v>0</v>
      </c>
      <c r="AI526" s="175">
        <f t="shared" si="1043"/>
        <v>0</v>
      </c>
      <c r="AJ526" s="175">
        <f t="shared" si="984"/>
        <v>0</v>
      </c>
      <c r="AK526" s="175">
        <f t="shared" si="1043"/>
        <v>0</v>
      </c>
      <c r="AL526" s="175">
        <f t="shared" si="1043"/>
        <v>0</v>
      </c>
      <c r="AM526" s="175">
        <f t="shared" si="1043"/>
        <v>0</v>
      </c>
      <c r="AN526" s="175">
        <f t="shared" si="985"/>
        <v>0</v>
      </c>
      <c r="AO526" s="175">
        <f t="shared" si="986"/>
        <v>0</v>
      </c>
    </row>
    <row r="527" spans="2:41">
      <c r="B527" s="185" t="s">
        <v>376</v>
      </c>
      <c r="C527" s="186" t="s">
        <v>242</v>
      </c>
      <c r="D527" s="187">
        <f>SUM(D528:D540)</f>
        <v>0</v>
      </c>
      <c r="E527" s="187">
        <f>SUM(E528:E540)</f>
        <v>0</v>
      </c>
      <c r="F527" s="187">
        <f t="shared" si="975"/>
        <v>0</v>
      </c>
      <c r="G527" s="187">
        <f t="shared" ref="G527:I527" si="1046">SUM(G528:G540)</f>
        <v>0</v>
      </c>
      <c r="H527" s="187">
        <f t="shared" si="977"/>
        <v>0</v>
      </c>
      <c r="I527" s="187">
        <f t="shared" si="1046"/>
        <v>0</v>
      </c>
      <c r="J527" s="187">
        <f t="shared" si="978"/>
        <v>0</v>
      </c>
      <c r="K527" s="187">
        <f t="shared" ref="K527:AM527" si="1047">SUM(K528:K540)</f>
        <v>0</v>
      </c>
      <c r="L527" s="187">
        <f t="shared" si="1047"/>
        <v>0</v>
      </c>
      <c r="M527" s="187">
        <f t="shared" si="1047"/>
        <v>0</v>
      </c>
      <c r="N527" s="187">
        <f t="shared" si="1047"/>
        <v>0</v>
      </c>
      <c r="O527" s="187">
        <f t="shared" si="1047"/>
        <v>0</v>
      </c>
      <c r="P527" s="187">
        <f t="shared" ref="P527:Q527" si="1048">SUM(P528:P540)</f>
        <v>0</v>
      </c>
      <c r="Q527" s="187">
        <f t="shared" si="1048"/>
        <v>0</v>
      </c>
      <c r="R527" s="187">
        <f t="shared" si="1047"/>
        <v>0</v>
      </c>
      <c r="S527" s="187">
        <f t="shared" si="1047"/>
        <v>0</v>
      </c>
      <c r="T527" s="187">
        <f t="shared" si="1047"/>
        <v>0</v>
      </c>
      <c r="U527" s="187">
        <f t="shared" si="1047"/>
        <v>0</v>
      </c>
      <c r="V527" s="187">
        <f t="shared" ref="V527" si="1049">SUM(V528:V540)</f>
        <v>0</v>
      </c>
      <c r="W527" s="187">
        <f t="shared" si="1047"/>
        <v>0</v>
      </c>
      <c r="X527" s="187">
        <f t="shared" si="1047"/>
        <v>0</v>
      </c>
      <c r="Y527" s="187">
        <f t="shared" si="1047"/>
        <v>0</v>
      </c>
      <c r="Z527" s="187">
        <f t="shared" si="1047"/>
        <v>0</v>
      </c>
      <c r="AA527" s="187">
        <f t="shared" si="1047"/>
        <v>0</v>
      </c>
      <c r="AB527" s="187">
        <f t="shared" si="982"/>
        <v>0</v>
      </c>
      <c r="AC527" s="187">
        <f t="shared" si="1047"/>
        <v>0</v>
      </c>
      <c r="AD527" s="187">
        <f t="shared" si="1047"/>
        <v>0</v>
      </c>
      <c r="AE527" s="187">
        <f t="shared" si="1047"/>
        <v>0</v>
      </c>
      <c r="AF527" s="187">
        <f t="shared" si="983"/>
        <v>0</v>
      </c>
      <c r="AG527" s="187">
        <f t="shared" si="1047"/>
        <v>0</v>
      </c>
      <c r="AH527" s="187">
        <f t="shared" si="1047"/>
        <v>0</v>
      </c>
      <c r="AI527" s="187">
        <f t="shared" si="1047"/>
        <v>0</v>
      </c>
      <c r="AJ527" s="187">
        <f t="shared" si="984"/>
        <v>0</v>
      </c>
      <c r="AK527" s="187">
        <f t="shared" si="1047"/>
        <v>0</v>
      </c>
      <c r="AL527" s="187">
        <f t="shared" si="1047"/>
        <v>0</v>
      </c>
      <c r="AM527" s="187">
        <f t="shared" si="1047"/>
        <v>0</v>
      </c>
      <c r="AN527" s="187">
        <f t="shared" si="985"/>
        <v>0</v>
      </c>
      <c r="AO527" s="187">
        <f t="shared" si="986"/>
        <v>0</v>
      </c>
    </row>
    <row r="528" spans="2:41">
      <c r="B528" s="176" t="s">
        <v>377</v>
      </c>
      <c r="C528" s="177" t="s">
        <v>243</v>
      </c>
      <c r="D5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78">
        <f t="shared" ref="F528:F540" si="1050">D528+E528</f>
        <v>0</v>
      </c>
      <c r="G528" s="178"/>
      <c r="H528" s="178">
        <f t="shared" ref="H528:H540" si="1051">F528-G528</f>
        <v>0</v>
      </c>
      <c r="I528" s="178"/>
      <c r="J528" s="178">
        <f t="shared" ref="J528:J540" si="1052">F528-I528</f>
        <v>0</v>
      </c>
      <c r="K5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8" s="178">
        <f t="shared" ref="AB528:AB540" si="1053">Y528+Z528+AA528</f>
        <v>0</v>
      </c>
      <c r="AC5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8" s="178">
        <f t="shared" ref="AF528:AF540" si="1054">AC528+AD528+AE528</f>
        <v>0</v>
      </c>
      <c r="AG5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8" s="178">
        <f t="shared" ref="AJ528:AJ540" si="1055">AG528+AH528+AI528</f>
        <v>0</v>
      </c>
      <c r="AK5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8" s="178">
        <f t="shared" ref="AN528:AN540" si="1056">AK528+AL528+AM528</f>
        <v>0</v>
      </c>
      <c r="AO528" s="178">
        <f t="shared" ref="AO528:AO540" si="1057">AB528+AF528+AJ528+AN528</f>
        <v>0</v>
      </c>
    </row>
    <row r="529" spans="2:41">
      <c r="B529" s="176" t="s">
        <v>1277</v>
      </c>
      <c r="C529" s="177" t="s">
        <v>1278</v>
      </c>
      <c r="D5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78">
        <f t="shared" ref="F529:F533" si="1058">D529+E529</f>
        <v>0</v>
      </c>
      <c r="G529" s="178"/>
      <c r="H529" s="178">
        <f t="shared" ref="H529:H533" si="1059">F529-G529</f>
        <v>0</v>
      </c>
      <c r="I529" s="178"/>
      <c r="J529" s="178">
        <f t="shared" ref="J529:J533" si="1060">F529-I529</f>
        <v>0</v>
      </c>
      <c r="K5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9" s="178">
        <f t="shared" ref="AB529:AB533" si="1061">Y529+Z529+AA529</f>
        <v>0</v>
      </c>
      <c r="AC5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9" s="178">
        <f t="shared" ref="AF529:AF533" si="1062">AC529+AD529+AE529</f>
        <v>0</v>
      </c>
      <c r="AG5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9" s="178">
        <f t="shared" ref="AJ529:AJ533" si="1063">AG529+AH529+AI529</f>
        <v>0</v>
      </c>
      <c r="AK5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9" s="178">
        <f t="shared" ref="AN529:AN533" si="1064">AK529+AL529+AM529</f>
        <v>0</v>
      </c>
      <c r="AO529" s="178">
        <f t="shared" ref="AO529:AO533" si="1065">AB529+AF529+AJ529+AN529</f>
        <v>0</v>
      </c>
    </row>
    <row r="530" spans="2:41">
      <c r="B530" s="176" t="s">
        <v>1279</v>
      </c>
      <c r="C530" s="177" t="s">
        <v>1280</v>
      </c>
      <c r="D5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78">
        <f t="shared" si="1058"/>
        <v>0</v>
      </c>
      <c r="G530" s="178"/>
      <c r="H530" s="178">
        <f t="shared" si="1059"/>
        <v>0</v>
      </c>
      <c r="I530" s="178"/>
      <c r="J530" s="178">
        <f t="shared" si="1060"/>
        <v>0</v>
      </c>
      <c r="K5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0" s="178">
        <f t="shared" si="1061"/>
        <v>0</v>
      </c>
      <c r="AC5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0" s="178">
        <f t="shared" si="1062"/>
        <v>0</v>
      </c>
      <c r="AG5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0" s="178">
        <f t="shared" si="1063"/>
        <v>0</v>
      </c>
      <c r="AK5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0" s="178">
        <f t="shared" si="1064"/>
        <v>0</v>
      </c>
      <c r="AO530" s="178">
        <f t="shared" si="1065"/>
        <v>0</v>
      </c>
    </row>
    <row r="531" spans="2:41">
      <c r="B531" s="176" t="s">
        <v>1281</v>
      </c>
      <c r="C531" s="177" t="s">
        <v>1282</v>
      </c>
      <c r="D5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78">
        <f t="shared" si="1058"/>
        <v>0</v>
      </c>
      <c r="G531" s="178"/>
      <c r="H531" s="178">
        <f t="shared" si="1059"/>
        <v>0</v>
      </c>
      <c r="I531" s="178"/>
      <c r="J531" s="178">
        <f t="shared" si="1060"/>
        <v>0</v>
      </c>
      <c r="K5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1" s="178">
        <f t="shared" si="1061"/>
        <v>0</v>
      </c>
      <c r="AC5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1" s="178">
        <f t="shared" si="1062"/>
        <v>0</v>
      </c>
      <c r="AG5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1" s="178">
        <f t="shared" si="1063"/>
        <v>0</v>
      </c>
      <c r="AK5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1" s="178">
        <f t="shared" si="1064"/>
        <v>0</v>
      </c>
      <c r="AO531" s="178">
        <f t="shared" si="1065"/>
        <v>0</v>
      </c>
    </row>
    <row r="532" spans="2:41">
      <c r="B532" s="176" t="s">
        <v>1283</v>
      </c>
      <c r="C532" s="177" t="s">
        <v>1284</v>
      </c>
      <c r="D5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78">
        <f t="shared" si="1058"/>
        <v>0</v>
      </c>
      <c r="G532" s="178"/>
      <c r="H532" s="178">
        <f t="shared" si="1059"/>
        <v>0</v>
      </c>
      <c r="I532" s="178"/>
      <c r="J532" s="178">
        <f t="shared" si="1060"/>
        <v>0</v>
      </c>
      <c r="K5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2" s="178">
        <f t="shared" si="1061"/>
        <v>0</v>
      </c>
      <c r="AC5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2" s="178">
        <f t="shared" si="1062"/>
        <v>0</v>
      </c>
      <c r="AG5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2" s="178">
        <f t="shared" si="1063"/>
        <v>0</v>
      </c>
      <c r="AK5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2" s="178">
        <f t="shared" si="1064"/>
        <v>0</v>
      </c>
      <c r="AO532" s="178">
        <f t="shared" si="1065"/>
        <v>0</v>
      </c>
    </row>
    <row r="533" spans="2:41">
      <c r="B533" s="176" t="s">
        <v>1285</v>
      </c>
      <c r="C533" s="177" t="s">
        <v>1286</v>
      </c>
      <c r="D5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78">
        <f t="shared" si="1058"/>
        <v>0</v>
      </c>
      <c r="G533" s="178"/>
      <c r="H533" s="178">
        <f t="shared" si="1059"/>
        <v>0</v>
      </c>
      <c r="I533" s="178"/>
      <c r="J533" s="178">
        <f t="shared" si="1060"/>
        <v>0</v>
      </c>
      <c r="K5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3" s="178">
        <f t="shared" si="1061"/>
        <v>0</v>
      </c>
      <c r="AC5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3" s="178">
        <f t="shared" si="1062"/>
        <v>0</v>
      </c>
      <c r="AG5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3" s="178">
        <f t="shared" si="1063"/>
        <v>0</v>
      </c>
      <c r="AK5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3" s="178">
        <f t="shared" si="1064"/>
        <v>0</v>
      </c>
      <c r="AO533" s="178">
        <f t="shared" si="1065"/>
        <v>0</v>
      </c>
    </row>
    <row r="534" spans="2:41">
      <c r="B534" s="176" t="s">
        <v>378</v>
      </c>
      <c r="C534" s="177" t="s">
        <v>244</v>
      </c>
      <c r="D5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78">
        <f t="shared" si="1050"/>
        <v>0</v>
      </c>
      <c r="G534" s="178"/>
      <c r="H534" s="178">
        <f t="shared" si="1051"/>
        <v>0</v>
      </c>
      <c r="I534" s="178"/>
      <c r="J534" s="178">
        <f t="shared" si="1052"/>
        <v>0</v>
      </c>
      <c r="K5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4" s="178">
        <f t="shared" si="1053"/>
        <v>0</v>
      </c>
      <c r="AC5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4" s="178">
        <f t="shared" si="1054"/>
        <v>0</v>
      </c>
      <c r="AG5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4" s="178">
        <f t="shared" si="1055"/>
        <v>0</v>
      </c>
      <c r="AK5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4" s="178">
        <f t="shared" si="1056"/>
        <v>0</v>
      </c>
      <c r="AO534" s="178">
        <f t="shared" si="1057"/>
        <v>0</v>
      </c>
    </row>
    <row r="535" spans="2:41">
      <c r="B535" s="176" t="s">
        <v>1287</v>
      </c>
      <c r="C535" s="177" t="s">
        <v>1288</v>
      </c>
      <c r="D5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78">
        <f t="shared" si="1050"/>
        <v>0</v>
      </c>
      <c r="G535" s="178"/>
      <c r="H535" s="178">
        <f t="shared" si="1051"/>
        <v>0</v>
      </c>
      <c r="I535" s="178"/>
      <c r="J535" s="178">
        <f t="shared" si="1052"/>
        <v>0</v>
      </c>
      <c r="K5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5" s="178">
        <f t="shared" si="1053"/>
        <v>0</v>
      </c>
      <c r="AC5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5" s="178">
        <f t="shared" si="1054"/>
        <v>0</v>
      </c>
      <c r="AG5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5" s="178">
        <f t="shared" si="1055"/>
        <v>0</v>
      </c>
      <c r="AK5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5" s="178">
        <f t="shared" si="1056"/>
        <v>0</v>
      </c>
      <c r="AO535" s="178">
        <f t="shared" si="1057"/>
        <v>0</v>
      </c>
    </row>
    <row r="536" spans="2:41">
      <c r="B536" s="176" t="s">
        <v>1289</v>
      </c>
      <c r="C536" s="177" t="s">
        <v>1290</v>
      </c>
      <c r="D5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78">
        <f t="shared" si="1050"/>
        <v>0</v>
      </c>
      <c r="G536" s="178"/>
      <c r="H536" s="178">
        <f t="shared" si="1051"/>
        <v>0</v>
      </c>
      <c r="I536" s="178"/>
      <c r="J536" s="178">
        <f t="shared" si="1052"/>
        <v>0</v>
      </c>
      <c r="K5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6" s="178">
        <f t="shared" si="1053"/>
        <v>0</v>
      </c>
      <c r="AC5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6" s="178">
        <f t="shared" si="1054"/>
        <v>0</v>
      </c>
      <c r="AG5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6" s="178">
        <f t="shared" si="1055"/>
        <v>0</v>
      </c>
      <c r="AK5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6" s="178">
        <f t="shared" si="1056"/>
        <v>0</v>
      </c>
      <c r="AO536" s="178">
        <f t="shared" si="1057"/>
        <v>0</v>
      </c>
    </row>
    <row r="537" spans="2:41">
      <c r="B537" s="176" t="s">
        <v>1291</v>
      </c>
      <c r="C537" s="177" t="s">
        <v>1292</v>
      </c>
      <c r="D5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78">
        <f t="shared" ref="F537" si="1066">D537+E537</f>
        <v>0</v>
      </c>
      <c r="G537" s="178"/>
      <c r="H537" s="178">
        <f t="shared" ref="H537" si="1067">F537-G537</f>
        <v>0</v>
      </c>
      <c r="I537" s="178"/>
      <c r="J537" s="178">
        <f t="shared" ref="J537" si="1068">F537-I537</f>
        <v>0</v>
      </c>
      <c r="K5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7" s="178">
        <f t="shared" ref="AB537" si="1069">Y537+Z537+AA537</f>
        <v>0</v>
      </c>
      <c r="AC5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7" s="178">
        <f t="shared" ref="AF537" si="1070">AC537+AD537+AE537</f>
        <v>0</v>
      </c>
      <c r="AG5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7" s="178">
        <f t="shared" ref="AJ537" si="1071">AG537+AH537+AI537</f>
        <v>0</v>
      </c>
      <c r="AK5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7" s="178">
        <f t="shared" ref="AN537" si="1072">AK537+AL537+AM537</f>
        <v>0</v>
      </c>
      <c r="AO537" s="178">
        <f t="shared" ref="AO537" si="1073">AB537+AF537+AJ537+AN537</f>
        <v>0</v>
      </c>
    </row>
    <row r="538" spans="2:41">
      <c r="B538" s="176" t="s">
        <v>1293</v>
      </c>
      <c r="C538" s="177" t="s">
        <v>1294</v>
      </c>
      <c r="D5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78">
        <f t="shared" ref="F538" si="1074">D538+E538</f>
        <v>0</v>
      </c>
      <c r="G538" s="178"/>
      <c r="H538" s="178">
        <f t="shared" ref="H538" si="1075">F538-G538</f>
        <v>0</v>
      </c>
      <c r="I538" s="178"/>
      <c r="J538" s="178">
        <f t="shared" ref="J538" si="1076">F538-I538</f>
        <v>0</v>
      </c>
      <c r="K5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8" s="178">
        <f t="shared" ref="AB538" si="1077">Y538+Z538+AA538</f>
        <v>0</v>
      </c>
      <c r="AC5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8" s="178">
        <f t="shared" ref="AF538" si="1078">AC538+AD538+AE538</f>
        <v>0</v>
      </c>
      <c r="AG5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8" s="178">
        <f t="shared" ref="AJ538" si="1079">AG538+AH538+AI538</f>
        <v>0</v>
      </c>
      <c r="AK5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8" s="178">
        <f t="shared" ref="AN538" si="1080">AK538+AL538+AM538</f>
        <v>0</v>
      </c>
      <c r="AO538" s="178">
        <f t="shared" ref="AO538" si="1081">AB538+AF538+AJ538+AN538</f>
        <v>0</v>
      </c>
    </row>
    <row r="539" spans="2:41">
      <c r="B539" s="176" t="s">
        <v>1295</v>
      </c>
      <c r="C539" s="177" t="s">
        <v>1296</v>
      </c>
      <c r="D5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78">
        <f t="shared" ref="F539" si="1082">D539+E539</f>
        <v>0</v>
      </c>
      <c r="G539" s="178"/>
      <c r="H539" s="178">
        <f t="shared" ref="H539" si="1083">F539-G539</f>
        <v>0</v>
      </c>
      <c r="I539" s="178"/>
      <c r="J539" s="178">
        <f t="shared" ref="J539" si="1084">F539-I539</f>
        <v>0</v>
      </c>
      <c r="K5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9" s="178">
        <f t="shared" ref="AB539" si="1085">Y539+Z539+AA539</f>
        <v>0</v>
      </c>
      <c r="AC5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9" s="178">
        <f t="shared" ref="AF539" si="1086">AC539+AD539+AE539</f>
        <v>0</v>
      </c>
      <c r="AG5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9" s="178">
        <f t="shared" ref="AJ539" si="1087">AG539+AH539+AI539</f>
        <v>0</v>
      </c>
      <c r="AK5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9" s="178">
        <f t="shared" ref="AN539" si="1088">AK539+AL539+AM539</f>
        <v>0</v>
      </c>
      <c r="AO539" s="178">
        <f t="shared" ref="AO539" si="1089">AB539+AF539+AJ539+AN539</f>
        <v>0</v>
      </c>
    </row>
    <row r="540" spans="2:41">
      <c r="B540" s="176" t="s">
        <v>1297</v>
      </c>
      <c r="C540" s="177" t="s">
        <v>1298</v>
      </c>
      <c r="D5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78">
        <f t="shared" si="1050"/>
        <v>0</v>
      </c>
      <c r="G540" s="178"/>
      <c r="H540" s="178">
        <f t="shared" si="1051"/>
        <v>0</v>
      </c>
      <c r="I540" s="178"/>
      <c r="J540" s="178">
        <f t="shared" si="1052"/>
        <v>0</v>
      </c>
      <c r="K5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0" s="178">
        <f t="shared" si="1053"/>
        <v>0</v>
      </c>
      <c r="AC5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0" s="178">
        <f t="shared" si="1054"/>
        <v>0</v>
      </c>
      <c r="AG5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0" s="178">
        <f t="shared" si="1055"/>
        <v>0</v>
      </c>
      <c r="AK5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0" s="178">
        <f t="shared" si="1056"/>
        <v>0</v>
      </c>
      <c r="AO540" s="178">
        <f t="shared" si="1057"/>
        <v>0</v>
      </c>
    </row>
    <row r="541" spans="2:41">
      <c r="B541" s="185" t="s">
        <v>379</v>
      </c>
      <c r="C541" s="186" t="s">
        <v>245</v>
      </c>
      <c r="D541" s="187">
        <f>SUM(D542:D559)</f>
        <v>0</v>
      </c>
      <c r="E541" s="187">
        <f>SUM(E542:E559)</f>
        <v>0</v>
      </c>
      <c r="F541" s="187">
        <f t="shared" si="975"/>
        <v>0</v>
      </c>
      <c r="G541" s="187">
        <f>SUM(G542:G559)</f>
        <v>0</v>
      </c>
      <c r="H541" s="187">
        <f t="shared" si="977"/>
        <v>0</v>
      </c>
      <c r="I541" s="187">
        <f>SUM(I542:I559)</f>
        <v>0</v>
      </c>
      <c r="J541" s="187">
        <f t="shared" si="978"/>
        <v>0</v>
      </c>
      <c r="K541" s="187">
        <f>SUM(K542:K559)</f>
        <v>0</v>
      </c>
      <c r="L541" s="187">
        <f t="shared" ref="L541:X541" si="1090">SUM(L542:L559)</f>
        <v>0</v>
      </c>
      <c r="M541" s="187">
        <f t="shared" si="1090"/>
        <v>0</v>
      </c>
      <c r="N541" s="187">
        <f t="shared" si="1090"/>
        <v>0</v>
      </c>
      <c r="O541" s="187">
        <f t="shared" si="1090"/>
        <v>0</v>
      </c>
      <c r="P541" s="187">
        <f t="shared" si="1090"/>
        <v>0</v>
      </c>
      <c r="Q541" s="187">
        <f t="shared" si="1090"/>
        <v>0</v>
      </c>
      <c r="R541" s="187">
        <f t="shared" si="1090"/>
        <v>0</v>
      </c>
      <c r="S541" s="187">
        <f t="shared" si="1090"/>
        <v>0</v>
      </c>
      <c r="T541" s="187">
        <f t="shared" si="1090"/>
        <v>0</v>
      </c>
      <c r="U541" s="187">
        <f t="shared" si="1090"/>
        <v>0</v>
      </c>
      <c r="V541" s="187">
        <f t="shared" si="1090"/>
        <v>0</v>
      </c>
      <c r="W541" s="187">
        <f t="shared" si="1090"/>
        <v>0</v>
      </c>
      <c r="X541" s="187">
        <f t="shared" si="1090"/>
        <v>0</v>
      </c>
      <c r="Y541" s="187">
        <f t="shared" ref="Y541" si="1091">SUM(Y542:Y559)</f>
        <v>0</v>
      </c>
      <c r="Z541" s="187">
        <f t="shared" ref="Z541" si="1092">SUM(Z542:Z559)</f>
        <v>0</v>
      </c>
      <c r="AA541" s="187">
        <f t="shared" ref="AA541" si="1093">SUM(AA542:AA559)</f>
        <v>0</v>
      </c>
      <c r="AB541" s="187">
        <f t="shared" si="982"/>
        <v>0</v>
      </c>
      <c r="AC541" s="187">
        <f t="shared" ref="AC541" si="1094">SUM(AC542:AC559)</f>
        <v>0</v>
      </c>
      <c r="AD541" s="187">
        <f t="shared" ref="AD541" si="1095">SUM(AD542:AD559)</f>
        <v>0</v>
      </c>
      <c r="AE541" s="187">
        <f t="shared" ref="AE541" si="1096">SUM(AE542:AE559)</f>
        <v>0</v>
      </c>
      <c r="AF541" s="187">
        <f t="shared" si="983"/>
        <v>0</v>
      </c>
      <c r="AG541" s="187">
        <f t="shared" ref="AG541" si="1097">SUM(AG542:AG559)</f>
        <v>0</v>
      </c>
      <c r="AH541" s="187">
        <f t="shared" ref="AH541" si="1098">SUM(AH542:AH559)</f>
        <v>0</v>
      </c>
      <c r="AI541" s="187">
        <f t="shared" ref="AI541" si="1099">SUM(AI542:AI559)</f>
        <v>0</v>
      </c>
      <c r="AJ541" s="187">
        <f t="shared" si="984"/>
        <v>0</v>
      </c>
      <c r="AK541" s="187">
        <f t="shared" ref="AK541" si="1100">SUM(AK542:AK559)</f>
        <v>0</v>
      </c>
      <c r="AL541" s="187">
        <f t="shared" ref="AL541" si="1101">SUM(AL542:AL559)</f>
        <v>0</v>
      </c>
      <c r="AM541" s="187">
        <f t="shared" ref="AM541" si="1102">SUM(AM542:AM559)</f>
        <v>0</v>
      </c>
      <c r="AN541" s="187">
        <f t="shared" si="985"/>
        <v>0</v>
      </c>
      <c r="AO541" s="187">
        <f t="shared" si="986"/>
        <v>0</v>
      </c>
    </row>
    <row r="542" spans="2:41">
      <c r="B542" s="176" t="s">
        <v>380</v>
      </c>
      <c r="C542" s="177" t="s">
        <v>246</v>
      </c>
      <c r="D5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78">
        <f t="shared" ref="F542" si="1103">D542+E542</f>
        <v>0</v>
      </c>
      <c r="G542" s="178"/>
      <c r="H542" s="178">
        <f t="shared" ref="H542" si="1104">F542-G542</f>
        <v>0</v>
      </c>
      <c r="I542" s="178"/>
      <c r="J542" s="178">
        <f t="shared" ref="J542" si="1105">F542-I542</f>
        <v>0</v>
      </c>
      <c r="K5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2" s="178">
        <f t="shared" ref="AB542" si="1106">Y542+Z542+AA542</f>
        <v>0</v>
      </c>
      <c r="AC5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2" s="178">
        <f t="shared" ref="AF542" si="1107">AC542+AD542+AE542</f>
        <v>0</v>
      </c>
      <c r="AG5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2" s="178">
        <f t="shared" ref="AJ542" si="1108">AG542+AH542+AI542</f>
        <v>0</v>
      </c>
      <c r="AK5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2" s="178">
        <f t="shared" ref="AN542" si="1109">AK542+AL542+AM542</f>
        <v>0</v>
      </c>
      <c r="AO542" s="178">
        <f t="shared" ref="AO542" si="1110">AB542+AF542+AJ542+AN542</f>
        <v>0</v>
      </c>
    </row>
    <row r="543" spans="2:41">
      <c r="B543" s="176" t="s">
        <v>381</v>
      </c>
      <c r="C543" s="177" t="s">
        <v>247</v>
      </c>
      <c r="D5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78">
        <f t="shared" ref="F543:F559" si="1111">D543+E543</f>
        <v>0</v>
      </c>
      <c r="G543" s="178"/>
      <c r="H543" s="178">
        <f t="shared" ref="H543:H559" si="1112">F543-G543</f>
        <v>0</v>
      </c>
      <c r="I543" s="178"/>
      <c r="J543" s="178">
        <f t="shared" ref="J543:J559" si="1113">F543-I543</f>
        <v>0</v>
      </c>
      <c r="K5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3" s="178">
        <f t="shared" ref="AB543:AB559" si="1114">Y543+Z543+AA543</f>
        <v>0</v>
      </c>
      <c r="AC5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3" s="178">
        <f t="shared" ref="AF543:AF559" si="1115">AC543+AD543+AE543</f>
        <v>0</v>
      </c>
      <c r="AG5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3" s="178">
        <f t="shared" ref="AJ543:AJ559" si="1116">AG543+AH543+AI543</f>
        <v>0</v>
      </c>
      <c r="AK5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3" s="178">
        <f t="shared" ref="AN543:AN559" si="1117">AK543+AL543+AM543</f>
        <v>0</v>
      </c>
      <c r="AO543" s="178">
        <f t="shared" ref="AO543:AO559" si="1118">AB543+AF543+AJ543+AN543</f>
        <v>0</v>
      </c>
    </row>
    <row r="544" spans="2:41">
      <c r="B544" s="176" t="s">
        <v>1299</v>
      </c>
      <c r="C544" s="177" t="s">
        <v>1300</v>
      </c>
      <c r="D5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78">
        <f t="shared" si="1111"/>
        <v>0</v>
      </c>
      <c r="G544" s="178"/>
      <c r="H544" s="178">
        <f t="shared" si="1112"/>
        <v>0</v>
      </c>
      <c r="I544" s="178"/>
      <c r="J544" s="178">
        <f t="shared" si="1113"/>
        <v>0</v>
      </c>
      <c r="K5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4" s="178">
        <f t="shared" si="1114"/>
        <v>0</v>
      </c>
      <c r="AC5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4" s="178">
        <f t="shared" si="1115"/>
        <v>0</v>
      </c>
      <c r="AG5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4" s="178">
        <f t="shared" si="1116"/>
        <v>0</v>
      </c>
      <c r="AK5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4" s="178">
        <f t="shared" si="1117"/>
        <v>0</v>
      </c>
      <c r="AO544" s="178">
        <f t="shared" si="1118"/>
        <v>0</v>
      </c>
    </row>
    <row r="545" spans="2:41">
      <c r="B545" s="176" t="s">
        <v>1301</v>
      </c>
      <c r="C545" s="177" t="s">
        <v>518</v>
      </c>
      <c r="D5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78">
        <f t="shared" si="1111"/>
        <v>0</v>
      </c>
      <c r="G545" s="178"/>
      <c r="H545" s="178">
        <f t="shared" si="1112"/>
        <v>0</v>
      </c>
      <c r="I545" s="178"/>
      <c r="J545" s="178">
        <f t="shared" si="1113"/>
        <v>0</v>
      </c>
      <c r="K5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5" s="178">
        <f t="shared" si="1114"/>
        <v>0</v>
      </c>
      <c r="AC5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5" s="178">
        <f t="shared" si="1115"/>
        <v>0</v>
      </c>
      <c r="AG5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5" s="178">
        <f t="shared" si="1116"/>
        <v>0</v>
      </c>
      <c r="AK5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5" s="178">
        <f t="shared" si="1117"/>
        <v>0</v>
      </c>
      <c r="AO545" s="178">
        <f t="shared" si="1118"/>
        <v>0</v>
      </c>
    </row>
    <row r="546" spans="2:41">
      <c r="B546" s="176" t="s">
        <v>1302</v>
      </c>
      <c r="C546" s="177" t="s">
        <v>1303</v>
      </c>
      <c r="D5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78">
        <f t="shared" si="1111"/>
        <v>0</v>
      </c>
      <c r="G546" s="178"/>
      <c r="H546" s="178">
        <f t="shared" si="1112"/>
        <v>0</v>
      </c>
      <c r="I546" s="178"/>
      <c r="J546" s="178">
        <f t="shared" si="1113"/>
        <v>0</v>
      </c>
      <c r="K5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6" s="178">
        <f t="shared" si="1114"/>
        <v>0</v>
      </c>
      <c r="AC5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6" s="178">
        <f t="shared" si="1115"/>
        <v>0</v>
      </c>
      <c r="AG5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6" s="178">
        <f t="shared" si="1116"/>
        <v>0</v>
      </c>
      <c r="AK5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6" s="178">
        <f t="shared" si="1117"/>
        <v>0</v>
      </c>
      <c r="AO546" s="178">
        <f t="shared" si="1118"/>
        <v>0</v>
      </c>
    </row>
    <row r="547" spans="2:41">
      <c r="B547" s="176" t="s">
        <v>1304</v>
      </c>
      <c r="C547" s="177" t="s">
        <v>1305</v>
      </c>
      <c r="D5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78">
        <f t="shared" si="1111"/>
        <v>0</v>
      </c>
      <c r="G547" s="178"/>
      <c r="H547" s="178">
        <f t="shared" si="1112"/>
        <v>0</v>
      </c>
      <c r="I547" s="178"/>
      <c r="J547" s="178">
        <f t="shared" si="1113"/>
        <v>0</v>
      </c>
      <c r="K5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7" s="178">
        <f t="shared" si="1114"/>
        <v>0</v>
      </c>
      <c r="AC5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7" s="178">
        <f t="shared" si="1115"/>
        <v>0</v>
      </c>
      <c r="AG5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7" s="178">
        <f t="shared" si="1116"/>
        <v>0</v>
      </c>
      <c r="AK5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7" s="178">
        <f t="shared" si="1117"/>
        <v>0</v>
      </c>
      <c r="AO547" s="178">
        <f t="shared" si="1118"/>
        <v>0</v>
      </c>
    </row>
    <row r="548" spans="2:41">
      <c r="B548" s="176" t="s">
        <v>1306</v>
      </c>
      <c r="C548" s="177" t="s">
        <v>1307</v>
      </c>
      <c r="D5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78">
        <f t="shared" si="1111"/>
        <v>0</v>
      </c>
      <c r="G548" s="178"/>
      <c r="H548" s="178">
        <f t="shared" si="1112"/>
        <v>0</v>
      </c>
      <c r="I548" s="178"/>
      <c r="J548" s="178">
        <f t="shared" si="1113"/>
        <v>0</v>
      </c>
      <c r="K5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8" s="178">
        <f t="shared" si="1114"/>
        <v>0</v>
      </c>
      <c r="AC5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8" s="178">
        <f t="shared" si="1115"/>
        <v>0</v>
      </c>
      <c r="AG5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8" s="178">
        <f t="shared" si="1116"/>
        <v>0</v>
      </c>
      <c r="AK5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8" s="178">
        <f t="shared" si="1117"/>
        <v>0</v>
      </c>
      <c r="AO548" s="178">
        <f t="shared" si="1118"/>
        <v>0</v>
      </c>
    </row>
    <row r="549" spans="2:41">
      <c r="B549" s="176" t="s">
        <v>1308</v>
      </c>
      <c r="C549" s="177" t="s">
        <v>1309</v>
      </c>
      <c r="D5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78">
        <f t="shared" si="1111"/>
        <v>0</v>
      </c>
      <c r="G549" s="178"/>
      <c r="H549" s="178">
        <f t="shared" si="1112"/>
        <v>0</v>
      </c>
      <c r="I549" s="178"/>
      <c r="J549" s="178">
        <f t="shared" si="1113"/>
        <v>0</v>
      </c>
      <c r="K5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9" s="178">
        <f t="shared" si="1114"/>
        <v>0</v>
      </c>
      <c r="AC5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9" s="178">
        <f t="shared" si="1115"/>
        <v>0</v>
      </c>
      <c r="AG5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9" s="178">
        <f t="shared" si="1116"/>
        <v>0</v>
      </c>
      <c r="AK5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9" s="178">
        <f t="shared" si="1117"/>
        <v>0</v>
      </c>
      <c r="AO549" s="178">
        <f t="shared" si="1118"/>
        <v>0</v>
      </c>
    </row>
    <row r="550" spans="2:41">
      <c r="B550" s="176" t="s">
        <v>1310</v>
      </c>
      <c r="C550" s="177" t="s">
        <v>1311</v>
      </c>
      <c r="D5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78">
        <f t="shared" si="1111"/>
        <v>0</v>
      </c>
      <c r="G550" s="178"/>
      <c r="H550" s="178">
        <f t="shared" si="1112"/>
        <v>0</v>
      </c>
      <c r="I550" s="178"/>
      <c r="J550" s="178">
        <f t="shared" si="1113"/>
        <v>0</v>
      </c>
      <c r="K5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0"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0" s="178">
        <f t="shared" si="1114"/>
        <v>0</v>
      </c>
      <c r="AC5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0" s="178">
        <f t="shared" si="1115"/>
        <v>0</v>
      </c>
      <c r="AG5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0" s="178">
        <f t="shared" si="1116"/>
        <v>0</v>
      </c>
      <c r="AK5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0"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0" s="178">
        <f t="shared" si="1117"/>
        <v>0</v>
      </c>
      <c r="AO550" s="178">
        <f t="shared" si="1118"/>
        <v>0</v>
      </c>
    </row>
    <row r="551" spans="2:41">
      <c r="B551" s="176" t="s">
        <v>1312</v>
      </c>
      <c r="C551" s="177" t="s">
        <v>1313</v>
      </c>
      <c r="D5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78">
        <f t="shared" si="1111"/>
        <v>0</v>
      </c>
      <c r="G551" s="178"/>
      <c r="H551" s="178">
        <f t="shared" si="1112"/>
        <v>0</v>
      </c>
      <c r="I551" s="178"/>
      <c r="J551" s="178">
        <f t="shared" si="1113"/>
        <v>0</v>
      </c>
      <c r="K5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1" s="178">
        <f t="shared" si="1114"/>
        <v>0</v>
      </c>
      <c r="AC5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1" s="178">
        <f t="shared" si="1115"/>
        <v>0</v>
      </c>
      <c r="AG5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1" s="178">
        <f t="shared" si="1116"/>
        <v>0</v>
      </c>
      <c r="AK5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1" s="178">
        <f t="shared" si="1117"/>
        <v>0</v>
      </c>
      <c r="AO551" s="178">
        <f t="shared" si="1118"/>
        <v>0</v>
      </c>
    </row>
    <row r="552" spans="2:41">
      <c r="B552" s="176" t="s">
        <v>1314</v>
      </c>
      <c r="C552" s="177" t="s">
        <v>1315</v>
      </c>
      <c r="D5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78">
        <f t="shared" si="1111"/>
        <v>0</v>
      </c>
      <c r="G552" s="178"/>
      <c r="H552" s="178">
        <f t="shared" si="1112"/>
        <v>0</v>
      </c>
      <c r="I552" s="178"/>
      <c r="J552" s="178">
        <f t="shared" si="1113"/>
        <v>0</v>
      </c>
      <c r="K5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2" s="178">
        <f t="shared" si="1114"/>
        <v>0</v>
      </c>
      <c r="AC5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2" s="178">
        <f t="shared" si="1115"/>
        <v>0</v>
      </c>
      <c r="AG5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2" s="178">
        <f t="shared" si="1116"/>
        <v>0</v>
      </c>
      <c r="AK5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2" s="178">
        <f t="shared" si="1117"/>
        <v>0</v>
      </c>
      <c r="AO552" s="178">
        <f t="shared" si="1118"/>
        <v>0</v>
      </c>
    </row>
    <row r="553" spans="2:41">
      <c r="B553" s="176" t="s">
        <v>1316</v>
      </c>
      <c r="C553" s="177" t="s">
        <v>1317</v>
      </c>
      <c r="D5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78">
        <f t="shared" si="1111"/>
        <v>0</v>
      </c>
      <c r="G553" s="178"/>
      <c r="H553" s="178">
        <f t="shared" si="1112"/>
        <v>0</v>
      </c>
      <c r="I553" s="178"/>
      <c r="J553" s="178">
        <f t="shared" si="1113"/>
        <v>0</v>
      </c>
      <c r="K5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3" s="178">
        <f t="shared" si="1114"/>
        <v>0</v>
      </c>
      <c r="AC5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3" s="178">
        <f t="shared" si="1115"/>
        <v>0</v>
      </c>
      <c r="AG5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3" s="178">
        <f t="shared" si="1116"/>
        <v>0</v>
      </c>
      <c r="AK5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3" s="178">
        <f t="shared" si="1117"/>
        <v>0</v>
      </c>
      <c r="AO553" s="178">
        <f t="shared" si="1118"/>
        <v>0</v>
      </c>
    </row>
    <row r="554" spans="2:41">
      <c r="B554" s="176" t="s">
        <v>1318</v>
      </c>
      <c r="C554" s="177" t="s">
        <v>1319</v>
      </c>
      <c r="D5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78">
        <f t="shared" si="1111"/>
        <v>0</v>
      </c>
      <c r="G554" s="178"/>
      <c r="H554" s="178">
        <f t="shared" si="1112"/>
        <v>0</v>
      </c>
      <c r="I554" s="178"/>
      <c r="J554" s="178">
        <f t="shared" si="1113"/>
        <v>0</v>
      </c>
      <c r="K5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4" s="178">
        <f t="shared" si="1114"/>
        <v>0</v>
      </c>
      <c r="AC5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4" s="178">
        <f t="shared" si="1115"/>
        <v>0</v>
      </c>
      <c r="AG5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4" s="178">
        <f t="shared" si="1116"/>
        <v>0</v>
      </c>
      <c r="AK5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4" s="178">
        <f t="shared" si="1117"/>
        <v>0</v>
      </c>
      <c r="AO554" s="178">
        <f t="shared" si="1118"/>
        <v>0</v>
      </c>
    </row>
    <row r="555" spans="2:41">
      <c r="B555" s="176" t="s">
        <v>1320</v>
      </c>
      <c r="C555" s="177" t="s">
        <v>1321</v>
      </c>
      <c r="D5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78">
        <f t="shared" si="1111"/>
        <v>0</v>
      </c>
      <c r="G555" s="178"/>
      <c r="H555" s="178">
        <f t="shared" si="1112"/>
        <v>0</v>
      </c>
      <c r="I555" s="178"/>
      <c r="J555" s="178">
        <f t="shared" si="1113"/>
        <v>0</v>
      </c>
      <c r="K5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5" s="178">
        <f t="shared" si="1114"/>
        <v>0</v>
      </c>
      <c r="AC5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5" s="178">
        <f t="shared" si="1115"/>
        <v>0</v>
      </c>
      <c r="AG5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5" s="178">
        <f t="shared" si="1116"/>
        <v>0</v>
      </c>
      <c r="AK5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5" s="178">
        <f t="shared" si="1117"/>
        <v>0</v>
      </c>
      <c r="AO555" s="178">
        <f t="shared" si="1118"/>
        <v>0</v>
      </c>
    </row>
    <row r="556" spans="2:41">
      <c r="B556" s="176" t="s">
        <v>1322</v>
      </c>
      <c r="C556" s="177" t="s">
        <v>1323</v>
      </c>
      <c r="D5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78">
        <f t="shared" si="1111"/>
        <v>0</v>
      </c>
      <c r="G556" s="178"/>
      <c r="H556" s="178">
        <f t="shared" si="1112"/>
        <v>0</v>
      </c>
      <c r="I556" s="178"/>
      <c r="J556" s="178">
        <f t="shared" si="1113"/>
        <v>0</v>
      </c>
      <c r="K5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6"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6" s="178">
        <f t="shared" si="1114"/>
        <v>0</v>
      </c>
      <c r="AC5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6" s="178">
        <f t="shared" si="1115"/>
        <v>0</v>
      </c>
      <c r="AG5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6" s="178">
        <f t="shared" si="1116"/>
        <v>0</v>
      </c>
      <c r="AK5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6"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6" s="178">
        <f t="shared" si="1117"/>
        <v>0</v>
      </c>
      <c r="AO556" s="178">
        <f t="shared" si="1118"/>
        <v>0</v>
      </c>
    </row>
    <row r="557" spans="2:41">
      <c r="B557" s="176" t="s">
        <v>1324</v>
      </c>
      <c r="C557" s="177" t="s">
        <v>1325</v>
      </c>
      <c r="D5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78">
        <f t="shared" si="1111"/>
        <v>0</v>
      </c>
      <c r="G557" s="178"/>
      <c r="H557" s="178">
        <f t="shared" si="1112"/>
        <v>0</v>
      </c>
      <c r="I557" s="178"/>
      <c r="J557" s="178">
        <f t="shared" si="1113"/>
        <v>0</v>
      </c>
      <c r="K5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7"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7" s="178">
        <f t="shared" si="1114"/>
        <v>0</v>
      </c>
      <c r="AC5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7" s="178">
        <f t="shared" si="1115"/>
        <v>0</v>
      </c>
      <c r="AG5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7" s="178">
        <f t="shared" si="1116"/>
        <v>0</v>
      </c>
      <c r="AK5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7"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7" s="178">
        <f t="shared" si="1117"/>
        <v>0</v>
      </c>
      <c r="AO557" s="178">
        <f t="shared" si="1118"/>
        <v>0</v>
      </c>
    </row>
    <row r="558" spans="2:41">
      <c r="B558" s="176" t="s">
        <v>1326</v>
      </c>
      <c r="C558" s="177" t="s">
        <v>1327</v>
      </c>
      <c r="D5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78">
        <f t="shared" si="1111"/>
        <v>0</v>
      </c>
      <c r="G558" s="178"/>
      <c r="H558" s="178">
        <f t="shared" si="1112"/>
        <v>0</v>
      </c>
      <c r="I558" s="178"/>
      <c r="J558" s="178">
        <f t="shared" si="1113"/>
        <v>0</v>
      </c>
      <c r="K5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8"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8" s="178">
        <f t="shared" si="1114"/>
        <v>0</v>
      </c>
      <c r="AC5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8" s="178">
        <f t="shared" si="1115"/>
        <v>0</v>
      </c>
      <c r="AG5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8" s="178">
        <f t="shared" si="1116"/>
        <v>0</v>
      </c>
      <c r="AK5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8"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8" s="178">
        <f t="shared" si="1117"/>
        <v>0</v>
      </c>
      <c r="AO558" s="178">
        <f t="shared" si="1118"/>
        <v>0</v>
      </c>
    </row>
    <row r="559" spans="2:41">
      <c r="B559" s="176" t="s">
        <v>1328</v>
      </c>
      <c r="C559" s="177" t="s">
        <v>1329</v>
      </c>
      <c r="D5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78">
        <f t="shared" si="1111"/>
        <v>0</v>
      </c>
      <c r="G559" s="178"/>
      <c r="H559" s="178">
        <f t="shared" si="1112"/>
        <v>0</v>
      </c>
      <c r="I559" s="178"/>
      <c r="J559" s="178">
        <f t="shared" si="1113"/>
        <v>0</v>
      </c>
      <c r="K5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9"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9" s="178">
        <f t="shared" si="1114"/>
        <v>0</v>
      </c>
      <c r="AC5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9" s="178">
        <f t="shared" si="1115"/>
        <v>0</v>
      </c>
      <c r="AG5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9" s="178">
        <f t="shared" si="1116"/>
        <v>0</v>
      </c>
      <c r="AK5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9"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9" s="178">
        <f t="shared" si="1117"/>
        <v>0</v>
      </c>
      <c r="AO559" s="178">
        <f t="shared" si="1118"/>
        <v>0</v>
      </c>
    </row>
    <row r="560" spans="2:41">
      <c r="B560" s="173" t="s">
        <v>1330</v>
      </c>
      <c r="C560" s="174" t="s">
        <v>1331</v>
      </c>
      <c r="D560" s="175">
        <f>SUM(D561:D565)</f>
        <v>0</v>
      </c>
      <c r="E560" s="175">
        <f>SUM(E561:E565)</f>
        <v>0</v>
      </c>
      <c r="F560" s="175">
        <f t="shared" ref="F560:F565" si="1119">D560+E560</f>
        <v>0</v>
      </c>
      <c r="G560" s="175">
        <f>SUM(G561:G565)</f>
        <v>0</v>
      </c>
      <c r="H560" s="175">
        <f t="shared" ref="H560:H565" si="1120">F560-G560</f>
        <v>0</v>
      </c>
      <c r="I560" s="175">
        <f>SUM(I561:I565)</f>
        <v>0</v>
      </c>
      <c r="J560" s="175">
        <f t="shared" ref="J560:J565" si="1121">F560-I560</f>
        <v>0</v>
      </c>
      <c r="K560" s="175">
        <f t="shared" ref="K560:AA560" si="1122">SUM(K561:K565)</f>
        <v>0</v>
      </c>
      <c r="L560" s="175">
        <f t="shared" si="1122"/>
        <v>0</v>
      </c>
      <c r="M560" s="175">
        <f t="shared" si="1122"/>
        <v>0</v>
      </c>
      <c r="N560" s="175">
        <f t="shared" si="1122"/>
        <v>0</v>
      </c>
      <c r="O560" s="175">
        <f t="shared" si="1122"/>
        <v>0</v>
      </c>
      <c r="P560" s="175">
        <f t="shared" ref="P560:Q560" si="1123">SUM(P561:P565)</f>
        <v>0</v>
      </c>
      <c r="Q560" s="175">
        <f t="shared" si="1123"/>
        <v>0</v>
      </c>
      <c r="R560" s="175">
        <f t="shared" si="1122"/>
        <v>0</v>
      </c>
      <c r="S560" s="175">
        <f t="shared" si="1122"/>
        <v>0</v>
      </c>
      <c r="T560" s="175">
        <f t="shared" si="1122"/>
        <v>0</v>
      </c>
      <c r="U560" s="175">
        <f t="shared" si="1122"/>
        <v>0</v>
      </c>
      <c r="V560" s="175">
        <f t="shared" ref="V560" si="1124">SUM(V561:V565)</f>
        <v>0</v>
      </c>
      <c r="W560" s="175">
        <f t="shared" si="1122"/>
        <v>0</v>
      </c>
      <c r="X560" s="175">
        <f t="shared" si="1122"/>
        <v>0</v>
      </c>
      <c r="Y560" s="175">
        <f t="shared" si="1122"/>
        <v>0</v>
      </c>
      <c r="Z560" s="175">
        <f t="shared" si="1122"/>
        <v>0</v>
      </c>
      <c r="AA560" s="175">
        <f t="shared" si="1122"/>
        <v>0</v>
      </c>
      <c r="AB560" s="175">
        <f t="shared" ref="AB560:AB565" si="1125">Y560+Z560+AA560</f>
        <v>0</v>
      </c>
      <c r="AC560" s="175">
        <f>SUM(AC561:AC565)</f>
        <v>0</v>
      </c>
      <c r="AD560" s="175">
        <f>SUM(AD561:AD565)</f>
        <v>0</v>
      </c>
      <c r="AE560" s="175">
        <f>SUM(AE561:AE565)</f>
        <v>0</v>
      </c>
      <c r="AF560" s="175">
        <f t="shared" ref="AF560:AF565" si="1126">AC560+AD560+AE560</f>
        <v>0</v>
      </c>
      <c r="AG560" s="175">
        <f>SUM(AG561:AG565)</f>
        <v>0</v>
      </c>
      <c r="AH560" s="175">
        <f>SUM(AH561:AH565)</f>
        <v>0</v>
      </c>
      <c r="AI560" s="175">
        <f>SUM(AI561:AI565)</f>
        <v>0</v>
      </c>
      <c r="AJ560" s="175">
        <f t="shared" ref="AJ560:AJ565" si="1127">AG560+AH560+AI560</f>
        <v>0</v>
      </c>
      <c r="AK560" s="175">
        <f>SUM(AK561:AK565)</f>
        <v>0</v>
      </c>
      <c r="AL560" s="175">
        <f>SUM(AL561:AL565)</f>
        <v>0</v>
      </c>
      <c r="AM560" s="175">
        <f>SUM(AM561:AM565)</f>
        <v>0</v>
      </c>
      <c r="AN560" s="175">
        <f t="shared" ref="AN560:AN565" si="1128">AK560+AL560+AM560</f>
        <v>0</v>
      </c>
      <c r="AO560" s="175">
        <f t="shared" ref="AO560:AO565" si="1129">AB560+AF560+AJ560+AN560</f>
        <v>0</v>
      </c>
    </row>
    <row r="561" spans="2:41">
      <c r="B561" s="176" t="s">
        <v>1332</v>
      </c>
      <c r="C561" s="177" t="s">
        <v>1333</v>
      </c>
      <c r="D5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78">
        <f t="shared" si="1119"/>
        <v>0</v>
      </c>
      <c r="G561" s="178"/>
      <c r="H561" s="178">
        <f t="shared" si="1120"/>
        <v>0</v>
      </c>
      <c r="I561" s="178"/>
      <c r="J561" s="178">
        <f t="shared" si="1121"/>
        <v>0</v>
      </c>
      <c r="K5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1"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1" s="178">
        <f t="shared" si="1125"/>
        <v>0</v>
      </c>
      <c r="AC5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1" s="178">
        <f t="shared" si="1126"/>
        <v>0</v>
      </c>
      <c r="AG5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1" s="178">
        <f t="shared" si="1127"/>
        <v>0</v>
      </c>
      <c r="AK5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1"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1" s="178">
        <f t="shared" si="1128"/>
        <v>0</v>
      </c>
      <c r="AO561" s="178">
        <f t="shared" si="1129"/>
        <v>0</v>
      </c>
    </row>
    <row r="562" spans="2:41">
      <c r="B562" s="176" t="s">
        <v>1334</v>
      </c>
      <c r="C562" s="177" t="s">
        <v>1335</v>
      </c>
      <c r="D5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78">
        <f t="shared" si="1119"/>
        <v>0</v>
      </c>
      <c r="G562" s="178"/>
      <c r="H562" s="178">
        <f t="shared" si="1120"/>
        <v>0</v>
      </c>
      <c r="I562" s="178"/>
      <c r="J562" s="178">
        <f t="shared" si="1121"/>
        <v>0</v>
      </c>
      <c r="K5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2"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2" s="178">
        <f t="shared" si="1125"/>
        <v>0</v>
      </c>
      <c r="AC5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2" s="178">
        <f t="shared" si="1126"/>
        <v>0</v>
      </c>
      <c r="AG5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2" s="178">
        <f t="shared" si="1127"/>
        <v>0</v>
      </c>
      <c r="AK5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2"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2" s="178">
        <f t="shared" si="1128"/>
        <v>0</v>
      </c>
      <c r="AO562" s="178">
        <f t="shared" si="1129"/>
        <v>0</v>
      </c>
    </row>
    <row r="563" spans="2:41">
      <c r="B563" s="176" t="s">
        <v>1336</v>
      </c>
      <c r="C563" s="177" t="s">
        <v>1337</v>
      </c>
      <c r="D5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78">
        <f t="shared" si="1119"/>
        <v>0</v>
      </c>
      <c r="G563" s="178"/>
      <c r="H563" s="178">
        <f t="shared" si="1120"/>
        <v>0</v>
      </c>
      <c r="I563" s="178"/>
      <c r="J563" s="178">
        <f t="shared" si="1121"/>
        <v>0</v>
      </c>
      <c r="K5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3"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3" s="178">
        <f t="shared" si="1125"/>
        <v>0</v>
      </c>
      <c r="AC5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3" s="178">
        <f t="shared" si="1126"/>
        <v>0</v>
      </c>
      <c r="AG5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3" s="178">
        <f t="shared" si="1127"/>
        <v>0</v>
      </c>
      <c r="AK5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3"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3" s="178">
        <f t="shared" si="1128"/>
        <v>0</v>
      </c>
      <c r="AO563" s="178">
        <f t="shared" si="1129"/>
        <v>0</v>
      </c>
    </row>
    <row r="564" spans="2:41">
      <c r="B564" s="176" t="s">
        <v>1338</v>
      </c>
      <c r="C564" s="177" t="s">
        <v>1339</v>
      </c>
      <c r="D5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78">
        <f t="shared" si="1119"/>
        <v>0</v>
      </c>
      <c r="G564" s="178"/>
      <c r="H564" s="178">
        <f t="shared" si="1120"/>
        <v>0</v>
      </c>
      <c r="I564" s="178"/>
      <c r="J564" s="178">
        <f t="shared" si="1121"/>
        <v>0</v>
      </c>
      <c r="K5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4"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4" s="178">
        <f t="shared" si="1125"/>
        <v>0</v>
      </c>
      <c r="AC5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4" s="178">
        <f t="shared" si="1126"/>
        <v>0</v>
      </c>
      <c r="AG5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4" s="178">
        <f t="shared" si="1127"/>
        <v>0</v>
      </c>
      <c r="AK5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4"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4" s="178">
        <f t="shared" si="1128"/>
        <v>0</v>
      </c>
      <c r="AO564" s="178">
        <f t="shared" si="1129"/>
        <v>0</v>
      </c>
    </row>
    <row r="565" spans="2:41">
      <c r="B565" s="176" t="s">
        <v>1340</v>
      </c>
      <c r="C565" s="177" t="s">
        <v>1341</v>
      </c>
      <c r="D5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78">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78">
        <f t="shared" si="1119"/>
        <v>0</v>
      </c>
      <c r="G565" s="178"/>
      <c r="H565" s="178">
        <f t="shared" si="1120"/>
        <v>0</v>
      </c>
      <c r="I565" s="178"/>
      <c r="J565" s="178">
        <f t="shared" si="1121"/>
        <v>0</v>
      </c>
      <c r="K5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5" s="178">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5" s="178">
        <f t="shared" si="1125"/>
        <v>0</v>
      </c>
      <c r="AC5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5" s="178">
        <f t="shared" si="1126"/>
        <v>0</v>
      </c>
      <c r="AG5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5" s="178">
        <f t="shared" si="1127"/>
        <v>0</v>
      </c>
      <c r="AK5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5" s="178">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5" s="178">
        <f t="shared" si="1128"/>
        <v>0</v>
      </c>
      <c r="AO565" s="178">
        <f t="shared" si="1129"/>
        <v>0</v>
      </c>
    </row>
    <row r="566" spans="2:41" ht="26.25">
      <c r="B566" s="179"/>
      <c r="C566" s="180" t="s">
        <v>248</v>
      </c>
      <c r="D566" s="181">
        <f>D12+D106+D222+D327+D397+D499+D526+D560</f>
        <v>38316038.869999997</v>
      </c>
      <c r="E566" s="181">
        <f>E12+E106+E222+E327+E397+E499+E526+E560</f>
        <v>41133091</v>
      </c>
      <c r="F566" s="181">
        <f t="shared" si="975"/>
        <v>79449129.870000005</v>
      </c>
      <c r="G566" s="181">
        <f>G12+G106+G222+G327+G397+G499+G526+G560</f>
        <v>0</v>
      </c>
      <c r="H566" s="181">
        <f t="shared" si="977"/>
        <v>79449129.870000005</v>
      </c>
      <c r="I566" s="181">
        <f>I12+I106+I222+I327+I397+I499+I526+I560</f>
        <v>0</v>
      </c>
      <c r="J566" s="181">
        <f t="shared" si="978"/>
        <v>79449129.870000005</v>
      </c>
      <c r="K566" s="181">
        <f t="shared" ref="K566:AA566" si="1130">K12+K106+K222+K327+K397+K499+K526+K560</f>
        <v>34589946.869999997</v>
      </c>
      <c r="L566" s="181">
        <f t="shared" si="1130"/>
        <v>2463550.416666667</v>
      </c>
      <c r="M566" s="181">
        <f t="shared" si="1130"/>
        <v>690384.91666666674</v>
      </c>
      <c r="N566" s="181">
        <f t="shared" si="1130"/>
        <v>3745018</v>
      </c>
      <c r="O566" s="181">
        <f t="shared" si="1130"/>
        <v>3094000</v>
      </c>
      <c r="P566" s="181">
        <f t="shared" ref="P566:Q566" si="1131">P12+P106+P222+P327+P397+P499+P526+P560</f>
        <v>11431.916666666666</v>
      </c>
      <c r="Q566" s="181">
        <f t="shared" si="1131"/>
        <v>413017.5</v>
      </c>
      <c r="R566" s="181">
        <f t="shared" si="1130"/>
        <v>9695.8333333333339</v>
      </c>
      <c r="S566" s="181">
        <f t="shared" si="1130"/>
        <v>76043.75</v>
      </c>
      <c r="T566" s="181">
        <f t="shared" si="1130"/>
        <v>32148719.75</v>
      </c>
      <c r="U566" s="181">
        <f t="shared" si="1130"/>
        <v>235515</v>
      </c>
      <c r="V566" s="181">
        <f t="shared" ref="V566" si="1132">V12+V106+V222+V327+V397+V499+V526+V560</f>
        <v>66226.666666666672</v>
      </c>
      <c r="W566" s="181">
        <f t="shared" si="1130"/>
        <v>0</v>
      </c>
      <c r="X566" s="181">
        <f t="shared" si="1130"/>
        <v>646079.25</v>
      </c>
      <c r="Y566" s="181">
        <f t="shared" si="1130"/>
        <v>3562340</v>
      </c>
      <c r="Z566" s="181">
        <f t="shared" si="1130"/>
        <v>6475171.916666667</v>
      </c>
      <c r="AA566" s="181">
        <f t="shared" si="1130"/>
        <v>63345512.953333333</v>
      </c>
      <c r="AB566" s="181">
        <f t="shared" si="982"/>
        <v>73383024.870000005</v>
      </c>
      <c r="AC566" s="181">
        <f t="shared" ref="AC566:AE566" si="1133">AC12+AC106+AC222+AC327+AC397+AC499+AC526+AC560</f>
        <v>1419738.3333333335</v>
      </c>
      <c r="AD566" s="181">
        <f t="shared" si="1133"/>
        <v>279180</v>
      </c>
      <c r="AE566" s="181">
        <f t="shared" si="1133"/>
        <v>1995000</v>
      </c>
      <c r="AF566" s="181">
        <f t="shared" si="983"/>
        <v>3693918.3333333335</v>
      </c>
      <c r="AG566" s="181">
        <f t="shared" ref="AG566:AI566" si="1134">AG12+AG106+AG222+AG327+AG397+AG499+AG526+AG560</f>
        <v>18346.666666666668</v>
      </c>
      <c r="AH566" s="181">
        <f t="shared" si="1134"/>
        <v>1815000</v>
      </c>
      <c r="AI566" s="181">
        <f t="shared" si="1134"/>
        <v>250193.33333333334</v>
      </c>
      <c r="AJ566" s="181">
        <f t="shared" si="984"/>
        <v>2083540</v>
      </c>
      <c r="AK566" s="181">
        <f t="shared" ref="AK566:AM566" si="1135">AK12+AK106+AK222+AK327+AK397+AK499+AK526+AK560</f>
        <v>82550</v>
      </c>
      <c r="AL566" s="181">
        <f t="shared" si="1135"/>
        <v>98596.666666666657</v>
      </c>
      <c r="AM566" s="181">
        <f t="shared" si="1135"/>
        <v>107500</v>
      </c>
      <c r="AN566" s="181">
        <f t="shared" si="985"/>
        <v>288646.66666666663</v>
      </c>
      <c r="AO566" s="181">
        <f t="shared" si="986"/>
        <v>79449129.870000005</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C4:M9"/>
  <sheetViews>
    <sheetView tabSelected="1" workbookViewId="0">
      <selection activeCell="B5" sqref="B5"/>
    </sheetView>
  </sheetViews>
  <sheetFormatPr baseColWidth="10" defaultRowHeight="15"/>
  <cols>
    <col min="3" max="3" width="16.140625" style="1044" customWidth="1"/>
    <col min="4" max="4" width="40.5703125" customWidth="1"/>
    <col min="5" max="5" width="16.28515625" customWidth="1"/>
    <col min="6" max="6" width="19.5703125" style="1041" bestFit="1" customWidth="1"/>
  </cols>
  <sheetData>
    <row r="4" spans="3:13">
      <c r="C4" s="1043" t="s">
        <v>2919</v>
      </c>
      <c r="D4" s="1039" t="s">
        <v>2920</v>
      </c>
      <c r="E4" s="1039" t="s">
        <v>2921</v>
      </c>
      <c r="F4" s="1040" t="s">
        <v>2922</v>
      </c>
    </row>
    <row r="5" spans="3:13" ht="114.75">
      <c r="C5" s="1045" t="s">
        <v>1371</v>
      </c>
      <c r="D5" s="1049" t="s">
        <v>2917</v>
      </c>
      <c r="E5" s="1042" t="s">
        <v>2034</v>
      </c>
      <c r="F5" s="1046">
        <v>1100000</v>
      </c>
      <c r="M5" s="1048"/>
    </row>
    <row r="6" spans="3:13" ht="204">
      <c r="C6" s="1045" t="s">
        <v>2923</v>
      </c>
      <c r="D6" s="668" t="s">
        <v>2313</v>
      </c>
      <c r="E6" s="1047" t="s">
        <v>2160</v>
      </c>
      <c r="F6" s="1046">
        <v>3504000</v>
      </c>
    </row>
    <row r="7" spans="3:13" ht="264">
      <c r="C7" s="1045" t="s">
        <v>2923</v>
      </c>
      <c r="D7" s="669" t="s">
        <v>2842</v>
      </c>
      <c r="E7" s="1047" t="s">
        <v>2372</v>
      </c>
      <c r="F7" s="1046">
        <v>1458000</v>
      </c>
    </row>
    <row r="8" spans="3:13" ht="281.25">
      <c r="C8" s="1045" t="s">
        <v>2923</v>
      </c>
      <c r="D8" s="739" t="s">
        <v>2843</v>
      </c>
      <c r="E8" s="1047" t="s">
        <v>2373</v>
      </c>
      <c r="F8" s="1046">
        <v>14966256</v>
      </c>
      <c r="K8" s="1048"/>
    </row>
    <row r="9" spans="3:13" ht="132">
      <c r="C9" s="1045" t="s">
        <v>2923</v>
      </c>
      <c r="D9" s="669" t="s">
        <v>2844</v>
      </c>
      <c r="E9" s="1047" t="s">
        <v>2374</v>
      </c>
      <c r="F9" s="1046">
        <v>10627335</v>
      </c>
    </row>
  </sheetData>
  <conditionalFormatting sqref="E5">
    <cfRule type="duplicateValues" dxfId="0" priority="1"/>
  </conditionalFormatting>
  <hyperlinks>
    <hyperlink ref="E5" location="'Desarrollo e Innov. Curricular'!I33" display="1.2.a.4.3"/>
    <hyperlink ref="E6" location="'Gestion Administrativa'!I17" display="10.1.a.3.4"/>
    <hyperlink ref="E7" location="'Gestion Administrativa'!I20" display="10.1.a.3.7"/>
    <hyperlink ref="E8" location="'10Gestion Administrativa'!I21" display="10.1.a.3.8"/>
    <hyperlink ref="E9" location="'10Gestion Administrativa'!I22" display="10.1.a.3.9"/>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UI1503"/>
  <sheetViews>
    <sheetView showGridLines="0" topLeftCell="A4" zoomScale="84" zoomScaleNormal="84" workbookViewId="0">
      <selection activeCell="D1127" sqref="D1127"/>
    </sheetView>
  </sheetViews>
  <sheetFormatPr baseColWidth="10" defaultColWidth="11.5703125" defaultRowHeight="15"/>
  <cols>
    <col min="1" max="1" width="1.85546875" style="79" customWidth="1"/>
    <col min="2" max="2" width="7.85546875" style="79" customWidth="1"/>
    <col min="3" max="3" width="50" style="79" bestFit="1" customWidth="1"/>
    <col min="4" max="4" width="36.42578125" style="79" bestFit="1" customWidth="1"/>
    <col min="5" max="5" width="10.140625" style="79" customWidth="1"/>
    <col min="6" max="7" width="13.85546875" style="79" customWidth="1"/>
    <col min="8" max="8" width="12.85546875" style="71" customWidth="1"/>
    <col min="9" max="9" width="14.85546875" style="79" customWidth="1"/>
    <col min="10" max="10" width="55.28515625" style="79" customWidth="1"/>
    <col min="11" max="11" width="33.7109375" style="79" customWidth="1"/>
    <col min="12" max="12" width="13.85546875" style="79" customWidth="1"/>
    <col min="13" max="33" width="11.5703125" style="79"/>
    <col min="34" max="34" width="45.42578125" style="79" bestFit="1" customWidth="1"/>
    <col min="35" max="35" width="35.28515625" style="79" bestFit="1" customWidth="1"/>
    <col min="36" max="36" width="35.7109375" style="79" bestFit="1" customWidth="1"/>
    <col min="37" max="41" width="46" style="79" customWidth="1"/>
    <col min="42" max="45" width="46.5703125" style="79" bestFit="1" customWidth="1"/>
    <col min="46" max="49" width="46.7109375" style="79" bestFit="1" customWidth="1"/>
    <col min="50" max="53" width="46.140625" style="79" bestFit="1" customWidth="1"/>
    <col min="54" max="56" width="45.42578125" style="79" bestFit="1" customWidth="1"/>
    <col min="57" max="57" width="49.28515625" style="79" bestFit="1" customWidth="1"/>
    <col min="58" max="61" width="46" style="79" bestFit="1" customWidth="1"/>
    <col min="62" max="65" width="46.5703125" style="79" bestFit="1" customWidth="1"/>
    <col min="66" max="69" width="46.7109375" style="79" bestFit="1" customWidth="1"/>
    <col min="70" max="73" width="46.140625" style="79" bestFit="1" customWidth="1"/>
    <col min="74" max="77" width="12.7109375" style="79" bestFit="1" customWidth="1"/>
    <col min="78" max="78" width="11.5703125" style="79"/>
    <col min="79" max="79" width="12.7109375" style="79" bestFit="1" customWidth="1"/>
    <col min="80" max="80" width="11.5703125" style="79"/>
    <col min="81" max="83" width="12.7109375" style="79" bestFit="1" customWidth="1"/>
    <col min="84" max="16384" width="11.5703125" style="79"/>
  </cols>
  <sheetData>
    <row r="1" spans="1:555" ht="26.25" hidden="1">
      <c r="A1" s="182" t="s">
        <v>253</v>
      </c>
      <c r="B1" s="185" t="s">
        <v>254</v>
      </c>
      <c r="C1" s="176" t="s">
        <v>255</v>
      </c>
      <c r="D1" s="176" t="s">
        <v>502</v>
      </c>
      <c r="E1" s="176" t="s">
        <v>504</v>
      </c>
      <c r="F1" s="176" t="s">
        <v>506</v>
      </c>
      <c r="G1" s="176" t="s">
        <v>508</v>
      </c>
      <c r="H1" s="176" t="s">
        <v>510</v>
      </c>
      <c r="I1" s="176" t="s">
        <v>512</v>
      </c>
      <c r="J1" s="176" t="s">
        <v>256</v>
      </c>
      <c r="K1" s="176" t="s">
        <v>515</v>
      </c>
      <c r="L1" s="176" t="s">
        <v>257</v>
      </c>
      <c r="M1" s="176" t="s">
        <v>517</v>
      </c>
      <c r="N1" s="176" t="s">
        <v>519</v>
      </c>
      <c r="O1" s="176" t="s">
        <v>521</v>
      </c>
      <c r="P1" s="176" t="s">
        <v>258</v>
      </c>
      <c r="Q1" s="176" t="s">
        <v>522</v>
      </c>
      <c r="R1" s="176" t="s">
        <v>525</v>
      </c>
      <c r="S1" s="176" t="s">
        <v>259</v>
      </c>
      <c r="T1" s="176" t="s">
        <v>527</v>
      </c>
      <c r="U1" s="176" t="s">
        <v>260</v>
      </c>
      <c r="V1" s="176" t="s">
        <v>528</v>
      </c>
      <c r="W1" s="176" t="s">
        <v>529</v>
      </c>
      <c r="X1" s="176" t="s">
        <v>533</v>
      </c>
      <c r="Y1" s="176" t="s">
        <v>276</v>
      </c>
      <c r="Z1" s="176" t="s">
        <v>534</v>
      </c>
      <c r="AA1" s="176" t="s">
        <v>536</v>
      </c>
      <c r="AB1" s="176" t="s">
        <v>538</v>
      </c>
      <c r="AC1" s="176" t="s">
        <v>277</v>
      </c>
      <c r="AD1" s="176" t="s">
        <v>540</v>
      </c>
      <c r="AE1" s="176" t="s">
        <v>542</v>
      </c>
      <c r="AF1" s="176" t="s">
        <v>544</v>
      </c>
      <c r="AG1" s="176" t="s">
        <v>546</v>
      </c>
      <c r="AH1" s="176" t="s">
        <v>252</v>
      </c>
      <c r="AI1" s="176" t="s">
        <v>548</v>
      </c>
      <c r="AJ1" s="185" t="s">
        <v>261</v>
      </c>
      <c r="AK1" s="176" t="s">
        <v>550</v>
      </c>
      <c r="AL1" s="176" t="s">
        <v>262</v>
      </c>
      <c r="AM1" s="176" t="s">
        <v>552</v>
      </c>
      <c r="AN1" s="176" t="s">
        <v>554</v>
      </c>
      <c r="AO1" s="176" t="s">
        <v>263</v>
      </c>
      <c r="AP1" s="176" t="s">
        <v>556</v>
      </c>
      <c r="AQ1" s="176" t="s">
        <v>558</v>
      </c>
      <c r="AR1" s="176" t="s">
        <v>264</v>
      </c>
      <c r="AS1" s="176" t="s">
        <v>559</v>
      </c>
      <c r="AT1" s="176" t="s">
        <v>561</v>
      </c>
      <c r="AU1" s="176" t="s">
        <v>562</v>
      </c>
      <c r="AV1" s="176" t="s">
        <v>563</v>
      </c>
      <c r="AW1" s="176" t="s">
        <v>565</v>
      </c>
      <c r="AX1" s="176" t="s">
        <v>567</v>
      </c>
      <c r="AY1" s="176" t="s">
        <v>568</v>
      </c>
      <c r="AZ1" s="176" t="s">
        <v>265</v>
      </c>
      <c r="BA1" s="176" t="s">
        <v>570</v>
      </c>
      <c r="BB1" s="176" t="s">
        <v>572</v>
      </c>
      <c r="BC1" s="176" t="s">
        <v>574</v>
      </c>
      <c r="BD1" s="176" t="s">
        <v>576</v>
      </c>
      <c r="BE1" s="176" t="s">
        <v>578</v>
      </c>
      <c r="BF1" s="176" t="s">
        <v>580</v>
      </c>
      <c r="BG1" s="176" t="s">
        <v>582</v>
      </c>
      <c r="BH1" s="176" t="s">
        <v>584</v>
      </c>
      <c r="BI1" s="176" t="s">
        <v>278</v>
      </c>
      <c r="BJ1" s="176" t="s">
        <v>586</v>
      </c>
      <c r="BK1" s="176" t="s">
        <v>588</v>
      </c>
      <c r="BL1" s="176" t="s">
        <v>590</v>
      </c>
      <c r="BM1" s="176" t="s">
        <v>592</v>
      </c>
      <c r="BN1" s="176" t="s">
        <v>594</v>
      </c>
      <c r="BO1" s="176" t="s">
        <v>596</v>
      </c>
      <c r="BP1" s="176" t="s">
        <v>598</v>
      </c>
      <c r="BQ1" s="176" t="s">
        <v>600</v>
      </c>
      <c r="BR1" s="176" t="s">
        <v>602</v>
      </c>
      <c r="BS1" s="176" t="s">
        <v>604</v>
      </c>
      <c r="BT1" s="185" t="s">
        <v>266</v>
      </c>
      <c r="BU1" s="176" t="s">
        <v>267</v>
      </c>
      <c r="BV1" s="176" t="s">
        <v>606</v>
      </c>
      <c r="BW1" s="176" t="s">
        <v>268</v>
      </c>
      <c r="BX1" s="176" t="s">
        <v>608</v>
      </c>
      <c r="BY1" s="176" t="s">
        <v>610</v>
      </c>
      <c r="BZ1" s="185" t="s">
        <v>269</v>
      </c>
      <c r="CA1" s="176" t="s">
        <v>270</v>
      </c>
      <c r="CB1" s="176" t="s">
        <v>612</v>
      </c>
      <c r="CC1" s="176" t="s">
        <v>271</v>
      </c>
      <c r="CD1" s="176" t="s">
        <v>614</v>
      </c>
      <c r="CE1" s="176" t="s">
        <v>616</v>
      </c>
      <c r="CF1" s="176" t="s">
        <v>618</v>
      </c>
      <c r="CG1" s="185" t="s">
        <v>272</v>
      </c>
      <c r="CH1" s="176" t="s">
        <v>624</v>
      </c>
      <c r="CI1" s="176" t="s">
        <v>626</v>
      </c>
      <c r="CJ1" s="176" t="s">
        <v>273</v>
      </c>
      <c r="CK1" s="176" t="s">
        <v>620</v>
      </c>
      <c r="CL1" s="176" t="s">
        <v>622</v>
      </c>
      <c r="CM1" s="176" t="s">
        <v>274</v>
      </c>
      <c r="CN1" s="176" t="s">
        <v>628</v>
      </c>
      <c r="CO1" s="176" t="s">
        <v>275</v>
      </c>
      <c r="CP1" s="176" t="s">
        <v>629</v>
      </c>
      <c r="CQ1" s="173" t="s">
        <v>279</v>
      </c>
      <c r="CR1" s="185" t="s">
        <v>280</v>
      </c>
      <c r="CS1" s="176" t="s">
        <v>630</v>
      </c>
      <c r="CT1" s="176" t="s">
        <v>631</v>
      </c>
      <c r="CU1" s="176" t="s">
        <v>633</v>
      </c>
      <c r="CV1" s="176" t="s">
        <v>281</v>
      </c>
      <c r="CW1" s="176" t="s">
        <v>635</v>
      </c>
      <c r="CX1" s="176" t="s">
        <v>637</v>
      </c>
      <c r="CY1" s="176" t="s">
        <v>639</v>
      </c>
      <c r="CZ1" s="176" t="s">
        <v>641</v>
      </c>
      <c r="DA1" s="176" t="s">
        <v>643</v>
      </c>
      <c r="DB1" s="176" t="s">
        <v>645</v>
      </c>
      <c r="DC1" s="185" t="s">
        <v>282</v>
      </c>
      <c r="DD1" s="176" t="s">
        <v>283</v>
      </c>
      <c r="DE1" s="176" t="s">
        <v>647</v>
      </c>
      <c r="DF1" s="176" t="s">
        <v>284</v>
      </c>
      <c r="DG1" s="176" t="s">
        <v>649</v>
      </c>
      <c r="DH1" s="176" t="s">
        <v>651</v>
      </c>
      <c r="DI1" s="176" t="s">
        <v>653</v>
      </c>
      <c r="DJ1" s="176" t="s">
        <v>655</v>
      </c>
      <c r="DK1" s="176" t="s">
        <v>657</v>
      </c>
      <c r="DL1" s="176" t="s">
        <v>659</v>
      </c>
      <c r="DM1" s="176" t="s">
        <v>661</v>
      </c>
      <c r="DN1" s="176" t="s">
        <v>285</v>
      </c>
      <c r="DO1" s="176" t="s">
        <v>663</v>
      </c>
      <c r="DP1" s="176" t="s">
        <v>665</v>
      </c>
      <c r="DQ1" s="176" t="s">
        <v>667</v>
      </c>
      <c r="DR1" s="185" t="s">
        <v>286</v>
      </c>
      <c r="DS1" s="176" t="s">
        <v>669</v>
      </c>
      <c r="DT1" s="176" t="s">
        <v>287</v>
      </c>
      <c r="DU1" s="176" t="s">
        <v>671</v>
      </c>
      <c r="DV1" s="176" t="s">
        <v>288</v>
      </c>
      <c r="DW1" s="176" t="s">
        <v>673</v>
      </c>
      <c r="DX1" s="176" t="s">
        <v>675</v>
      </c>
      <c r="DY1" s="176" t="s">
        <v>677</v>
      </c>
      <c r="DZ1" s="176" t="s">
        <v>679</v>
      </c>
      <c r="EA1" s="176" t="s">
        <v>681</v>
      </c>
      <c r="EB1" s="176" t="s">
        <v>683</v>
      </c>
      <c r="EC1" s="176" t="s">
        <v>685</v>
      </c>
      <c r="ED1" s="176" t="s">
        <v>687</v>
      </c>
      <c r="EE1" s="176" t="s">
        <v>689</v>
      </c>
      <c r="EF1" s="176" t="s">
        <v>691</v>
      </c>
      <c r="EG1" s="176" t="s">
        <v>693</v>
      </c>
      <c r="EH1" s="185" t="s">
        <v>289</v>
      </c>
      <c r="EI1" s="176" t="s">
        <v>695</v>
      </c>
      <c r="EJ1" s="176" t="s">
        <v>290</v>
      </c>
      <c r="EK1" s="176" t="s">
        <v>697</v>
      </c>
      <c r="EL1" s="176" t="s">
        <v>699</v>
      </c>
      <c r="EM1" s="176" t="s">
        <v>291</v>
      </c>
      <c r="EN1" s="176" t="s">
        <v>701</v>
      </c>
      <c r="EO1" s="176" t="s">
        <v>703</v>
      </c>
      <c r="EP1" s="176" t="s">
        <v>292</v>
      </c>
      <c r="EQ1" s="176" t="s">
        <v>705</v>
      </c>
      <c r="ER1" s="176" t="s">
        <v>707</v>
      </c>
      <c r="ES1" s="176" t="s">
        <v>709</v>
      </c>
      <c r="ET1" s="176" t="s">
        <v>293</v>
      </c>
      <c r="EU1" s="176" t="s">
        <v>711</v>
      </c>
      <c r="EV1" s="176" t="s">
        <v>713</v>
      </c>
      <c r="EW1" s="185" t="s">
        <v>294</v>
      </c>
      <c r="EX1" s="176" t="s">
        <v>295</v>
      </c>
      <c r="EY1" s="176" t="s">
        <v>715</v>
      </c>
      <c r="EZ1" s="176" t="s">
        <v>717</v>
      </c>
      <c r="FA1" s="176" t="s">
        <v>719</v>
      </c>
      <c r="FB1" s="176" t="s">
        <v>721</v>
      </c>
      <c r="FC1" s="176" t="s">
        <v>296</v>
      </c>
      <c r="FD1" s="176" t="s">
        <v>723</v>
      </c>
      <c r="FE1" s="176" t="s">
        <v>725</v>
      </c>
      <c r="FF1" s="176" t="s">
        <v>727</v>
      </c>
      <c r="FG1" s="176" t="s">
        <v>729</v>
      </c>
      <c r="FH1" s="176" t="s">
        <v>731</v>
      </c>
      <c r="FI1" s="176" t="s">
        <v>297</v>
      </c>
      <c r="FJ1" s="176" t="s">
        <v>734</v>
      </c>
      <c r="FK1" s="176" t="s">
        <v>298</v>
      </c>
      <c r="FL1" s="176" t="s">
        <v>737</v>
      </c>
      <c r="FM1" s="176" t="s">
        <v>738</v>
      </c>
      <c r="FN1" s="176" t="s">
        <v>740</v>
      </c>
      <c r="FO1" s="176" t="s">
        <v>299</v>
      </c>
      <c r="FP1" s="176" t="s">
        <v>743</v>
      </c>
      <c r="FQ1" s="176" t="s">
        <v>744</v>
      </c>
      <c r="FR1" s="176" t="s">
        <v>746</v>
      </c>
      <c r="FS1" s="176" t="s">
        <v>300</v>
      </c>
      <c r="FT1" s="176" t="s">
        <v>749</v>
      </c>
      <c r="FU1" s="176" t="s">
        <v>751</v>
      </c>
      <c r="FV1" s="176" t="s">
        <v>753</v>
      </c>
      <c r="FW1" s="185" t="s">
        <v>301</v>
      </c>
      <c r="FX1" s="185" t="s">
        <v>302</v>
      </c>
      <c r="FY1" s="176" t="s">
        <v>308</v>
      </c>
      <c r="FZ1" s="176" t="s">
        <v>755</v>
      </c>
      <c r="GA1" s="176" t="s">
        <v>757</v>
      </c>
      <c r="GB1" s="176" t="s">
        <v>759</v>
      </c>
      <c r="GC1" s="176" t="s">
        <v>761</v>
      </c>
      <c r="GD1" s="176" t="s">
        <v>763</v>
      </c>
      <c r="GE1" s="176" t="s">
        <v>765</v>
      </c>
      <c r="GF1" s="185" t="s">
        <v>303</v>
      </c>
      <c r="GG1" s="176" t="s">
        <v>309</v>
      </c>
      <c r="GH1" s="176" t="s">
        <v>767</v>
      </c>
      <c r="GI1" s="176" t="s">
        <v>769</v>
      </c>
      <c r="GJ1" s="176" t="s">
        <v>770</v>
      </c>
      <c r="GK1" s="176" t="s">
        <v>310</v>
      </c>
      <c r="GL1" s="176" t="s">
        <v>773</v>
      </c>
      <c r="GM1" s="176" t="s">
        <v>774</v>
      </c>
      <c r="GN1" s="185" t="s">
        <v>304</v>
      </c>
      <c r="GO1" s="176" t="s">
        <v>305</v>
      </c>
      <c r="GP1" s="176" t="s">
        <v>776</v>
      </c>
      <c r="GQ1" s="176" t="s">
        <v>778</v>
      </c>
      <c r="GR1" s="176" t="s">
        <v>780</v>
      </c>
      <c r="GS1" s="176" t="s">
        <v>782</v>
      </c>
      <c r="GT1" s="176" t="s">
        <v>784</v>
      </c>
      <c r="GU1" s="185" t="s">
        <v>306</v>
      </c>
      <c r="GV1" s="176" t="s">
        <v>307</v>
      </c>
      <c r="GW1" s="176" t="s">
        <v>786</v>
      </c>
      <c r="GX1" s="176" t="s">
        <v>788</v>
      </c>
      <c r="GY1" s="176" t="s">
        <v>790</v>
      </c>
      <c r="GZ1" s="176" t="s">
        <v>792</v>
      </c>
      <c r="HA1" s="176" t="s">
        <v>794</v>
      </c>
      <c r="HB1" s="176" t="s">
        <v>796</v>
      </c>
      <c r="HC1" s="173" t="s">
        <v>311</v>
      </c>
      <c r="HD1" s="185" t="s">
        <v>312</v>
      </c>
      <c r="HE1" s="176" t="s">
        <v>313</v>
      </c>
      <c r="HF1" s="176" t="s">
        <v>798</v>
      </c>
      <c r="HG1" s="176" t="s">
        <v>800</v>
      </c>
      <c r="HH1" s="176" t="s">
        <v>802</v>
      </c>
      <c r="HI1" s="176" t="s">
        <v>804</v>
      </c>
      <c r="HJ1" s="176" t="s">
        <v>314</v>
      </c>
      <c r="HK1" s="176" t="s">
        <v>807</v>
      </c>
      <c r="HL1" s="176" t="s">
        <v>331</v>
      </c>
      <c r="HM1" s="176" t="s">
        <v>845</v>
      </c>
      <c r="HN1" s="176" t="s">
        <v>847</v>
      </c>
      <c r="HO1" s="176" t="s">
        <v>849</v>
      </c>
      <c r="HP1" s="185" t="s">
        <v>315</v>
      </c>
      <c r="HQ1" s="176" t="s">
        <v>809</v>
      </c>
      <c r="HR1" s="176" t="s">
        <v>811</v>
      </c>
      <c r="HS1" s="176" t="s">
        <v>316</v>
      </c>
      <c r="HT1" s="176" t="s">
        <v>814</v>
      </c>
      <c r="HU1" s="176" t="s">
        <v>816</v>
      </c>
      <c r="HV1" s="176" t="s">
        <v>817</v>
      </c>
      <c r="HW1" s="176" t="s">
        <v>819</v>
      </c>
      <c r="HX1" s="185" t="s">
        <v>317</v>
      </c>
      <c r="HY1" s="176" t="s">
        <v>821</v>
      </c>
      <c r="HZ1" s="176" t="s">
        <v>823</v>
      </c>
      <c r="IA1" s="176" t="s">
        <v>825</v>
      </c>
      <c r="IB1" s="176" t="s">
        <v>318</v>
      </c>
      <c r="IC1" s="176" t="s">
        <v>827</v>
      </c>
      <c r="ID1" s="176" t="s">
        <v>829</v>
      </c>
      <c r="IE1" s="176" t="s">
        <v>319</v>
      </c>
      <c r="IF1" s="176" t="s">
        <v>831</v>
      </c>
      <c r="IG1" s="176" t="s">
        <v>833</v>
      </c>
      <c r="IH1" s="176" t="s">
        <v>320</v>
      </c>
      <c r="II1" s="176" t="s">
        <v>835</v>
      </c>
      <c r="IJ1" s="176" t="s">
        <v>837</v>
      </c>
      <c r="IK1" s="176" t="s">
        <v>839</v>
      </c>
      <c r="IL1" s="176" t="s">
        <v>841</v>
      </c>
      <c r="IM1" s="176" t="s">
        <v>321</v>
      </c>
      <c r="IN1" s="176" t="s">
        <v>843</v>
      </c>
      <c r="IO1" s="185" t="s">
        <v>322</v>
      </c>
      <c r="IP1" s="176" t="s">
        <v>851</v>
      </c>
      <c r="IQ1" s="176" t="s">
        <v>853</v>
      </c>
      <c r="IR1" s="176" t="s">
        <v>323</v>
      </c>
      <c r="IS1" s="176" t="s">
        <v>855</v>
      </c>
      <c r="IT1" s="176" t="s">
        <v>857</v>
      </c>
      <c r="IU1" s="176" t="s">
        <v>859</v>
      </c>
      <c r="IV1" s="185" t="s">
        <v>324</v>
      </c>
      <c r="IW1" s="176" t="s">
        <v>861</v>
      </c>
      <c r="IX1" s="176" t="s">
        <v>325</v>
      </c>
      <c r="IY1" s="176" t="s">
        <v>864</v>
      </c>
      <c r="IZ1" s="176" t="s">
        <v>866</v>
      </c>
      <c r="JA1" s="176" t="s">
        <v>868</v>
      </c>
      <c r="JB1" s="176" t="s">
        <v>870</v>
      </c>
      <c r="JC1" s="176" t="s">
        <v>872</v>
      </c>
      <c r="JD1" s="176" t="s">
        <v>874</v>
      </c>
      <c r="JE1" s="176" t="s">
        <v>326</v>
      </c>
      <c r="JF1" s="176" t="s">
        <v>877</v>
      </c>
      <c r="JG1" s="176" t="s">
        <v>879</v>
      </c>
      <c r="JH1" s="176" t="s">
        <v>881</v>
      </c>
      <c r="JI1" s="176" t="s">
        <v>883</v>
      </c>
      <c r="JJ1" s="176" t="s">
        <v>885</v>
      </c>
      <c r="JK1" s="176" t="s">
        <v>887</v>
      </c>
      <c r="JL1" s="176" t="s">
        <v>889</v>
      </c>
      <c r="JM1" s="176" t="s">
        <v>891</v>
      </c>
      <c r="JN1" s="176" t="s">
        <v>327</v>
      </c>
      <c r="JO1" s="176" t="s">
        <v>894</v>
      </c>
      <c r="JP1" s="176" t="s">
        <v>896</v>
      </c>
      <c r="JQ1" s="176" t="s">
        <v>898</v>
      </c>
      <c r="JR1" s="176" t="s">
        <v>900</v>
      </c>
      <c r="JS1" s="176" t="s">
        <v>901</v>
      </c>
      <c r="JT1" s="176" t="s">
        <v>903</v>
      </c>
      <c r="JU1" s="176" t="s">
        <v>905</v>
      </c>
      <c r="JV1" s="176" t="s">
        <v>907</v>
      </c>
      <c r="JW1" s="176" t="s">
        <v>909</v>
      </c>
      <c r="JX1" s="176" t="s">
        <v>911</v>
      </c>
      <c r="JY1" s="176" t="s">
        <v>913</v>
      </c>
      <c r="JZ1" s="176" t="s">
        <v>915</v>
      </c>
      <c r="KA1" s="176" t="s">
        <v>917</v>
      </c>
      <c r="KB1" s="176" t="s">
        <v>919</v>
      </c>
      <c r="KC1" s="176" t="s">
        <v>921</v>
      </c>
      <c r="KD1" s="176" t="s">
        <v>923</v>
      </c>
      <c r="KE1" s="176" t="s">
        <v>925</v>
      </c>
      <c r="KF1" s="176" t="s">
        <v>927</v>
      </c>
      <c r="KG1" s="176" t="s">
        <v>929</v>
      </c>
      <c r="KH1" s="176" t="s">
        <v>931</v>
      </c>
      <c r="KI1" s="176" t="s">
        <v>933</v>
      </c>
      <c r="KJ1" s="176" t="s">
        <v>935</v>
      </c>
      <c r="KK1" s="176" t="s">
        <v>937</v>
      </c>
      <c r="KL1" s="176" t="s">
        <v>939</v>
      </c>
      <c r="KM1" s="176" t="s">
        <v>941</v>
      </c>
      <c r="KN1" s="176" t="s">
        <v>943</v>
      </c>
      <c r="KO1" s="185" t="s">
        <v>328</v>
      </c>
      <c r="KP1" s="176" t="s">
        <v>945</v>
      </c>
      <c r="KQ1" s="176" t="s">
        <v>329</v>
      </c>
      <c r="KR1" s="176" t="s">
        <v>948</v>
      </c>
      <c r="KS1" s="176" t="s">
        <v>950</v>
      </c>
      <c r="KT1" s="176" t="s">
        <v>952</v>
      </c>
      <c r="KU1" s="176" t="s">
        <v>954</v>
      </c>
      <c r="KV1" s="176" t="s">
        <v>330</v>
      </c>
      <c r="KW1" s="176" t="s">
        <v>957</v>
      </c>
      <c r="KX1" s="176" t="s">
        <v>959</v>
      </c>
      <c r="KY1" s="176" t="s">
        <v>961</v>
      </c>
      <c r="KZ1" s="176" t="s">
        <v>963</v>
      </c>
      <c r="LA1" s="176" t="s">
        <v>965</v>
      </c>
      <c r="LB1" s="176" t="s">
        <v>967</v>
      </c>
      <c r="LC1" s="176" t="s">
        <v>969</v>
      </c>
      <c r="LD1" s="173" t="s">
        <v>332</v>
      </c>
      <c r="LE1" s="185" t="s">
        <v>333</v>
      </c>
      <c r="LF1" s="176" t="s">
        <v>334</v>
      </c>
      <c r="LG1" s="176" t="s">
        <v>348</v>
      </c>
      <c r="LH1" s="176" t="s">
        <v>971</v>
      </c>
      <c r="LI1" s="176" t="s">
        <v>973</v>
      </c>
      <c r="LJ1" s="176" t="s">
        <v>975</v>
      </c>
      <c r="LK1" s="176" t="s">
        <v>977</v>
      </c>
      <c r="LL1" s="176" t="s">
        <v>349</v>
      </c>
      <c r="LM1" s="176" t="s">
        <v>979</v>
      </c>
      <c r="LN1" s="176" t="s">
        <v>350</v>
      </c>
      <c r="LO1" s="176" t="s">
        <v>981</v>
      </c>
      <c r="LP1" s="176" t="s">
        <v>335</v>
      </c>
      <c r="LQ1" s="176" t="s">
        <v>983</v>
      </c>
      <c r="LR1" s="176" t="s">
        <v>351</v>
      </c>
      <c r="LS1" s="176" t="s">
        <v>985</v>
      </c>
      <c r="LT1" s="176" t="s">
        <v>987</v>
      </c>
      <c r="LU1" s="176" t="s">
        <v>352</v>
      </c>
      <c r="LV1" s="185" t="s">
        <v>336</v>
      </c>
      <c r="LW1" s="176" t="s">
        <v>337</v>
      </c>
      <c r="LX1" s="176" t="s">
        <v>989</v>
      </c>
      <c r="LY1" s="176" t="s">
        <v>991</v>
      </c>
      <c r="LZ1" s="176" t="s">
        <v>992</v>
      </c>
      <c r="MA1" s="176" t="s">
        <v>994</v>
      </c>
      <c r="MB1" s="176" t="s">
        <v>995</v>
      </c>
      <c r="MC1" s="176" t="s">
        <v>997</v>
      </c>
      <c r="MD1" s="176" t="s">
        <v>999</v>
      </c>
      <c r="ME1" s="176" t="s">
        <v>1001</v>
      </c>
      <c r="MF1" s="176" t="s">
        <v>1003</v>
      </c>
      <c r="MG1" s="176" t="s">
        <v>338</v>
      </c>
      <c r="MH1" s="176" t="s">
        <v>1006</v>
      </c>
      <c r="MI1" s="176" t="s">
        <v>1007</v>
      </c>
      <c r="MJ1" s="176" t="s">
        <v>1009</v>
      </c>
      <c r="MK1" s="176" t="s">
        <v>339</v>
      </c>
      <c r="ML1" s="176" t="s">
        <v>1012</v>
      </c>
      <c r="MM1" s="176" t="s">
        <v>1013</v>
      </c>
      <c r="MN1" s="176" t="s">
        <v>1015</v>
      </c>
      <c r="MO1" s="176" t="s">
        <v>1017</v>
      </c>
      <c r="MP1" s="176" t="s">
        <v>340</v>
      </c>
      <c r="MQ1" s="176" t="s">
        <v>1020</v>
      </c>
      <c r="MR1" s="176" t="s">
        <v>1022</v>
      </c>
      <c r="MS1" s="176" t="s">
        <v>1024</v>
      </c>
      <c r="MT1" s="176" t="s">
        <v>1026</v>
      </c>
      <c r="MU1" s="176" t="s">
        <v>341</v>
      </c>
      <c r="MV1" s="176" t="s">
        <v>1029</v>
      </c>
      <c r="MW1" s="176" t="s">
        <v>1031</v>
      </c>
      <c r="MX1" s="176" t="s">
        <v>1033</v>
      </c>
      <c r="MY1" s="176" t="s">
        <v>1035</v>
      </c>
      <c r="MZ1" s="176" t="s">
        <v>1037</v>
      </c>
      <c r="NA1" s="176" t="s">
        <v>1039</v>
      </c>
      <c r="NB1" s="176" t="s">
        <v>1041</v>
      </c>
      <c r="NC1" s="176" t="s">
        <v>1043</v>
      </c>
      <c r="ND1" s="176" t="s">
        <v>1045</v>
      </c>
      <c r="NE1" s="176" t="s">
        <v>1047</v>
      </c>
      <c r="NF1" s="176" t="s">
        <v>1049</v>
      </c>
      <c r="NG1" s="176" t="s">
        <v>1050</v>
      </c>
      <c r="NH1" s="185" t="s">
        <v>342</v>
      </c>
      <c r="NI1" s="176" t="s">
        <v>343</v>
      </c>
      <c r="NJ1" s="176" t="s">
        <v>1052</v>
      </c>
      <c r="NK1" s="176" t="s">
        <v>1054</v>
      </c>
      <c r="NL1" s="176" t="s">
        <v>1056</v>
      </c>
      <c r="NM1" s="176" t="s">
        <v>1058</v>
      </c>
      <c r="NN1" s="185" t="s">
        <v>344</v>
      </c>
      <c r="NO1" s="176" t="s">
        <v>345</v>
      </c>
      <c r="NP1" s="176" t="s">
        <v>1059</v>
      </c>
      <c r="NQ1" s="176" t="s">
        <v>346</v>
      </c>
      <c r="NR1" s="176" t="s">
        <v>1061</v>
      </c>
      <c r="NS1" s="176" t="s">
        <v>1063</v>
      </c>
      <c r="NT1" s="176" t="s">
        <v>347</v>
      </c>
      <c r="NU1" s="176" t="s">
        <v>1065</v>
      </c>
      <c r="NV1" s="173" t="s">
        <v>353</v>
      </c>
      <c r="NW1" s="185" t="s">
        <v>354</v>
      </c>
      <c r="NX1" s="176" t="s">
        <v>355</v>
      </c>
      <c r="NY1" s="176" t="s">
        <v>1068</v>
      </c>
      <c r="NZ1" s="176" t="s">
        <v>1070</v>
      </c>
      <c r="OA1" s="176" t="s">
        <v>356</v>
      </c>
      <c r="OB1" s="176" t="s">
        <v>366</v>
      </c>
      <c r="OC1" s="176" t="s">
        <v>1072</v>
      </c>
      <c r="OD1" s="176" t="s">
        <v>1074</v>
      </c>
      <c r="OE1" s="176" t="s">
        <v>1076</v>
      </c>
      <c r="OF1" s="176" t="s">
        <v>1078</v>
      </c>
      <c r="OG1" s="176" t="s">
        <v>1080</v>
      </c>
      <c r="OH1" s="176" t="s">
        <v>1082</v>
      </c>
      <c r="OI1" s="176" t="s">
        <v>1084</v>
      </c>
      <c r="OJ1" s="176" t="s">
        <v>1086</v>
      </c>
      <c r="OK1" s="176" t="s">
        <v>1088</v>
      </c>
      <c r="OL1" s="176" t="s">
        <v>1090</v>
      </c>
      <c r="OM1" s="176" t="s">
        <v>1092</v>
      </c>
      <c r="ON1" s="176" t="s">
        <v>1094</v>
      </c>
      <c r="OO1" s="176" t="s">
        <v>1096</v>
      </c>
      <c r="OP1" s="176" t="s">
        <v>1098</v>
      </c>
      <c r="OQ1" s="176" t="s">
        <v>1100</v>
      </c>
      <c r="OR1" s="176" t="s">
        <v>1102</v>
      </c>
      <c r="OS1" s="176" t="s">
        <v>1104</v>
      </c>
      <c r="OT1" s="176" t="s">
        <v>1106</v>
      </c>
      <c r="OU1" s="176" t="s">
        <v>1108</v>
      </c>
      <c r="OV1" s="176" t="s">
        <v>1110</v>
      </c>
      <c r="OW1" s="176" t="s">
        <v>1112</v>
      </c>
      <c r="OX1" s="176" t="s">
        <v>1114</v>
      </c>
      <c r="OY1" s="176" t="s">
        <v>367</v>
      </c>
      <c r="OZ1" s="176" t="s">
        <v>1117</v>
      </c>
      <c r="PA1" s="176" t="s">
        <v>1119</v>
      </c>
      <c r="PB1" s="176" t="s">
        <v>1120</v>
      </c>
      <c r="PC1" s="176" t="s">
        <v>1122</v>
      </c>
      <c r="PD1" s="176" t="s">
        <v>1124</v>
      </c>
      <c r="PE1" s="176" t="s">
        <v>1126</v>
      </c>
      <c r="PF1" s="176" t="s">
        <v>1128</v>
      </c>
      <c r="PG1" s="176" t="s">
        <v>1130</v>
      </c>
      <c r="PH1" s="176" t="s">
        <v>1132</v>
      </c>
      <c r="PI1" s="176" t="s">
        <v>1134</v>
      </c>
      <c r="PJ1" s="176" t="s">
        <v>1136</v>
      </c>
      <c r="PK1" s="176" t="s">
        <v>1138</v>
      </c>
      <c r="PL1" s="176" t="s">
        <v>1140</v>
      </c>
      <c r="PM1" s="176" t="s">
        <v>1142</v>
      </c>
      <c r="PN1" s="176" t="s">
        <v>1144</v>
      </c>
      <c r="PO1" s="176" t="s">
        <v>1146</v>
      </c>
      <c r="PP1" s="176" t="s">
        <v>1148</v>
      </c>
      <c r="PQ1" s="176" t="s">
        <v>1150</v>
      </c>
      <c r="PR1" s="176" t="s">
        <v>1152</v>
      </c>
      <c r="PS1" s="176" t="s">
        <v>1154</v>
      </c>
      <c r="PT1" s="176" t="s">
        <v>1156</v>
      </c>
      <c r="PU1" s="176" t="s">
        <v>1158</v>
      </c>
      <c r="PV1" s="176" t="s">
        <v>1160</v>
      </c>
      <c r="PW1" s="176" t="s">
        <v>1162</v>
      </c>
      <c r="PX1" s="176" t="s">
        <v>1164</v>
      </c>
      <c r="PY1" s="176" t="s">
        <v>1166</v>
      </c>
      <c r="PZ1" s="176" t="s">
        <v>357</v>
      </c>
      <c r="QA1" s="176" t="s">
        <v>1168</v>
      </c>
      <c r="QB1" s="176" t="s">
        <v>1170</v>
      </c>
      <c r="QC1" s="176" t="s">
        <v>1172</v>
      </c>
      <c r="QD1" s="176" t="s">
        <v>1174</v>
      </c>
      <c r="QE1" s="176" t="s">
        <v>1176</v>
      </c>
      <c r="QF1" s="185" t="s">
        <v>358</v>
      </c>
      <c r="QG1" s="176" t="s">
        <v>359</v>
      </c>
      <c r="QH1" s="176" t="s">
        <v>1178</v>
      </c>
      <c r="QI1" s="176" t="s">
        <v>1180</v>
      </c>
      <c r="QJ1" s="176" t="s">
        <v>1182</v>
      </c>
      <c r="QK1" s="176" t="s">
        <v>1184</v>
      </c>
      <c r="QL1" s="176" t="s">
        <v>1186</v>
      </c>
      <c r="QM1" s="176" t="s">
        <v>1188</v>
      </c>
      <c r="QN1" s="185" t="s">
        <v>360</v>
      </c>
      <c r="QO1" s="176" t="s">
        <v>1190</v>
      </c>
      <c r="QP1" s="176" t="s">
        <v>361</v>
      </c>
      <c r="QQ1" s="176" t="s">
        <v>368</v>
      </c>
      <c r="QR1" s="176" t="s">
        <v>1192</v>
      </c>
      <c r="QS1" s="176" t="s">
        <v>1194</v>
      </c>
      <c r="QT1" s="176" t="s">
        <v>1196</v>
      </c>
      <c r="QU1" s="176" t="s">
        <v>1198</v>
      </c>
      <c r="QV1" s="176" t="s">
        <v>1200</v>
      </c>
      <c r="QW1" s="176" t="s">
        <v>1202</v>
      </c>
      <c r="QX1" s="176" t="s">
        <v>1204</v>
      </c>
      <c r="QY1" s="176" t="s">
        <v>1206</v>
      </c>
      <c r="QZ1" s="176" t="s">
        <v>1208</v>
      </c>
      <c r="RA1" s="176" t="s">
        <v>1210</v>
      </c>
      <c r="RB1" s="176" t="s">
        <v>1212</v>
      </c>
      <c r="RC1" s="176" t="s">
        <v>1214</v>
      </c>
      <c r="RD1" s="176" t="s">
        <v>1216</v>
      </c>
      <c r="RE1" s="176" t="s">
        <v>1218</v>
      </c>
      <c r="RF1" s="185" t="s">
        <v>362</v>
      </c>
      <c r="RG1" s="176" t="s">
        <v>363</v>
      </c>
      <c r="RH1" s="176" t="s">
        <v>1220</v>
      </c>
      <c r="RI1" s="176" t="s">
        <v>1222</v>
      </c>
      <c r="RJ1" s="185" t="s">
        <v>364</v>
      </c>
      <c r="RK1" s="176" t="s">
        <v>365</v>
      </c>
      <c r="RL1" s="176" t="s">
        <v>1224</v>
      </c>
      <c r="RM1" s="176" t="s">
        <v>1225</v>
      </c>
      <c r="RN1" s="176" t="s">
        <v>1226</v>
      </c>
      <c r="RO1" s="176" t="s">
        <v>1227</v>
      </c>
      <c r="RP1" s="176" t="s">
        <v>1229</v>
      </c>
      <c r="RQ1" s="176" t="s">
        <v>1230</v>
      </c>
      <c r="RR1" s="176" t="s">
        <v>1232</v>
      </c>
      <c r="RS1" s="176" t="s">
        <v>1233</v>
      </c>
      <c r="RT1" s="173" t="s">
        <v>369</v>
      </c>
      <c r="RU1" s="185" t="s">
        <v>370</v>
      </c>
      <c r="RV1" s="176" t="s">
        <v>371</v>
      </c>
      <c r="RW1" s="176" t="s">
        <v>1235</v>
      </c>
      <c r="RX1" s="176" t="s">
        <v>1237</v>
      </c>
      <c r="RY1" s="176" t="s">
        <v>372</v>
      </c>
      <c r="RZ1" s="176" t="s">
        <v>1239</v>
      </c>
      <c r="SA1" s="176" t="s">
        <v>1241</v>
      </c>
      <c r="SB1" s="176" t="s">
        <v>1243</v>
      </c>
      <c r="SC1" s="176" t="s">
        <v>1245</v>
      </c>
      <c r="SD1" s="185" t="s">
        <v>373</v>
      </c>
      <c r="SE1" s="176" t="s">
        <v>374</v>
      </c>
      <c r="SF1" s="176" t="s">
        <v>1247</v>
      </c>
      <c r="SG1" s="176" t="s">
        <v>1249</v>
      </c>
      <c r="SH1" s="176" t="s">
        <v>1251</v>
      </c>
      <c r="SI1" s="176" t="s">
        <v>1253</v>
      </c>
      <c r="SJ1" s="176" t="s">
        <v>1255</v>
      </c>
      <c r="SK1" s="176" t="s">
        <v>1257</v>
      </c>
      <c r="SL1" s="176" t="s">
        <v>1259</v>
      </c>
      <c r="SM1" s="176" t="s">
        <v>1261</v>
      </c>
      <c r="SN1" s="176" t="s">
        <v>1263</v>
      </c>
      <c r="SO1" s="176" t="s">
        <v>1265</v>
      </c>
      <c r="SP1" s="176" t="s">
        <v>1267</v>
      </c>
      <c r="SQ1" s="176" t="s">
        <v>1269</v>
      </c>
      <c r="SR1" s="176" t="s">
        <v>1271</v>
      </c>
      <c r="SS1" s="176" t="s">
        <v>1273</v>
      </c>
      <c r="ST1" s="176" t="s">
        <v>1275</v>
      </c>
      <c r="SU1" s="173" t="s">
        <v>375</v>
      </c>
      <c r="SV1" s="185" t="s">
        <v>376</v>
      </c>
      <c r="SW1" s="176" t="s">
        <v>377</v>
      </c>
      <c r="SX1" s="176" t="s">
        <v>1277</v>
      </c>
      <c r="SY1" s="176" t="s">
        <v>1279</v>
      </c>
      <c r="SZ1" s="176" t="s">
        <v>1281</v>
      </c>
      <c r="TA1" s="176" t="s">
        <v>1283</v>
      </c>
      <c r="TB1" s="176" t="s">
        <v>1285</v>
      </c>
      <c r="TC1" s="176" t="s">
        <v>378</v>
      </c>
      <c r="TD1" s="176" t="s">
        <v>1287</v>
      </c>
      <c r="TE1" s="176" t="s">
        <v>1289</v>
      </c>
      <c r="TF1" s="176" t="s">
        <v>1291</v>
      </c>
      <c r="TG1" s="176" t="s">
        <v>1293</v>
      </c>
      <c r="TH1" s="176" t="s">
        <v>1295</v>
      </c>
      <c r="TI1" s="176" t="s">
        <v>1297</v>
      </c>
      <c r="TJ1" s="185" t="s">
        <v>379</v>
      </c>
      <c r="TK1" s="176" t="s">
        <v>380</v>
      </c>
      <c r="TL1" s="176" t="s">
        <v>381</v>
      </c>
      <c r="TM1" s="176" t="s">
        <v>1299</v>
      </c>
      <c r="TN1" s="176" t="s">
        <v>1301</v>
      </c>
      <c r="TO1" s="176" t="s">
        <v>1302</v>
      </c>
      <c r="TP1" s="176" t="s">
        <v>1304</v>
      </c>
      <c r="TQ1" s="176" t="s">
        <v>1306</v>
      </c>
      <c r="TR1" s="176" t="s">
        <v>1308</v>
      </c>
      <c r="TS1" s="176" t="s">
        <v>1310</v>
      </c>
      <c r="TT1" s="176" t="s">
        <v>1312</v>
      </c>
      <c r="TU1" s="176" t="s">
        <v>1314</v>
      </c>
      <c r="TV1" s="176" t="s">
        <v>1316</v>
      </c>
      <c r="TW1" s="176" t="s">
        <v>1318</v>
      </c>
      <c r="TX1" s="176" t="s">
        <v>1320</v>
      </c>
      <c r="TY1" s="176" t="s">
        <v>1322</v>
      </c>
      <c r="TZ1" s="176" t="s">
        <v>1324</v>
      </c>
      <c r="UA1" s="176" t="s">
        <v>1326</v>
      </c>
      <c r="UB1" s="176" t="s">
        <v>1328</v>
      </c>
      <c r="UC1" s="173" t="s">
        <v>1330</v>
      </c>
      <c r="UD1" s="176" t="s">
        <v>1332</v>
      </c>
      <c r="UE1" s="176" t="s">
        <v>1334</v>
      </c>
      <c r="UF1" s="176" t="s">
        <v>1336</v>
      </c>
      <c r="UG1" s="176" t="s">
        <v>1338</v>
      </c>
      <c r="UH1" s="176" t="s">
        <v>1340</v>
      </c>
      <c r="UI1" s="179"/>
    </row>
    <row r="2" spans="1:555" s="116" customFormat="1" hidden="1">
      <c r="A2" s="119" t="s">
        <v>1371</v>
      </c>
      <c r="B2" s="119" t="s">
        <v>1373</v>
      </c>
      <c r="C2" s="119" t="s">
        <v>475</v>
      </c>
      <c r="D2" s="119" t="s">
        <v>1372</v>
      </c>
      <c r="E2" s="119" t="s">
        <v>1374</v>
      </c>
      <c r="F2" s="119" t="s">
        <v>476</v>
      </c>
      <c r="G2" s="119" t="s">
        <v>1375</v>
      </c>
      <c r="H2" s="119" t="s">
        <v>1376</v>
      </c>
      <c r="I2" s="119" t="s">
        <v>1377</v>
      </c>
      <c r="J2" s="119" t="s">
        <v>1378</v>
      </c>
      <c r="K2" s="119" t="s">
        <v>1379</v>
      </c>
      <c r="L2" s="119" t="s">
        <v>1380</v>
      </c>
      <c r="M2" s="119" t="s">
        <v>1381</v>
      </c>
      <c r="N2" s="119" t="s">
        <v>1382</v>
      </c>
      <c r="S2" s="116" t="s">
        <v>131</v>
      </c>
      <c r="T2" s="116" t="s">
        <v>1430</v>
      </c>
      <c r="U2" s="116" t="s">
        <v>396</v>
      </c>
      <c r="V2" s="116" t="s">
        <v>414</v>
      </c>
      <c r="W2" s="116" t="s">
        <v>397</v>
      </c>
      <c r="X2" s="116" t="s">
        <v>398</v>
      </c>
      <c r="Y2" s="116" t="s">
        <v>399</v>
      </c>
      <c r="Z2" s="116" t="s">
        <v>400</v>
      </c>
      <c r="AA2" s="116" t="s">
        <v>401</v>
      </c>
      <c r="AB2" s="116" t="s">
        <v>402</v>
      </c>
      <c r="AC2" s="116" t="s">
        <v>403</v>
      </c>
      <c r="AD2" s="116" t="s">
        <v>404</v>
      </c>
      <c r="AE2" s="116" t="s">
        <v>405</v>
      </c>
      <c r="AF2" s="116" t="s">
        <v>406</v>
      </c>
      <c r="AH2" s="208" t="s">
        <v>424</v>
      </c>
      <c r="AI2" s="208" t="s">
        <v>425</v>
      </c>
      <c r="AJ2" s="208" t="s">
        <v>426</v>
      </c>
      <c r="AK2" s="208" t="s">
        <v>427</v>
      </c>
      <c r="AL2" s="208" t="s">
        <v>428</v>
      </c>
      <c r="AM2" s="208" t="s">
        <v>431</v>
      </c>
      <c r="AN2" s="208" t="s">
        <v>429</v>
      </c>
      <c r="AO2" s="208" t="s">
        <v>430</v>
      </c>
      <c r="AP2" s="208" t="s">
        <v>432</v>
      </c>
      <c r="AQ2" s="208" t="s">
        <v>433</v>
      </c>
      <c r="AR2" s="208" t="s">
        <v>434</v>
      </c>
      <c r="AS2" s="208" t="s">
        <v>435</v>
      </c>
      <c r="AT2" s="208" t="s">
        <v>436</v>
      </c>
      <c r="AU2" s="208" t="s">
        <v>437</v>
      </c>
      <c r="AV2" s="208" t="s">
        <v>438</v>
      </c>
      <c r="AW2" s="208" t="s">
        <v>439</v>
      </c>
      <c r="AX2" s="208" t="s">
        <v>440</v>
      </c>
      <c r="AY2" s="208" t="s">
        <v>441</v>
      </c>
      <c r="AZ2" s="208" t="s">
        <v>442</v>
      </c>
      <c r="BA2" s="208" t="s">
        <v>443</v>
      </c>
      <c r="BB2" s="208" t="s">
        <v>444</v>
      </c>
      <c r="BC2" s="208" t="s">
        <v>445</v>
      </c>
      <c r="BD2" s="208" t="s">
        <v>446</v>
      </c>
      <c r="BE2" s="208" t="s">
        <v>447</v>
      </c>
      <c r="BF2" s="208" t="s">
        <v>448</v>
      </c>
      <c r="BG2" s="208" t="s">
        <v>449</v>
      </c>
      <c r="BH2" s="208" t="s">
        <v>450</v>
      </c>
      <c r="BI2" s="208" t="s">
        <v>451</v>
      </c>
      <c r="BJ2" s="208" t="s">
        <v>452</v>
      </c>
      <c r="BK2" s="208" t="s">
        <v>453</v>
      </c>
      <c r="BL2" s="208" t="s">
        <v>454</v>
      </c>
      <c r="BM2" s="208" t="s">
        <v>455</v>
      </c>
      <c r="BN2" s="208" t="s">
        <v>456</v>
      </c>
      <c r="BO2" s="208" t="s">
        <v>457</v>
      </c>
      <c r="BP2" s="208" t="s">
        <v>458</v>
      </c>
      <c r="BQ2" s="208" t="s">
        <v>459</v>
      </c>
      <c r="BR2" s="208" t="s">
        <v>460</v>
      </c>
      <c r="BS2" s="208" t="s">
        <v>461</v>
      </c>
      <c r="BT2" s="208" t="s">
        <v>462</v>
      </c>
      <c r="BU2" s="208" t="s">
        <v>463</v>
      </c>
    </row>
    <row r="3" spans="1:555" s="116" customFormat="1" hidden="1">
      <c r="A3" s="147"/>
      <c r="B3" s="147"/>
      <c r="C3" s="147"/>
      <c r="D3" s="147"/>
      <c r="E3" s="147"/>
      <c r="F3" s="147"/>
      <c r="G3" s="149"/>
      <c r="H3" s="149"/>
      <c r="I3" s="149"/>
      <c r="J3" s="149"/>
      <c r="K3" s="149"/>
      <c r="AH3" s="209">
        <v>2500</v>
      </c>
      <c r="AI3" s="209">
        <v>1900</v>
      </c>
      <c r="AJ3" s="209">
        <v>1650</v>
      </c>
      <c r="AK3" s="209">
        <v>1580</v>
      </c>
      <c r="AL3" s="209">
        <v>2250</v>
      </c>
      <c r="AM3" s="209">
        <v>1650</v>
      </c>
      <c r="AN3" s="209">
        <v>1400</v>
      </c>
      <c r="AO3" s="210">
        <v>1340</v>
      </c>
      <c r="AP3" s="210">
        <v>2000</v>
      </c>
      <c r="AQ3" s="210">
        <v>1400</v>
      </c>
      <c r="AR3" s="210">
        <v>1150</v>
      </c>
      <c r="AS3" s="210">
        <v>1100</v>
      </c>
      <c r="AT3" s="210">
        <v>1750</v>
      </c>
      <c r="AU3" s="210">
        <v>1150</v>
      </c>
      <c r="AV3" s="210">
        <v>900</v>
      </c>
      <c r="AW3" s="210">
        <v>860</v>
      </c>
      <c r="AX3" s="210">
        <v>1200</v>
      </c>
      <c r="AY3" s="116">
        <v>900</v>
      </c>
      <c r="AZ3" s="116">
        <v>650</v>
      </c>
      <c r="BA3" s="116">
        <v>620</v>
      </c>
      <c r="BB3" s="209">
        <v>5355</v>
      </c>
      <c r="BC3" s="209">
        <v>4935</v>
      </c>
      <c r="BD3" s="209">
        <v>6300</v>
      </c>
      <c r="BE3" s="209">
        <v>5880</v>
      </c>
      <c r="BF3" s="209">
        <v>4725</v>
      </c>
      <c r="BG3" s="209">
        <v>4305</v>
      </c>
      <c r="BH3" s="209">
        <v>5670</v>
      </c>
      <c r="BI3" s="210">
        <v>5250</v>
      </c>
      <c r="BJ3" s="210">
        <v>4095</v>
      </c>
      <c r="BK3" s="210">
        <v>3780</v>
      </c>
      <c r="BL3" s="210">
        <v>5040</v>
      </c>
      <c r="BM3" s="210">
        <v>4620</v>
      </c>
      <c r="BN3" s="210">
        <v>3465</v>
      </c>
      <c r="BO3" s="210">
        <v>3150</v>
      </c>
      <c r="BP3" s="210">
        <v>4410</v>
      </c>
      <c r="BQ3" s="210">
        <v>4095</v>
      </c>
      <c r="BR3" s="210">
        <v>3045</v>
      </c>
      <c r="BS3" s="116">
        <v>2835</v>
      </c>
      <c r="BT3" s="116">
        <v>3885</v>
      </c>
      <c r="BU3" s="116">
        <v>3570</v>
      </c>
    </row>
    <row r="5" spans="1:555" ht="60" customHeight="1">
      <c r="C5" s="190" t="s">
        <v>251</v>
      </c>
      <c r="D5" s="163">
        <f>SUMIF(C:C,$C$10,D:D)</f>
        <v>1841122.75</v>
      </c>
    </row>
    <row r="6" spans="1:555">
      <c r="C6" s="69"/>
      <c r="D6" s="69"/>
      <c r="E6" s="69"/>
      <c r="F6" s="69"/>
      <c r="G6" s="69"/>
      <c r="H6" s="73"/>
      <c r="I6" s="69"/>
      <c r="J6" s="69"/>
    </row>
    <row r="7" spans="1:555">
      <c r="C7" s="69" t="s">
        <v>41</v>
      </c>
      <c r="D7" s="69"/>
      <c r="E7" s="69"/>
      <c r="F7" s="69"/>
      <c r="G7" s="69"/>
      <c r="H7" s="73"/>
      <c r="I7" s="69"/>
      <c r="J7" s="69"/>
    </row>
    <row r="8" spans="1:555">
      <c r="C8" s="69" t="s">
        <v>42</v>
      </c>
      <c r="D8" s="69"/>
      <c r="E8" s="69"/>
      <c r="F8" s="69"/>
      <c r="G8" s="69"/>
      <c r="H8" s="73"/>
      <c r="I8" s="69"/>
      <c r="J8" s="69"/>
    </row>
    <row r="9" spans="1:555" ht="15.75" thickBot="1">
      <c r="B9" s="87"/>
      <c r="C9" s="172"/>
      <c r="D9" s="172"/>
      <c r="E9" s="172"/>
      <c r="F9" s="172"/>
      <c r="G9" s="172"/>
      <c r="H9" s="73"/>
      <c r="I9" s="172"/>
      <c r="J9" s="172"/>
      <c r="K9" s="106"/>
    </row>
    <row r="10" spans="1:555" ht="15.75" thickBot="1">
      <c r="B10" s="87"/>
      <c r="C10" s="29" t="s">
        <v>43</v>
      </c>
      <c r="D10" s="30">
        <f>SUM(G17:G26)</f>
        <v>10139.166666666666</v>
      </c>
      <c r="E10" s="87"/>
      <c r="F10" s="87"/>
      <c r="G10" s="87"/>
      <c r="H10" s="70"/>
      <c r="I10" s="70"/>
      <c r="J10" s="70"/>
      <c r="K10" s="106"/>
    </row>
    <row r="11" spans="1:555">
      <c r="B11" s="87"/>
      <c r="C11" s="69"/>
      <c r="D11" s="31"/>
      <c r="E11" s="87"/>
      <c r="F11" s="87"/>
      <c r="G11" s="87"/>
      <c r="H11" s="70"/>
      <c r="I11" s="70"/>
      <c r="J11" s="70"/>
      <c r="K11" s="106"/>
    </row>
    <row r="12" spans="1:555">
      <c r="B12" s="87"/>
      <c r="C12" s="69"/>
      <c r="D12" s="31"/>
      <c r="E12" s="87"/>
      <c r="F12" s="87"/>
      <c r="G12" s="87"/>
      <c r="H12" s="70"/>
      <c r="I12" s="70"/>
      <c r="J12" s="70"/>
      <c r="K12" s="106"/>
      <c r="N12" s="147"/>
    </row>
    <row r="13" spans="1:555" ht="15.75">
      <c r="B13" s="87"/>
      <c r="C13" s="199" t="s">
        <v>394</v>
      </c>
      <c r="D13" s="300" t="s">
        <v>2009</v>
      </c>
      <c r="E13" s="87"/>
      <c r="F13" s="87"/>
      <c r="G13" s="87"/>
      <c r="H13" s="70"/>
      <c r="I13" s="70"/>
      <c r="J13" s="70"/>
      <c r="K13" s="106"/>
      <c r="N13" s="147"/>
    </row>
    <row r="14" spans="1:555" ht="18.75">
      <c r="B14" s="87"/>
      <c r="C14" s="203" t="str">
        <f>IFERROR(VLOOKUP(D13,'Desarrollo e Innov. Curricular'!$G:$H,2,FALSE),IFERROR(VLOOKUP(D13,'Investigación Científica'!$G:$H,2,FALSE),IFERROR(VLOOKUP(D13,'Vinculación Univ. Sociedad'!$G:$H,2,FALSE),IFERROR(VLOOKUP(D13,'Docencia y Profesorado Universi'!$G:$H,2,FALSE),IFERROR(VLOOKUP(D13,'Estudiantes y Graduados'!$G:$H,2,FALSE),IFERROR(VLOOKUP(D13,'10Gestion Administrativa'!$G:$H,2,FALSE),IFERROR(VLOOKUP(D13,'Gestión Académica'!$G:$H,2,FALSE),IFERROR(VLOOKUP(D13,'Aseguramiento de la Calidad'!$G:$H,2,FALSE),IFERROR(VLOOKUP(D13,'Gestión del Conocimiento'!$G:$H,2,FALSE),IFERROR(VLOOKUP(D13,'Gobernabilidad y Procesos...'!$G:$H,2,FALSE),IFERROR(VLOOKUP(D13,'Gestión del Talento Humano'!$G:$H,2,FALSE),IFERROR(VLOOKUP(D13,'Internacionalización de la E.S.'!$G:$H,2,FALSE),IFERROR(VLOOKUP(D13,'Cultura de Innovación Insti...'!$G:$H,2,FALSE),VLOOKUP(D13,'Lo Esencial de la Reforma Univ.'!$G:$H,2,0))))))))))))))</f>
        <v>1. Diagnosticar para definir necesidades en formación continua y no formal.</v>
      </c>
      <c r="D14" s="31"/>
      <c r="E14" s="87"/>
      <c r="F14" s="87"/>
      <c r="G14" s="87"/>
      <c r="H14" s="70"/>
      <c r="I14" s="70"/>
      <c r="J14" s="70"/>
      <c r="K14" s="106"/>
      <c r="N14" s="147"/>
    </row>
    <row r="15" spans="1:555" ht="15.75" thickBot="1">
      <c r="B15" s="87"/>
      <c r="C15" s="69"/>
      <c r="D15" s="31"/>
      <c r="E15" s="87"/>
      <c r="F15" s="87"/>
      <c r="G15" s="87"/>
      <c r="H15" s="70"/>
      <c r="I15" s="70"/>
      <c r="J15" s="70"/>
      <c r="K15" s="106"/>
      <c r="N15" s="147"/>
    </row>
    <row r="16" spans="1:555" ht="32.25" customHeight="1" thickBot="1">
      <c r="B16" s="87"/>
      <c r="C16" s="120" t="s">
        <v>44</v>
      </c>
      <c r="D16" s="123" t="s">
        <v>45</v>
      </c>
      <c r="E16" s="122" t="s">
        <v>55</v>
      </c>
      <c r="F16" s="122" t="s">
        <v>57</v>
      </c>
      <c r="G16" s="121" t="s">
        <v>27</v>
      </c>
      <c r="H16" s="127" t="s">
        <v>133</v>
      </c>
      <c r="I16" s="122" t="s">
        <v>46</v>
      </c>
      <c r="J16" s="122" t="s">
        <v>134</v>
      </c>
      <c r="K16" s="122" t="s">
        <v>412</v>
      </c>
      <c r="L16" s="122" t="s">
        <v>413</v>
      </c>
      <c r="N16" s="147"/>
    </row>
    <row r="17" spans="2:14">
      <c r="B17" s="87"/>
      <c r="C17" s="260" t="s">
        <v>47</v>
      </c>
      <c r="D17" s="797">
        <v>10</v>
      </c>
      <c r="E17" s="261"/>
      <c r="F17" s="109">
        <v>30000</v>
      </c>
      <c r="G17" s="262">
        <f t="shared" ref="G17:G25" si="0">E17*F17</f>
        <v>0</v>
      </c>
      <c r="H17" s="263" t="s">
        <v>131</v>
      </c>
      <c r="I17" s="110" t="s">
        <v>705</v>
      </c>
      <c r="J17" s="110" t="str">
        <f>VLOOKUP(I17,Presupuesto!$B$11:$C$566,2,0)</f>
        <v>SERVICIOS DE CAPACITACION.</v>
      </c>
      <c r="K17" s="264" t="s">
        <v>1382</v>
      </c>
      <c r="L17" s="110" t="s">
        <v>396</v>
      </c>
      <c r="N17" s="147"/>
    </row>
    <row r="18" spans="2:14">
      <c r="B18" s="87"/>
      <c r="C18" s="93" t="s">
        <v>48</v>
      </c>
      <c r="D18" s="798"/>
      <c r="E18" s="195">
        <v>10</v>
      </c>
      <c r="F18" s="94">
        <v>0</v>
      </c>
      <c r="G18" s="91">
        <f t="shared" si="0"/>
        <v>0</v>
      </c>
      <c r="H18" s="155"/>
      <c r="I18" s="92" t="s">
        <v>723</v>
      </c>
      <c r="J18" s="92" t="str">
        <f>VLOOKUP(I18,Presupuesto!$B$11:$C$566,2,0)</f>
        <v>SERVICIOS DE IMPRENTA PUBLIC.Y REPRODUCCION</v>
      </c>
      <c r="K18" s="92" t="str">
        <f>$K$17</f>
        <v>Gobernabilidad y Procesos  de Gestión Descentralizada en Redes</v>
      </c>
      <c r="L18" s="92" t="s">
        <v>414</v>
      </c>
      <c r="N18" s="147"/>
    </row>
    <row r="19" spans="2:14">
      <c r="B19" s="87"/>
      <c r="C19" s="93" t="s">
        <v>49</v>
      </c>
      <c r="D19" s="798"/>
      <c r="E19" s="195">
        <f>D17</f>
        <v>10</v>
      </c>
      <c r="F19" s="94">
        <v>1000</v>
      </c>
      <c r="G19" s="91">
        <f t="shared" si="0"/>
        <v>10000</v>
      </c>
      <c r="H19" s="155" t="s">
        <v>131</v>
      </c>
      <c r="I19" s="92" t="s">
        <v>798</v>
      </c>
      <c r="J19" s="92" t="str">
        <f>VLOOKUP(I19,Presupuesto!$B$11:$C$566,2,0)</f>
        <v>ALIMENTOS B EBIDAS PARA PERSONAS</v>
      </c>
      <c r="K19" s="92" t="s">
        <v>1371</v>
      </c>
      <c r="L19" s="92" t="s">
        <v>398</v>
      </c>
      <c r="N19" s="147"/>
    </row>
    <row r="20" spans="2:14">
      <c r="B20" s="87"/>
      <c r="C20" s="93" t="s">
        <v>50</v>
      </c>
      <c r="D20" s="798"/>
      <c r="E20" s="145">
        <v>0</v>
      </c>
      <c r="F20" s="112">
        <v>10000</v>
      </c>
      <c r="G20" s="91">
        <f t="shared" si="0"/>
        <v>0</v>
      </c>
      <c r="H20" s="155"/>
      <c r="I20" s="258" t="s">
        <v>302</v>
      </c>
      <c r="J20" s="92" t="str">
        <f>VLOOKUP(I20,Presupuesto!$B$11:$C$566,2,0)</f>
        <v>PASAJES (26100-00)</v>
      </c>
      <c r="K20" s="92" t="str">
        <f t="shared" ref="K20:K26" si="1">$K$17</f>
        <v>Gobernabilidad y Procesos  de Gestión Descentralizada en Redes</v>
      </c>
      <c r="L20" s="92" t="s">
        <v>414</v>
      </c>
      <c r="N20" s="147"/>
    </row>
    <row r="21" spans="2:14">
      <c r="B21" s="87"/>
      <c r="C21" s="93" t="s">
        <v>421</v>
      </c>
      <c r="D21" s="798"/>
      <c r="E21" s="145">
        <v>0</v>
      </c>
      <c r="F21" s="112">
        <v>250</v>
      </c>
      <c r="G21" s="91">
        <f t="shared" si="0"/>
        <v>0</v>
      </c>
      <c r="H21" s="155"/>
      <c r="I21" s="92" t="s">
        <v>827</v>
      </c>
      <c r="J21" s="92" t="str">
        <f>VLOOKUP(I21,Presupuesto!$B$11:$C$566,2,0)</f>
        <v>PRODUCTOS PAPEL Y CARTON</v>
      </c>
      <c r="K21" s="92" t="str">
        <f t="shared" si="1"/>
        <v>Gobernabilidad y Procesos  de Gestión Descentralizada en Redes</v>
      </c>
      <c r="L21" s="92" t="s">
        <v>414</v>
      </c>
      <c r="N21" s="147"/>
    </row>
    <row r="22" spans="2:14">
      <c r="B22" s="87"/>
      <c r="C22" s="93" t="s">
        <v>51</v>
      </c>
      <c r="D22" s="798"/>
      <c r="E22" s="195">
        <f>(D17*25)/500</f>
        <v>0.5</v>
      </c>
      <c r="F22" s="94">
        <v>85</v>
      </c>
      <c r="G22" s="91">
        <f t="shared" si="0"/>
        <v>42.5</v>
      </c>
      <c r="H22" s="155" t="s">
        <v>131</v>
      </c>
      <c r="I22" s="92" t="s">
        <v>827</v>
      </c>
      <c r="J22" s="92" t="str">
        <f>VLOOKUP(I22,Presupuesto!$B$11:$C$566,2,0)</f>
        <v>PRODUCTOS PAPEL Y CARTON</v>
      </c>
      <c r="K22" s="92" t="s">
        <v>1371</v>
      </c>
      <c r="L22" s="92" t="s">
        <v>414</v>
      </c>
      <c r="N22" s="147"/>
    </row>
    <row r="23" spans="2:14">
      <c r="B23" s="87"/>
      <c r="C23" s="93" t="s">
        <v>125</v>
      </c>
      <c r="D23" s="798"/>
      <c r="E23" s="195">
        <f>D17/12</f>
        <v>0.83333333333333337</v>
      </c>
      <c r="F23" s="94">
        <v>36</v>
      </c>
      <c r="G23" s="91">
        <f t="shared" si="0"/>
        <v>30</v>
      </c>
      <c r="H23" s="155" t="s">
        <v>131</v>
      </c>
      <c r="I23" s="92" t="s">
        <v>948</v>
      </c>
      <c r="J23" s="92" t="str">
        <f>VLOOKUP(I23,Presupuesto!$B$11:$C$566,2,0)</f>
        <v>UTILES DE ESCRITORIO, OFICINA Y ENSE¥ANZA</v>
      </c>
      <c r="K23" s="92" t="s">
        <v>1371</v>
      </c>
      <c r="L23" s="92" t="s">
        <v>414</v>
      </c>
      <c r="N23" s="147"/>
    </row>
    <row r="24" spans="2:14">
      <c r="B24" s="87"/>
      <c r="C24" s="93" t="s">
        <v>34</v>
      </c>
      <c r="D24" s="798"/>
      <c r="E24" s="195">
        <f>D17/12</f>
        <v>0.83333333333333337</v>
      </c>
      <c r="F24" s="94">
        <v>80</v>
      </c>
      <c r="G24" s="91">
        <f t="shared" si="0"/>
        <v>66.666666666666671</v>
      </c>
      <c r="H24" s="155" t="s">
        <v>131</v>
      </c>
      <c r="I24" s="92" t="s">
        <v>948</v>
      </c>
      <c r="J24" s="92" t="str">
        <f>VLOOKUP(I24,Presupuesto!$B$11:$C$566,2,0)</f>
        <v>UTILES DE ESCRITORIO, OFICINA Y ENSE¥ANZA</v>
      </c>
      <c r="K24" s="92" t="s">
        <v>1371</v>
      </c>
      <c r="L24" s="92" t="s">
        <v>414</v>
      </c>
      <c r="N24" s="147"/>
    </row>
    <row r="25" spans="2:14">
      <c r="B25" s="87"/>
      <c r="C25" s="103" t="s">
        <v>52</v>
      </c>
      <c r="D25" s="798"/>
      <c r="E25" s="207">
        <v>0</v>
      </c>
      <c r="F25" s="113">
        <v>25</v>
      </c>
      <c r="G25" s="91">
        <f t="shared" si="0"/>
        <v>0</v>
      </c>
      <c r="H25" s="155"/>
      <c r="I25" s="92" t="s">
        <v>948</v>
      </c>
      <c r="J25" s="92" t="str">
        <f>VLOOKUP(I25,Presupuesto!$B$11:$C$566,2,0)</f>
        <v>UTILES DE ESCRITORIO, OFICINA Y ENSE¥ANZA</v>
      </c>
      <c r="K25" s="92" t="str">
        <f t="shared" si="1"/>
        <v>Gobernabilidad y Procesos  de Gestión Descentralizada en Redes</v>
      </c>
      <c r="L25" s="92" t="s">
        <v>414</v>
      </c>
      <c r="N25" s="147"/>
    </row>
    <row r="26" spans="2:14" ht="15.75" thickBot="1">
      <c r="B26" s="87"/>
      <c r="C26" s="211" t="s">
        <v>434</v>
      </c>
      <c r="D26" s="212">
        <v>0</v>
      </c>
      <c r="E26" s="265">
        <v>0</v>
      </c>
      <c r="F26" s="98">
        <f>HLOOKUP(C26,$AH$2:$BU$3,2,0)</f>
        <v>1150</v>
      </c>
      <c r="G26" s="99">
        <f>D26*E26*F26</f>
        <v>0</v>
      </c>
      <c r="H26" s="266"/>
      <c r="I26" s="267" t="s">
        <v>303</v>
      </c>
      <c r="J26" s="100" t="str">
        <f>VLOOKUP(I26,Presupuesto!$B$11:$C$566,2,0)</f>
        <v>VIATICOS (26200-00)</v>
      </c>
      <c r="K26" s="268" t="str">
        <f t="shared" si="1"/>
        <v>Gobernabilidad y Procesos  de Gestión Descentralizada en Redes</v>
      </c>
      <c r="L26" s="268" t="s">
        <v>414</v>
      </c>
    </row>
    <row r="27" spans="2:14" ht="15.75" thickBot="1">
      <c r="B27" s="87"/>
      <c r="C27" s="87"/>
      <c r="E27" s="106"/>
      <c r="F27" s="106"/>
      <c r="G27" s="106"/>
      <c r="H27" s="169"/>
      <c r="I27" s="106"/>
      <c r="J27" s="106"/>
      <c r="K27" s="106"/>
    </row>
    <row r="28" spans="2:14" ht="15.75" thickBot="1">
      <c r="C28" s="29" t="s">
        <v>43</v>
      </c>
      <c r="D28" s="30">
        <f>SUM(G35:G44)</f>
        <v>2278.3333333333335</v>
      </c>
      <c r="E28" s="87"/>
      <c r="F28" s="87"/>
      <c r="G28" s="87"/>
      <c r="H28" s="70"/>
      <c r="I28" s="70"/>
      <c r="J28" s="70"/>
      <c r="K28" s="106"/>
    </row>
    <row r="29" spans="2:14">
      <c r="C29" s="69"/>
      <c r="D29" s="31"/>
      <c r="E29" s="87"/>
      <c r="F29" s="87"/>
      <c r="G29" s="87"/>
      <c r="H29" s="70"/>
      <c r="I29" s="70"/>
      <c r="J29" s="70"/>
      <c r="K29" s="106"/>
    </row>
    <row r="30" spans="2:14">
      <c r="C30" s="69"/>
      <c r="D30" s="31"/>
      <c r="E30" s="87"/>
      <c r="F30" s="87"/>
      <c r="G30" s="87"/>
      <c r="H30" s="70"/>
      <c r="I30" s="70"/>
      <c r="J30" s="70"/>
      <c r="K30" s="106"/>
    </row>
    <row r="31" spans="2:14" ht="15.75">
      <c r="C31" s="199" t="s">
        <v>394</v>
      </c>
      <c r="D31" s="300" t="s">
        <v>2012</v>
      </c>
      <c r="E31" s="87"/>
      <c r="F31" s="87"/>
      <c r="G31" s="87"/>
      <c r="H31" s="70"/>
      <c r="I31" s="70"/>
      <c r="J31" s="70"/>
      <c r="K31" s="106"/>
    </row>
    <row r="32" spans="2:14" ht="18.75">
      <c r="C32" s="203" t="str">
        <f>IFERROR(VLOOKUP(D31,'Desarrollo e Innov. Curricular'!$G:$H,2,FALSE),IFERROR(VLOOKUP(D31,'Investigación Científica'!$G:$H,2,FALSE),IFERROR(VLOOKUP(D31,'Vinculación Univ. Sociedad'!$G:$H,2,FALSE),IFERROR(VLOOKUP(D31,'Docencia y Profesorado Universi'!$G:$H,2,FALSE),IFERROR(VLOOKUP(D31,'Estudiantes y Graduados'!$G:$H,2,FALSE),IFERROR(VLOOKUP(D31,'10Gestion Administrativa'!$G:$H,2,FALSE),IFERROR(VLOOKUP(D31,'Gestión Académica'!$G:$H,2,FALSE),IFERROR(VLOOKUP(D31,'Aseguramiento de la Calidad'!$G:$H,2,FALSE),IFERROR(VLOOKUP(D31,'Gestión del Conocimiento'!$G:$H,2,FALSE),IFERROR(VLOOKUP(D31,'Gobernabilidad y Procesos...'!$G:$H,2,FALSE),IFERROR(VLOOKUP(D31,'Gestión del Talento Humano'!$G:$H,2,FALSE),IFERROR(VLOOKUP(D31,'Internacionalización de la E.S.'!$G:$H,2,FALSE),IFERROR(VLOOKUP(D31,'Cultura de Innovación Insti...'!$G:$H,2,FALSE),VLOOKUP(D31,'Lo Esencial de la Reforma Univ.'!$G:$H,2,0))))))))))))))</f>
        <v>1. Diagnosticar para definir necesidades en formación continua y no formal.</v>
      </c>
      <c r="D32" s="31"/>
      <c r="E32" s="87"/>
      <c r="F32" s="87"/>
      <c r="G32" s="87"/>
      <c r="H32" s="70"/>
      <c r="I32" s="70"/>
      <c r="J32" s="70"/>
      <c r="K32" s="106"/>
    </row>
    <row r="33" spans="3:12" ht="15.75" thickBot="1">
      <c r="C33" s="69"/>
      <c r="D33" s="31"/>
      <c r="E33" s="87"/>
      <c r="F33" s="87"/>
      <c r="G33" s="87"/>
      <c r="H33" s="70"/>
      <c r="I33" s="70"/>
      <c r="J33" s="70"/>
      <c r="K33" s="106"/>
    </row>
    <row r="34" spans="3:12" ht="30.75" thickBot="1">
      <c r="C34" s="120" t="s">
        <v>44</v>
      </c>
      <c r="D34" s="123" t="s">
        <v>45</v>
      </c>
      <c r="E34" s="122" t="s">
        <v>55</v>
      </c>
      <c r="F34" s="122" t="s">
        <v>57</v>
      </c>
      <c r="G34" s="121" t="s">
        <v>27</v>
      </c>
      <c r="H34" s="127" t="s">
        <v>133</v>
      </c>
      <c r="I34" s="122" t="s">
        <v>46</v>
      </c>
      <c r="J34" s="122" t="s">
        <v>134</v>
      </c>
      <c r="K34" s="122" t="s">
        <v>412</v>
      </c>
      <c r="L34" s="122" t="s">
        <v>413</v>
      </c>
    </row>
    <row r="35" spans="3:12">
      <c r="C35" s="260" t="s">
        <v>47</v>
      </c>
      <c r="D35" s="797">
        <v>20</v>
      </c>
      <c r="E35" s="261"/>
      <c r="F35" s="109">
        <v>30000</v>
      </c>
      <c r="G35" s="262">
        <f t="shared" ref="G35:G43" si="2">E35*F35</f>
        <v>0</v>
      </c>
      <c r="H35" s="263" t="s">
        <v>131</v>
      </c>
      <c r="I35" s="110" t="s">
        <v>705</v>
      </c>
      <c r="J35" s="110" t="str">
        <f>VLOOKUP(I35,Presupuesto!$B$11:$C$566,2,0)</f>
        <v>SERVICIOS DE CAPACITACION.</v>
      </c>
      <c r="K35" s="264" t="s">
        <v>1382</v>
      </c>
      <c r="L35" s="110" t="s">
        <v>396</v>
      </c>
    </row>
    <row r="36" spans="3:12">
      <c r="C36" s="93" t="s">
        <v>48</v>
      </c>
      <c r="D36" s="798"/>
      <c r="E36" s="195">
        <v>10</v>
      </c>
      <c r="F36" s="94">
        <v>0</v>
      </c>
      <c r="G36" s="91">
        <f t="shared" si="2"/>
        <v>0</v>
      </c>
      <c r="H36" s="155"/>
      <c r="I36" s="92" t="s">
        <v>723</v>
      </c>
      <c r="J36" s="92" t="str">
        <f>VLOOKUP(I36,Presupuesto!$B$11:$C$566,2,0)</f>
        <v>SERVICIOS DE IMPRENTA PUBLIC.Y REPRODUCCION</v>
      </c>
      <c r="K36" s="92" t="str">
        <f>$K$17</f>
        <v>Gobernabilidad y Procesos  de Gestión Descentralizada en Redes</v>
      </c>
      <c r="L36" s="92" t="s">
        <v>414</v>
      </c>
    </row>
    <row r="37" spans="3:12">
      <c r="C37" s="93" t="s">
        <v>49</v>
      </c>
      <c r="D37" s="798"/>
      <c r="E37" s="195">
        <f>D35</f>
        <v>20</v>
      </c>
      <c r="F37" s="94">
        <v>100</v>
      </c>
      <c r="G37" s="91">
        <f t="shared" si="2"/>
        <v>2000</v>
      </c>
      <c r="H37" s="155" t="s">
        <v>131</v>
      </c>
      <c r="I37" s="92" t="s">
        <v>798</v>
      </c>
      <c r="J37" s="92" t="str">
        <f>VLOOKUP(I37,Presupuesto!$B$11:$C$566,2,0)</f>
        <v>ALIMENTOS B EBIDAS PARA PERSONAS</v>
      </c>
      <c r="K37" s="92" t="s">
        <v>1371</v>
      </c>
      <c r="L37" s="92" t="s">
        <v>398</v>
      </c>
    </row>
    <row r="38" spans="3:12">
      <c r="C38" s="93" t="s">
        <v>50</v>
      </c>
      <c r="D38" s="798"/>
      <c r="E38" s="145">
        <v>0</v>
      </c>
      <c r="F38" s="112">
        <v>10000</v>
      </c>
      <c r="G38" s="91">
        <f t="shared" si="2"/>
        <v>0</v>
      </c>
      <c r="H38" s="155"/>
      <c r="I38" s="258" t="s">
        <v>302</v>
      </c>
      <c r="J38" s="92" t="str">
        <f>VLOOKUP(I38,Presupuesto!$B$11:$C$566,2,0)</f>
        <v>PASAJES (26100-00)</v>
      </c>
      <c r="K38" s="92" t="str">
        <f t="shared" ref="K38:K44" si="3">$K$17</f>
        <v>Gobernabilidad y Procesos  de Gestión Descentralizada en Redes</v>
      </c>
      <c r="L38" s="92" t="s">
        <v>414</v>
      </c>
    </row>
    <row r="39" spans="3:12">
      <c r="C39" s="93" t="s">
        <v>421</v>
      </c>
      <c r="D39" s="798"/>
      <c r="E39" s="145">
        <v>0</v>
      </c>
      <c r="F39" s="112">
        <v>250</v>
      </c>
      <c r="G39" s="91">
        <f t="shared" si="2"/>
        <v>0</v>
      </c>
      <c r="H39" s="155"/>
      <c r="I39" s="92" t="s">
        <v>827</v>
      </c>
      <c r="J39" s="92" t="str">
        <f>VLOOKUP(I39,Presupuesto!$B$11:$C$566,2,0)</f>
        <v>PRODUCTOS PAPEL Y CARTON</v>
      </c>
      <c r="K39" s="92" t="str">
        <f t="shared" si="3"/>
        <v>Gobernabilidad y Procesos  de Gestión Descentralizada en Redes</v>
      </c>
      <c r="L39" s="92" t="s">
        <v>414</v>
      </c>
    </row>
    <row r="40" spans="3:12">
      <c r="C40" s="93" t="s">
        <v>51</v>
      </c>
      <c r="D40" s="798"/>
      <c r="E40" s="195">
        <f>(D35*25)/500</f>
        <v>1</v>
      </c>
      <c r="F40" s="94">
        <v>85</v>
      </c>
      <c r="G40" s="91">
        <f t="shared" si="2"/>
        <v>85</v>
      </c>
      <c r="H40" s="155" t="s">
        <v>131</v>
      </c>
      <c r="I40" s="92" t="s">
        <v>827</v>
      </c>
      <c r="J40" s="92" t="str">
        <f>VLOOKUP(I40,Presupuesto!$B$11:$C$566,2,0)</f>
        <v>PRODUCTOS PAPEL Y CARTON</v>
      </c>
      <c r="K40" s="92" t="s">
        <v>1371</v>
      </c>
      <c r="L40" s="92" t="s">
        <v>414</v>
      </c>
    </row>
    <row r="41" spans="3:12">
      <c r="C41" s="93" t="s">
        <v>125</v>
      </c>
      <c r="D41" s="798"/>
      <c r="E41" s="195">
        <f>D35/12</f>
        <v>1.6666666666666667</v>
      </c>
      <c r="F41" s="94">
        <v>36</v>
      </c>
      <c r="G41" s="91">
        <f t="shared" si="2"/>
        <v>60</v>
      </c>
      <c r="H41" s="155" t="s">
        <v>131</v>
      </c>
      <c r="I41" s="92" t="s">
        <v>948</v>
      </c>
      <c r="J41" s="92" t="str">
        <f>VLOOKUP(I41,Presupuesto!$B$11:$C$566,2,0)</f>
        <v>UTILES DE ESCRITORIO, OFICINA Y ENSE¥ANZA</v>
      </c>
      <c r="K41" s="92" t="s">
        <v>1371</v>
      </c>
      <c r="L41" s="92" t="s">
        <v>414</v>
      </c>
    </row>
    <row r="42" spans="3:12">
      <c r="C42" s="93" t="s">
        <v>34</v>
      </c>
      <c r="D42" s="798"/>
      <c r="E42" s="195">
        <f>D35/12</f>
        <v>1.6666666666666667</v>
      </c>
      <c r="F42" s="94">
        <v>80</v>
      </c>
      <c r="G42" s="91">
        <f t="shared" si="2"/>
        <v>133.33333333333334</v>
      </c>
      <c r="H42" s="155" t="s">
        <v>131</v>
      </c>
      <c r="I42" s="92" t="s">
        <v>948</v>
      </c>
      <c r="J42" s="92" t="str">
        <f>VLOOKUP(I42,Presupuesto!$B$11:$C$566,2,0)</f>
        <v>UTILES DE ESCRITORIO, OFICINA Y ENSE¥ANZA</v>
      </c>
      <c r="K42" s="92" t="s">
        <v>1371</v>
      </c>
      <c r="L42" s="92" t="s">
        <v>414</v>
      </c>
    </row>
    <row r="43" spans="3:12">
      <c r="C43" s="103" t="s">
        <v>52</v>
      </c>
      <c r="D43" s="798"/>
      <c r="E43" s="207">
        <v>0</v>
      </c>
      <c r="F43" s="113">
        <v>25</v>
      </c>
      <c r="G43" s="91">
        <f t="shared" si="2"/>
        <v>0</v>
      </c>
      <c r="H43" s="155"/>
      <c r="I43" s="92" t="s">
        <v>948</v>
      </c>
      <c r="J43" s="92" t="str">
        <f>VLOOKUP(I43,Presupuesto!$B$11:$C$566,2,0)</f>
        <v>UTILES DE ESCRITORIO, OFICINA Y ENSE¥ANZA</v>
      </c>
      <c r="K43" s="92" t="str">
        <f t="shared" si="3"/>
        <v>Gobernabilidad y Procesos  de Gestión Descentralizada en Redes</v>
      </c>
      <c r="L43" s="92" t="s">
        <v>414</v>
      </c>
    </row>
    <row r="44" spans="3:12" ht="15.75" thickBot="1">
      <c r="C44" s="211" t="s">
        <v>434</v>
      </c>
      <c r="D44" s="212">
        <v>0</v>
      </c>
      <c r="E44" s="265">
        <v>0</v>
      </c>
      <c r="F44" s="98">
        <f>HLOOKUP(C44,$AH$2:$BU$3,2,0)</f>
        <v>1150</v>
      </c>
      <c r="G44" s="99">
        <f>D44*E44*F44</f>
        <v>0</v>
      </c>
      <c r="H44" s="266"/>
      <c r="I44" s="267" t="s">
        <v>303</v>
      </c>
      <c r="J44" s="100" t="str">
        <f>VLOOKUP(I44,Presupuesto!$B$11:$C$566,2,0)</f>
        <v>VIATICOS (26200-00)</v>
      </c>
      <c r="K44" s="268" t="str">
        <f t="shared" si="3"/>
        <v>Gobernabilidad y Procesos  de Gestión Descentralizada en Redes</v>
      </c>
      <c r="L44" s="268" t="s">
        <v>414</v>
      </c>
    </row>
    <row r="45" spans="3:12" ht="15.75" thickBot="1"/>
    <row r="46" spans="3:12" ht="15.75" thickBot="1">
      <c r="C46" s="29" t="s">
        <v>43</v>
      </c>
      <c r="D46" s="30">
        <f>SUM(G53:G62)</f>
        <v>10987.083333333334</v>
      </c>
      <c r="E46" s="87"/>
      <c r="F46" s="87"/>
      <c r="G46" s="87"/>
      <c r="H46" s="70"/>
      <c r="I46" s="70"/>
      <c r="J46" s="70"/>
      <c r="K46" s="106"/>
    </row>
    <row r="47" spans="3:12">
      <c r="C47" s="69"/>
      <c r="D47" s="31"/>
      <c r="E47" s="87"/>
      <c r="F47" s="87"/>
      <c r="G47" s="87"/>
      <c r="H47" s="70"/>
      <c r="I47" s="70"/>
      <c r="J47" s="70"/>
      <c r="K47" s="106"/>
    </row>
    <row r="48" spans="3:12">
      <c r="C48" s="69"/>
      <c r="D48" s="31"/>
      <c r="E48" s="87"/>
      <c r="F48" s="87"/>
      <c r="G48" s="87"/>
      <c r="H48" s="70"/>
      <c r="I48" s="70"/>
      <c r="J48" s="70"/>
      <c r="K48" s="106"/>
    </row>
    <row r="49" spans="3:12" ht="15.75">
      <c r="C49" s="199" t="s">
        <v>394</v>
      </c>
      <c r="D49" s="300" t="s">
        <v>2013</v>
      </c>
      <c r="E49" s="87"/>
      <c r="F49" s="87"/>
      <c r="G49" s="87"/>
      <c r="H49" s="70"/>
      <c r="I49" s="70"/>
      <c r="J49" s="70"/>
      <c r="K49" s="106"/>
    </row>
    <row r="50" spans="3:12" ht="18.75">
      <c r="C50" s="203" t="str">
        <f>IFERROR(VLOOKUP(D49,'Desarrollo e Innov. Curricular'!$G:$H,2,FALSE),IFERROR(VLOOKUP(D49,'Investigación Científica'!$G:$H,2,FALSE),IFERROR(VLOOKUP(D49,'Vinculación Univ. Sociedad'!$G:$H,2,FALSE),IFERROR(VLOOKUP(D49,'Docencia y Profesorado Universi'!$G:$H,2,FALSE),IFERROR(VLOOKUP(D49,'Estudiantes y Graduados'!$G:$H,2,FALSE),IFERROR(VLOOKUP(D49,'10Gestion Administrativa'!$G:$H,2,FALSE),IFERROR(VLOOKUP(D49,'Gestión Académica'!$G:$H,2,FALSE),IFERROR(VLOOKUP(D49,'Aseguramiento de la Calidad'!$G:$H,2,FALSE),IFERROR(VLOOKUP(D49,'Gestión del Conocimiento'!$G:$H,2,FALSE),IFERROR(VLOOKUP(D49,'Gobernabilidad y Procesos...'!$G:$H,2,FALSE),IFERROR(VLOOKUP(D49,'Gestión del Talento Humano'!$G:$H,2,FALSE),IFERROR(VLOOKUP(D49,'Internacionalización de la E.S.'!$G:$H,2,FALSE),IFERROR(VLOOKUP(D49,'Cultura de Innovación Insti...'!$G:$H,2,FALSE),VLOOKUP(D49,'Lo Esencial de la Reforma Univ.'!$G:$H,2,0))))))))))))))</f>
        <v>1. Diagnosticar para definir necesidades en formación continua y no formal.</v>
      </c>
      <c r="D50" s="31"/>
      <c r="E50" s="87"/>
      <c r="F50" s="87"/>
      <c r="G50" s="87"/>
      <c r="H50" s="70"/>
      <c r="I50" s="70"/>
      <c r="J50" s="70"/>
      <c r="K50" s="106"/>
    </row>
    <row r="51" spans="3:12" ht="15.75" thickBot="1">
      <c r="C51" s="69"/>
      <c r="D51" s="31"/>
      <c r="E51" s="87"/>
      <c r="F51" s="87"/>
      <c r="G51" s="87"/>
      <c r="H51" s="70"/>
      <c r="I51" s="70"/>
      <c r="J51" s="70"/>
      <c r="K51" s="106"/>
    </row>
    <row r="52" spans="3:12" ht="30.75" thickBot="1">
      <c r="C52" s="120" t="s">
        <v>44</v>
      </c>
      <c r="D52" s="123" t="s">
        <v>45</v>
      </c>
      <c r="E52" s="122" t="s">
        <v>55</v>
      </c>
      <c r="F52" s="122" t="s">
        <v>57</v>
      </c>
      <c r="G52" s="121" t="s">
        <v>27</v>
      </c>
      <c r="H52" s="127" t="s">
        <v>133</v>
      </c>
      <c r="I52" s="122" t="s">
        <v>46</v>
      </c>
      <c r="J52" s="122" t="s">
        <v>134</v>
      </c>
      <c r="K52" s="122" t="s">
        <v>412</v>
      </c>
      <c r="L52" s="122" t="s">
        <v>413</v>
      </c>
    </row>
    <row r="53" spans="3:12">
      <c r="C53" s="260" t="s">
        <v>47</v>
      </c>
      <c r="D53" s="797">
        <v>35</v>
      </c>
      <c r="E53" s="261"/>
      <c r="F53" s="109">
        <v>30000</v>
      </c>
      <c r="G53" s="262">
        <f t="shared" ref="G53:G61" si="4">E53*F53</f>
        <v>0</v>
      </c>
      <c r="H53" s="263" t="s">
        <v>131</v>
      </c>
      <c r="I53" s="110" t="s">
        <v>705</v>
      </c>
      <c r="J53" s="110" t="str">
        <f>VLOOKUP(I53,Presupuesto!$B$11:$C$566,2,0)</f>
        <v>SERVICIOS DE CAPACITACION.</v>
      </c>
      <c r="K53" s="264" t="s">
        <v>1382</v>
      </c>
      <c r="L53" s="110" t="s">
        <v>396</v>
      </c>
    </row>
    <row r="54" spans="3:12">
      <c r="C54" s="93" t="s">
        <v>48</v>
      </c>
      <c r="D54" s="798"/>
      <c r="E54" s="195">
        <v>10</v>
      </c>
      <c r="F54" s="94">
        <v>0</v>
      </c>
      <c r="G54" s="91">
        <f t="shared" si="4"/>
        <v>0</v>
      </c>
      <c r="H54" s="155"/>
      <c r="I54" s="92" t="s">
        <v>723</v>
      </c>
      <c r="J54" s="92" t="str">
        <f>VLOOKUP(I54,Presupuesto!$B$11:$C$566,2,0)</f>
        <v>SERVICIOS DE IMPRENTA PUBLIC.Y REPRODUCCION</v>
      </c>
      <c r="K54" s="92" t="str">
        <f>$K$17</f>
        <v>Gobernabilidad y Procesos  de Gestión Descentralizada en Redes</v>
      </c>
      <c r="L54" s="92" t="s">
        <v>414</v>
      </c>
    </row>
    <row r="55" spans="3:12">
      <c r="C55" s="93" t="s">
        <v>49</v>
      </c>
      <c r="D55" s="798"/>
      <c r="E55" s="195">
        <f>D53</f>
        <v>35</v>
      </c>
      <c r="F55" s="94">
        <v>300</v>
      </c>
      <c r="G55" s="91">
        <f t="shared" si="4"/>
        <v>10500</v>
      </c>
      <c r="H55" s="155" t="s">
        <v>131</v>
      </c>
      <c r="I55" s="92" t="s">
        <v>798</v>
      </c>
      <c r="J55" s="92" t="str">
        <f>VLOOKUP(I55,Presupuesto!$B$11:$C$566,2,0)</f>
        <v>ALIMENTOS B EBIDAS PARA PERSONAS</v>
      </c>
      <c r="K55" s="92" t="s">
        <v>1371</v>
      </c>
      <c r="L55" s="92" t="s">
        <v>398</v>
      </c>
    </row>
    <row r="56" spans="3:12">
      <c r="C56" s="93" t="s">
        <v>50</v>
      </c>
      <c r="D56" s="798"/>
      <c r="E56" s="145">
        <v>0</v>
      </c>
      <c r="F56" s="112">
        <v>10000</v>
      </c>
      <c r="G56" s="91">
        <f t="shared" si="4"/>
        <v>0</v>
      </c>
      <c r="H56" s="155"/>
      <c r="I56" s="258" t="s">
        <v>302</v>
      </c>
      <c r="J56" s="92" t="str">
        <f>VLOOKUP(I56,Presupuesto!$B$11:$C$566,2,0)</f>
        <v>PASAJES (26100-00)</v>
      </c>
      <c r="K56" s="92" t="str">
        <f t="shared" ref="K56:K62" si="5">$K$17</f>
        <v>Gobernabilidad y Procesos  de Gestión Descentralizada en Redes</v>
      </c>
      <c r="L56" s="92" t="s">
        <v>414</v>
      </c>
    </row>
    <row r="57" spans="3:12">
      <c r="C57" s="93" t="s">
        <v>421</v>
      </c>
      <c r="D57" s="798"/>
      <c r="E57" s="145">
        <v>0</v>
      </c>
      <c r="F57" s="112">
        <v>250</v>
      </c>
      <c r="G57" s="91">
        <f t="shared" si="4"/>
        <v>0</v>
      </c>
      <c r="H57" s="155"/>
      <c r="I57" s="92" t="s">
        <v>827</v>
      </c>
      <c r="J57" s="92" t="str">
        <f>VLOOKUP(I57,Presupuesto!$B$11:$C$566,2,0)</f>
        <v>PRODUCTOS PAPEL Y CARTON</v>
      </c>
      <c r="K57" s="92" t="str">
        <f t="shared" si="5"/>
        <v>Gobernabilidad y Procesos  de Gestión Descentralizada en Redes</v>
      </c>
      <c r="L57" s="92" t="s">
        <v>414</v>
      </c>
    </row>
    <row r="58" spans="3:12">
      <c r="C58" s="93" t="s">
        <v>51</v>
      </c>
      <c r="D58" s="798"/>
      <c r="E58" s="195">
        <f>(D53*25)/500</f>
        <v>1.75</v>
      </c>
      <c r="F58" s="94">
        <v>85</v>
      </c>
      <c r="G58" s="91">
        <f t="shared" si="4"/>
        <v>148.75</v>
      </c>
      <c r="H58" s="155" t="s">
        <v>131</v>
      </c>
      <c r="I58" s="92" t="s">
        <v>827</v>
      </c>
      <c r="J58" s="92" t="str">
        <f>VLOOKUP(I58,Presupuesto!$B$11:$C$566,2,0)</f>
        <v>PRODUCTOS PAPEL Y CARTON</v>
      </c>
      <c r="K58" s="92" t="s">
        <v>1371</v>
      </c>
      <c r="L58" s="92" t="s">
        <v>414</v>
      </c>
    </row>
    <row r="59" spans="3:12">
      <c r="C59" s="93" t="s">
        <v>125</v>
      </c>
      <c r="D59" s="798"/>
      <c r="E59" s="195">
        <f>D53/12</f>
        <v>2.9166666666666665</v>
      </c>
      <c r="F59" s="94">
        <v>36</v>
      </c>
      <c r="G59" s="91">
        <f t="shared" si="4"/>
        <v>105</v>
      </c>
      <c r="H59" s="155" t="s">
        <v>131</v>
      </c>
      <c r="I59" s="92" t="s">
        <v>948</v>
      </c>
      <c r="J59" s="92" t="str">
        <f>VLOOKUP(I59,Presupuesto!$B$11:$C$566,2,0)</f>
        <v>UTILES DE ESCRITORIO, OFICINA Y ENSE¥ANZA</v>
      </c>
      <c r="K59" s="92" t="s">
        <v>1371</v>
      </c>
      <c r="L59" s="92" t="s">
        <v>414</v>
      </c>
    </row>
    <row r="60" spans="3:12">
      <c r="C60" s="93" t="s">
        <v>34</v>
      </c>
      <c r="D60" s="798"/>
      <c r="E60" s="195">
        <f>D53/12</f>
        <v>2.9166666666666665</v>
      </c>
      <c r="F60" s="94">
        <v>80</v>
      </c>
      <c r="G60" s="91">
        <f t="shared" si="4"/>
        <v>233.33333333333331</v>
      </c>
      <c r="H60" s="155" t="s">
        <v>131</v>
      </c>
      <c r="I60" s="92" t="s">
        <v>948</v>
      </c>
      <c r="J60" s="92" t="str">
        <f>VLOOKUP(I60,Presupuesto!$B$11:$C$566,2,0)</f>
        <v>UTILES DE ESCRITORIO, OFICINA Y ENSE¥ANZA</v>
      </c>
      <c r="K60" s="92" t="s">
        <v>1371</v>
      </c>
      <c r="L60" s="92" t="s">
        <v>414</v>
      </c>
    </row>
    <row r="61" spans="3:12">
      <c r="C61" s="103" t="s">
        <v>52</v>
      </c>
      <c r="D61" s="798"/>
      <c r="E61" s="207">
        <v>0</v>
      </c>
      <c r="F61" s="113">
        <v>25</v>
      </c>
      <c r="G61" s="91">
        <f t="shared" si="4"/>
        <v>0</v>
      </c>
      <c r="H61" s="155"/>
      <c r="I61" s="92" t="s">
        <v>948</v>
      </c>
      <c r="J61" s="92" t="str">
        <f>VLOOKUP(I61,Presupuesto!$B$11:$C$566,2,0)</f>
        <v>UTILES DE ESCRITORIO, OFICINA Y ENSE¥ANZA</v>
      </c>
      <c r="K61" s="92" t="str">
        <f t="shared" si="5"/>
        <v>Gobernabilidad y Procesos  de Gestión Descentralizada en Redes</v>
      </c>
      <c r="L61" s="92" t="s">
        <v>414</v>
      </c>
    </row>
    <row r="62" spans="3:12" ht="15.75" thickBot="1">
      <c r="C62" s="211" t="s">
        <v>434</v>
      </c>
      <c r="D62" s="212">
        <v>0</v>
      </c>
      <c r="E62" s="265">
        <v>0</v>
      </c>
      <c r="F62" s="98">
        <f>HLOOKUP(C62,$AH$2:$BU$3,2,0)</f>
        <v>1150</v>
      </c>
      <c r="G62" s="99">
        <f>D62*E62*F62</f>
        <v>0</v>
      </c>
      <c r="H62" s="266"/>
      <c r="I62" s="267" t="s">
        <v>303</v>
      </c>
      <c r="J62" s="100" t="str">
        <f>VLOOKUP(I62,Presupuesto!$B$11:$C$566,2,0)</f>
        <v>VIATICOS (26200-00)</v>
      </c>
      <c r="K62" s="268" t="str">
        <f t="shared" si="5"/>
        <v>Gobernabilidad y Procesos  de Gestión Descentralizada en Redes</v>
      </c>
      <c r="L62" s="268" t="s">
        <v>414</v>
      </c>
    </row>
    <row r="63" spans="3:12" ht="15.75" thickBot="1"/>
    <row r="64" spans="3:12" ht="15.75" thickBot="1">
      <c r="C64" s="29" t="s">
        <v>43</v>
      </c>
      <c r="D64" s="30">
        <f>SUM(G71:G80)</f>
        <v>6417.5</v>
      </c>
      <c r="E64" s="87"/>
      <c r="F64" s="87"/>
      <c r="G64" s="87"/>
      <c r="H64" s="70"/>
      <c r="I64" s="70"/>
      <c r="J64" s="70"/>
      <c r="K64" s="106"/>
    </row>
    <row r="65" spans="3:12">
      <c r="C65" s="69"/>
      <c r="D65" s="31"/>
      <c r="E65" s="87"/>
      <c r="F65" s="87"/>
      <c r="G65" s="87"/>
      <c r="H65" s="70"/>
      <c r="I65" s="70"/>
      <c r="J65" s="70"/>
      <c r="K65" s="106"/>
    </row>
    <row r="66" spans="3:12">
      <c r="C66" s="69"/>
      <c r="D66" s="31"/>
      <c r="E66" s="87"/>
      <c r="F66" s="87"/>
      <c r="G66" s="87"/>
      <c r="H66" s="70"/>
      <c r="I66" s="70"/>
      <c r="J66" s="70"/>
      <c r="K66" s="106"/>
    </row>
    <row r="67" spans="3:12" ht="15.75">
      <c r="C67" s="199" t="s">
        <v>394</v>
      </c>
      <c r="D67" s="300" t="s">
        <v>2026</v>
      </c>
      <c r="E67" s="87"/>
      <c r="F67" s="87"/>
      <c r="G67" s="87"/>
      <c r="H67" s="70"/>
      <c r="I67" s="70"/>
      <c r="J67" s="70"/>
      <c r="K67" s="106"/>
    </row>
    <row r="68" spans="3:12" ht="18.75">
      <c r="C68" s="203" t="str">
        <f>IFERROR(VLOOKUP(D67,'Desarrollo e Innov. Curricular'!$G:$H,2,FALSE),IFERROR(VLOOKUP(D67,'Investigación Científica'!$G:$H,2,FALSE),IFERROR(VLOOKUP(D67,'Vinculación Univ. Sociedad'!$G:$H,2,FALSE),IFERROR(VLOOKUP(D67,'Docencia y Profesorado Universi'!$G:$H,2,FALSE),IFERROR(VLOOKUP(D67,'Estudiantes y Graduados'!$G:$H,2,FALSE),IFERROR(VLOOKUP(D67,'10Gestion Administrativa'!$G:$H,2,FALSE),IFERROR(VLOOKUP(D67,'Gestión Académica'!$G:$H,2,FALSE),IFERROR(VLOOKUP(D67,'Aseguramiento de la Calidad'!$G:$H,2,FALSE),IFERROR(VLOOKUP(D67,'Gestión del Conocimiento'!$G:$H,2,FALSE),IFERROR(VLOOKUP(D67,'Gobernabilidad y Procesos...'!$G:$H,2,FALSE),IFERROR(VLOOKUP(D67,'Gestión del Talento Humano'!$G:$H,2,FALSE),IFERROR(VLOOKUP(D67,'Internacionalización de la E.S.'!$G:$H,2,FALSE),IFERROR(VLOOKUP(D67,'Cultura de Innovación Insti...'!$G:$H,2,FALSE),VLOOKUP(D67,'Lo Esencial de la Reforma Univ.'!$G:$H,2,0))))))))))))))</f>
        <v>1. Implementar el Plan de Mejoras de las carreras, producto del proceso de autoevaluación de las mismas.</v>
      </c>
      <c r="D68" s="31"/>
      <c r="E68" s="87"/>
      <c r="F68" s="87"/>
      <c r="G68" s="87"/>
      <c r="H68" s="70"/>
      <c r="I68" s="70"/>
      <c r="J68" s="70"/>
      <c r="K68" s="106"/>
    </row>
    <row r="69" spans="3:12" ht="15.75" thickBot="1">
      <c r="C69" s="69"/>
      <c r="D69" s="31"/>
      <c r="E69" s="87"/>
      <c r="F69" s="87"/>
      <c r="G69" s="87"/>
      <c r="H69" s="70"/>
      <c r="I69" s="70"/>
      <c r="J69" s="70"/>
      <c r="K69" s="106"/>
    </row>
    <row r="70" spans="3:12" ht="30.75" thickBot="1">
      <c r="C70" s="120" t="s">
        <v>44</v>
      </c>
      <c r="D70" s="123" t="s">
        <v>45</v>
      </c>
      <c r="E70" s="122" t="s">
        <v>55</v>
      </c>
      <c r="F70" s="122" t="s">
        <v>57</v>
      </c>
      <c r="G70" s="121" t="s">
        <v>27</v>
      </c>
      <c r="H70" s="127" t="s">
        <v>133</v>
      </c>
      <c r="I70" s="122" t="s">
        <v>46</v>
      </c>
      <c r="J70" s="122" t="s">
        <v>134</v>
      </c>
      <c r="K70" s="122" t="s">
        <v>412</v>
      </c>
      <c r="L70" s="122" t="s">
        <v>413</v>
      </c>
    </row>
    <row r="71" spans="3:12">
      <c r="C71" s="260" t="s">
        <v>47</v>
      </c>
      <c r="D71" s="797">
        <v>30</v>
      </c>
      <c r="E71" s="261"/>
      <c r="F71" s="109">
        <v>30000</v>
      </c>
      <c r="G71" s="262">
        <f t="shared" ref="G71:G79" si="6">E71*F71</f>
        <v>0</v>
      </c>
      <c r="H71" s="263" t="s">
        <v>131</v>
      </c>
      <c r="I71" s="110" t="s">
        <v>705</v>
      </c>
      <c r="J71" s="110" t="str">
        <f>VLOOKUP(I71,Presupuesto!$B$11:$C$566,2,0)</f>
        <v>SERVICIOS DE CAPACITACION.</v>
      </c>
      <c r="K71" s="264" t="s">
        <v>1382</v>
      </c>
      <c r="L71" s="110" t="s">
        <v>396</v>
      </c>
    </row>
    <row r="72" spans="3:12">
      <c r="C72" s="93" t="s">
        <v>48</v>
      </c>
      <c r="D72" s="798"/>
      <c r="E72" s="195">
        <v>10</v>
      </c>
      <c r="F72" s="94">
        <v>0</v>
      </c>
      <c r="G72" s="91">
        <f t="shared" si="6"/>
        <v>0</v>
      </c>
      <c r="H72" s="155"/>
      <c r="I72" s="92" t="s">
        <v>723</v>
      </c>
      <c r="J72" s="92" t="str">
        <f>VLOOKUP(I72,Presupuesto!$B$11:$C$566,2,0)</f>
        <v>SERVICIOS DE IMPRENTA PUBLIC.Y REPRODUCCION</v>
      </c>
      <c r="K72" s="92" t="str">
        <f>$K$17</f>
        <v>Gobernabilidad y Procesos  de Gestión Descentralizada en Redes</v>
      </c>
      <c r="L72" s="92" t="s">
        <v>414</v>
      </c>
    </row>
    <row r="73" spans="3:12">
      <c r="C73" s="93" t="s">
        <v>49</v>
      </c>
      <c r="D73" s="798"/>
      <c r="E73" s="195">
        <f>D71</f>
        <v>30</v>
      </c>
      <c r="F73" s="94">
        <v>200</v>
      </c>
      <c r="G73" s="91">
        <f t="shared" si="6"/>
        <v>6000</v>
      </c>
      <c r="H73" s="155" t="s">
        <v>131</v>
      </c>
      <c r="I73" s="92" t="s">
        <v>798</v>
      </c>
      <c r="J73" s="92" t="str">
        <f>VLOOKUP(I73,Presupuesto!$B$11:$C$566,2,0)</f>
        <v>ALIMENTOS B EBIDAS PARA PERSONAS</v>
      </c>
      <c r="K73" s="92" t="s">
        <v>1371</v>
      </c>
      <c r="L73" s="92" t="s">
        <v>398</v>
      </c>
    </row>
    <row r="74" spans="3:12">
      <c r="C74" s="93" t="s">
        <v>50</v>
      </c>
      <c r="D74" s="798"/>
      <c r="E74" s="145">
        <v>0</v>
      </c>
      <c r="F74" s="112">
        <v>10000</v>
      </c>
      <c r="G74" s="91">
        <f t="shared" si="6"/>
        <v>0</v>
      </c>
      <c r="H74" s="155"/>
      <c r="I74" s="258" t="s">
        <v>302</v>
      </c>
      <c r="J74" s="92" t="str">
        <f>VLOOKUP(I74,Presupuesto!$B$11:$C$566,2,0)</f>
        <v>PASAJES (26100-00)</v>
      </c>
      <c r="K74" s="92" t="str">
        <f t="shared" ref="K74:K80" si="7">$K$17</f>
        <v>Gobernabilidad y Procesos  de Gestión Descentralizada en Redes</v>
      </c>
      <c r="L74" s="92" t="s">
        <v>414</v>
      </c>
    </row>
    <row r="75" spans="3:12">
      <c r="C75" s="93" t="s">
        <v>421</v>
      </c>
      <c r="D75" s="798"/>
      <c r="E75" s="145">
        <v>0</v>
      </c>
      <c r="F75" s="112">
        <v>250</v>
      </c>
      <c r="G75" s="91">
        <f t="shared" si="6"/>
        <v>0</v>
      </c>
      <c r="H75" s="155"/>
      <c r="I75" s="92" t="s">
        <v>827</v>
      </c>
      <c r="J75" s="92" t="str">
        <f>VLOOKUP(I75,Presupuesto!$B$11:$C$566,2,0)</f>
        <v>PRODUCTOS PAPEL Y CARTON</v>
      </c>
      <c r="K75" s="92" t="str">
        <f t="shared" si="7"/>
        <v>Gobernabilidad y Procesos  de Gestión Descentralizada en Redes</v>
      </c>
      <c r="L75" s="92" t="s">
        <v>414</v>
      </c>
    </row>
    <row r="76" spans="3:12">
      <c r="C76" s="93" t="s">
        <v>51</v>
      </c>
      <c r="D76" s="798"/>
      <c r="E76" s="195">
        <f>(D71*25)/500</f>
        <v>1.5</v>
      </c>
      <c r="F76" s="94">
        <v>85</v>
      </c>
      <c r="G76" s="91">
        <f t="shared" si="6"/>
        <v>127.5</v>
      </c>
      <c r="H76" s="155" t="s">
        <v>131</v>
      </c>
      <c r="I76" s="92" t="s">
        <v>827</v>
      </c>
      <c r="J76" s="92" t="str">
        <f>VLOOKUP(I76,Presupuesto!$B$11:$C$566,2,0)</f>
        <v>PRODUCTOS PAPEL Y CARTON</v>
      </c>
      <c r="K76" s="92" t="s">
        <v>1371</v>
      </c>
      <c r="L76" s="92" t="s">
        <v>414</v>
      </c>
    </row>
    <row r="77" spans="3:12">
      <c r="C77" s="93" t="s">
        <v>125</v>
      </c>
      <c r="D77" s="798"/>
      <c r="E77" s="195">
        <f>D71/12</f>
        <v>2.5</v>
      </c>
      <c r="F77" s="94">
        <v>36</v>
      </c>
      <c r="G77" s="91">
        <f t="shared" si="6"/>
        <v>90</v>
      </c>
      <c r="H77" s="155" t="s">
        <v>131</v>
      </c>
      <c r="I77" s="92" t="s">
        <v>948</v>
      </c>
      <c r="J77" s="92" t="str">
        <f>VLOOKUP(I77,Presupuesto!$B$11:$C$566,2,0)</f>
        <v>UTILES DE ESCRITORIO, OFICINA Y ENSE¥ANZA</v>
      </c>
      <c r="K77" s="92" t="s">
        <v>1371</v>
      </c>
      <c r="L77" s="92" t="s">
        <v>414</v>
      </c>
    </row>
    <row r="78" spans="3:12">
      <c r="C78" s="93" t="s">
        <v>34</v>
      </c>
      <c r="D78" s="798"/>
      <c r="E78" s="195">
        <f>D71/12</f>
        <v>2.5</v>
      </c>
      <c r="F78" s="94">
        <v>80</v>
      </c>
      <c r="G78" s="91">
        <f t="shared" si="6"/>
        <v>200</v>
      </c>
      <c r="H78" s="155" t="s">
        <v>131</v>
      </c>
      <c r="I78" s="92" t="s">
        <v>948</v>
      </c>
      <c r="J78" s="92" t="str">
        <f>VLOOKUP(I78,Presupuesto!$B$11:$C$566,2,0)</f>
        <v>UTILES DE ESCRITORIO, OFICINA Y ENSE¥ANZA</v>
      </c>
      <c r="K78" s="92" t="s">
        <v>1371</v>
      </c>
      <c r="L78" s="92" t="s">
        <v>414</v>
      </c>
    </row>
    <row r="79" spans="3:12">
      <c r="C79" s="103" t="s">
        <v>52</v>
      </c>
      <c r="D79" s="798"/>
      <c r="E79" s="207">
        <v>0</v>
      </c>
      <c r="F79" s="113">
        <v>25</v>
      </c>
      <c r="G79" s="91">
        <f t="shared" si="6"/>
        <v>0</v>
      </c>
      <c r="H79" s="155"/>
      <c r="I79" s="92" t="s">
        <v>948</v>
      </c>
      <c r="J79" s="92" t="str">
        <f>VLOOKUP(I79,Presupuesto!$B$11:$C$566,2,0)</f>
        <v>UTILES DE ESCRITORIO, OFICINA Y ENSE¥ANZA</v>
      </c>
      <c r="K79" s="92" t="str">
        <f t="shared" si="7"/>
        <v>Gobernabilidad y Procesos  de Gestión Descentralizada en Redes</v>
      </c>
      <c r="L79" s="92" t="s">
        <v>414</v>
      </c>
    </row>
    <row r="80" spans="3:12" ht="15.75" thickBot="1">
      <c r="C80" s="211" t="s">
        <v>434</v>
      </c>
      <c r="D80" s="212">
        <v>0</v>
      </c>
      <c r="E80" s="265">
        <v>0</v>
      </c>
      <c r="F80" s="98">
        <f>HLOOKUP(C80,$AH$2:$BU$3,2,0)</f>
        <v>1150</v>
      </c>
      <c r="G80" s="99">
        <f>D80*E80*F80</f>
        <v>0</v>
      </c>
      <c r="H80" s="266"/>
      <c r="I80" s="267" t="s">
        <v>303</v>
      </c>
      <c r="J80" s="100" t="str">
        <f>VLOOKUP(I80,Presupuesto!$B$11:$C$566,2,0)</f>
        <v>VIATICOS (26200-00)</v>
      </c>
      <c r="K80" s="268" t="str">
        <f t="shared" si="7"/>
        <v>Gobernabilidad y Procesos  de Gestión Descentralizada en Redes</v>
      </c>
      <c r="L80" s="268" t="s">
        <v>414</v>
      </c>
    </row>
    <row r="81" spans="3:12" ht="15.75" thickBot="1"/>
    <row r="82" spans="3:12" ht="15.75" thickBot="1">
      <c r="C82" s="29" t="s">
        <v>43</v>
      </c>
      <c r="D82" s="30">
        <f>SUM(G89:G98)</f>
        <v>72278.333333333328</v>
      </c>
      <c r="E82" s="87"/>
      <c r="F82" s="87"/>
      <c r="G82" s="87"/>
      <c r="H82" s="70"/>
      <c r="I82" s="70"/>
      <c r="J82" s="70"/>
      <c r="K82" s="106"/>
    </row>
    <row r="83" spans="3:12">
      <c r="C83" s="69"/>
      <c r="D83" s="31"/>
      <c r="E83" s="87"/>
      <c r="F83" s="87"/>
      <c r="G83" s="87"/>
      <c r="H83" s="70"/>
      <c r="I83" s="70"/>
      <c r="J83" s="70"/>
      <c r="K83" s="106"/>
    </row>
    <row r="84" spans="3:12">
      <c r="C84" s="69"/>
      <c r="D84" s="31"/>
      <c r="E84" s="87"/>
      <c r="F84" s="87"/>
      <c r="G84" s="87"/>
      <c r="H84" s="70"/>
      <c r="I84" s="70"/>
      <c r="J84" s="70"/>
      <c r="K84" s="106"/>
    </row>
    <row r="85" spans="3:12" ht="15.75">
      <c r="C85" s="199" t="s">
        <v>394</v>
      </c>
      <c r="D85" s="300" t="s">
        <v>2028</v>
      </c>
      <c r="E85" s="87"/>
      <c r="F85" s="87"/>
      <c r="G85" s="87"/>
      <c r="H85" s="70"/>
      <c r="I85" s="70"/>
      <c r="J85" s="70"/>
      <c r="K85" s="106"/>
    </row>
    <row r="86" spans="3:12" ht="18.75">
      <c r="C86" s="203" t="str">
        <f>IFERROR(VLOOKUP(D85,'Desarrollo e Innov. Curricular'!$G:$H,2,FALSE),IFERROR(VLOOKUP(D85,'Investigación Científica'!$G:$H,2,FALSE),IFERROR(VLOOKUP(D85,'Vinculación Univ. Sociedad'!$G:$H,2,FALSE),IFERROR(VLOOKUP(D85,'Docencia y Profesorado Universi'!$G:$H,2,FALSE),IFERROR(VLOOKUP(D85,'Estudiantes y Graduados'!$G:$H,2,FALSE),IFERROR(VLOOKUP(D85,'10Gestion Administrativa'!$G:$H,2,FALSE),IFERROR(VLOOKUP(D85,'Gestión Académica'!$G:$H,2,FALSE),IFERROR(VLOOKUP(D85,'Aseguramiento de la Calidad'!$G:$H,2,FALSE),IFERROR(VLOOKUP(D85,'Gestión del Conocimiento'!$G:$H,2,FALSE),IFERROR(VLOOKUP(D85,'Gobernabilidad y Procesos...'!$G:$H,2,FALSE),IFERROR(VLOOKUP(D85,'Gestión del Talento Humano'!$G:$H,2,FALSE),IFERROR(VLOOKUP(D85,'Internacionalización de la E.S.'!$G:$H,2,FALSE),IFERROR(VLOOKUP(D85,'Cultura de Innovación Insti...'!$G:$H,2,FALSE),VLOOKUP(D85,'Lo Esencial de la Reforma Univ.'!$G:$H,2,0))))))))))))))</f>
        <v>1. Implementar el Plan de Mejoras de las carreras, producto del proceso de autoevaluación de las mismas.</v>
      </c>
      <c r="D86" s="31"/>
      <c r="E86" s="87"/>
      <c r="F86" s="87"/>
      <c r="G86" s="87"/>
      <c r="H86" s="70"/>
      <c r="I86" s="70"/>
      <c r="J86" s="70"/>
      <c r="K86" s="106"/>
    </row>
    <row r="87" spans="3:12" ht="15.75" thickBot="1">
      <c r="C87" s="69"/>
      <c r="D87" s="31"/>
      <c r="E87" s="87"/>
      <c r="F87" s="87"/>
      <c r="G87" s="87"/>
      <c r="H87" s="70"/>
      <c r="I87" s="70"/>
      <c r="J87" s="70"/>
      <c r="K87" s="106"/>
    </row>
    <row r="88" spans="3:12" ht="30.75" thickBot="1">
      <c r="C88" s="120" t="s">
        <v>44</v>
      </c>
      <c r="D88" s="123" t="s">
        <v>45</v>
      </c>
      <c r="E88" s="122" t="s">
        <v>55</v>
      </c>
      <c r="F88" s="122" t="s">
        <v>57</v>
      </c>
      <c r="G88" s="121" t="s">
        <v>27</v>
      </c>
      <c r="H88" s="127" t="s">
        <v>133</v>
      </c>
      <c r="I88" s="122" t="s">
        <v>46</v>
      </c>
      <c r="J88" s="122" t="s">
        <v>134</v>
      </c>
      <c r="K88" s="122" t="s">
        <v>412</v>
      </c>
      <c r="L88" s="122" t="s">
        <v>413</v>
      </c>
    </row>
    <row r="89" spans="3:12">
      <c r="C89" s="260" t="s">
        <v>47</v>
      </c>
      <c r="D89" s="797">
        <v>20</v>
      </c>
      <c r="E89" s="261"/>
      <c r="F89" s="109">
        <v>30000</v>
      </c>
      <c r="G89" s="262">
        <f t="shared" ref="G89:G97" si="8">E89*F89</f>
        <v>0</v>
      </c>
      <c r="H89" s="263" t="s">
        <v>131</v>
      </c>
      <c r="I89" s="110" t="s">
        <v>705</v>
      </c>
      <c r="J89" s="110" t="str">
        <f>VLOOKUP(I89,Presupuesto!$B$11:$C$566,2,0)</f>
        <v>SERVICIOS DE CAPACITACION.</v>
      </c>
      <c r="K89" s="264" t="s">
        <v>1382</v>
      </c>
      <c r="L89" s="110" t="s">
        <v>396</v>
      </c>
    </row>
    <row r="90" spans="3:12">
      <c r="C90" s="93" t="s">
        <v>48</v>
      </c>
      <c r="D90" s="798"/>
      <c r="E90" s="195">
        <v>10</v>
      </c>
      <c r="F90" s="94">
        <v>0</v>
      </c>
      <c r="G90" s="91">
        <f t="shared" si="8"/>
        <v>0</v>
      </c>
      <c r="H90" s="155"/>
      <c r="I90" s="92" t="s">
        <v>723</v>
      </c>
      <c r="J90" s="92" t="str">
        <f>VLOOKUP(I90,Presupuesto!$B$11:$C$566,2,0)</f>
        <v>SERVICIOS DE IMPRENTA PUBLIC.Y REPRODUCCION</v>
      </c>
      <c r="K90" s="92" t="str">
        <f>$K$17</f>
        <v>Gobernabilidad y Procesos  de Gestión Descentralizada en Redes</v>
      </c>
      <c r="L90" s="92" t="s">
        <v>414</v>
      </c>
    </row>
    <row r="91" spans="3:12">
      <c r="C91" s="93" t="s">
        <v>49</v>
      </c>
      <c r="D91" s="798"/>
      <c r="E91" s="195">
        <f>D89</f>
        <v>20</v>
      </c>
      <c r="F91" s="94">
        <v>3600</v>
      </c>
      <c r="G91" s="91">
        <f t="shared" si="8"/>
        <v>72000</v>
      </c>
      <c r="H91" s="155" t="s">
        <v>131</v>
      </c>
      <c r="I91" s="92" t="s">
        <v>798</v>
      </c>
      <c r="J91" s="92" t="str">
        <f>VLOOKUP(I91,Presupuesto!$B$11:$C$566,2,0)</f>
        <v>ALIMENTOS B EBIDAS PARA PERSONAS</v>
      </c>
      <c r="K91" s="92" t="s">
        <v>1371</v>
      </c>
      <c r="L91" s="92" t="s">
        <v>398</v>
      </c>
    </row>
    <row r="92" spans="3:12">
      <c r="C92" s="93" t="s">
        <v>50</v>
      </c>
      <c r="D92" s="798"/>
      <c r="E92" s="145">
        <v>0</v>
      </c>
      <c r="F92" s="112">
        <v>10000</v>
      </c>
      <c r="G92" s="91">
        <f t="shared" si="8"/>
        <v>0</v>
      </c>
      <c r="H92" s="155"/>
      <c r="I92" s="258" t="s">
        <v>302</v>
      </c>
      <c r="J92" s="92" t="str">
        <f>VLOOKUP(I92,Presupuesto!$B$11:$C$566,2,0)</f>
        <v>PASAJES (26100-00)</v>
      </c>
      <c r="K92" s="92" t="str">
        <f t="shared" ref="K92:K98" si="9">$K$17</f>
        <v>Gobernabilidad y Procesos  de Gestión Descentralizada en Redes</v>
      </c>
      <c r="L92" s="92" t="s">
        <v>414</v>
      </c>
    </row>
    <row r="93" spans="3:12">
      <c r="C93" s="93" t="s">
        <v>421</v>
      </c>
      <c r="D93" s="798"/>
      <c r="E93" s="145">
        <v>0</v>
      </c>
      <c r="F93" s="112">
        <v>250</v>
      </c>
      <c r="G93" s="91">
        <f t="shared" si="8"/>
        <v>0</v>
      </c>
      <c r="H93" s="155"/>
      <c r="I93" s="92" t="s">
        <v>827</v>
      </c>
      <c r="J93" s="92" t="str">
        <f>VLOOKUP(I93,Presupuesto!$B$11:$C$566,2,0)</f>
        <v>PRODUCTOS PAPEL Y CARTON</v>
      </c>
      <c r="K93" s="92" t="str">
        <f t="shared" si="9"/>
        <v>Gobernabilidad y Procesos  de Gestión Descentralizada en Redes</v>
      </c>
      <c r="L93" s="92" t="s">
        <v>414</v>
      </c>
    </row>
    <row r="94" spans="3:12">
      <c r="C94" s="93" t="s">
        <v>51</v>
      </c>
      <c r="D94" s="798"/>
      <c r="E94" s="195">
        <f>(D89*25)/500</f>
        <v>1</v>
      </c>
      <c r="F94" s="94">
        <v>85</v>
      </c>
      <c r="G94" s="91">
        <f t="shared" si="8"/>
        <v>85</v>
      </c>
      <c r="H94" s="155" t="s">
        <v>131</v>
      </c>
      <c r="I94" s="92" t="s">
        <v>827</v>
      </c>
      <c r="J94" s="92" t="str">
        <f>VLOOKUP(I94,Presupuesto!$B$11:$C$566,2,0)</f>
        <v>PRODUCTOS PAPEL Y CARTON</v>
      </c>
      <c r="K94" s="92" t="s">
        <v>1371</v>
      </c>
      <c r="L94" s="92" t="s">
        <v>414</v>
      </c>
    </row>
    <row r="95" spans="3:12">
      <c r="C95" s="93" t="s">
        <v>125</v>
      </c>
      <c r="D95" s="798"/>
      <c r="E95" s="195">
        <f>D89/12</f>
        <v>1.6666666666666667</v>
      </c>
      <c r="F95" s="94">
        <v>36</v>
      </c>
      <c r="G95" s="91">
        <f t="shared" si="8"/>
        <v>60</v>
      </c>
      <c r="H95" s="155" t="s">
        <v>131</v>
      </c>
      <c r="I95" s="92" t="s">
        <v>948</v>
      </c>
      <c r="J95" s="92" t="str">
        <f>VLOOKUP(I95,Presupuesto!$B$11:$C$566,2,0)</f>
        <v>UTILES DE ESCRITORIO, OFICINA Y ENSE¥ANZA</v>
      </c>
      <c r="K95" s="92" t="s">
        <v>1371</v>
      </c>
      <c r="L95" s="92" t="s">
        <v>414</v>
      </c>
    </row>
    <row r="96" spans="3:12">
      <c r="C96" s="93" t="s">
        <v>34</v>
      </c>
      <c r="D96" s="798"/>
      <c r="E96" s="195">
        <f>D89/12</f>
        <v>1.6666666666666667</v>
      </c>
      <c r="F96" s="94">
        <v>80</v>
      </c>
      <c r="G96" s="91">
        <f t="shared" si="8"/>
        <v>133.33333333333334</v>
      </c>
      <c r="H96" s="155" t="s">
        <v>131</v>
      </c>
      <c r="I96" s="92" t="s">
        <v>948</v>
      </c>
      <c r="J96" s="92" t="str">
        <f>VLOOKUP(I96,Presupuesto!$B$11:$C$566,2,0)</f>
        <v>UTILES DE ESCRITORIO, OFICINA Y ENSE¥ANZA</v>
      </c>
      <c r="K96" s="92" t="s">
        <v>1371</v>
      </c>
      <c r="L96" s="92" t="s">
        <v>414</v>
      </c>
    </row>
    <row r="97" spans="3:12">
      <c r="C97" s="103" t="s">
        <v>52</v>
      </c>
      <c r="D97" s="798"/>
      <c r="E97" s="207">
        <v>0</v>
      </c>
      <c r="F97" s="113">
        <v>25</v>
      </c>
      <c r="G97" s="91">
        <f t="shared" si="8"/>
        <v>0</v>
      </c>
      <c r="H97" s="155"/>
      <c r="I97" s="92" t="s">
        <v>948</v>
      </c>
      <c r="J97" s="92" t="str">
        <f>VLOOKUP(I97,Presupuesto!$B$11:$C$566,2,0)</f>
        <v>UTILES DE ESCRITORIO, OFICINA Y ENSE¥ANZA</v>
      </c>
      <c r="K97" s="92" t="str">
        <f t="shared" si="9"/>
        <v>Gobernabilidad y Procesos  de Gestión Descentralizada en Redes</v>
      </c>
      <c r="L97" s="92" t="s">
        <v>414</v>
      </c>
    </row>
    <row r="98" spans="3:12" ht="15.75" thickBot="1">
      <c r="C98" s="211" t="s">
        <v>434</v>
      </c>
      <c r="D98" s="212">
        <v>0</v>
      </c>
      <c r="E98" s="265">
        <v>0</v>
      </c>
      <c r="F98" s="98">
        <f>HLOOKUP(C98,$AH$2:$BU$3,2,0)</f>
        <v>1150</v>
      </c>
      <c r="G98" s="99">
        <f>D98*E98*F98</f>
        <v>0</v>
      </c>
      <c r="H98" s="266"/>
      <c r="I98" s="267" t="s">
        <v>303</v>
      </c>
      <c r="J98" s="100" t="str">
        <f>VLOOKUP(I98,Presupuesto!$B$11:$C$566,2,0)</f>
        <v>VIATICOS (26200-00)</v>
      </c>
      <c r="K98" s="268" t="str">
        <f t="shared" si="9"/>
        <v>Gobernabilidad y Procesos  de Gestión Descentralizada en Redes</v>
      </c>
      <c r="L98" s="268" t="s">
        <v>414</v>
      </c>
    </row>
    <row r="99" spans="3:12" ht="15.75" thickBot="1"/>
    <row r="100" spans="3:12" ht="15.75" thickBot="1">
      <c r="C100" s="29" t="s">
        <v>43</v>
      </c>
      <c r="D100" s="30">
        <f>SUM(G107:G116)</f>
        <v>18208.75</v>
      </c>
      <c r="E100" s="87"/>
      <c r="F100" s="87"/>
      <c r="G100" s="87"/>
      <c r="H100" s="70"/>
      <c r="I100" s="70"/>
      <c r="J100" s="70"/>
      <c r="K100" s="106"/>
    </row>
    <row r="101" spans="3:12">
      <c r="C101" s="69"/>
      <c r="D101" s="31"/>
      <c r="E101" s="87"/>
      <c r="F101" s="87"/>
      <c r="G101" s="87"/>
      <c r="H101" s="70"/>
      <c r="I101" s="70"/>
      <c r="J101" s="70"/>
      <c r="K101" s="106"/>
    </row>
    <row r="102" spans="3:12">
      <c r="C102" s="69"/>
      <c r="D102" s="31"/>
      <c r="E102" s="87"/>
      <c r="F102" s="87"/>
      <c r="G102" s="87"/>
      <c r="H102" s="70"/>
      <c r="I102" s="70"/>
      <c r="J102" s="70"/>
      <c r="K102" s="106"/>
    </row>
    <row r="103" spans="3:12" ht="15.75">
      <c r="C103" s="199" t="s">
        <v>394</v>
      </c>
      <c r="D103" s="300" t="s">
        <v>2060</v>
      </c>
      <c r="E103" s="87"/>
      <c r="F103" s="87"/>
      <c r="G103" s="87"/>
      <c r="H103" s="70"/>
      <c r="I103" s="70"/>
      <c r="J103" s="70"/>
      <c r="K103" s="106"/>
    </row>
    <row r="104" spans="3:12" ht="18.75">
      <c r="C104" s="203" t="str">
        <f>IFERROR(VLOOKUP(D103,'Desarrollo e Innov. Curricular'!$G:$H,2,FALSE),IFERROR(VLOOKUP(D103,'Investigación Científica'!$G:$H,2,FALSE),IFERROR(VLOOKUP(D103,'Vinculación Univ. Sociedad'!$G:$H,2,FALSE),IFERROR(VLOOKUP(D103,'Docencia y Profesorado Universi'!$G:$H,2,FALSE),IFERROR(VLOOKUP(D103,'Estudiantes y Graduados'!$G:$H,2,FALSE),IFERROR(VLOOKUP(D103,'10Gestion Administrativa'!$G:$H,2,FALSE),IFERROR(VLOOKUP(D103,'Gestión Académica'!$G:$H,2,FALSE),IFERROR(VLOOKUP(D103,'Aseguramiento de la Calidad'!$G:$H,2,FALSE),IFERROR(VLOOKUP(D103,'Gestión del Conocimiento'!$G:$H,2,FALSE),IFERROR(VLOOKUP(D103,'Gobernabilidad y Procesos...'!$G:$H,2,FALSE),IFERROR(VLOOKUP(D103,'Gestión del Talento Humano'!$G:$H,2,FALSE),IFERROR(VLOOKUP(D103,'Internacionalización de la E.S.'!$G:$H,2,FALSE),IFERROR(VLOOKUP(D103,'Cultura de Innovación Insti...'!$G:$H,2,FALSE),VLOOKUP(D103,'Lo Esencial de la Reforma Univ.'!$G:$H,2,0))))))))))))))</f>
        <v>2. Desarrollar el programa de  nuevas carreras para pre-grados y grados en la Facultad considerando la demanda, la pertinencia y la innovación.</v>
      </c>
      <c r="D104" s="31"/>
      <c r="E104" s="87"/>
      <c r="F104" s="87"/>
      <c r="G104" s="87"/>
      <c r="H104" s="70"/>
      <c r="I104" s="70"/>
      <c r="J104" s="70"/>
      <c r="K104" s="106"/>
    </row>
    <row r="105" spans="3:12" ht="15.75" thickBot="1">
      <c r="C105" s="69"/>
      <c r="D105" s="31"/>
      <c r="E105" s="87"/>
      <c r="F105" s="87"/>
      <c r="G105" s="87"/>
      <c r="H105" s="70"/>
      <c r="I105" s="70"/>
      <c r="J105" s="70"/>
      <c r="K105" s="106"/>
    </row>
    <row r="106" spans="3:12" ht="30.75" thickBot="1">
      <c r="C106" s="120" t="s">
        <v>44</v>
      </c>
      <c r="D106" s="123" t="s">
        <v>45</v>
      </c>
      <c r="E106" s="122" t="s">
        <v>55</v>
      </c>
      <c r="F106" s="122" t="s">
        <v>57</v>
      </c>
      <c r="G106" s="121" t="s">
        <v>27</v>
      </c>
      <c r="H106" s="127" t="s">
        <v>133</v>
      </c>
      <c r="I106" s="122" t="s">
        <v>46</v>
      </c>
      <c r="J106" s="122" t="s">
        <v>134</v>
      </c>
      <c r="K106" s="122" t="s">
        <v>412</v>
      </c>
      <c r="L106" s="122" t="s">
        <v>413</v>
      </c>
    </row>
    <row r="107" spans="3:12">
      <c r="C107" s="260" t="s">
        <v>47</v>
      </c>
      <c r="D107" s="797">
        <v>15</v>
      </c>
      <c r="E107" s="261"/>
      <c r="F107" s="109">
        <v>30000</v>
      </c>
      <c r="G107" s="262">
        <f t="shared" ref="G107:G115" si="10">E107*F107</f>
        <v>0</v>
      </c>
      <c r="H107" s="263" t="s">
        <v>131</v>
      </c>
      <c r="I107" s="110" t="s">
        <v>705</v>
      </c>
      <c r="J107" s="110" t="str">
        <f>VLOOKUP(I107,Presupuesto!$B$11:$C$566,2,0)</f>
        <v>SERVICIOS DE CAPACITACION.</v>
      </c>
      <c r="K107" s="264" t="s">
        <v>1382</v>
      </c>
      <c r="L107" s="110" t="s">
        <v>396</v>
      </c>
    </row>
    <row r="108" spans="3:12">
      <c r="C108" s="93" t="s">
        <v>48</v>
      </c>
      <c r="D108" s="798"/>
      <c r="E108" s="195">
        <v>10</v>
      </c>
      <c r="F108" s="94">
        <v>0</v>
      </c>
      <c r="G108" s="91">
        <f t="shared" si="10"/>
        <v>0</v>
      </c>
      <c r="H108" s="155"/>
      <c r="I108" s="92" t="s">
        <v>723</v>
      </c>
      <c r="J108" s="92" t="str">
        <f>VLOOKUP(I108,Presupuesto!$B$11:$C$566,2,0)</f>
        <v>SERVICIOS DE IMPRENTA PUBLIC.Y REPRODUCCION</v>
      </c>
      <c r="K108" s="92" t="str">
        <f>$K$17</f>
        <v>Gobernabilidad y Procesos  de Gestión Descentralizada en Redes</v>
      </c>
      <c r="L108" s="92" t="s">
        <v>414</v>
      </c>
    </row>
    <row r="109" spans="3:12">
      <c r="C109" s="93" t="s">
        <v>49</v>
      </c>
      <c r="D109" s="798"/>
      <c r="E109" s="195">
        <f>D107</f>
        <v>15</v>
      </c>
      <c r="F109" s="94">
        <v>1200</v>
      </c>
      <c r="G109" s="91">
        <f t="shared" si="10"/>
        <v>18000</v>
      </c>
      <c r="H109" s="155" t="s">
        <v>131</v>
      </c>
      <c r="I109" s="92" t="s">
        <v>798</v>
      </c>
      <c r="J109" s="92" t="str">
        <f>VLOOKUP(I109,Presupuesto!$B$11:$C$566,2,0)</f>
        <v>ALIMENTOS B EBIDAS PARA PERSONAS</v>
      </c>
      <c r="K109" s="92" t="s">
        <v>1371</v>
      </c>
      <c r="L109" s="92" t="s">
        <v>398</v>
      </c>
    </row>
    <row r="110" spans="3:12">
      <c r="C110" s="93" t="s">
        <v>50</v>
      </c>
      <c r="D110" s="798"/>
      <c r="E110" s="145">
        <v>0</v>
      </c>
      <c r="F110" s="112">
        <v>10000</v>
      </c>
      <c r="G110" s="91">
        <f t="shared" si="10"/>
        <v>0</v>
      </c>
      <c r="H110" s="155"/>
      <c r="I110" s="258" t="s">
        <v>302</v>
      </c>
      <c r="J110" s="92" t="str">
        <f>VLOOKUP(I110,Presupuesto!$B$11:$C$566,2,0)</f>
        <v>PASAJES (26100-00)</v>
      </c>
      <c r="K110" s="92" t="str">
        <f t="shared" ref="K110:K116" si="11">$K$17</f>
        <v>Gobernabilidad y Procesos  de Gestión Descentralizada en Redes</v>
      </c>
      <c r="L110" s="92" t="s">
        <v>414</v>
      </c>
    </row>
    <row r="111" spans="3:12">
      <c r="C111" s="93" t="s">
        <v>421</v>
      </c>
      <c r="D111" s="798"/>
      <c r="E111" s="145">
        <v>0</v>
      </c>
      <c r="F111" s="112">
        <v>250</v>
      </c>
      <c r="G111" s="91">
        <f t="shared" si="10"/>
        <v>0</v>
      </c>
      <c r="H111" s="155"/>
      <c r="I111" s="92" t="s">
        <v>827</v>
      </c>
      <c r="J111" s="92" t="str">
        <f>VLOOKUP(I111,Presupuesto!$B$11:$C$566,2,0)</f>
        <v>PRODUCTOS PAPEL Y CARTON</v>
      </c>
      <c r="K111" s="92" t="str">
        <f t="shared" si="11"/>
        <v>Gobernabilidad y Procesos  de Gestión Descentralizada en Redes</v>
      </c>
      <c r="L111" s="92" t="s">
        <v>414</v>
      </c>
    </row>
    <row r="112" spans="3:12">
      <c r="C112" s="93" t="s">
        <v>51</v>
      </c>
      <c r="D112" s="798"/>
      <c r="E112" s="195">
        <f>(D107*25)/500</f>
        <v>0.75</v>
      </c>
      <c r="F112" s="94">
        <v>85</v>
      </c>
      <c r="G112" s="91">
        <f t="shared" si="10"/>
        <v>63.75</v>
      </c>
      <c r="H112" s="155" t="s">
        <v>131</v>
      </c>
      <c r="I112" s="92" t="s">
        <v>827</v>
      </c>
      <c r="J112" s="92" t="str">
        <f>VLOOKUP(I112,Presupuesto!$B$11:$C$566,2,0)</f>
        <v>PRODUCTOS PAPEL Y CARTON</v>
      </c>
      <c r="K112" s="92" t="s">
        <v>1371</v>
      </c>
      <c r="L112" s="92" t="s">
        <v>414</v>
      </c>
    </row>
    <row r="113" spans="3:12">
      <c r="C113" s="93" t="s">
        <v>125</v>
      </c>
      <c r="D113" s="798"/>
      <c r="E113" s="195">
        <f>D107/12</f>
        <v>1.25</v>
      </c>
      <c r="F113" s="94">
        <v>36</v>
      </c>
      <c r="G113" s="91">
        <f t="shared" si="10"/>
        <v>45</v>
      </c>
      <c r="H113" s="155" t="s">
        <v>131</v>
      </c>
      <c r="I113" s="92" t="s">
        <v>948</v>
      </c>
      <c r="J113" s="92" t="str">
        <f>VLOOKUP(I113,Presupuesto!$B$11:$C$566,2,0)</f>
        <v>UTILES DE ESCRITORIO, OFICINA Y ENSE¥ANZA</v>
      </c>
      <c r="K113" s="92" t="s">
        <v>1371</v>
      </c>
      <c r="L113" s="92" t="s">
        <v>414</v>
      </c>
    </row>
    <row r="114" spans="3:12">
      <c r="C114" s="93" t="s">
        <v>34</v>
      </c>
      <c r="D114" s="798"/>
      <c r="E114" s="195">
        <f>D107/12</f>
        <v>1.25</v>
      </c>
      <c r="F114" s="94">
        <v>80</v>
      </c>
      <c r="G114" s="91">
        <f t="shared" si="10"/>
        <v>100</v>
      </c>
      <c r="H114" s="155" t="s">
        <v>131</v>
      </c>
      <c r="I114" s="92" t="s">
        <v>948</v>
      </c>
      <c r="J114" s="92" t="str">
        <f>VLOOKUP(I114,Presupuesto!$B$11:$C$566,2,0)</f>
        <v>UTILES DE ESCRITORIO, OFICINA Y ENSE¥ANZA</v>
      </c>
      <c r="K114" s="92" t="s">
        <v>1371</v>
      </c>
      <c r="L114" s="92" t="s">
        <v>414</v>
      </c>
    </row>
    <row r="115" spans="3:12">
      <c r="C115" s="103" t="s">
        <v>52</v>
      </c>
      <c r="D115" s="798"/>
      <c r="E115" s="207">
        <v>0</v>
      </c>
      <c r="F115" s="113">
        <v>25</v>
      </c>
      <c r="G115" s="91">
        <f t="shared" si="10"/>
        <v>0</v>
      </c>
      <c r="H115" s="155"/>
      <c r="I115" s="92" t="s">
        <v>948</v>
      </c>
      <c r="J115" s="92" t="str">
        <f>VLOOKUP(I115,Presupuesto!$B$11:$C$566,2,0)</f>
        <v>UTILES DE ESCRITORIO, OFICINA Y ENSE¥ANZA</v>
      </c>
      <c r="K115" s="92" t="str">
        <f t="shared" si="11"/>
        <v>Gobernabilidad y Procesos  de Gestión Descentralizada en Redes</v>
      </c>
      <c r="L115" s="92" t="s">
        <v>414</v>
      </c>
    </row>
    <row r="116" spans="3:12" ht="15.75" thickBot="1">
      <c r="C116" s="211" t="s">
        <v>434</v>
      </c>
      <c r="D116" s="212">
        <v>0</v>
      </c>
      <c r="E116" s="265">
        <v>0</v>
      </c>
      <c r="F116" s="98">
        <f>HLOOKUP(C116,$AH$2:$BU$3,2,0)</f>
        <v>1150</v>
      </c>
      <c r="G116" s="99">
        <f>D116*E116*F116</f>
        <v>0</v>
      </c>
      <c r="H116" s="266"/>
      <c r="I116" s="267" t="s">
        <v>303</v>
      </c>
      <c r="J116" s="100" t="str">
        <f>VLOOKUP(I116,Presupuesto!$B$11:$C$566,2,0)</f>
        <v>VIATICOS (26200-00)</v>
      </c>
      <c r="K116" s="268" t="str">
        <f t="shared" si="11"/>
        <v>Gobernabilidad y Procesos  de Gestión Descentralizada en Redes</v>
      </c>
      <c r="L116" s="268" t="s">
        <v>414</v>
      </c>
    </row>
    <row r="117" spans="3:12" ht="15.75" thickBot="1"/>
    <row r="118" spans="3:12" ht="15.75" thickBot="1">
      <c r="C118" s="29" t="s">
        <v>43</v>
      </c>
      <c r="D118" s="30">
        <f>SUM(G125:G134)</f>
        <v>76000</v>
      </c>
      <c r="E118" s="87"/>
      <c r="F118" s="87"/>
      <c r="G118" s="87"/>
      <c r="H118" s="70"/>
      <c r="I118" s="70"/>
      <c r="J118" s="70"/>
      <c r="K118" s="106"/>
    </row>
    <row r="119" spans="3:12">
      <c r="C119" s="69"/>
      <c r="D119" s="31"/>
      <c r="E119" s="87"/>
      <c r="F119" s="87"/>
      <c r="G119" s="87"/>
      <c r="H119" s="70"/>
      <c r="I119" s="70"/>
      <c r="J119" s="70"/>
      <c r="K119" s="106"/>
    </row>
    <row r="120" spans="3:12">
      <c r="C120" s="69"/>
      <c r="D120" s="31"/>
      <c r="E120" s="87"/>
      <c r="F120" s="87"/>
      <c r="G120" s="87"/>
      <c r="H120" s="70"/>
      <c r="I120" s="70"/>
      <c r="J120" s="70"/>
      <c r="K120" s="106"/>
    </row>
    <row r="121" spans="3:12" ht="15.75">
      <c r="C121" s="199" t="s">
        <v>394</v>
      </c>
      <c r="D121" s="300" t="s">
        <v>2060</v>
      </c>
      <c r="E121" s="87"/>
      <c r="F121" s="87"/>
      <c r="G121" s="87"/>
      <c r="H121" s="70"/>
      <c r="I121" s="70"/>
      <c r="J121" s="70"/>
      <c r="K121" s="106"/>
    </row>
    <row r="122" spans="3:12" ht="18.75">
      <c r="C122" s="203" t="str">
        <f>IFERROR(VLOOKUP(D121,'Desarrollo e Innov. Curricular'!$G:$H,2,FALSE),IFERROR(VLOOKUP(D121,'Investigación Científica'!$G:$H,2,FALSE),IFERROR(VLOOKUP(D121,'Vinculación Univ. Sociedad'!$G:$H,2,FALSE),IFERROR(VLOOKUP(D121,'Docencia y Profesorado Universi'!$G:$H,2,FALSE),IFERROR(VLOOKUP(D121,'Estudiantes y Graduados'!$G:$H,2,FALSE),IFERROR(VLOOKUP(D121,'10Gestion Administrativa'!$G:$H,2,FALSE),IFERROR(VLOOKUP(D121,'Gestión Académica'!$G:$H,2,FALSE),IFERROR(VLOOKUP(D121,'Aseguramiento de la Calidad'!$G:$H,2,FALSE),IFERROR(VLOOKUP(D121,'Gestión del Conocimiento'!$G:$H,2,FALSE),IFERROR(VLOOKUP(D121,'Gobernabilidad y Procesos...'!$G:$H,2,FALSE),IFERROR(VLOOKUP(D121,'Gestión del Talento Humano'!$G:$H,2,FALSE),IFERROR(VLOOKUP(D121,'Internacionalización de la E.S.'!$G:$H,2,FALSE),IFERROR(VLOOKUP(D121,'Cultura de Innovación Insti...'!$G:$H,2,FALSE),VLOOKUP(D121,'Lo Esencial de la Reforma Univ.'!$G:$H,2,0))))))))))))))</f>
        <v>2. Desarrollar el programa de  nuevas carreras para pre-grados y grados en la Facultad considerando la demanda, la pertinencia y la innovación.</v>
      </c>
      <c r="D122" s="31"/>
      <c r="E122" s="87"/>
      <c r="F122" s="87"/>
      <c r="G122" s="87"/>
      <c r="H122" s="70"/>
      <c r="I122" s="70"/>
      <c r="J122" s="70"/>
      <c r="K122" s="106"/>
    </row>
    <row r="123" spans="3:12" ht="15.75" thickBot="1">
      <c r="C123" s="69"/>
      <c r="D123" s="31"/>
      <c r="E123" s="87"/>
      <c r="F123" s="87"/>
      <c r="G123" s="87"/>
      <c r="H123" s="70"/>
      <c r="I123" s="70"/>
      <c r="J123" s="70"/>
      <c r="K123" s="106"/>
    </row>
    <row r="124" spans="3:12" ht="30.75" thickBot="1">
      <c r="C124" s="120" t="s">
        <v>44</v>
      </c>
      <c r="D124" s="123" t="s">
        <v>45</v>
      </c>
      <c r="E124" s="122" t="s">
        <v>55</v>
      </c>
      <c r="F124" s="122" t="s">
        <v>57</v>
      </c>
      <c r="G124" s="121" t="s">
        <v>27</v>
      </c>
      <c r="H124" s="127" t="s">
        <v>133</v>
      </c>
      <c r="I124" s="122" t="s">
        <v>46</v>
      </c>
      <c r="J124" s="122" t="s">
        <v>134</v>
      </c>
      <c r="K124" s="122" t="s">
        <v>412</v>
      </c>
      <c r="L124" s="122" t="s">
        <v>413</v>
      </c>
    </row>
    <row r="125" spans="3:12">
      <c r="C125" s="260" t="s">
        <v>47</v>
      </c>
      <c r="D125" s="797">
        <v>1</v>
      </c>
      <c r="E125" s="261"/>
      <c r="F125" s="109">
        <v>30000</v>
      </c>
      <c r="G125" s="262">
        <f t="shared" ref="G125:G133" si="12">E125*F125</f>
        <v>0</v>
      </c>
      <c r="H125" s="263" t="s">
        <v>131</v>
      </c>
      <c r="I125" s="110" t="s">
        <v>705</v>
      </c>
      <c r="J125" s="110" t="str">
        <f>VLOOKUP(I125,Presupuesto!$B$11:$C$566,2,0)</f>
        <v>SERVICIOS DE CAPACITACION.</v>
      </c>
      <c r="K125" s="264" t="s">
        <v>1382</v>
      </c>
      <c r="L125" s="110" t="s">
        <v>396</v>
      </c>
    </row>
    <row r="126" spans="3:12">
      <c r="C126" s="93" t="s">
        <v>48</v>
      </c>
      <c r="D126" s="798"/>
      <c r="E126" s="195">
        <v>10</v>
      </c>
      <c r="F126" s="94">
        <v>0</v>
      </c>
      <c r="G126" s="91">
        <f t="shared" si="12"/>
        <v>0</v>
      </c>
      <c r="H126" s="155"/>
      <c r="I126" s="92" t="s">
        <v>723</v>
      </c>
      <c r="J126" s="92" t="str">
        <f>VLOOKUP(I126,Presupuesto!$B$11:$C$566,2,0)</f>
        <v>SERVICIOS DE IMPRENTA PUBLIC.Y REPRODUCCION</v>
      </c>
      <c r="K126" s="92" t="str">
        <f>$K$17</f>
        <v>Gobernabilidad y Procesos  de Gestión Descentralizada en Redes</v>
      </c>
      <c r="L126" s="92" t="s">
        <v>414</v>
      </c>
    </row>
    <row r="127" spans="3:12">
      <c r="C127" s="93" t="s">
        <v>49</v>
      </c>
      <c r="D127" s="798"/>
      <c r="E127" s="195">
        <v>0</v>
      </c>
      <c r="F127" s="94">
        <v>1000</v>
      </c>
      <c r="G127" s="91">
        <f t="shared" si="12"/>
        <v>0</v>
      </c>
      <c r="H127" s="155"/>
      <c r="I127" s="92" t="s">
        <v>798</v>
      </c>
      <c r="J127" s="92" t="str">
        <f>VLOOKUP(I127,Presupuesto!$B$11:$C$566,2,0)</f>
        <v>ALIMENTOS B EBIDAS PARA PERSONAS</v>
      </c>
      <c r="K127" s="92" t="str">
        <f t="shared" ref="K127:K133" si="13">$K$17</f>
        <v>Gobernabilidad y Procesos  de Gestión Descentralizada en Redes</v>
      </c>
      <c r="L127" s="92" t="s">
        <v>398</v>
      </c>
    </row>
    <row r="128" spans="3:12">
      <c r="C128" s="93" t="s">
        <v>50</v>
      </c>
      <c r="D128" s="798"/>
      <c r="E128" s="145">
        <v>1</v>
      </c>
      <c r="F128" s="112">
        <v>20000</v>
      </c>
      <c r="G128" s="91">
        <f t="shared" si="12"/>
        <v>20000</v>
      </c>
      <c r="H128" s="155" t="s">
        <v>131</v>
      </c>
      <c r="I128" s="258" t="s">
        <v>761</v>
      </c>
      <c r="J128" s="92" t="str">
        <f>VLOOKUP(I128,Presupuesto!$B$11:$C$566,2,0)</f>
        <v>PASAJES AL EXTERIOR</v>
      </c>
      <c r="K128" s="92" t="s">
        <v>1371</v>
      </c>
      <c r="L128" s="92" t="s">
        <v>414</v>
      </c>
    </row>
    <row r="129" spans="3:12">
      <c r="C129" s="93" t="s">
        <v>421</v>
      </c>
      <c r="D129" s="798"/>
      <c r="E129" s="145">
        <v>0</v>
      </c>
      <c r="F129" s="112">
        <v>250</v>
      </c>
      <c r="G129" s="91">
        <f t="shared" si="12"/>
        <v>0</v>
      </c>
      <c r="H129" s="155"/>
      <c r="I129" s="92" t="s">
        <v>827</v>
      </c>
      <c r="J129" s="92" t="str">
        <f>VLOOKUP(I129,Presupuesto!$B$11:$C$566,2,0)</f>
        <v>PRODUCTOS PAPEL Y CARTON</v>
      </c>
      <c r="K129" s="92" t="str">
        <f t="shared" si="13"/>
        <v>Gobernabilidad y Procesos  de Gestión Descentralizada en Redes</v>
      </c>
      <c r="L129" s="92" t="s">
        <v>414</v>
      </c>
    </row>
    <row r="130" spans="3:12">
      <c r="C130" s="93" t="s">
        <v>51</v>
      </c>
      <c r="D130" s="798"/>
      <c r="E130" s="195">
        <v>0</v>
      </c>
      <c r="F130" s="94">
        <v>85</v>
      </c>
      <c r="G130" s="91">
        <f t="shared" si="12"/>
        <v>0</v>
      </c>
      <c r="H130" s="155"/>
      <c r="I130" s="92" t="s">
        <v>827</v>
      </c>
      <c r="J130" s="92" t="str">
        <f>VLOOKUP(I130,Presupuesto!$B$11:$C$566,2,0)</f>
        <v>PRODUCTOS PAPEL Y CARTON</v>
      </c>
      <c r="K130" s="92" t="str">
        <f t="shared" si="13"/>
        <v>Gobernabilidad y Procesos  de Gestión Descentralizada en Redes</v>
      </c>
      <c r="L130" s="92" t="s">
        <v>414</v>
      </c>
    </row>
    <row r="131" spans="3:12">
      <c r="C131" s="93" t="s">
        <v>125</v>
      </c>
      <c r="D131" s="798"/>
      <c r="E131" s="195">
        <v>0</v>
      </c>
      <c r="F131" s="94">
        <v>36</v>
      </c>
      <c r="G131" s="91">
        <f t="shared" si="12"/>
        <v>0</v>
      </c>
      <c r="H131" s="155"/>
      <c r="I131" s="92" t="s">
        <v>948</v>
      </c>
      <c r="J131" s="92" t="str">
        <f>VLOOKUP(I131,Presupuesto!$B$11:$C$566,2,0)</f>
        <v>UTILES DE ESCRITORIO, OFICINA Y ENSE¥ANZA</v>
      </c>
      <c r="K131" s="92" t="str">
        <f t="shared" si="13"/>
        <v>Gobernabilidad y Procesos  de Gestión Descentralizada en Redes</v>
      </c>
      <c r="L131" s="92" t="s">
        <v>414</v>
      </c>
    </row>
    <row r="132" spans="3:12">
      <c r="C132" s="93" t="s">
        <v>34</v>
      </c>
      <c r="D132" s="798"/>
      <c r="E132" s="195">
        <v>0</v>
      </c>
      <c r="F132" s="94">
        <v>80</v>
      </c>
      <c r="G132" s="91">
        <f t="shared" si="12"/>
        <v>0</v>
      </c>
      <c r="H132" s="155"/>
      <c r="I132" s="92" t="s">
        <v>948</v>
      </c>
      <c r="J132" s="92" t="str">
        <f>VLOOKUP(I132,Presupuesto!$B$11:$C$566,2,0)</f>
        <v>UTILES DE ESCRITORIO, OFICINA Y ENSE¥ANZA</v>
      </c>
      <c r="K132" s="92" t="str">
        <f t="shared" si="13"/>
        <v>Gobernabilidad y Procesos  de Gestión Descentralizada en Redes</v>
      </c>
      <c r="L132" s="92" t="s">
        <v>414</v>
      </c>
    </row>
    <row r="133" spans="3:12">
      <c r="C133" s="103" t="s">
        <v>52</v>
      </c>
      <c r="D133" s="798"/>
      <c r="E133" s="207">
        <v>0</v>
      </c>
      <c r="F133" s="113">
        <v>25</v>
      </c>
      <c r="G133" s="91">
        <f t="shared" si="12"/>
        <v>0</v>
      </c>
      <c r="H133" s="155"/>
      <c r="I133" s="92" t="s">
        <v>948</v>
      </c>
      <c r="J133" s="92" t="str">
        <f>VLOOKUP(I133,Presupuesto!$B$11:$C$566,2,0)</f>
        <v>UTILES DE ESCRITORIO, OFICINA Y ENSE¥ANZA</v>
      </c>
      <c r="K133" s="92" t="str">
        <f t="shared" si="13"/>
        <v>Gobernabilidad y Procesos  de Gestión Descentralizada en Redes</v>
      </c>
      <c r="L133" s="92" t="s">
        <v>414</v>
      </c>
    </row>
    <row r="134" spans="3:12" ht="15.75" thickBot="1">
      <c r="C134" s="211" t="s">
        <v>432</v>
      </c>
      <c r="D134" s="212">
        <v>1</v>
      </c>
      <c r="E134" s="265">
        <v>28</v>
      </c>
      <c r="F134" s="98">
        <f>HLOOKUP(C134,$AH$2:$BU$3,2,0)</f>
        <v>2000</v>
      </c>
      <c r="G134" s="99">
        <f>D134*E134*F134</f>
        <v>56000</v>
      </c>
      <c r="H134" s="266" t="s">
        <v>131</v>
      </c>
      <c r="I134" s="267" t="s">
        <v>767</v>
      </c>
      <c r="J134" s="100" t="str">
        <f>VLOOKUP(I134,Presupuesto!$B$11:$C$566,2,0)</f>
        <v>VIATICOS NACIONALES</v>
      </c>
      <c r="K134" s="268" t="s">
        <v>1371</v>
      </c>
      <c r="L134" s="268" t="s">
        <v>414</v>
      </c>
    </row>
    <row r="135" spans="3:12" ht="15.75" thickBot="1"/>
    <row r="136" spans="3:12" ht="15.75" thickBot="1">
      <c r="C136" s="29" t="s">
        <v>43</v>
      </c>
      <c r="D136" s="30">
        <f>SUM(G143:G152)</f>
        <v>2278.3333333333335</v>
      </c>
      <c r="E136" s="87"/>
      <c r="F136" s="87"/>
      <c r="G136" s="87"/>
      <c r="H136" s="70"/>
      <c r="I136" s="70"/>
      <c r="J136" s="70"/>
      <c r="K136" s="106"/>
    </row>
    <row r="137" spans="3:12">
      <c r="C137" s="69"/>
      <c r="D137" s="31"/>
      <c r="E137" s="87"/>
      <c r="F137" s="87"/>
      <c r="G137" s="87"/>
      <c r="H137" s="70"/>
      <c r="I137" s="70"/>
      <c r="J137" s="70"/>
      <c r="K137" s="106"/>
    </row>
    <row r="138" spans="3:12">
      <c r="C138" s="69"/>
      <c r="D138" s="31"/>
      <c r="E138" s="87"/>
      <c r="F138" s="87"/>
      <c r="G138" s="87"/>
      <c r="H138" s="70"/>
      <c r="I138" s="70"/>
      <c r="J138" s="70"/>
      <c r="K138" s="106"/>
    </row>
    <row r="139" spans="3:12" ht="15.75">
      <c r="C139" s="199" t="s">
        <v>394</v>
      </c>
      <c r="D139" s="300" t="s">
        <v>2032</v>
      </c>
      <c r="E139" s="87"/>
      <c r="F139" s="87"/>
      <c r="G139" s="87"/>
      <c r="H139" s="70"/>
      <c r="I139" s="70"/>
      <c r="J139" s="70"/>
      <c r="K139" s="106"/>
    </row>
    <row r="140" spans="3:12" ht="18.75">
      <c r="C140" s="203" t="str">
        <f>IFERROR(VLOOKUP(D139,'Desarrollo e Innov. Curricular'!$G:$H,2,FALSE),IFERROR(VLOOKUP(D139,'Investigación Científica'!$G:$H,2,FALSE),IFERROR(VLOOKUP(D139,'Vinculación Univ. Sociedad'!$G:$H,2,FALSE),IFERROR(VLOOKUP(D139,'Docencia y Profesorado Universi'!$G:$H,2,FALSE),IFERROR(VLOOKUP(D139,'Estudiantes y Graduados'!$G:$H,2,FALSE),IFERROR(VLOOKUP(D139,'10Gestion Administrativa'!$G:$H,2,FALSE),IFERROR(VLOOKUP(D139,'Gestión Académica'!$G:$H,2,FALSE),IFERROR(VLOOKUP(D139,'Aseguramiento de la Calidad'!$G:$H,2,FALSE),IFERROR(VLOOKUP(D139,'Gestión del Conocimiento'!$G:$H,2,FALSE),IFERROR(VLOOKUP(D139,'Gobernabilidad y Procesos...'!$G:$H,2,FALSE),IFERROR(VLOOKUP(D139,'Gestión del Talento Humano'!$G:$H,2,FALSE),IFERROR(VLOOKUP(D139,'Internacionalización de la E.S.'!$G:$H,2,FALSE),IFERROR(VLOOKUP(D139,'Cultura de Innovación Insti...'!$G:$H,2,FALSE),VLOOKUP(D139,'Lo Esencial de la Reforma Univ.'!$G:$H,2,0))))))))))))))</f>
        <v>2. Desarrollar el programa de  nuevas carreras para pre-grados y grados en la Facultad considerando la demanda, la pertinencia y la innovación.</v>
      </c>
      <c r="D140" s="31"/>
      <c r="E140" s="87"/>
      <c r="F140" s="87"/>
      <c r="G140" s="87"/>
      <c r="H140" s="70"/>
      <c r="I140" s="70"/>
      <c r="J140" s="70"/>
      <c r="K140" s="106"/>
    </row>
    <row r="141" spans="3:12" ht="15.75" thickBot="1">
      <c r="C141" s="69"/>
      <c r="D141" s="31"/>
      <c r="E141" s="87"/>
      <c r="F141" s="87"/>
      <c r="G141" s="87"/>
      <c r="H141" s="70"/>
      <c r="I141" s="70"/>
      <c r="J141" s="70"/>
      <c r="K141" s="106"/>
    </row>
    <row r="142" spans="3:12" ht="30.75" thickBot="1">
      <c r="C142" s="120" t="s">
        <v>44</v>
      </c>
      <c r="D142" s="123" t="s">
        <v>45</v>
      </c>
      <c r="E142" s="122" t="s">
        <v>55</v>
      </c>
      <c r="F142" s="122" t="s">
        <v>57</v>
      </c>
      <c r="G142" s="121" t="s">
        <v>27</v>
      </c>
      <c r="H142" s="127" t="s">
        <v>133</v>
      </c>
      <c r="I142" s="122" t="s">
        <v>46</v>
      </c>
      <c r="J142" s="122" t="s">
        <v>134</v>
      </c>
      <c r="K142" s="122" t="s">
        <v>412</v>
      </c>
      <c r="L142" s="122" t="s">
        <v>413</v>
      </c>
    </row>
    <row r="143" spans="3:12">
      <c r="C143" s="260" t="s">
        <v>47</v>
      </c>
      <c r="D143" s="797">
        <v>20</v>
      </c>
      <c r="E143" s="261"/>
      <c r="F143" s="109">
        <v>30000</v>
      </c>
      <c r="G143" s="262">
        <f t="shared" ref="G143:G151" si="14">E143*F143</f>
        <v>0</v>
      </c>
      <c r="H143" s="263" t="s">
        <v>131</v>
      </c>
      <c r="I143" s="110" t="s">
        <v>705</v>
      </c>
      <c r="J143" s="110" t="str">
        <f>VLOOKUP(I143,Presupuesto!$B$11:$C$566,2,0)</f>
        <v>SERVICIOS DE CAPACITACION.</v>
      </c>
      <c r="K143" s="264" t="s">
        <v>1382</v>
      </c>
      <c r="L143" s="110" t="s">
        <v>396</v>
      </c>
    </row>
    <row r="144" spans="3:12">
      <c r="C144" s="93" t="s">
        <v>48</v>
      </c>
      <c r="D144" s="798"/>
      <c r="E144" s="195">
        <v>10</v>
      </c>
      <c r="F144" s="94">
        <v>0</v>
      </c>
      <c r="G144" s="91">
        <f t="shared" si="14"/>
        <v>0</v>
      </c>
      <c r="H144" s="155"/>
      <c r="I144" s="92" t="s">
        <v>723</v>
      </c>
      <c r="J144" s="92" t="str">
        <f>VLOOKUP(I144,Presupuesto!$B$11:$C$566,2,0)</f>
        <v>SERVICIOS DE IMPRENTA PUBLIC.Y REPRODUCCION</v>
      </c>
      <c r="K144" s="92" t="str">
        <f>$K$17</f>
        <v>Gobernabilidad y Procesos  de Gestión Descentralizada en Redes</v>
      </c>
      <c r="L144" s="92" t="s">
        <v>414</v>
      </c>
    </row>
    <row r="145" spans="3:12">
      <c r="C145" s="93" t="s">
        <v>49</v>
      </c>
      <c r="D145" s="798"/>
      <c r="E145" s="195">
        <f>D143</f>
        <v>20</v>
      </c>
      <c r="F145" s="94">
        <v>100</v>
      </c>
      <c r="G145" s="91">
        <f t="shared" si="14"/>
        <v>2000</v>
      </c>
      <c r="H145" s="155" t="s">
        <v>131</v>
      </c>
      <c r="I145" s="92" t="s">
        <v>798</v>
      </c>
      <c r="J145" s="92" t="str">
        <f>VLOOKUP(I145,Presupuesto!$B$11:$C$566,2,0)</f>
        <v>ALIMENTOS B EBIDAS PARA PERSONAS</v>
      </c>
      <c r="K145" s="92" t="s">
        <v>1371</v>
      </c>
      <c r="L145" s="92" t="s">
        <v>398</v>
      </c>
    </row>
    <row r="146" spans="3:12">
      <c r="C146" s="93" t="s">
        <v>50</v>
      </c>
      <c r="D146" s="798"/>
      <c r="E146" s="145">
        <v>0</v>
      </c>
      <c r="F146" s="112">
        <v>10000</v>
      </c>
      <c r="G146" s="91">
        <f t="shared" si="14"/>
        <v>0</v>
      </c>
      <c r="H146" s="155"/>
      <c r="I146" s="258" t="s">
        <v>302</v>
      </c>
      <c r="J146" s="92" t="str">
        <f>VLOOKUP(I146,Presupuesto!$B$11:$C$566,2,0)</f>
        <v>PASAJES (26100-00)</v>
      </c>
      <c r="K146" s="92" t="str">
        <f t="shared" ref="K146:K152" si="15">$K$17</f>
        <v>Gobernabilidad y Procesos  de Gestión Descentralizada en Redes</v>
      </c>
      <c r="L146" s="92" t="s">
        <v>414</v>
      </c>
    </row>
    <row r="147" spans="3:12">
      <c r="C147" s="93" t="s">
        <v>421</v>
      </c>
      <c r="D147" s="798"/>
      <c r="E147" s="145">
        <v>0</v>
      </c>
      <c r="F147" s="112">
        <v>250</v>
      </c>
      <c r="G147" s="91">
        <f t="shared" si="14"/>
        <v>0</v>
      </c>
      <c r="H147" s="155"/>
      <c r="I147" s="92" t="s">
        <v>827</v>
      </c>
      <c r="J147" s="92" t="str">
        <f>VLOOKUP(I147,Presupuesto!$B$11:$C$566,2,0)</f>
        <v>PRODUCTOS PAPEL Y CARTON</v>
      </c>
      <c r="K147" s="92" t="str">
        <f t="shared" si="15"/>
        <v>Gobernabilidad y Procesos  de Gestión Descentralizada en Redes</v>
      </c>
      <c r="L147" s="92" t="s">
        <v>414</v>
      </c>
    </row>
    <row r="148" spans="3:12">
      <c r="C148" s="93" t="s">
        <v>51</v>
      </c>
      <c r="D148" s="798"/>
      <c r="E148" s="195">
        <f>(D143*25)/500</f>
        <v>1</v>
      </c>
      <c r="F148" s="94">
        <v>85</v>
      </c>
      <c r="G148" s="91">
        <f t="shared" si="14"/>
        <v>85</v>
      </c>
      <c r="H148" s="155" t="s">
        <v>131</v>
      </c>
      <c r="I148" s="92" t="s">
        <v>827</v>
      </c>
      <c r="J148" s="92" t="str">
        <f>VLOOKUP(I148,Presupuesto!$B$11:$C$566,2,0)</f>
        <v>PRODUCTOS PAPEL Y CARTON</v>
      </c>
      <c r="K148" s="92" t="s">
        <v>1371</v>
      </c>
      <c r="L148" s="92" t="s">
        <v>414</v>
      </c>
    </row>
    <row r="149" spans="3:12">
      <c r="C149" s="93" t="s">
        <v>125</v>
      </c>
      <c r="D149" s="798"/>
      <c r="E149" s="195">
        <f>D143/12</f>
        <v>1.6666666666666667</v>
      </c>
      <c r="F149" s="94">
        <v>36</v>
      </c>
      <c r="G149" s="91">
        <f t="shared" si="14"/>
        <v>60</v>
      </c>
      <c r="H149" s="155" t="s">
        <v>131</v>
      </c>
      <c r="I149" s="92" t="s">
        <v>948</v>
      </c>
      <c r="J149" s="92" t="str">
        <f>VLOOKUP(I149,Presupuesto!$B$11:$C$566,2,0)</f>
        <v>UTILES DE ESCRITORIO, OFICINA Y ENSE¥ANZA</v>
      </c>
      <c r="K149" s="92" t="s">
        <v>1371</v>
      </c>
      <c r="L149" s="92" t="s">
        <v>414</v>
      </c>
    </row>
    <row r="150" spans="3:12">
      <c r="C150" s="93" t="s">
        <v>34</v>
      </c>
      <c r="D150" s="798"/>
      <c r="E150" s="195">
        <f>D143/12</f>
        <v>1.6666666666666667</v>
      </c>
      <c r="F150" s="94">
        <v>80</v>
      </c>
      <c r="G150" s="91">
        <f t="shared" si="14"/>
        <v>133.33333333333334</v>
      </c>
      <c r="H150" s="155" t="s">
        <v>131</v>
      </c>
      <c r="I150" s="92" t="s">
        <v>948</v>
      </c>
      <c r="J150" s="92" t="str">
        <f>VLOOKUP(I150,Presupuesto!$B$11:$C$566,2,0)</f>
        <v>UTILES DE ESCRITORIO, OFICINA Y ENSE¥ANZA</v>
      </c>
      <c r="K150" s="92" t="s">
        <v>1371</v>
      </c>
      <c r="L150" s="92" t="s">
        <v>414</v>
      </c>
    </row>
    <row r="151" spans="3:12">
      <c r="C151" s="103" t="s">
        <v>52</v>
      </c>
      <c r="D151" s="798"/>
      <c r="E151" s="207">
        <v>0</v>
      </c>
      <c r="F151" s="113">
        <v>25</v>
      </c>
      <c r="G151" s="91">
        <f t="shared" si="14"/>
        <v>0</v>
      </c>
      <c r="H151" s="155"/>
      <c r="I151" s="92" t="s">
        <v>948</v>
      </c>
      <c r="J151" s="92" t="str">
        <f>VLOOKUP(I151,Presupuesto!$B$11:$C$566,2,0)</f>
        <v>UTILES DE ESCRITORIO, OFICINA Y ENSE¥ANZA</v>
      </c>
      <c r="K151" s="92" t="str">
        <f t="shared" si="15"/>
        <v>Gobernabilidad y Procesos  de Gestión Descentralizada en Redes</v>
      </c>
      <c r="L151" s="92" t="s">
        <v>414</v>
      </c>
    </row>
    <row r="152" spans="3:12" ht="15.75" thickBot="1">
      <c r="C152" s="211" t="s">
        <v>434</v>
      </c>
      <c r="D152" s="212">
        <v>0</v>
      </c>
      <c r="E152" s="265">
        <v>0</v>
      </c>
      <c r="F152" s="98">
        <f>HLOOKUP(C152,$AH$2:$BU$3,2,0)</f>
        <v>1150</v>
      </c>
      <c r="G152" s="99">
        <f>D152*E152*F152</f>
        <v>0</v>
      </c>
      <c r="H152" s="266"/>
      <c r="I152" s="267" t="s">
        <v>303</v>
      </c>
      <c r="J152" s="100" t="str">
        <f>VLOOKUP(I152,Presupuesto!$B$11:$C$566,2,0)</f>
        <v>VIATICOS (26200-00)</v>
      </c>
      <c r="K152" s="268" t="str">
        <f t="shared" si="15"/>
        <v>Gobernabilidad y Procesos  de Gestión Descentralizada en Redes</v>
      </c>
      <c r="L152" s="268" t="s">
        <v>414</v>
      </c>
    </row>
    <row r="153" spans="3:12" ht="15.75" thickBot="1"/>
    <row r="154" spans="3:12" ht="15.75" thickBot="1">
      <c r="C154" s="29" t="s">
        <v>43</v>
      </c>
      <c r="D154" s="30">
        <f>SUM(G161:G170)</f>
        <v>21487.083333333332</v>
      </c>
      <c r="E154" s="87"/>
      <c r="F154" s="87"/>
      <c r="G154" s="87"/>
      <c r="H154" s="70"/>
      <c r="I154" s="70"/>
      <c r="J154" s="70"/>
      <c r="K154" s="106"/>
    </row>
    <row r="155" spans="3:12">
      <c r="C155" s="69"/>
      <c r="D155" s="31"/>
      <c r="E155" s="87"/>
      <c r="F155" s="87"/>
      <c r="G155" s="87"/>
      <c r="H155" s="70"/>
      <c r="I155" s="70"/>
      <c r="J155" s="70"/>
      <c r="K155" s="106"/>
    </row>
    <row r="156" spans="3:12">
      <c r="C156" s="69"/>
      <c r="D156" s="31"/>
      <c r="E156" s="87"/>
      <c r="F156" s="87"/>
      <c r="G156" s="87"/>
      <c r="H156" s="70"/>
      <c r="I156" s="70"/>
      <c r="J156" s="70"/>
      <c r="K156" s="106"/>
    </row>
    <row r="157" spans="3:12" ht="15.75">
      <c r="C157" s="199" t="s">
        <v>394</v>
      </c>
      <c r="D157" s="300" t="s">
        <v>2045</v>
      </c>
      <c r="E157" s="87"/>
      <c r="F157" s="87"/>
      <c r="G157" s="87"/>
      <c r="H157" s="70"/>
      <c r="I157" s="70"/>
      <c r="J157" s="70"/>
      <c r="K157" s="106"/>
    </row>
    <row r="158" spans="3:12" ht="18.75">
      <c r="C158" s="203" t="str">
        <f>IFERROR(VLOOKUP(D157,'Desarrollo e Innov. Curricular'!$G:$H,2,FALSE),IFERROR(VLOOKUP(D157,'Investigación Científica'!$G:$H,2,FALSE),IFERROR(VLOOKUP(D157,'Vinculación Univ. Sociedad'!$G:$H,2,FALSE),IFERROR(VLOOKUP(D157,'Docencia y Profesorado Universi'!$G:$H,2,FALSE),IFERROR(VLOOKUP(D157,'Estudiantes y Graduados'!$G:$H,2,FALSE),IFERROR(VLOOKUP(D157,'10Gestion Administrativa'!$G:$H,2,FALSE),IFERROR(VLOOKUP(D157,'Gestión Académica'!$G:$H,2,FALSE),IFERROR(VLOOKUP(D157,'Aseguramiento de la Calidad'!$G:$H,2,FALSE),IFERROR(VLOOKUP(D157,'Gestión del Conocimiento'!$G:$H,2,FALSE),IFERROR(VLOOKUP(D157,'Gobernabilidad y Procesos...'!$G:$H,2,FALSE),IFERROR(VLOOKUP(D157,'Gestión del Talento Humano'!$G:$H,2,FALSE),IFERROR(VLOOKUP(D157,'Internacionalización de la E.S.'!$G:$H,2,FALSE),IFERROR(VLOOKUP(D157,'Cultura de Innovación Insti...'!$G:$H,2,FALSE),VLOOKUP(D157,'Lo Esencial de la Reforma Univ.'!$G:$H,2,0))))))))))))))</f>
        <v>2. Desarrollar el programa de  nuevas carreras para pre-grados y grados en la Facultad considerando la demanda, la pertinencia y la innovación.</v>
      </c>
      <c r="D158" s="31"/>
      <c r="E158" s="87"/>
      <c r="F158" s="87"/>
      <c r="G158" s="87"/>
      <c r="H158" s="70"/>
      <c r="I158" s="70"/>
      <c r="J158" s="70"/>
      <c r="K158" s="106"/>
    </row>
    <row r="159" spans="3:12" ht="15.75" thickBot="1">
      <c r="C159" s="69"/>
      <c r="D159" s="31"/>
      <c r="E159" s="87"/>
      <c r="F159" s="87"/>
      <c r="G159" s="87"/>
      <c r="H159" s="70"/>
      <c r="I159" s="70"/>
      <c r="J159" s="70"/>
      <c r="K159" s="106"/>
    </row>
    <row r="160" spans="3:12" ht="30.75" thickBot="1">
      <c r="C160" s="120" t="s">
        <v>44</v>
      </c>
      <c r="D160" s="123" t="s">
        <v>45</v>
      </c>
      <c r="E160" s="122" t="s">
        <v>55</v>
      </c>
      <c r="F160" s="122" t="s">
        <v>57</v>
      </c>
      <c r="G160" s="121" t="s">
        <v>27</v>
      </c>
      <c r="H160" s="127" t="s">
        <v>133</v>
      </c>
      <c r="I160" s="122" t="s">
        <v>46</v>
      </c>
      <c r="J160" s="122" t="s">
        <v>134</v>
      </c>
      <c r="K160" s="122" t="s">
        <v>412</v>
      </c>
      <c r="L160" s="122" t="s">
        <v>413</v>
      </c>
    </row>
    <row r="161" spans="3:12">
      <c r="C161" s="260" t="s">
        <v>47</v>
      </c>
      <c r="D161" s="797">
        <v>35</v>
      </c>
      <c r="E161" s="261"/>
      <c r="F161" s="109">
        <v>30000</v>
      </c>
      <c r="G161" s="262">
        <f t="shared" ref="G161:G169" si="16">E161*F161</f>
        <v>0</v>
      </c>
      <c r="H161" s="263" t="s">
        <v>131</v>
      </c>
      <c r="I161" s="110" t="s">
        <v>705</v>
      </c>
      <c r="J161" s="110" t="str">
        <f>VLOOKUP(I161,Presupuesto!$B$11:$C$566,2,0)</f>
        <v>SERVICIOS DE CAPACITACION.</v>
      </c>
      <c r="K161" s="264" t="s">
        <v>1382</v>
      </c>
      <c r="L161" s="110" t="s">
        <v>396</v>
      </c>
    </row>
    <row r="162" spans="3:12">
      <c r="C162" s="93" t="s">
        <v>48</v>
      </c>
      <c r="D162" s="798"/>
      <c r="E162" s="195">
        <v>10</v>
      </c>
      <c r="F162" s="94">
        <v>0</v>
      </c>
      <c r="G162" s="91">
        <f t="shared" si="16"/>
        <v>0</v>
      </c>
      <c r="H162" s="155"/>
      <c r="I162" s="92" t="s">
        <v>723</v>
      </c>
      <c r="J162" s="92" t="str">
        <f>VLOOKUP(I162,Presupuesto!$B$11:$C$566,2,0)</f>
        <v>SERVICIOS DE IMPRENTA PUBLIC.Y REPRODUCCION</v>
      </c>
      <c r="K162" s="92" t="str">
        <f>$K$17</f>
        <v>Gobernabilidad y Procesos  de Gestión Descentralizada en Redes</v>
      </c>
      <c r="L162" s="92" t="s">
        <v>414</v>
      </c>
    </row>
    <row r="163" spans="3:12">
      <c r="C163" s="93" t="s">
        <v>49</v>
      </c>
      <c r="D163" s="798"/>
      <c r="E163" s="195">
        <f>D161</f>
        <v>35</v>
      </c>
      <c r="F163" s="94">
        <v>600</v>
      </c>
      <c r="G163" s="91">
        <f t="shared" si="16"/>
        <v>21000</v>
      </c>
      <c r="H163" s="155" t="s">
        <v>131</v>
      </c>
      <c r="I163" s="92" t="s">
        <v>798</v>
      </c>
      <c r="J163" s="92" t="str">
        <f>VLOOKUP(I163,Presupuesto!$B$11:$C$566,2,0)</f>
        <v>ALIMENTOS B EBIDAS PARA PERSONAS</v>
      </c>
      <c r="K163" s="92" t="s">
        <v>1371</v>
      </c>
      <c r="L163" s="92" t="s">
        <v>398</v>
      </c>
    </row>
    <row r="164" spans="3:12">
      <c r="C164" s="93" t="s">
        <v>50</v>
      </c>
      <c r="D164" s="798"/>
      <c r="E164" s="145">
        <v>0</v>
      </c>
      <c r="F164" s="112">
        <v>10000</v>
      </c>
      <c r="G164" s="91">
        <f t="shared" si="16"/>
        <v>0</v>
      </c>
      <c r="H164" s="155"/>
      <c r="I164" s="258" t="s">
        <v>302</v>
      </c>
      <c r="J164" s="92" t="str">
        <f>VLOOKUP(I164,Presupuesto!$B$11:$C$566,2,0)</f>
        <v>PASAJES (26100-00)</v>
      </c>
      <c r="K164" s="92" t="str">
        <f t="shared" ref="K164:K170" si="17">$K$17</f>
        <v>Gobernabilidad y Procesos  de Gestión Descentralizada en Redes</v>
      </c>
      <c r="L164" s="92" t="s">
        <v>414</v>
      </c>
    </row>
    <row r="165" spans="3:12">
      <c r="C165" s="93" t="s">
        <v>421</v>
      </c>
      <c r="D165" s="798"/>
      <c r="E165" s="145">
        <v>0</v>
      </c>
      <c r="F165" s="112">
        <v>250</v>
      </c>
      <c r="G165" s="91">
        <f t="shared" si="16"/>
        <v>0</v>
      </c>
      <c r="H165" s="155"/>
      <c r="I165" s="92" t="s">
        <v>827</v>
      </c>
      <c r="J165" s="92" t="str">
        <f>VLOOKUP(I165,Presupuesto!$B$11:$C$566,2,0)</f>
        <v>PRODUCTOS PAPEL Y CARTON</v>
      </c>
      <c r="K165" s="92" t="str">
        <f t="shared" si="17"/>
        <v>Gobernabilidad y Procesos  de Gestión Descentralizada en Redes</v>
      </c>
      <c r="L165" s="92" t="s">
        <v>414</v>
      </c>
    </row>
    <row r="166" spans="3:12">
      <c r="C166" s="93" t="s">
        <v>51</v>
      </c>
      <c r="D166" s="798"/>
      <c r="E166" s="195">
        <f>(D161*25)/500</f>
        <v>1.75</v>
      </c>
      <c r="F166" s="94">
        <v>85</v>
      </c>
      <c r="G166" s="91">
        <f t="shared" si="16"/>
        <v>148.75</v>
      </c>
      <c r="H166" s="155" t="s">
        <v>131</v>
      </c>
      <c r="I166" s="92" t="s">
        <v>827</v>
      </c>
      <c r="J166" s="92" t="str">
        <f>VLOOKUP(I166,Presupuesto!$B$11:$C$566,2,0)</f>
        <v>PRODUCTOS PAPEL Y CARTON</v>
      </c>
      <c r="K166" s="92" t="s">
        <v>1371</v>
      </c>
      <c r="L166" s="92" t="s">
        <v>414</v>
      </c>
    </row>
    <row r="167" spans="3:12">
      <c r="C167" s="93" t="s">
        <v>125</v>
      </c>
      <c r="D167" s="798"/>
      <c r="E167" s="195">
        <f>D161/12</f>
        <v>2.9166666666666665</v>
      </c>
      <c r="F167" s="94">
        <v>36</v>
      </c>
      <c r="G167" s="91">
        <f t="shared" si="16"/>
        <v>105</v>
      </c>
      <c r="H167" s="155" t="s">
        <v>131</v>
      </c>
      <c r="I167" s="92" t="s">
        <v>948</v>
      </c>
      <c r="J167" s="92" t="str">
        <f>VLOOKUP(I167,Presupuesto!$B$11:$C$566,2,0)</f>
        <v>UTILES DE ESCRITORIO, OFICINA Y ENSE¥ANZA</v>
      </c>
      <c r="K167" s="92" t="s">
        <v>1371</v>
      </c>
      <c r="L167" s="92" t="s">
        <v>414</v>
      </c>
    </row>
    <row r="168" spans="3:12">
      <c r="C168" s="93" t="s">
        <v>34</v>
      </c>
      <c r="D168" s="798"/>
      <c r="E168" s="195">
        <f>D161/12</f>
        <v>2.9166666666666665</v>
      </c>
      <c r="F168" s="94">
        <v>80</v>
      </c>
      <c r="G168" s="91">
        <f t="shared" si="16"/>
        <v>233.33333333333331</v>
      </c>
      <c r="H168" s="155" t="s">
        <v>131</v>
      </c>
      <c r="I168" s="92" t="s">
        <v>948</v>
      </c>
      <c r="J168" s="92" t="str">
        <f>VLOOKUP(I168,Presupuesto!$B$11:$C$566,2,0)</f>
        <v>UTILES DE ESCRITORIO, OFICINA Y ENSE¥ANZA</v>
      </c>
      <c r="K168" s="92" t="s">
        <v>1371</v>
      </c>
      <c r="L168" s="92" t="s">
        <v>414</v>
      </c>
    </row>
    <row r="169" spans="3:12">
      <c r="C169" s="103" t="s">
        <v>52</v>
      </c>
      <c r="D169" s="798"/>
      <c r="E169" s="207">
        <v>0</v>
      </c>
      <c r="F169" s="113">
        <v>25</v>
      </c>
      <c r="G169" s="91">
        <f t="shared" si="16"/>
        <v>0</v>
      </c>
      <c r="H169" s="155"/>
      <c r="I169" s="92" t="s">
        <v>948</v>
      </c>
      <c r="J169" s="92" t="str">
        <f>VLOOKUP(I169,Presupuesto!$B$11:$C$566,2,0)</f>
        <v>UTILES DE ESCRITORIO, OFICINA Y ENSE¥ANZA</v>
      </c>
      <c r="K169" s="92" t="str">
        <f t="shared" si="17"/>
        <v>Gobernabilidad y Procesos  de Gestión Descentralizada en Redes</v>
      </c>
      <c r="L169" s="92" t="s">
        <v>414</v>
      </c>
    </row>
    <row r="170" spans="3:12" ht="15.75" thickBot="1">
      <c r="C170" s="211" t="s">
        <v>434</v>
      </c>
      <c r="D170" s="212">
        <v>0</v>
      </c>
      <c r="E170" s="265">
        <v>0</v>
      </c>
      <c r="F170" s="98">
        <f>HLOOKUP(C170,$AH$2:$BU$3,2,0)</f>
        <v>1150</v>
      </c>
      <c r="G170" s="99">
        <f>D170*E170*F170</f>
        <v>0</v>
      </c>
      <c r="H170" s="266"/>
      <c r="I170" s="267" t="s">
        <v>303</v>
      </c>
      <c r="J170" s="100" t="str">
        <f>VLOOKUP(I170,Presupuesto!$B$11:$C$566,2,0)</f>
        <v>VIATICOS (26200-00)</v>
      </c>
      <c r="K170" s="268" t="str">
        <f t="shared" si="17"/>
        <v>Gobernabilidad y Procesos  de Gestión Descentralizada en Redes</v>
      </c>
      <c r="L170" s="268" t="s">
        <v>414</v>
      </c>
    </row>
    <row r="171" spans="3:12" ht="15.75" thickBot="1"/>
    <row r="172" spans="3:12" ht="15.75" thickBot="1">
      <c r="C172" s="29" t="s">
        <v>43</v>
      </c>
      <c r="D172" s="30">
        <f>SUM(G179:G188)</f>
        <v>35642.75</v>
      </c>
      <c r="E172" s="87"/>
      <c r="F172" s="87"/>
      <c r="G172" s="87"/>
      <c r="H172" s="70"/>
      <c r="I172" s="70"/>
      <c r="J172" s="70"/>
      <c r="K172" s="106"/>
    </row>
    <row r="173" spans="3:12">
      <c r="C173" s="69"/>
      <c r="D173" s="31"/>
      <c r="E173" s="87"/>
      <c r="F173" s="87"/>
      <c r="G173" s="87"/>
      <c r="H173" s="70"/>
      <c r="I173" s="70"/>
      <c r="J173" s="70"/>
      <c r="K173" s="106"/>
    </row>
    <row r="174" spans="3:12">
      <c r="C174" s="69"/>
      <c r="D174" s="31"/>
      <c r="E174" s="87"/>
      <c r="F174" s="87"/>
      <c r="G174" s="87"/>
      <c r="H174" s="70"/>
      <c r="I174" s="70"/>
      <c r="J174" s="70"/>
      <c r="K174" s="106"/>
    </row>
    <row r="175" spans="3:12" ht="15.75">
      <c r="C175" s="199" t="s">
        <v>394</v>
      </c>
      <c r="D175" s="300" t="s">
        <v>2027</v>
      </c>
      <c r="E175" s="87"/>
      <c r="F175" s="87"/>
      <c r="G175" s="87"/>
      <c r="H175" s="70"/>
      <c r="I175" s="70"/>
      <c r="J175" s="70"/>
      <c r="K175" s="106"/>
    </row>
    <row r="176" spans="3:12" ht="18.75">
      <c r="C176" s="203" t="str">
        <f>IFERROR(VLOOKUP(D175,'Desarrollo e Innov. Curricular'!$G:$H,2,FALSE),IFERROR(VLOOKUP(D175,'Investigación Científica'!$G:$H,2,FALSE),IFERROR(VLOOKUP(D175,'Vinculación Univ. Sociedad'!$G:$H,2,FALSE),IFERROR(VLOOKUP(D175,'Docencia y Profesorado Universi'!$G:$H,2,FALSE),IFERROR(VLOOKUP(D175,'Estudiantes y Graduados'!$G:$H,2,FALSE),IFERROR(VLOOKUP(D175,'10Gestion Administrativa'!$G:$H,2,FALSE),IFERROR(VLOOKUP(D175,'Gestión Académica'!$G:$H,2,FALSE),IFERROR(VLOOKUP(D175,'Aseguramiento de la Calidad'!$G:$H,2,FALSE),IFERROR(VLOOKUP(D175,'Gestión del Conocimiento'!$G:$H,2,FALSE),IFERROR(VLOOKUP(D175,'Gobernabilidad y Procesos...'!$G:$H,2,FALSE),IFERROR(VLOOKUP(D175,'Gestión del Talento Humano'!$G:$H,2,FALSE),IFERROR(VLOOKUP(D175,'Internacionalización de la E.S.'!$G:$H,2,FALSE),IFERROR(VLOOKUP(D175,'Cultura de Innovación Insti...'!$G:$H,2,FALSE),VLOOKUP(D175,'Lo Esencial de la Reforma Univ.'!$G:$H,2,0))))))))))))))</f>
        <v>3. Desarrollar el proyecto Maestrías en todas las escuelas.</v>
      </c>
      <c r="D176" s="31"/>
      <c r="E176" s="87"/>
      <c r="F176" s="87"/>
      <c r="G176" s="87"/>
      <c r="H176" s="70"/>
      <c r="I176" s="70"/>
      <c r="J176" s="70"/>
      <c r="K176" s="106"/>
    </row>
    <row r="177" spans="3:12" ht="15.75" thickBot="1">
      <c r="C177" s="69"/>
      <c r="D177" s="31"/>
      <c r="E177" s="87"/>
      <c r="F177" s="87"/>
      <c r="G177" s="87"/>
      <c r="H177" s="70"/>
      <c r="I177" s="70"/>
      <c r="J177" s="70"/>
      <c r="K177" s="106"/>
    </row>
    <row r="178" spans="3:12" ht="30.75" thickBot="1">
      <c r="C178" s="120" t="s">
        <v>44</v>
      </c>
      <c r="D178" s="123" t="s">
        <v>45</v>
      </c>
      <c r="E178" s="122" t="s">
        <v>55</v>
      </c>
      <c r="F178" s="122" t="s">
        <v>57</v>
      </c>
      <c r="G178" s="121" t="s">
        <v>27</v>
      </c>
      <c r="H178" s="127" t="s">
        <v>133</v>
      </c>
      <c r="I178" s="122" t="s">
        <v>46</v>
      </c>
      <c r="J178" s="122" t="s">
        <v>134</v>
      </c>
      <c r="K178" s="122" t="s">
        <v>412</v>
      </c>
      <c r="L178" s="122" t="s">
        <v>413</v>
      </c>
    </row>
    <row r="179" spans="3:12">
      <c r="C179" s="260" t="s">
        <v>47</v>
      </c>
      <c r="D179" s="797">
        <v>39</v>
      </c>
      <c r="E179" s="261"/>
      <c r="F179" s="109">
        <v>30000</v>
      </c>
      <c r="G179" s="262">
        <f t="shared" ref="G179:G187" si="18">E179*F179</f>
        <v>0</v>
      </c>
      <c r="H179" s="263" t="s">
        <v>131</v>
      </c>
      <c r="I179" s="110" t="s">
        <v>705</v>
      </c>
      <c r="J179" s="110" t="str">
        <f>VLOOKUP(I179,Presupuesto!$B$11:$C$566,2,0)</f>
        <v>SERVICIOS DE CAPACITACION.</v>
      </c>
      <c r="K179" s="264" t="s">
        <v>1382</v>
      </c>
      <c r="L179" s="110" t="s">
        <v>396</v>
      </c>
    </row>
    <row r="180" spans="3:12">
      <c r="C180" s="93" t="s">
        <v>48</v>
      </c>
      <c r="D180" s="798"/>
      <c r="E180" s="195">
        <v>10</v>
      </c>
      <c r="F180" s="94">
        <v>0</v>
      </c>
      <c r="G180" s="91">
        <f t="shared" si="18"/>
        <v>0</v>
      </c>
      <c r="H180" s="155"/>
      <c r="I180" s="92" t="s">
        <v>723</v>
      </c>
      <c r="J180" s="92" t="str">
        <f>VLOOKUP(I180,Presupuesto!$B$11:$C$566,2,0)</f>
        <v>SERVICIOS DE IMPRENTA PUBLIC.Y REPRODUCCION</v>
      </c>
      <c r="K180" s="92" t="str">
        <f>$K$17</f>
        <v>Gobernabilidad y Procesos  de Gestión Descentralizada en Redes</v>
      </c>
      <c r="L180" s="92" t="s">
        <v>414</v>
      </c>
    </row>
    <row r="181" spans="3:12">
      <c r="C181" s="93" t="s">
        <v>49</v>
      </c>
      <c r="D181" s="798"/>
      <c r="E181" s="195">
        <f>D179</f>
        <v>39</v>
      </c>
      <c r="F181" s="94">
        <v>900</v>
      </c>
      <c r="G181" s="91">
        <f t="shared" si="18"/>
        <v>35100</v>
      </c>
      <c r="H181" s="155" t="s">
        <v>131</v>
      </c>
      <c r="I181" s="92" t="s">
        <v>798</v>
      </c>
      <c r="J181" s="92" t="str">
        <f>VLOOKUP(I181,Presupuesto!$B$11:$C$566,2,0)</f>
        <v>ALIMENTOS B EBIDAS PARA PERSONAS</v>
      </c>
      <c r="K181" s="92" t="s">
        <v>1371</v>
      </c>
      <c r="L181" s="92" t="s">
        <v>398</v>
      </c>
    </row>
    <row r="182" spans="3:12">
      <c r="C182" s="93" t="s">
        <v>50</v>
      </c>
      <c r="D182" s="798"/>
      <c r="E182" s="145">
        <v>0</v>
      </c>
      <c r="F182" s="112">
        <v>10000</v>
      </c>
      <c r="G182" s="91">
        <f t="shared" si="18"/>
        <v>0</v>
      </c>
      <c r="H182" s="155"/>
      <c r="I182" s="258" t="s">
        <v>302</v>
      </c>
      <c r="J182" s="92" t="str">
        <f>VLOOKUP(I182,Presupuesto!$B$11:$C$566,2,0)</f>
        <v>PASAJES (26100-00)</v>
      </c>
      <c r="K182" s="92" t="str">
        <f t="shared" ref="K182:K188" si="19">$K$17</f>
        <v>Gobernabilidad y Procesos  de Gestión Descentralizada en Redes</v>
      </c>
      <c r="L182" s="92" t="s">
        <v>414</v>
      </c>
    </row>
    <row r="183" spans="3:12">
      <c r="C183" s="93" t="s">
        <v>421</v>
      </c>
      <c r="D183" s="798"/>
      <c r="E183" s="145">
        <v>0</v>
      </c>
      <c r="F183" s="112">
        <v>250</v>
      </c>
      <c r="G183" s="91">
        <f t="shared" si="18"/>
        <v>0</v>
      </c>
      <c r="H183" s="155"/>
      <c r="I183" s="92" t="s">
        <v>827</v>
      </c>
      <c r="J183" s="92" t="str">
        <f>VLOOKUP(I183,Presupuesto!$B$11:$C$566,2,0)</f>
        <v>PRODUCTOS PAPEL Y CARTON</v>
      </c>
      <c r="K183" s="92" t="str">
        <f t="shared" si="19"/>
        <v>Gobernabilidad y Procesos  de Gestión Descentralizada en Redes</v>
      </c>
      <c r="L183" s="92" t="s">
        <v>414</v>
      </c>
    </row>
    <row r="184" spans="3:12">
      <c r="C184" s="93" t="s">
        <v>51</v>
      </c>
      <c r="D184" s="798"/>
      <c r="E184" s="195">
        <f>(D179*25)/500</f>
        <v>1.95</v>
      </c>
      <c r="F184" s="94">
        <v>85</v>
      </c>
      <c r="G184" s="91">
        <f t="shared" si="18"/>
        <v>165.75</v>
      </c>
      <c r="H184" s="155" t="s">
        <v>131</v>
      </c>
      <c r="I184" s="92" t="s">
        <v>827</v>
      </c>
      <c r="J184" s="92" t="str">
        <f>VLOOKUP(I184,Presupuesto!$B$11:$C$566,2,0)</f>
        <v>PRODUCTOS PAPEL Y CARTON</v>
      </c>
      <c r="K184" s="92" t="s">
        <v>1371</v>
      </c>
      <c r="L184" s="92" t="s">
        <v>414</v>
      </c>
    </row>
    <row r="185" spans="3:12">
      <c r="C185" s="93" t="s">
        <v>125</v>
      </c>
      <c r="D185" s="798"/>
      <c r="E185" s="195">
        <f>D179/12</f>
        <v>3.25</v>
      </c>
      <c r="F185" s="94">
        <v>36</v>
      </c>
      <c r="G185" s="91">
        <f t="shared" si="18"/>
        <v>117</v>
      </c>
      <c r="H185" s="155" t="s">
        <v>131</v>
      </c>
      <c r="I185" s="92" t="s">
        <v>948</v>
      </c>
      <c r="J185" s="92" t="str">
        <f>VLOOKUP(I185,Presupuesto!$B$11:$C$566,2,0)</f>
        <v>UTILES DE ESCRITORIO, OFICINA Y ENSE¥ANZA</v>
      </c>
      <c r="K185" s="92" t="s">
        <v>1371</v>
      </c>
      <c r="L185" s="92" t="s">
        <v>414</v>
      </c>
    </row>
    <row r="186" spans="3:12">
      <c r="C186" s="93" t="s">
        <v>34</v>
      </c>
      <c r="D186" s="798"/>
      <c r="E186" s="195">
        <f>D179/12</f>
        <v>3.25</v>
      </c>
      <c r="F186" s="94">
        <v>80</v>
      </c>
      <c r="G186" s="91">
        <f t="shared" si="18"/>
        <v>260</v>
      </c>
      <c r="H186" s="155" t="s">
        <v>131</v>
      </c>
      <c r="I186" s="92" t="s">
        <v>948</v>
      </c>
      <c r="J186" s="92" t="str">
        <f>VLOOKUP(I186,Presupuesto!$B$11:$C$566,2,0)</f>
        <v>UTILES DE ESCRITORIO, OFICINA Y ENSE¥ANZA</v>
      </c>
      <c r="K186" s="92" t="s">
        <v>1371</v>
      </c>
      <c r="L186" s="92" t="s">
        <v>414</v>
      </c>
    </row>
    <row r="187" spans="3:12">
      <c r="C187" s="103" t="s">
        <v>52</v>
      </c>
      <c r="D187" s="798"/>
      <c r="E187" s="207">
        <v>0</v>
      </c>
      <c r="F187" s="113">
        <v>25</v>
      </c>
      <c r="G187" s="91">
        <f t="shared" si="18"/>
        <v>0</v>
      </c>
      <c r="H187" s="155"/>
      <c r="I187" s="92" t="s">
        <v>948</v>
      </c>
      <c r="J187" s="92" t="str">
        <f>VLOOKUP(I187,Presupuesto!$B$11:$C$566,2,0)</f>
        <v>UTILES DE ESCRITORIO, OFICINA Y ENSE¥ANZA</v>
      </c>
      <c r="K187" s="92" t="str">
        <f t="shared" si="19"/>
        <v>Gobernabilidad y Procesos  de Gestión Descentralizada en Redes</v>
      </c>
      <c r="L187" s="92" t="s">
        <v>414</v>
      </c>
    </row>
    <row r="188" spans="3:12" ht="15.75" thickBot="1">
      <c r="C188" s="211" t="s">
        <v>434</v>
      </c>
      <c r="D188" s="212">
        <v>0</v>
      </c>
      <c r="E188" s="265">
        <v>0</v>
      </c>
      <c r="F188" s="98">
        <f>HLOOKUP(C188,$AH$2:$BU$3,2,0)</f>
        <v>1150</v>
      </c>
      <c r="G188" s="99">
        <f>D188*E188*F188</f>
        <v>0</v>
      </c>
      <c r="H188" s="266"/>
      <c r="I188" s="267" t="s">
        <v>303</v>
      </c>
      <c r="J188" s="100" t="str">
        <f>VLOOKUP(I188,Presupuesto!$B$11:$C$566,2,0)</f>
        <v>VIATICOS (26200-00)</v>
      </c>
      <c r="K188" s="268" t="str">
        <f t="shared" si="19"/>
        <v>Gobernabilidad y Procesos  de Gestión Descentralizada en Redes</v>
      </c>
      <c r="L188" s="268" t="s">
        <v>414</v>
      </c>
    </row>
    <row r="189" spans="3:12" ht="15.75" thickBot="1"/>
    <row r="190" spans="3:12" ht="15.75" thickBot="1">
      <c r="C190" s="29" t="s">
        <v>43</v>
      </c>
      <c r="D190" s="30">
        <f>SUM(G197:G206)</f>
        <v>15347.916666666666</v>
      </c>
      <c r="E190" s="87"/>
      <c r="F190" s="87"/>
      <c r="G190" s="87"/>
      <c r="H190" s="70"/>
      <c r="I190" s="70"/>
      <c r="J190" s="70"/>
      <c r="K190" s="106"/>
    </row>
    <row r="191" spans="3:12">
      <c r="C191" s="69"/>
      <c r="D191" s="31"/>
      <c r="E191" s="87"/>
      <c r="F191" s="87"/>
      <c r="G191" s="87"/>
      <c r="H191" s="70"/>
      <c r="I191" s="70"/>
      <c r="J191" s="70"/>
      <c r="K191" s="106"/>
    </row>
    <row r="192" spans="3:12">
      <c r="C192" s="69"/>
      <c r="D192" s="31"/>
      <c r="E192" s="87"/>
      <c r="F192" s="87"/>
      <c r="G192" s="87"/>
      <c r="H192" s="70"/>
      <c r="I192" s="70"/>
      <c r="J192" s="70"/>
      <c r="K192" s="106"/>
    </row>
    <row r="193" spans="3:12" ht="15.75">
      <c r="C193" s="199" t="s">
        <v>394</v>
      </c>
      <c r="D193" s="300" t="s">
        <v>2037</v>
      </c>
      <c r="E193" s="87"/>
      <c r="F193" s="87"/>
      <c r="G193" s="87"/>
      <c r="H193" s="70"/>
      <c r="I193" s="70"/>
      <c r="J193" s="70"/>
      <c r="K193" s="106"/>
    </row>
    <row r="194" spans="3:12" ht="18.75">
      <c r="C194" s="203" t="str">
        <f>IFERROR(VLOOKUP(D193,'Desarrollo e Innov. Curricular'!$G:$H,2,FALSE),IFERROR(VLOOKUP(D193,'Investigación Científica'!$G:$H,2,FALSE),IFERROR(VLOOKUP(D193,'Vinculación Univ. Sociedad'!$G:$H,2,FALSE),IFERROR(VLOOKUP(D193,'Docencia y Profesorado Universi'!$G:$H,2,FALSE),IFERROR(VLOOKUP(D193,'Estudiantes y Graduados'!$G:$H,2,FALSE),IFERROR(VLOOKUP(D193,'10Gestion Administrativa'!$G:$H,2,FALSE),IFERROR(VLOOKUP(D193,'Gestión Académica'!$G:$H,2,FALSE),IFERROR(VLOOKUP(D193,'Aseguramiento de la Calidad'!$G:$H,2,FALSE),IFERROR(VLOOKUP(D193,'Gestión del Conocimiento'!$G:$H,2,FALSE),IFERROR(VLOOKUP(D193,'Gobernabilidad y Procesos...'!$G:$H,2,FALSE),IFERROR(VLOOKUP(D193,'Gestión del Talento Humano'!$G:$H,2,FALSE),IFERROR(VLOOKUP(D193,'Internacionalización de la E.S.'!$G:$H,2,FALSE),IFERROR(VLOOKUP(D193,'Cultura de Innovación Insti...'!$G:$H,2,FALSE),VLOOKUP(D193,'Lo Esencial de la Reforma Univ.'!$G:$H,2,0))))))))))))))</f>
        <v>5. Desarrollar el proyecto de monitoreo para la gestión de maestrías.</v>
      </c>
      <c r="D194" s="31"/>
      <c r="E194" s="87"/>
      <c r="F194" s="87"/>
      <c r="G194" s="87"/>
      <c r="H194" s="70"/>
      <c r="I194" s="70"/>
      <c r="J194" s="70"/>
      <c r="K194" s="106"/>
    </row>
    <row r="195" spans="3:12" ht="15.75" thickBot="1">
      <c r="C195" s="69"/>
      <c r="D195" s="31"/>
      <c r="E195" s="87"/>
      <c r="F195" s="87"/>
      <c r="G195" s="87"/>
      <c r="H195" s="70"/>
      <c r="I195" s="70"/>
      <c r="J195" s="70"/>
      <c r="K195" s="106"/>
    </row>
    <row r="196" spans="3:12" ht="30.75" thickBot="1">
      <c r="C196" s="120" t="s">
        <v>44</v>
      </c>
      <c r="D196" s="123" t="s">
        <v>45</v>
      </c>
      <c r="E196" s="122" t="s">
        <v>55</v>
      </c>
      <c r="F196" s="122" t="s">
        <v>57</v>
      </c>
      <c r="G196" s="121" t="s">
        <v>27</v>
      </c>
      <c r="H196" s="127" t="s">
        <v>133</v>
      </c>
      <c r="I196" s="122" t="s">
        <v>46</v>
      </c>
      <c r="J196" s="122" t="s">
        <v>134</v>
      </c>
      <c r="K196" s="122" t="s">
        <v>412</v>
      </c>
      <c r="L196" s="122" t="s">
        <v>413</v>
      </c>
    </row>
    <row r="197" spans="3:12">
      <c r="C197" s="260" t="s">
        <v>47</v>
      </c>
      <c r="D197" s="797">
        <v>25</v>
      </c>
      <c r="E197" s="261"/>
      <c r="F197" s="109">
        <v>30000</v>
      </c>
      <c r="G197" s="262">
        <f t="shared" ref="G197:G205" si="20">E197*F197</f>
        <v>0</v>
      </c>
      <c r="H197" s="263" t="s">
        <v>131</v>
      </c>
      <c r="I197" s="110" t="s">
        <v>705</v>
      </c>
      <c r="J197" s="110" t="str">
        <f>VLOOKUP(I197,Presupuesto!$B$11:$C$566,2,0)</f>
        <v>SERVICIOS DE CAPACITACION.</v>
      </c>
      <c r="K197" s="264" t="s">
        <v>1382</v>
      </c>
      <c r="L197" s="110" t="s">
        <v>396</v>
      </c>
    </row>
    <row r="198" spans="3:12">
      <c r="C198" s="93" t="s">
        <v>48</v>
      </c>
      <c r="D198" s="798"/>
      <c r="E198" s="195">
        <v>10</v>
      </c>
      <c r="F198" s="94">
        <v>0</v>
      </c>
      <c r="G198" s="91">
        <f t="shared" si="20"/>
        <v>0</v>
      </c>
      <c r="H198" s="155"/>
      <c r="I198" s="92" t="s">
        <v>723</v>
      </c>
      <c r="J198" s="92" t="str">
        <f>VLOOKUP(I198,Presupuesto!$B$11:$C$566,2,0)</f>
        <v>SERVICIOS DE IMPRENTA PUBLIC.Y REPRODUCCION</v>
      </c>
      <c r="K198" s="92" t="str">
        <f>$K$17</f>
        <v>Gobernabilidad y Procesos  de Gestión Descentralizada en Redes</v>
      </c>
      <c r="L198" s="92" t="s">
        <v>414</v>
      </c>
    </row>
    <row r="199" spans="3:12">
      <c r="C199" s="93" t="s">
        <v>49</v>
      </c>
      <c r="D199" s="798"/>
      <c r="E199" s="195">
        <f>D197</f>
        <v>25</v>
      </c>
      <c r="F199" s="94">
        <v>600</v>
      </c>
      <c r="G199" s="91">
        <f t="shared" si="20"/>
        <v>15000</v>
      </c>
      <c r="H199" s="155" t="s">
        <v>131</v>
      </c>
      <c r="I199" s="92" t="s">
        <v>798</v>
      </c>
      <c r="J199" s="92" t="str">
        <f>VLOOKUP(I199,Presupuesto!$B$11:$C$566,2,0)</f>
        <v>ALIMENTOS B EBIDAS PARA PERSONAS</v>
      </c>
      <c r="K199" s="92" t="s">
        <v>1371</v>
      </c>
      <c r="L199" s="92" t="s">
        <v>398</v>
      </c>
    </row>
    <row r="200" spans="3:12">
      <c r="C200" s="93" t="s">
        <v>50</v>
      </c>
      <c r="D200" s="798"/>
      <c r="E200" s="145">
        <v>0</v>
      </c>
      <c r="F200" s="112">
        <v>10000</v>
      </c>
      <c r="G200" s="91">
        <f t="shared" si="20"/>
        <v>0</v>
      </c>
      <c r="H200" s="155"/>
      <c r="I200" s="258" t="s">
        <v>302</v>
      </c>
      <c r="J200" s="92" t="str">
        <f>VLOOKUP(I200,Presupuesto!$B$11:$C$566,2,0)</f>
        <v>PASAJES (26100-00)</v>
      </c>
      <c r="K200" s="92" t="str">
        <f t="shared" ref="K200:K206" si="21">$K$17</f>
        <v>Gobernabilidad y Procesos  de Gestión Descentralizada en Redes</v>
      </c>
      <c r="L200" s="92" t="s">
        <v>414</v>
      </c>
    </row>
    <row r="201" spans="3:12">
      <c r="C201" s="93" t="s">
        <v>421</v>
      </c>
      <c r="D201" s="798"/>
      <c r="E201" s="145">
        <v>0</v>
      </c>
      <c r="F201" s="112">
        <v>250</v>
      </c>
      <c r="G201" s="91">
        <f t="shared" si="20"/>
        <v>0</v>
      </c>
      <c r="H201" s="155"/>
      <c r="I201" s="92" t="s">
        <v>827</v>
      </c>
      <c r="J201" s="92" t="str">
        <f>VLOOKUP(I201,Presupuesto!$B$11:$C$566,2,0)</f>
        <v>PRODUCTOS PAPEL Y CARTON</v>
      </c>
      <c r="K201" s="92" t="str">
        <f t="shared" si="21"/>
        <v>Gobernabilidad y Procesos  de Gestión Descentralizada en Redes</v>
      </c>
      <c r="L201" s="92" t="s">
        <v>414</v>
      </c>
    </row>
    <row r="202" spans="3:12">
      <c r="C202" s="93" t="s">
        <v>51</v>
      </c>
      <c r="D202" s="798"/>
      <c r="E202" s="195">
        <f>(D197*25)/500</f>
        <v>1.25</v>
      </c>
      <c r="F202" s="94">
        <v>85</v>
      </c>
      <c r="G202" s="91">
        <f t="shared" si="20"/>
        <v>106.25</v>
      </c>
      <c r="H202" s="155" t="s">
        <v>131</v>
      </c>
      <c r="I202" s="92" t="s">
        <v>827</v>
      </c>
      <c r="J202" s="92" t="str">
        <f>VLOOKUP(I202,Presupuesto!$B$11:$C$566,2,0)</f>
        <v>PRODUCTOS PAPEL Y CARTON</v>
      </c>
      <c r="K202" s="92" t="s">
        <v>1371</v>
      </c>
      <c r="L202" s="92" t="s">
        <v>414</v>
      </c>
    </row>
    <row r="203" spans="3:12">
      <c r="C203" s="93" t="s">
        <v>125</v>
      </c>
      <c r="D203" s="798"/>
      <c r="E203" s="195">
        <f>D197/12</f>
        <v>2.0833333333333335</v>
      </c>
      <c r="F203" s="94">
        <v>36</v>
      </c>
      <c r="G203" s="91">
        <f t="shared" si="20"/>
        <v>75</v>
      </c>
      <c r="H203" s="155" t="s">
        <v>131</v>
      </c>
      <c r="I203" s="92" t="s">
        <v>948</v>
      </c>
      <c r="J203" s="92" t="str">
        <f>VLOOKUP(I203,Presupuesto!$B$11:$C$566,2,0)</f>
        <v>UTILES DE ESCRITORIO, OFICINA Y ENSE¥ANZA</v>
      </c>
      <c r="K203" s="92" t="s">
        <v>1371</v>
      </c>
      <c r="L203" s="92" t="s">
        <v>414</v>
      </c>
    </row>
    <row r="204" spans="3:12">
      <c r="C204" s="93" t="s">
        <v>34</v>
      </c>
      <c r="D204" s="798"/>
      <c r="E204" s="195">
        <f>D197/12</f>
        <v>2.0833333333333335</v>
      </c>
      <c r="F204" s="94">
        <v>80</v>
      </c>
      <c r="G204" s="91">
        <f t="shared" si="20"/>
        <v>166.66666666666669</v>
      </c>
      <c r="H204" s="155" t="s">
        <v>131</v>
      </c>
      <c r="I204" s="92" t="s">
        <v>948</v>
      </c>
      <c r="J204" s="92" t="str">
        <f>VLOOKUP(I204,Presupuesto!$B$11:$C$566,2,0)</f>
        <v>UTILES DE ESCRITORIO, OFICINA Y ENSE¥ANZA</v>
      </c>
      <c r="K204" s="92" t="s">
        <v>1371</v>
      </c>
      <c r="L204" s="92" t="s">
        <v>414</v>
      </c>
    </row>
    <row r="205" spans="3:12">
      <c r="C205" s="103" t="s">
        <v>52</v>
      </c>
      <c r="D205" s="798"/>
      <c r="E205" s="207">
        <v>0</v>
      </c>
      <c r="F205" s="113">
        <v>25</v>
      </c>
      <c r="G205" s="91">
        <f t="shared" si="20"/>
        <v>0</v>
      </c>
      <c r="H205" s="155"/>
      <c r="I205" s="92" t="s">
        <v>948</v>
      </c>
      <c r="J205" s="92" t="str">
        <f>VLOOKUP(I205,Presupuesto!$B$11:$C$566,2,0)</f>
        <v>UTILES DE ESCRITORIO, OFICINA Y ENSE¥ANZA</v>
      </c>
      <c r="K205" s="92" t="str">
        <f t="shared" si="21"/>
        <v>Gobernabilidad y Procesos  de Gestión Descentralizada en Redes</v>
      </c>
      <c r="L205" s="92" t="s">
        <v>414</v>
      </c>
    </row>
    <row r="206" spans="3:12" ht="15.75" thickBot="1">
      <c r="C206" s="211" t="s">
        <v>434</v>
      </c>
      <c r="D206" s="212">
        <v>0</v>
      </c>
      <c r="E206" s="265">
        <v>0</v>
      </c>
      <c r="F206" s="98">
        <f>HLOOKUP(C206,$AH$2:$BU$3,2,0)</f>
        <v>1150</v>
      </c>
      <c r="G206" s="99">
        <f>D206*E206*F206</f>
        <v>0</v>
      </c>
      <c r="H206" s="266"/>
      <c r="I206" s="267" t="s">
        <v>303</v>
      </c>
      <c r="J206" s="100" t="str">
        <f>VLOOKUP(I206,Presupuesto!$B$11:$C$566,2,0)</f>
        <v>VIATICOS (26200-00)</v>
      </c>
      <c r="K206" s="268" t="str">
        <f t="shared" si="21"/>
        <v>Gobernabilidad y Procesos  de Gestión Descentralizada en Redes</v>
      </c>
      <c r="L206" s="268" t="s">
        <v>414</v>
      </c>
    </row>
    <row r="207" spans="3:12" ht="15.75" thickBot="1"/>
    <row r="208" spans="3:12" ht="15.75" thickBot="1">
      <c r="C208" s="29" t="s">
        <v>43</v>
      </c>
      <c r="D208" s="30">
        <f>SUM(G215:G224)</f>
        <v>4589.666666666667</v>
      </c>
      <c r="E208" s="87"/>
      <c r="F208" s="87"/>
      <c r="G208" s="87"/>
      <c r="H208" s="70"/>
      <c r="I208" s="70"/>
      <c r="J208" s="70"/>
      <c r="K208" s="106"/>
    </row>
    <row r="209" spans="3:12">
      <c r="C209" s="69"/>
      <c r="D209" s="31"/>
      <c r="E209" s="87"/>
      <c r="F209" s="87"/>
      <c r="G209" s="87"/>
      <c r="H209" s="70"/>
      <c r="I209" s="70"/>
      <c r="J209" s="70"/>
      <c r="K209" s="106"/>
    </row>
    <row r="210" spans="3:12">
      <c r="C210" s="69"/>
      <c r="D210" s="31"/>
      <c r="E210" s="87"/>
      <c r="F210" s="87"/>
      <c r="G210" s="87"/>
      <c r="H210" s="70"/>
      <c r="I210" s="70"/>
      <c r="J210" s="70"/>
      <c r="K210" s="106"/>
    </row>
    <row r="211" spans="3:12" ht="15.75">
      <c r="C211" s="199" t="s">
        <v>394</v>
      </c>
      <c r="D211" s="300" t="s">
        <v>2038</v>
      </c>
      <c r="E211" s="87"/>
      <c r="F211" s="87"/>
      <c r="G211" s="87"/>
      <c r="H211" s="70"/>
      <c r="I211" s="70"/>
      <c r="J211" s="70"/>
      <c r="K211" s="106"/>
    </row>
    <row r="212" spans="3:12" ht="18.75">
      <c r="C212" s="203" t="str">
        <f>IFERROR(VLOOKUP(D211,'Desarrollo e Innov. Curricular'!$G:$H,2,FALSE),IFERROR(VLOOKUP(D211,'Investigación Científica'!$G:$H,2,FALSE),IFERROR(VLOOKUP(D211,'Vinculación Univ. Sociedad'!$G:$H,2,FALSE),IFERROR(VLOOKUP(D211,'Docencia y Profesorado Universi'!$G:$H,2,FALSE),IFERROR(VLOOKUP(D211,'Estudiantes y Graduados'!$G:$H,2,FALSE),IFERROR(VLOOKUP(D211,'10Gestion Administrativa'!$G:$H,2,FALSE),IFERROR(VLOOKUP(D211,'Gestión Académica'!$G:$H,2,FALSE),IFERROR(VLOOKUP(D211,'Aseguramiento de la Calidad'!$G:$H,2,FALSE),IFERROR(VLOOKUP(D211,'Gestión del Conocimiento'!$G:$H,2,FALSE),IFERROR(VLOOKUP(D211,'Gobernabilidad y Procesos...'!$G:$H,2,FALSE),IFERROR(VLOOKUP(D211,'Gestión del Talento Humano'!$G:$H,2,FALSE),IFERROR(VLOOKUP(D211,'Internacionalización de la E.S.'!$G:$H,2,FALSE),IFERROR(VLOOKUP(D211,'Cultura de Innovación Insti...'!$G:$H,2,FALSE),VLOOKUP(D211,'Lo Esencial de la Reforma Univ.'!$G:$H,2,0))))))))))))))</f>
        <v>6.Desarrollar el proyecto de investigación Diagnóstica sobre la pertinencia de los posgrados en cada unidad de la Facultad.</v>
      </c>
      <c r="D212" s="31"/>
      <c r="E212" s="87"/>
      <c r="F212" s="87"/>
      <c r="G212" s="87"/>
      <c r="H212" s="70"/>
      <c r="I212" s="70"/>
      <c r="J212" s="70"/>
      <c r="K212" s="106"/>
    </row>
    <row r="213" spans="3:12" ht="15.75" thickBot="1">
      <c r="C213" s="69"/>
      <c r="D213" s="31"/>
      <c r="E213" s="87"/>
      <c r="F213" s="87"/>
      <c r="G213" s="87"/>
      <c r="H213" s="70"/>
      <c r="I213" s="70"/>
      <c r="J213" s="70"/>
      <c r="K213" s="106"/>
    </row>
    <row r="214" spans="3:12" ht="30.75" thickBot="1">
      <c r="C214" s="120" t="s">
        <v>44</v>
      </c>
      <c r="D214" s="123" t="s">
        <v>45</v>
      </c>
      <c r="E214" s="122" t="s">
        <v>55</v>
      </c>
      <c r="F214" s="122" t="s">
        <v>57</v>
      </c>
      <c r="G214" s="121" t="s">
        <v>27</v>
      </c>
      <c r="H214" s="127" t="s">
        <v>133</v>
      </c>
      <c r="I214" s="122" t="s">
        <v>46</v>
      </c>
      <c r="J214" s="122" t="s">
        <v>134</v>
      </c>
      <c r="K214" s="122" t="s">
        <v>412</v>
      </c>
      <c r="L214" s="122" t="s">
        <v>413</v>
      </c>
    </row>
    <row r="215" spans="3:12">
      <c r="C215" s="260" t="s">
        <v>47</v>
      </c>
      <c r="D215" s="797">
        <v>28</v>
      </c>
      <c r="E215" s="261"/>
      <c r="F215" s="109">
        <v>30000</v>
      </c>
      <c r="G215" s="262">
        <f t="shared" ref="G215:G223" si="22">E215*F215</f>
        <v>0</v>
      </c>
      <c r="H215" s="263" t="s">
        <v>131</v>
      </c>
      <c r="I215" s="110" t="s">
        <v>705</v>
      </c>
      <c r="J215" s="110" t="str">
        <f>VLOOKUP(I215,Presupuesto!$B$11:$C$566,2,0)</f>
        <v>SERVICIOS DE CAPACITACION.</v>
      </c>
      <c r="K215" s="264" t="s">
        <v>1382</v>
      </c>
      <c r="L215" s="110" t="s">
        <v>396</v>
      </c>
    </row>
    <row r="216" spans="3:12">
      <c r="C216" s="93" t="s">
        <v>48</v>
      </c>
      <c r="D216" s="798"/>
      <c r="E216" s="195">
        <v>10</v>
      </c>
      <c r="F216" s="94">
        <v>0</v>
      </c>
      <c r="G216" s="91">
        <f t="shared" si="22"/>
        <v>0</v>
      </c>
      <c r="H216" s="155"/>
      <c r="I216" s="92" t="s">
        <v>723</v>
      </c>
      <c r="J216" s="92" t="str">
        <f>VLOOKUP(I216,Presupuesto!$B$11:$C$566,2,0)</f>
        <v>SERVICIOS DE IMPRENTA PUBLIC.Y REPRODUCCION</v>
      </c>
      <c r="K216" s="92" t="str">
        <f>$K$17</f>
        <v>Gobernabilidad y Procesos  de Gestión Descentralizada en Redes</v>
      </c>
      <c r="L216" s="92" t="s">
        <v>414</v>
      </c>
    </row>
    <row r="217" spans="3:12">
      <c r="C217" s="93" t="s">
        <v>49</v>
      </c>
      <c r="D217" s="798"/>
      <c r="E217" s="195">
        <f>D215</f>
        <v>28</v>
      </c>
      <c r="F217" s="94">
        <v>150</v>
      </c>
      <c r="G217" s="91">
        <f t="shared" si="22"/>
        <v>4200</v>
      </c>
      <c r="H217" s="155" t="s">
        <v>131</v>
      </c>
      <c r="I217" s="92" t="s">
        <v>798</v>
      </c>
      <c r="J217" s="92" t="str">
        <f>VLOOKUP(I217,Presupuesto!$B$11:$C$566,2,0)</f>
        <v>ALIMENTOS B EBIDAS PARA PERSONAS</v>
      </c>
      <c r="K217" s="92" t="s">
        <v>1371</v>
      </c>
      <c r="L217" s="92" t="s">
        <v>398</v>
      </c>
    </row>
    <row r="218" spans="3:12">
      <c r="C218" s="93" t="s">
        <v>50</v>
      </c>
      <c r="D218" s="798"/>
      <c r="E218" s="145">
        <v>0</v>
      </c>
      <c r="F218" s="112">
        <v>10000</v>
      </c>
      <c r="G218" s="91">
        <f t="shared" si="22"/>
        <v>0</v>
      </c>
      <c r="H218" s="155"/>
      <c r="I218" s="258" t="s">
        <v>302</v>
      </c>
      <c r="J218" s="92" t="str">
        <f>VLOOKUP(I218,Presupuesto!$B$11:$C$566,2,0)</f>
        <v>PASAJES (26100-00)</v>
      </c>
      <c r="K218" s="92" t="str">
        <f t="shared" ref="K218:K224" si="23">$K$17</f>
        <v>Gobernabilidad y Procesos  de Gestión Descentralizada en Redes</v>
      </c>
      <c r="L218" s="92" t="s">
        <v>414</v>
      </c>
    </row>
    <row r="219" spans="3:12">
      <c r="C219" s="93" t="s">
        <v>421</v>
      </c>
      <c r="D219" s="798"/>
      <c r="E219" s="145">
        <v>0</v>
      </c>
      <c r="F219" s="112">
        <v>250</v>
      </c>
      <c r="G219" s="91">
        <f t="shared" si="22"/>
        <v>0</v>
      </c>
      <c r="H219" s="155"/>
      <c r="I219" s="92" t="s">
        <v>827</v>
      </c>
      <c r="J219" s="92" t="str">
        <f>VLOOKUP(I219,Presupuesto!$B$11:$C$566,2,0)</f>
        <v>PRODUCTOS PAPEL Y CARTON</v>
      </c>
      <c r="K219" s="92" t="str">
        <f t="shared" si="23"/>
        <v>Gobernabilidad y Procesos  de Gestión Descentralizada en Redes</v>
      </c>
      <c r="L219" s="92" t="s">
        <v>414</v>
      </c>
    </row>
    <row r="220" spans="3:12">
      <c r="C220" s="93" t="s">
        <v>51</v>
      </c>
      <c r="D220" s="798"/>
      <c r="E220" s="195">
        <f>(D215*25)/500</f>
        <v>1.4</v>
      </c>
      <c r="F220" s="94">
        <v>85</v>
      </c>
      <c r="G220" s="91">
        <f t="shared" si="22"/>
        <v>118.99999999999999</v>
      </c>
      <c r="H220" s="155" t="s">
        <v>131</v>
      </c>
      <c r="I220" s="92" t="s">
        <v>827</v>
      </c>
      <c r="J220" s="92" t="str">
        <f>VLOOKUP(I220,Presupuesto!$B$11:$C$566,2,0)</f>
        <v>PRODUCTOS PAPEL Y CARTON</v>
      </c>
      <c r="K220" s="92" t="s">
        <v>1371</v>
      </c>
      <c r="L220" s="92" t="s">
        <v>414</v>
      </c>
    </row>
    <row r="221" spans="3:12">
      <c r="C221" s="93" t="s">
        <v>125</v>
      </c>
      <c r="D221" s="798"/>
      <c r="E221" s="195">
        <f>D215/12</f>
        <v>2.3333333333333335</v>
      </c>
      <c r="F221" s="94">
        <v>36</v>
      </c>
      <c r="G221" s="91">
        <f t="shared" si="22"/>
        <v>84</v>
      </c>
      <c r="H221" s="155" t="s">
        <v>131</v>
      </c>
      <c r="I221" s="92" t="s">
        <v>948</v>
      </c>
      <c r="J221" s="92" t="str">
        <f>VLOOKUP(I221,Presupuesto!$B$11:$C$566,2,0)</f>
        <v>UTILES DE ESCRITORIO, OFICINA Y ENSE¥ANZA</v>
      </c>
      <c r="K221" s="92" t="s">
        <v>1371</v>
      </c>
      <c r="L221" s="92" t="s">
        <v>414</v>
      </c>
    </row>
    <row r="222" spans="3:12">
      <c r="C222" s="93" t="s">
        <v>34</v>
      </c>
      <c r="D222" s="798"/>
      <c r="E222" s="195">
        <f>D215/12</f>
        <v>2.3333333333333335</v>
      </c>
      <c r="F222" s="94">
        <v>80</v>
      </c>
      <c r="G222" s="91">
        <f t="shared" si="22"/>
        <v>186.66666666666669</v>
      </c>
      <c r="H222" s="155" t="s">
        <v>131</v>
      </c>
      <c r="I222" s="92" t="s">
        <v>948</v>
      </c>
      <c r="J222" s="92" t="str">
        <f>VLOOKUP(I222,Presupuesto!$B$11:$C$566,2,0)</f>
        <v>UTILES DE ESCRITORIO, OFICINA Y ENSE¥ANZA</v>
      </c>
      <c r="K222" s="92" t="s">
        <v>1371</v>
      </c>
      <c r="L222" s="92" t="s">
        <v>414</v>
      </c>
    </row>
    <row r="223" spans="3:12">
      <c r="C223" s="103" t="s">
        <v>52</v>
      </c>
      <c r="D223" s="798"/>
      <c r="E223" s="207">
        <v>0</v>
      </c>
      <c r="F223" s="113">
        <v>25</v>
      </c>
      <c r="G223" s="91">
        <f t="shared" si="22"/>
        <v>0</v>
      </c>
      <c r="H223" s="155"/>
      <c r="I223" s="92" t="s">
        <v>948</v>
      </c>
      <c r="J223" s="92" t="str">
        <f>VLOOKUP(I223,Presupuesto!$B$11:$C$566,2,0)</f>
        <v>UTILES DE ESCRITORIO, OFICINA Y ENSE¥ANZA</v>
      </c>
      <c r="K223" s="92" t="str">
        <f t="shared" si="23"/>
        <v>Gobernabilidad y Procesos  de Gestión Descentralizada en Redes</v>
      </c>
      <c r="L223" s="92" t="s">
        <v>414</v>
      </c>
    </row>
    <row r="224" spans="3:12" ht="15.75" thickBot="1">
      <c r="C224" s="211" t="s">
        <v>434</v>
      </c>
      <c r="D224" s="212">
        <v>0</v>
      </c>
      <c r="E224" s="265">
        <v>0</v>
      </c>
      <c r="F224" s="98">
        <f>HLOOKUP(C224,$AH$2:$BU$3,2,0)</f>
        <v>1150</v>
      </c>
      <c r="G224" s="99">
        <f>D224*E224*F224</f>
        <v>0</v>
      </c>
      <c r="H224" s="266"/>
      <c r="I224" s="267" t="s">
        <v>303</v>
      </c>
      <c r="J224" s="100" t="str">
        <f>VLOOKUP(I224,Presupuesto!$B$11:$C$566,2,0)</f>
        <v>VIATICOS (26200-00)</v>
      </c>
      <c r="K224" s="268" t="str">
        <f t="shared" si="23"/>
        <v>Gobernabilidad y Procesos  de Gestión Descentralizada en Redes</v>
      </c>
      <c r="L224" s="268" t="s">
        <v>414</v>
      </c>
    </row>
    <row r="225" spans="3:12" ht="15.75" thickBot="1"/>
    <row r="226" spans="3:12" ht="15.75" thickBot="1">
      <c r="C226" s="29" t="s">
        <v>43</v>
      </c>
      <c r="D226" s="30">
        <f>SUM(G233:G242)</f>
        <v>7847.916666666667</v>
      </c>
      <c r="E226" s="87"/>
      <c r="F226" s="87"/>
      <c r="G226" s="87"/>
      <c r="H226" s="70"/>
      <c r="I226" s="70"/>
      <c r="J226" s="70"/>
      <c r="K226" s="106"/>
    </row>
    <row r="227" spans="3:12">
      <c r="C227" s="69"/>
      <c r="D227" s="31"/>
      <c r="E227" s="87"/>
      <c r="F227" s="87"/>
      <c r="G227" s="87"/>
      <c r="H227" s="70"/>
      <c r="I227" s="70"/>
      <c r="J227" s="70"/>
      <c r="K227" s="106"/>
    </row>
    <row r="228" spans="3:12">
      <c r="C228" s="69"/>
      <c r="D228" s="31"/>
      <c r="E228" s="87"/>
      <c r="F228" s="87"/>
      <c r="G228" s="87"/>
      <c r="H228" s="70"/>
      <c r="I228" s="70"/>
      <c r="J228" s="70"/>
      <c r="K228" s="106"/>
    </row>
    <row r="229" spans="3:12" ht="15.75">
      <c r="C229" s="199" t="s">
        <v>394</v>
      </c>
      <c r="D229" s="300" t="s">
        <v>2039</v>
      </c>
      <c r="E229" s="87"/>
      <c r="F229" s="87"/>
      <c r="G229" s="87"/>
      <c r="H229" s="70"/>
      <c r="I229" s="70"/>
      <c r="J229" s="70"/>
      <c r="K229" s="106"/>
    </row>
    <row r="230" spans="3:12" ht="18.75">
      <c r="C230" s="203" t="str">
        <f>IFERROR(VLOOKUP(D229,'Desarrollo e Innov. Curricular'!$G:$H,2,FALSE),IFERROR(VLOOKUP(D229,'Investigación Científica'!$G:$H,2,FALSE),IFERROR(VLOOKUP(D229,'Vinculación Univ. Sociedad'!$G:$H,2,FALSE),IFERROR(VLOOKUP(D229,'Docencia y Profesorado Universi'!$G:$H,2,FALSE),IFERROR(VLOOKUP(D229,'Estudiantes y Graduados'!$G:$H,2,FALSE),IFERROR(VLOOKUP(D229,'10Gestion Administrativa'!$G:$H,2,FALSE),IFERROR(VLOOKUP(D229,'Gestión Académica'!$G:$H,2,FALSE),IFERROR(VLOOKUP(D229,'Aseguramiento de la Calidad'!$G:$H,2,FALSE),IFERROR(VLOOKUP(D229,'Gestión del Conocimiento'!$G:$H,2,FALSE),IFERROR(VLOOKUP(D229,'Gobernabilidad y Procesos...'!$G:$H,2,FALSE),IFERROR(VLOOKUP(D229,'Gestión del Talento Humano'!$G:$H,2,FALSE),IFERROR(VLOOKUP(D229,'Internacionalización de la E.S.'!$G:$H,2,FALSE),IFERROR(VLOOKUP(D229,'Cultura de Innovación Insti...'!$G:$H,2,FALSE),VLOOKUP(D229,'Lo Esencial de la Reforma Univ.'!$G:$H,2,0))))))))))))))</f>
        <v>7.Elevar la eficiencia terminal de los postgrados.</v>
      </c>
      <c r="D230" s="31"/>
      <c r="E230" s="87"/>
      <c r="F230" s="87"/>
      <c r="G230" s="87"/>
      <c r="H230" s="70"/>
      <c r="I230" s="70"/>
      <c r="J230" s="70"/>
      <c r="K230" s="106"/>
    </row>
    <row r="231" spans="3:12" ht="15.75" thickBot="1">
      <c r="C231" s="69"/>
      <c r="D231" s="31"/>
      <c r="E231" s="87"/>
      <c r="F231" s="87"/>
      <c r="G231" s="87"/>
      <c r="H231" s="70"/>
      <c r="I231" s="70"/>
      <c r="J231" s="70"/>
      <c r="K231" s="106"/>
    </row>
    <row r="232" spans="3:12" ht="30.75" thickBot="1">
      <c r="C232" s="120" t="s">
        <v>44</v>
      </c>
      <c r="D232" s="123" t="s">
        <v>45</v>
      </c>
      <c r="E232" s="122" t="s">
        <v>55</v>
      </c>
      <c r="F232" s="122" t="s">
        <v>57</v>
      </c>
      <c r="G232" s="121" t="s">
        <v>27</v>
      </c>
      <c r="H232" s="127" t="s">
        <v>133</v>
      </c>
      <c r="I232" s="122" t="s">
        <v>46</v>
      </c>
      <c r="J232" s="122" t="s">
        <v>134</v>
      </c>
      <c r="K232" s="122" t="s">
        <v>412</v>
      </c>
      <c r="L232" s="122" t="s">
        <v>413</v>
      </c>
    </row>
    <row r="233" spans="3:12">
      <c r="C233" s="260" t="s">
        <v>47</v>
      </c>
      <c r="D233" s="797">
        <v>25</v>
      </c>
      <c r="E233" s="261"/>
      <c r="F233" s="109">
        <v>30000</v>
      </c>
      <c r="G233" s="262">
        <f t="shared" ref="G233:G241" si="24">E233*F233</f>
        <v>0</v>
      </c>
      <c r="H233" s="263" t="s">
        <v>131</v>
      </c>
      <c r="I233" s="110" t="s">
        <v>705</v>
      </c>
      <c r="J233" s="110" t="str">
        <f>VLOOKUP(I233,Presupuesto!$B$11:$C$566,2,0)</f>
        <v>SERVICIOS DE CAPACITACION.</v>
      </c>
      <c r="K233" s="264" t="s">
        <v>1382</v>
      </c>
      <c r="L233" s="110" t="s">
        <v>396</v>
      </c>
    </row>
    <row r="234" spans="3:12">
      <c r="C234" s="93" t="s">
        <v>48</v>
      </c>
      <c r="D234" s="798"/>
      <c r="E234" s="195">
        <v>10</v>
      </c>
      <c r="F234" s="94">
        <v>0</v>
      </c>
      <c r="G234" s="91">
        <f t="shared" si="24"/>
        <v>0</v>
      </c>
      <c r="H234" s="155"/>
      <c r="I234" s="92" t="s">
        <v>723</v>
      </c>
      <c r="J234" s="92" t="str">
        <f>VLOOKUP(I234,Presupuesto!$B$11:$C$566,2,0)</f>
        <v>SERVICIOS DE IMPRENTA PUBLIC.Y REPRODUCCION</v>
      </c>
      <c r="K234" s="92" t="str">
        <f>$K$17</f>
        <v>Gobernabilidad y Procesos  de Gestión Descentralizada en Redes</v>
      </c>
      <c r="L234" s="92" t="s">
        <v>414</v>
      </c>
    </row>
    <row r="235" spans="3:12">
      <c r="C235" s="93" t="s">
        <v>49</v>
      </c>
      <c r="D235" s="798"/>
      <c r="E235" s="195">
        <f>D233</f>
        <v>25</v>
      </c>
      <c r="F235" s="94">
        <v>300</v>
      </c>
      <c r="G235" s="91">
        <f t="shared" si="24"/>
        <v>7500</v>
      </c>
      <c r="H235" s="155" t="s">
        <v>131</v>
      </c>
      <c r="I235" s="92" t="s">
        <v>798</v>
      </c>
      <c r="J235" s="92" t="str">
        <f>VLOOKUP(I235,Presupuesto!$B$11:$C$566,2,0)</f>
        <v>ALIMENTOS B EBIDAS PARA PERSONAS</v>
      </c>
      <c r="K235" s="92" t="s">
        <v>1371</v>
      </c>
      <c r="L235" s="92" t="s">
        <v>398</v>
      </c>
    </row>
    <row r="236" spans="3:12">
      <c r="C236" s="93" t="s">
        <v>50</v>
      </c>
      <c r="D236" s="798"/>
      <c r="E236" s="145">
        <v>0</v>
      </c>
      <c r="F236" s="112">
        <v>10000</v>
      </c>
      <c r="G236" s="91">
        <f t="shared" si="24"/>
        <v>0</v>
      </c>
      <c r="H236" s="155"/>
      <c r="I236" s="258" t="s">
        <v>302</v>
      </c>
      <c r="J236" s="92" t="str">
        <f>VLOOKUP(I236,Presupuesto!$B$11:$C$566,2,0)</f>
        <v>PASAJES (26100-00)</v>
      </c>
      <c r="K236" s="92" t="str">
        <f t="shared" ref="K236:K242" si="25">$K$17</f>
        <v>Gobernabilidad y Procesos  de Gestión Descentralizada en Redes</v>
      </c>
      <c r="L236" s="92" t="s">
        <v>414</v>
      </c>
    </row>
    <row r="237" spans="3:12">
      <c r="C237" s="93" t="s">
        <v>421</v>
      </c>
      <c r="D237" s="798"/>
      <c r="E237" s="145">
        <v>0</v>
      </c>
      <c r="F237" s="112">
        <v>250</v>
      </c>
      <c r="G237" s="91">
        <f t="shared" si="24"/>
        <v>0</v>
      </c>
      <c r="H237" s="155"/>
      <c r="I237" s="92" t="s">
        <v>827</v>
      </c>
      <c r="J237" s="92" t="str">
        <f>VLOOKUP(I237,Presupuesto!$B$11:$C$566,2,0)</f>
        <v>PRODUCTOS PAPEL Y CARTON</v>
      </c>
      <c r="K237" s="92" t="str">
        <f t="shared" si="25"/>
        <v>Gobernabilidad y Procesos  de Gestión Descentralizada en Redes</v>
      </c>
      <c r="L237" s="92" t="s">
        <v>414</v>
      </c>
    </row>
    <row r="238" spans="3:12">
      <c r="C238" s="93" t="s">
        <v>51</v>
      </c>
      <c r="D238" s="798"/>
      <c r="E238" s="195">
        <f>(D233*25)/500</f>
        <v>1.25</v>
      </c>
      <c r="F238" s="94">
        <v>85</v>
      </c>
      <c r="G238" s="91">
        <f t="shared" si="24"/>
        <v>106.25</v>
      </c>
      <c r="H238" s="155" t="s">
        <v>131</v>
      </c>
      <c r="I238" s="92" t="s">
        <v>827</v>
      </c>
      <c r="J238" s="92" t="str">
        <f>VLOOKUP(I238,Presupuesto!$B$11:$C$566,2,0)</f>
        <v>PRODUCTOS PAPEL Y CARTON</v>
      </c>
      <c r="K238" s="92" t="s">
        <v>1371</v>
      </c>
      <c r="L238" s="92" t="s">
        <v>414</v>
      </c>
    </row>
    <row r="239" spans="3:12">
      <c r="C239" s="93" t="s">
        <v>125</v>
      </c>
      <c r="D239" s="798"/>
      <c r="E239" s="195">
        <f>D233/12</f>
        <v>2.0833333333333335</v>
      </c>
      <c r="F239" s="94">
        <v>36</v>
      </c>
      <c r="G239" s="91">
        <f t="shared" si="24"/>
        <v>75</v>
      </c>
      <c r="H239" s="155" t="s">
        <v>131</v>
      </c>
      <c r="I239" s="92" t="s">
        <v>948</v>
      </c>
      <c r="J239" s="92" t="str">
        <f>VLOOKUP(I239,Presupuesto!$B$11:$C$566,2,0)</f>
        <v>UTILES DE ESCRITORIO, OFICINA Y ENSE¥ANZA</v>
      </c>
      <c r="K239" s="92" t="s">
        <v>1371</v>
      </c>
      <c r="L239" s="92" t="s">
        <v>414</v>
      </c>
    </row>
    <row r="240" spans="3:12">
      <c r="C240" s="93" t="s">
        <v>34</v>
      </c>
      <c r="D240" s="798"/>
      <c r="E240" s="195">
        <f>D233/12</f>
        <v>2.0833333333333335</v>
      </c>
      <c r="F240" s="94">
        <v>80</v>
      </c>
      <c r="G240" s="91">
        <f t="shared" si="24"/>
        <v>166.66666666666669</v>
      </c>
      <c r="H240" s="155" t="s">
        <v>131</v>
      </c>
      <c r="I240" s="92" t="s">
        <v>948</v>
      </c>
      <c r="J240" s="92" t="str">
        <f>VLOOKUP(I240,Presupuesto!$B$11:$C$566,2,0)</f>
        <v>UTILES DE ESCRITORIO, OFICINA Y ENSE¥ANZA</v>
      </c>
      <c r="K240" s="92" t="s">
        <v>1371</v>
      </c>
      <c r="L240" s="92" t="s">
        <v>414</v>
      </c>
    </row>
    <row r="241" spans="3:12">
      <c r="C241" s="103" t="s">
        <v>52</v>
      </c>
      <c r="D241" s="798"/>
      <c r="E241" s="207">
        <v>0</v>
      </c>
      <c r="F241" s="113">
        <v>25</v>
      </c>
      <c r="G241" s="91">
        <f t="shared" si="24"/>
        <v>0</v>
      </c>
      <c r="H241" s="155"/>
      <c r="I241" s="92" t="s">
        <v>948</v>
      </c>
      <c r="J241" s="92" t="str">
        <f>VLOOKUP(I241,Presupuesto!$B$11:$C$566,2,0)</f>
        <v>UTILES DE ESCRITORIO, OFICINA Y ENSE¥ANZA</v>
      </c>
      <c r="K241" s="92" t="str">
        <f t="shared" si="25"/>
        <v>Gobernabilidad y Procesos  de Gestión Descentralizada en Redes</v>
      </c>
      <c r="L241" s="92" t="s">
        <v>414</v>
      </c>
    </row>
    <row r="242" spans="3:12" ht="15.75" thickBot="1">
      <c r="C242" s="211" t="s">
        <v>434</v>
      </c>
      <c r="D242" s="212">
        <v>0</v>
      </c>
      <c r="E242" s="265">
        <v>0</v>
      </c>
      <c r="F242" s="98">
        <f>HLOOKUP(C242,$AH$2:$BU$3,2,0)</f>
        <v>1150</v>
      </c>
      <c r="G242" s="99">
        <f>D242*E242*F242</f>
        <v>0</v>
      </c>
      <c r="H242" s="266"/>
      <c r="I242" s="267" t="s">
        <v>303</v>
      </c>
      <c r="J242" s="100" t="str">
        <f>VLOOKUP(I242,Presupuesto!$B$11:$C$566,2,0)</f>
        <v>VIATICOS (26200-00)</v>
      </c>
      <c r="K242" s="268" t="str">
        <f t="shared" si="25"/>
        <v>Gobernabilidad y Procesos  de Gestión Descentralizada en Redes</v>
      </c>
      <c r="L242" s="268" t="s">
        <v>414</v>
      </c>
    </row>
    <row r="243" spans="3:12" ht="15.75" thickBot="1"/>
    <row r="244" spans="3:12" ht="15.75" thickBot="1">
      <c r="C244" s="29" t="s">
        <v>43</v>
      </c>
      <c r="D244" s="30">
        <f>SUM(G251:G260)</f>
        <v>60487.083333333336</v>
      </c>
      <c r="E244" s="87"/>
      <c r="F244" s="87"/>
      <c r="G244" s="87"/>
      <c r="H244" s="70"/>
      <c r="I244" s="70"/>
      <c r="J244" s="70"/>
      <c r="K244" s="106"/>
    </row>
    <row r="245" spans="3:12">
      <c r="C245" s="69"/>
      <c r="D245" s="31"/>
      <c r="E245" s="87"/>
      <c r="F245" s="87"/>
      <c r="G245" s="87"/>
      <c r="H245" s="70"/>
      <c r="I245" s="70"/>
      <c r="J245" s="70"/>
      <c r="K245" s="106"/>
    </row>
    <row r="246" spans="3:12">
      <c r="C246" s="69"/>
      <c r="D246" s="31"/>
      <c r="E246" s="87"/>
      <c r="F246" s="87"/>
      <c r="G246" s="87"/>
      <c r="H246" s="70"/>
      <c r="I246" s="70"/>
      <c r="J246" s="70"/>
      <c r="K246" s="106"/>
    </row>
    <row r="247" spans="3:12" ht="15.75">
      <c r="C247" s="199" t="s">
        <v>394</v>
      </c>
      <c r="D247" s="300" t="s">
        <v>2040</v>
      </c>
      <c r="E247" s="87"/>
      <c r="F247" s="87"/>
      <c r="G247" s="87"/>
      <c r="H247" s="70"/>
      <c r="I247" s="70"/>
      <c r="J247" s="70"/>
      <c r="K247" s="106"/>
    </row>
    <row r="248" spans="3:12" ht="18.75">
      <c r="C248" s="203" t="str">
        <f>IFERROR(VLOOKUP(D247,'Desarrollo e Innov. Curricular'!$G:$H,2,FALSE),IFERROR(VLOOKUP(D247,'Investigación Científica'!$G:$H,2,FALSE),IFERROR(VLOOKUP(D247,'Vinculación Univ. Sociedad'!$G:$H,2,FALSE),IFERROR(VLOOKUP(D247,'Docencia y Profesorado Universi'!$G:$H,2,FALSE),IFERROR(VLOOKUP(D247,'Estudiantes y Graduados'!$G:$H,2,FALSE),IFERROR(VLOOKUP(D247,'10Gestion Administrativa'!$G:$H,2,FALSE),IFERROR(VLOOKUP(D247,'Gestión Académica'!$G:$H,2,FALSE),IFERROR(VLOOKUP(D247,'Aseguramiento de la Calidad'!$G:$H,2,FALSE),IFERROR(VLOOKUP(D247,'Gestión del Conocimiento'!$G:$H,2,FALSE),IFERROR(VLOOKUP(D247,'Gobernabilidad y Procesos...'!$G:$H,2,FALSE),IFERROR(VLOOKUP(D247,'Gestión del Talento Humano'!$G:$H,2,FALSE),IFERROR(VLOOKUP(D247,'Internacionalización de la E.S.'!$G:$H,2,FALSE),IFERROR(VLOOKUP(D247,'Cultura de Innovación Insti...'!$G:$H,2,FALSE),VLOOKUP(D247,'Lo Esencial de la Reforma Univ.'!$G:$H,2,0))))))))))))))</f>
        <v>8.Desarrollar el proyecto de investigación sobre las necesidades y áreas pertinentes a la oferta académica en los Centros Regionales según su contextualización.</v>
      </c>
      <c r="D248" s="31"/>
      <c r="E248" s="87"/>
      <c r="F248" s="87"/>
      <c r="G248" s="87"/>
      <c r="H248" s="70"/>
      <c r="I248" s="70"/>
      <c r="J248" s="70"/>
      <c r="K248" s="106"/>
    </row>
    <row r="249" spans="3:12" ht="15.75" thickBot="1">
      <c r="C249" s="69"/>
      <c r="D249" s="31"/>
      <c r="E249" s="87"/>
      <c r="F249" s="87"/>
      <c r="G249" s="87"/>
      <c r="H249" s="70"/>
      <c r="I249" s="70"/>
      <c r="J249" s="70"/>
      <c r="K249" s="106"/>
    </row>
    <row r="250" spans="3:12" ht="30.75" thickBot="1">
      <c r="C250" s="120" t="s">
        <v>44</v>
      </c>
      <c r="D250" s="123" t="s">
        <v>45</v>
      </c>
      <c r="E250" s="122" t="s">
        <v>55</v>
      </c>
      <c r="F250" s="122" t="s">
        <v>57</v>
      </c>
      <c r="G250" s="121" t="s">
        <v>27</v>
      </c>
      <c r="H250" s="127" t="s">
        <v>133</v>
      </c>
      <c r="I250" s="122" t="s">
        <v>46</v>
      </c>
      <c r="J250" s="122" t="s">
        <v>134</v>
      </c>
      <c r="K250" s="122" t="s">
        <v>412</v>
      </c>
      <c r="L250" s="122" t="s">
        <v>413</v>
      </c>
    </row>
    <row r="251" spans="3:12">
      <c r="C251" s="260" t="s">
        <v>47</v>
      </c>
      <c r="D251" s="797">
        <v>35</v>
      </c>
      <c r="E251" s="261"/>
      <c r="F251" s="109">
        <v>30000</v>
      </c>
      <c r="G251" s="262">
        <f t="shared" ref="G251:G259" si="26">E251*F251</f>
        <v>0</v>
      </c>
      <c r="H251" s="263" t="s">
        <v>131</v>
      </c>
      <c r="I251" s="110" t="s">
        <v>705</v>
      </c>
      <c r="J251" s="110" t="str">
        <f>VLOOKUP(I251,Presupuesto!$B$11:$C$566,2,0)</f>
        <v>SERVICIOS DE CAPACITACION.</v>
      </c>
      <c r="K251" s="264" t="s">
        <v>1382</v>
      </c>
      <c r="L251" s="110" t="s">
        <v>396</v>
      </c>
    </row>
    <row r="252" spans="3:12">
      <c r="C252" s="93" t="s">
        <v>48</v>
      </c>
      <c r="D252" s="798"/>
      <c r="E252" s="195">
        <v>10</v>
      </c>
      <c r="F252" s="94">
        <v>0</v>
      </c>
      <c r="G252" s="91">
        <f t="shared" si="26"/>
        <v>0</v>
      </c>
      <c r="H252" s="155"/>
      <c r="I252" s="92" t="s">
        <v>723</v>
      </c>
      <c r="J252" s="92" t="str">
        <f>VLOOKUP(I252,Presupuesto!$B$11:$C$566,2,0)</f>
        <v>SERVICIOS DE IMPRENTA PUBLIC.Y REPRODUCCION</v>
      </c>
      <c r="K252" s="92" t="str">
        <f>$K$17</f>
        <v>Gobernabilidad y Procesos  de Gestión Descentralizada en Redes</v>
      </c>
      <c r="L252" s="92" t="s">
        <v>414</v>
      </c>
    </row>
    <row r="253" spans="3:12">
      <c r="C253" s="93" t="s">
        <v>49</v>
      </c>
      <c r="D253" s="798"/>
      <c r="E253" s="195">
        <f>D251</f>
        <v>35</v>
      </c>
      <c r="F253" s="94">
        <v>300</v>
      </c>
      <c r="G253" s="91">
        <f t="shared" si="26"/>
        <v>10500</v>
      </c>
      <c r="H253" s="155" t="s">
        <v>131</v>
      </c>
      <c r="I253" s="92" t="s">
        <v>798</v>
      </c>
      <c r="J253" s="92" t="str">
        <f>VLOOKUP(I253,Presupuesto!$B$11:$C$566,2,0)</f>
        <v>ALIMENTOS B EBIDAS PARA PERSONAS</v>
      </c>
      <c r="K253" s="92" t="s">
        <v>1371</v>
      </c>
      <c r="L253" s="92" t="s">
        <v>398</v>
      </c>
    </row>
    <row r="254" spans="3:12">
      <c r="C254" s="93" t="s">
        <v>50</v>
      </c>
      <c r="D254" s="798"/>
      <c r="E254" s="145">
        <v>0</v>
      </c>
      <c r="F254" s="112">
        <v>10000</v>
      </c>
      <c r="G254" s="91">
        <f t="shared" si="26"/>
        <v>0</v>
      </c>
      <c r="H254" s="155"/>
      <c r="I254" s="258" t="s">
        <v>302</v>
      </c>
      <c r="J254" s="92" t="str">
        <f>VLOOKUP(I254,Presupuesto!$B$11:$C$566,2,0)</f>
        <v>PASAJES (26100-00)</v>
      </c>
      <c r="K254" s="92" t="str">
        <f t="shared" ref="K254:K259" si="27">$K$17</f>
        <v>Gobernabilidad y Procesos  de Gestión Descentralizada en Redes</v>
      </c>
      <c r="L254" s="92" t="s">
        <v>414</v>
      </c>
    </row>
    <row r="255" spans="3:12">
      <c r="C255" s="93" t="s">
        <v>421</v>
      </c>
      <c r="D255" s="798"/>
      <c r="E255" s="145">
        <v>0</v>
      </c>
      <c r="F255" s="112">
        <v>250</v>
      </c>
      <c r="G255" s="91">
        <f t="shared" si="26"/>
        <v>0</v>
      </c>
      <c r="H255" s="155"/>
      <c r="I255" s="92" t="s">
        <v>827</v>
      </c>
      <c r="J255" s="92" t="str">
        <f>VLOOKUP(I255,Presupuesto!$B$11:$C$566,2,0)</f>
        <v>PRODUCTOS PAPEL Y CARTON</v>
      </c>
      <c r="K255" s="92" t="str">
        <f t="shared" si="27"/>
        <v>Gobernabilidad y Procesos  de Gestión Descentralizada en Redes</v>
      </c>
      <c r="L255" s="92" t="s">
        <v>414</v>
      </c>
    </row>
    <row r="256" spans="3:12">
      <c r="C256" s="93" t="s">
        <v>51</v>
      </c>
      <c r="D256" s="798"/>
      <c r="E256" s="195">
        <f>(D251*25)/500</f>
        <v>1.75</v>
      </c>
      <c r="F256" s="94">
        <v>85</v>
      </c>
      <c r="G256" s="91">
        <f t="shared" si="26"/>
        <v>148.75</v>
      </c>
      <c r="H256" s="155" t="s">
        <v>131</v>
      </c>
      <c r="I256" s="92" t="s">
        <v>827</v>
      </c>
      <c r="J256" s="92" t="str">
        <f>VLOOKUP(I256,Presupuesto!$B$11:$C$566,2,0)</f>
        <v>PRODUCTOS PAPEL Y CARTON</v>
      </c>
      <c r="K256" s="92" t="s">
        <v>1371</v>
      </c>
      <c r="L256" s="92" t="s">
        <v>414</v>
      </c>
    </row>
    <row r="257" spans="3:12">
      <c r="C257" s="93" t="s">
        <v>125</v>
      </c>
      <c r="D257" s="798"/>
      <c r="E257" s="195">
        <f>D251/12</f>
        <v>2.9166666666666665</v>
      </c>
      <c r="F257" s="94">
        <v>36</v>
      </c>
      <c r="G257" s="91">
        <f t="shared" si="26"/>
        <v>105</v>
      </c>
      <c r="H257" s="155" t="s">
        <v>131</v>
      </c>
      <c r="I257" s="92" t="s">
        <v>948</v>
      </c>
      <c r="J257" s="92" t="str">
        <f>VLOOKUP(I257,Presupuesto!$B$11:$C$566,2,0)</f>
        <v>UTILES DE ESCRITORIO, OFICINA Y ENSE¥ANZA</v>
      </c>
      <c r="K257" s="92" t="s">
        <v>1371</v>
      </c>
      <c r="L257" s="92" t="s">
        <v>414</v>
      </c>
    </row>
    <row r="258" spans="3:12">
      <c r="C258" s="93" t="s">
        <v>34</v>
      </c>
      <c r="D258" s="798"/>
      <c r="E258" s="195">
        <f>D251/12</f>
        <v>2.9166666666666665</v>
      </c>
      <c r="F258" s="94">
        <v>80</v>
      </c>
      <c r="G258" s="91">
        <f t="shared" si="26"/>
        <v>233.33333333333331</v>
      </c>
      <c r="H258" s="155" t="s">
        <v>131</v>
      </c>
      <c r="I258" s="92" t="s">
        <v>948</v>
      </c>
      <c r="J258" s="92" t="str">
        <f>VLOOKUP(I258,Presupuesto!$B$11:$C$566,2,0)</f>
        <v>UTILES DE ESCRITORIO, OFICINA Y ENSE¥ANZA</v>
      </c>
      <c r="K258" s="92" t="s">
        <v>1371</v>
      </c>
      <c r="L258" s="92" t="s">
        <v>414</v>
      </c>
    </row>
    <row r="259" spans="3:12">
      <c r="C259" s="103" t="s">
        <v>52</v>
      </c>
      <c r="D259" s="798"/>
      <c r="E259" s="207">
        <v>0</v>
      </c>
      <c r="F259" s="113">
        <v>25</v>
      </c>
      <c r="G259" s="91">
        <f t="shared" si="26"/>
        <v>0</v>
      </c>
      <c r="H259" s="155"/>
      <c r="I259" s="92" t="s">
        <v>948</v>
      </c>
      <c r="J259" s="92" t="str">
        <f>VLOOKUP(I259,Presupuesto!$B$11:$C$566,2,0)</f>
        <v>UTILES DE ESCRITORIO, OFICINA Y ENSE¥ANZA</v>
      </c>
      <c r="K259" s="92" t="str">
        <f t="shared" si="27"/>
        <v>Gobernabilidad y Procesos  de Gestión Descentralizada en Redes</v>
      </c>
      <c r="L259" s="92" t="s">
        <v>414</v>
      </c>
    </row>
    <row r="260" spans="3:12" ht="15.75" thickBot="1">
      <c r="C260" s="211" t="s">
        <v>432</v>
      </c>
      <c r="D260" s="212">
        <v>9</v>
      </c>
      <c r="E260" s="265">
        <v>2.75</v>
      </c>
      <c r="F260" s="98">
        <f>HLOOKUP(C260,$AH$2:$BU$3,2,0)</f>
        <v>2000</v>
      </c>
      <c r="G260" s="99">
        <f>D260*E260*F260</f>
        <v>49500</v>
      </c>
      <c r="H260" s="266" t="s">
        <v>131</v>
      </c>
      <c r="I260" s="267" t="s">
        <v>767</v>
      </c>
      <c r="J260" s="100" t="str">
        <f>VLOOKUP(I260,Presupuesto!$B$11:$C$566,2,0)</f>
        <v>VIATICOS NACIONALES</v>
      </c>
      <c r="K260" s="268" t="s">
        <v>1371</v>
      </c>
      <c r="L260" s="268" t="s">
        <v>414</v>
      </c>
    </row>
    <row r="261" spans="3:12" ht="15.75" thickBot="1"/>
    <row r="262" spans="3:12" ht="15.75" thickBot="1">
      <c r="C262" s="29" t="s">
        <v>43</v>
      </c>
      <c r="D262" s="30">
        <f>SUM(G269:G278)</f>
        <v>22847.916666666668</v>
      </c>
      <c r="E262" s="87"/>
      <c r="F262" s="87"/>
      <c r="G262" s="87"/>
      <c r="H262" s="70"/>
      <c r="I262" s="70"/>
      <c r="J262" s="70"/>
      <c r="K262" s="106"/>
    </row>
    <row r="263" spans="3:12">
      <c r="C263" s="69"/>
      <c r="D263" s="31"/>
      <c r="E263" s="87"/>
      <c r="F263" s="87"/>
      <c r="G263" s="87"/>
      <c r="H263" s="70"/>
      <c r="I263" s="70"/>
      <c r="J263" s="70"/>
      <c r="K263" s="106"/>
    </row>
    <row r="264" spans="3:12">
      <c r="C264" s="69"/>
      <c r="D264" s="31"/>
      <c r="E264" s="87"/>
      <c r="F264" s="87"/>
      <c r="G264" s="87"/>
      <c r="H264" s="70"/>
      <c r="I264" s="70"/>
      <c r="J264" s="70"/>
      <c r="K264" s="106"/>
    </row>
    <row r="265" spans="3:12" ht="15.75">
      <c r="C265" s="199" t="s">
        <v>394</v>
      </c>
      <c r="D265" s="300" t="s">
        <v>2041</v>
      </c>
      <c r="E265" s="87"/>
      <c r="F265" s="87"/>
      <c r="G265" s="87"/>
      <c r="H265" s="70"/>
      <c r="I265" s="70"/>
      <c r="J265" s="70"/>
      <c r="K265" s="106"/>
    </row>
    <row r="266" spans="3:12" ht="18.75">
      <c r="C266" s="203" t="str">
        <f>IFERROR(VLOOKUP(D265,'Desarrollo e Innov. Curricular'!$G:$H,2,FALSE),IFERROR(VLOOKUP(D265,'Investigación Científica'!$G:$H,2,FALSE),IFERROR(VLOOKUP(D265,'Vinculación Univ. Sociedad'!$G:$H,2,FALSE),IFERROR(VLOOKUP(D265,'Docencia y Profesorado Universi'!$G:$H,2,FALSE),IFERROR(VLOOKUP(D265,'Estudiantes y Graduados'!$G:$H,2,FALSE),IFERROR(VLOOKUP(D265,'10Gestion Administrativa'!$G:$H,2,FALSE),IFERROR(VLOOKUP(D265,'Gestión Académica'!$G:$H,2,FALSE),IFERROR(VLOOKUP(D265,'Aseguramiento de la Calidad'!$G:$H,2,FALSE),IFERROR(VLOOKUP(D265,'Gestión del Conocimiento'!$G:$H,2,FALSE),IFERROR(VLOOKUP(D265,'Gobernabilidad y Procesos...'!$G:$H,2,FALSE),IFERROR(VLOOKUP(D265,'Gestión del Talento Humano'!$G:$H,2,FALSE),IFERROR(VLOOKUP(D265,'Internacionalización de la E.S.'!$G:$H,2,FALSE),IFERROR(VLOOKUP(D265,'Cultura de Innovación Insti...'!$G:$H,2,FALSE),VLOOKUP(D265,'Lo Esencial de la Reforma Univ.'!$G:$H,2,0))))))))))))))</f>
        <v>9.Desarrollar el proyecto de Instalación de aulas y laboratorios acondicionados para los postgrados de cada unidad académica.</v>
      </c>
      <c r="D266" s="31"/>
      <c r="E266" s="87"/>
      <c r="F266" s="87"/>
      <c r="G266" s="87"/>
      <c r="H266" s="70"/>
      <c r="I266" s="70"/>
      <c r="J266" s="70"/>
      <c r="K266" s="106"/>
    </row>
    <row r="267" spans="3:12" ht="15.75" thickBot="1">
      <c r="C267" s="69"/>
      <c r="D267" s="31"/>
      <c r="E267" s="87"/>
      <c r="F267" s="87"/>
      <c r="G267" s="87"/>
      <c r="H267" s="70"/>
      <c r="I267" s="70"/>
      <c r="J267" s="70"/>
      <c r="K267" s="106"/>
    </row>
    <row r="268" spans="3:12" ht="30.75" thickBot="1">
      <c r="C268" s="120" t="s">
        <v>44</v>
      </c>
      <c r="D268" s="123" t="s">
        <v>45</v>
      </c>
      <c r="E268" s="122" t="s">
        <v>55</v>
      </c>
      <c r="F268" s="122" t="s">
        <v>57</v>
      </c>
      <c r="G268" s="121" t="s">
        <v>27</v>
      </c>
      <c r="H268" s="127" t="s">
        <v>133</v>
      </c>
      <c r="I268" s="122" t="s">
        <v>46</v>
      </c>
      <c r="J268" s="122" t="s">
        <v>134</v>
      </c>
      <c r="K268" s="122" t="s">
        <v>412</v>
      </c>
      <c r="L268" s="122" t="s">
        <v>413</v>
      </c>
    </row>
    <row r="269" spans="3:12">
      <c r="C269" s="260" t="s">
        <v>47</v>
      </c>
      <c r="D269" s="797">
        <v>25</v>
      </c>
      <c r="E269" s="261"/>
      <c r="F269" s="109">
        <v>30000</v>
      </c>
      <c r="G269" s="262">
        <f t="shared" ref="G269:G277" si="28">E269*F269</f>
        <v>0</v>
      </c>
      <c r="H269" s="263" t="s">
        <v>131</v>
      </c>
      <c r="I269" s="110" t="s">
        <v>705</v>
      </c>
      <c r="J269" s="110" t="str">
        <f>VLOOKUP(I269,Presupuesto!$B$11:$C$566,2,0)</f>
        <v>SERVICIOS DE CAPACITACION.</v>
      </c>
      <c r="K269" s="264" t="s">
        <v>1382</v>
      </c>
      <c r="L269" s="110" t="s">
        <v>396</v>
      </c>
    </row>
    <row r="270" spans="3:12">
      <c r="C270" s="93" t="s">
        <v>48</v>
      </c>
      <c r="D270" s="798"/>
      <c r="E270" s="195">
        <v>10</v>
      </c>
      <c r="F270" s="94">
        <v>0</v>
      </c>
      <c r="G270" s="91">
        <f t="shared" si="28"/>
        <v>0</v>
      </c>
      <c r="H270" s="155"/>
      <c r="I270" s="92" t="s">
        <v>723</v>
      </c>
      <c r="J270" s="92" t="str">
        <f>VLOOKUP(I270,Presupuesto!$B$11:$C$566,2,0)</f>
        <v>SERVICIOS DE IMPRENTA PUBLIC.Y REPRODUCCION</v>
      </c>
      <c r="K270" s="92" t="str">
        <f>$K$17</f>
        <v>Gobernabilidad y Procesos  de Gestión Descentralizada en Redes</v>
      </c>
      <c r="L270" s="92" t="s">
        <v>414</v>
      </c>
    </row>
    <row r="271" spans="3:12">
      <c r="C271" s="93" t="s">
        <v>49</v>
      </c>
      <c r="D271" s="798"/>
      <c r="E271" s="195">
        <f>D269</f>
        <v>25</v>
      </c>
      <c r="F271" s="94">
        <v>900</v>
      </c>
      <c r="G271" s="91">
        <f t="shared" si="28"/>
        <v>22500</v>
      </c>
      <c r="H271" s="155" t="s">
        <v>131</v>
      </c>
      <c r="I271" s="92" t="s">
        <v>798</v>
      </c>
      <c r="J271" s="92" t="str">
        <f>VLOOKUP(I271,Presupuesto!$B$11:$C$566,2,0)</f>
        <v>ALIMENTOS B EBIDAS PARA PERSONAS</v>
      </c>
      <c r="K271" s="92" t="s">
        <v>1371</v>
      </c>
      <c r="L271" s="92" t="s">
        <v>398</v>
      </c>
    </row>
    <row r="272" spans="3:12">
      <c r="C272" s="93" t="s">
        <v>50</v>
      </c>
      <c r="D272" s="798"/>
      <c r="E272" s="145">
        <v>0</v>
      </c>
      <c r="F272" s="112">
        <v>10000</v>
      </c>
      <c r="G272" s="91">
        <f t="shared" si="28"/>
        <v>0</v>
      </c>
      <c r="H272" s="155"/>
      <c r="I272" s="258" t="s">
        <v>302</v>
      </c>
      <c r="J272" s="92" t="str">
        <f>VLOOKUP(I272,Presupuesto!$B$11:$C$566,2,0)</f>
        <v>PASAJES (26100-00)</v>
      </c>
      <c r="K272" s="92" t="str">
        <f t="shared" ref="K272:K278" si="29">$K$17</f>
        <v>Gobernabilidad y Procesos  de Gestión Descentralizada en Redes</v>
      </c>
      <c r="L272" s="92" t="s">
        <v>414</v>
      </c>
    </row>
    <row r="273" spans="3:12">
      <c r="C273" s="93" t="s">
        <v>421</v>
      </c>
      <c r="D273" s="798"/>
      <c r="E273" s="145">
        <v>0</v>
      </c>
      <c r="F273" s="112">
        <v>250</v>
      </c>
      <c r="G273" s="91">
        <f t="shared" si="28"/>
        <v>0</v>
      </c>
      <c r="H273" s="155"/>
      <c r="I273" s="92" t="s">
        <v>827</v>
      </c>
      <c r="J273" s="92" t="str">
        <f>VLOOKUP(I273,Presupuesto!$B$11:$C$566,2,0)</f>
        <v>PRODUCTOS PAPEL Y CARTON</v>
      </c>
      <c r="K273" s="92" t="str">
        <f t="shared" si="29"/>
        <v>Gobernabilidad y Procesos  de Gestión Descentralizada en Redes</v>
      </c>
      <c r="L273" s="92" t="s">
        <v>414</v>
      </c>
    </row>
    <row r="274" spans="3:12">
      <c r="C274" s="93" t="s">
        <v>51</v>
      </c>
      <c r="D274" s="798"/>
      <c r="E274" s="195">
        <f>(D269*25)/500</f>
        <v>1.25</v>
      </c>
      <c r="F274" s="94">
        <v>85</v>
      </c>
      <c r="G274" s="91">
        <f t="shared" si="28"/>
        <v>106.25</v>
      </c>
      <c r="H274" s="155" t="s">
        <v>131</v>
      </c>
      <c r="I274" s="92" t="s">
        <v>827</v>
      </c>
      <c r="J274" s="92" t="str">
        <f>VLOOKUP(I274,Presupuesto!$B$11:$C$566,2,0)</f>
        <v>PRODUCTOS PAPEL Y CARTON</v>
      </c>
      <c r="K274" s="92" t="s">
        <v>1371</v>
      </c>
      <c r="L274" s="92" t="s">
        <v>414</v>
      </c>
    </row>
    <row r="275" spans="3:12">
      <c r="C275" s="93" t="s">
        <v>125</v>
      </c>
      <c r="D275" s="798"/>
      <c r="E275" s="195">
        <f>D269/12</f>
        <v>2.0833333333333335</v>
      </c>
      <c r="F275" s="94">
        <v>36</v>
      </c>
      <c r="G275" s="91">
        <f t="shared" si="28"/>
        <v>75</v>
      </c>
      <c r="H275" s="155" t="s">
        <v>131</v>
      </c>
      <c r="I275" s="92" t="s">
        <v>948</v>
      </c>
      <c r="J275" s="92" t="str">
        <f>VLOOKUP(I275,Presupuesto!$B$11:$C$566,2,0)</f>
        <v>UTILES DE ESCRITORIO, OFICINA Y ENSE¥ANZA</v>
      </c>
      <c r="K275" s="92" t="s">
        <v>1371</v>
      </c>
      <c r="L275" s="92" t="s">
        <v>414</v>
      </c>
    </row>
    <row r="276" spans="3:12">
      <c r="C276" s="93" t="s">
        <v>34</v>
      </c>
      <c r="D276" s="798"/>
      <c r="E276" s="195">
        <f>D269/12</f>
        <v>2.0833333333333335</v>
      </c>
      <c r="F276" s="94">
        <v>80</v>
      </c>
      <c r="G276" s="91">
        <f t="shared" si="28"/>
        <v>166.66666666666669</v>
      </c>
      <c r="H276" s="155" t="s">
        <v>131</v>
      </c>
      <c r="I276" s="92" t="s">
        <v>948</v>
      </c>
      <c r="J276" s="92" t="str">
        <f>VLOOKUP(I276,Presupuesto!$B$11:$C$566,2,0)</f>
        <v>UTILES DE ESCRITORIO, OFICINA Y ENSE¥ANZA</v>
      </c>
      <c r="K276" s="92" t="s">
        <v>1371</v>
      </c>
      <c r="L276" s="92" t="s">
        <v>414</v>
      </c>
    </row>
    <row r="277" spans="3:12">
      <c r="C277" s="103" t="s">
        <v>52</v>
      </c>
      <c r="D277" s="798"/>
      <c r="E277" s="207">
        <v>0</v>
      </c>
      <c r="F277" s="113">
        <v>25</v>
      </c>
      <c r="G277" s="91">
        <f t="shared" si="28"/>
        <v>0</v>
      </c>
      <c r="H277" s="155"/>
      <c r="I277" s="92" t="s">
        <v>948</v>
      </c>
      <c r="J277" s="92" t="str">
        <f>VLOOKUP(I277,Presupuesto!$B$11:$C$566,2,0)</f>
        <v>UTILES DE ESCRITORIO, OFICINA Y ENSE¥ANZA</v>
      </c>
      <c r="K277" s="92" t="str">
        <f t="shared" si="29"/>
        <v>Gobernabilidad y Procesos  de Gestión Descentralizada en Redes</v>
      </c>
      <c r="L277" s="92" t="s">
        <v>414</v>
      </c>
    </row>
    <row r="278" spans="3:12" ht="15.75" thickBot="1">
      <c r="C278" s="211" t="s">
        <v>434</v>
      </c>
      <c r="D278" s="212">
        <v>0</v>
      </c>
      <c r="E278" s="265">
        <v>0</v>
      </c>
      <c r="F278" s="98">
        <f>HLOOKUP(C278,$AH$2:$BU$3,2,0)</f>
        <v>1150</v>
      </c>
      <c r="G278" s="99">
        <f>D278*E278*F278</f>
        <v>0</v>
      </c>
      <c r="H278" s="266"/>
      <c r="I278" s="267" t="s">
        <v>303</v>
      </c>
      <c r="J278" s="100" t="str">
        <f>VLOOKUP(I278,Presupuesto!$B$11:$C$566,2,0)</f>
        <v>VIATICOS (26200-00)</v>
      </c>
      <c r="K278" s="268" t="str">
        <f t="shared" si="29"/>
        <v>Gobernabilidad y Procesos  de Gestión Descentralizada en Redes</v>
      </c>
      <c r="L278" s="268" t="s">
        <v>414</v>
      </c>
    </row>
    <row r="279" spans="3:12" ht="15.75" thickBot="1"/>
    <row r="280" spans="3:12" ht="15.75" thickBot="1">
      <c r="C280" s="29" t="s">
        <v>43</v>
      </c>
      <c r="D280" s="30">
        <f>SUM(G287:G296)</f>
        <v>7847.916666666667</v>
      </c>
      <c r="E280" s="87"/>
      <c r="F280" s="87"/>
      <c r="G280" s="87"/>
      <c r="H280" s="70"/>
      <c r="I280" s="70"/>
      <c r="J280" s="70"/>
      <c r="K280" s="106"/>
    </row>
    <row r="281" spans="3:12">
      <c r="C281" s="69"/>
      <c r="D281" s="31"/>
      <c r="E281" s="87"/>
      <c r="F281" s="87"/>
      <c r="G281" s="87"/>
      <c r="H281" s="70"/>
      <c r="I281" s="70"/>
      <c r="J281" s="70"/>
      <c r="K281" s="106"/>
    </row>
    <row r="282" spans="3:12">
      <c r="C282" s="69"/>
      <c r="D282" s="31"/>
      <c r="E282" s="87"/>
      <c r="F282" s="87"/>
      <c r="G282" s="87"/>
      <c r="H282" s="70"/>
      <c r="I282" s="70"/>
      <c r="J282" s="70"/>
      <c r="K282" s="106"/>
    </row>
    <row r="283" spans="3:12" ht="15.75">
      <c r="C283" s="199" t="s">
        <v>394</v>
      </c>
      <c r="D283" s="300" t="s">
        <v>2044</v>
      </c>
      <c r="E283" s="87"/>
      <c r="F283" s="87"/>
      <c r="G283" s="87"/>
      <c r="H283" s="70"/>
      <c r="I283" s="70"/>
      <c r="J283" s="70"/>
      <c r="K283" s="106"/>
    </row>
    <row r="284" spans="3:12" ht="18.75">
      <c r="C284" s="203" t="str">
        <f>IFERROR(VLOOKUP(D283,'Desarrollo e Innov. Curricular'!$G:$H,2,FALSE),IFERROR(VLOOKUP(D283,'Investigación Científica'!$G:$H,2,FALSE),IFERROR(VLOOKUP(D283,'Vinculación Univ. Sociedad'!$G:$H,2,FALSE),IFERROR(VLOOKUP(D283,'Docencia y Profesorado Universi'!$G:$H,2,FALSE),IFERROR(VLOOKUP(D283,'Estudiantes y Graduados'!$G:$H,2,FALSE),IFERROR(VLOOKUP(D283,'10Gestion Administrativa'!$G:$H,2,FALSE),IFERROR(VLOOKUP(D283,'Gestión Académica'!$G:$H,2,FALSE),IFERROR(VLOOKUP(D283,'Aseguramiento de la Calidad'!$G:$H,2,FALSE),IFERROR(VLOOKUP(D283,'Gestión del Conocimiento'!$G:$H,2,FALSE),IFERROR(VLOOKUP(D283,'Gobernabilidad y Procesos...'!$G:$H,2,FALSE),IFERROR(VLOOKUP(D283,'Gestión del Talento Humano'!$G:$H,2,FALSE),IFERROR(VLOOKUP(D283,'Internacionalización de la E.S.'!$G:$H,2,FALSE),IFERROR(VLOOKUP(D283,'Cultura de Innovación Insti...'!$G:$H,2,FALSE),VLOOKUP(D283,'Lo Esencial de la Reforma Univ.'!$G:$H,2,0))))))))))))))</f>
        <v>2.Desarrollar el proyecto de Instalación y equipamiento de laboratorios para facilitar el acceso a las asignaturas en líneas.</v>
      </c>
      <c r="D284" s="31"/>
      <c r="E284" s="87"/>
      <c r="F284" s="87"/>
      <c r="G284" s="87"/>
      <c r="H284" s="70"/>
      <c r="I284" s="70"/>
      <c r="J284" s="70"/>
      <c r="K284" s="106"/>
    </row>
    <row r="285" spans="3:12" ht="15.75" thickBot="1">
      <c r="C285" s="69"/>
      <c r="D285" s="31"/>
      <c r="E285" s="87"/>
      <c r="F285" s="87"/>
      <c r="G285" s="87"/>
      <c r="H285" s="70"/>
      <c r="I285" s="70"/>
      <c r="J285" s="70"/>
      <c r="K285" s="106"/>
    </row>
    <row r="286" spans="3:12" ht="30.75" thickBot="1">
      <c r="C286" s="120" t="s">
        <v>44</v>
      </c>
      <c r="D286" s="123" t="s">
        <v>45</v>
      </c>
      <c r="E286" s="122" t="s">
        <v>55</v>
      </c>
      <c r="F286" s="122" t="s">
        <v>57</v>
      </c>
      <c r="G286" s="121" t="s">
        <v>27</v>
      </c>
      <c r="H286" s="127" t="s">
        <v>133</v>
      </c>
      <c r="I286" s="122" t="s">
        <v>46</v>
      </c>
      <c r="J286" s="122" t="s">
        <v>134</v>
      </c>
      <c r="K286" s="122" t="s">
        <v>412</v>
      </c>
      <c r="L286" s="122" t="s">
        <v>413</v>
      </c>
    </row>
    <row r="287" spans="3:12">
      <c r="C287" s="260" t="s">
        <v>47</v>
      </c>
      <c r="D287" s="797">
        <v>25</v>
      </c>
      <c r="E287" s="261"/>
      <c r="F287" s="109">
        <v>30000</v>
      </c>
      <c r="G287" s="262">
        <f t="shared" ref="G287:G295" si="30">E287*F287</f>
        <v>0</v>
      </c>
      <c r="H287" s="263" t="s">
        <v>131</v>
      </c>
      <c r="I287" s="110" t="s">
        <v>705</v>
      </c>
      <c r="J287" s="110" t="str">
        <f>VLOOKUP(I287,Presupuesto!$B$11:$C$566,2,0)</f>
        <v>SERVICIOS DE CAPACITACION.</v>
      </c>
      <c r="K287" s="264" t="s">
        <v>1382</v>
      </c>
      <c r="L287" s="110" t="s">
        <v>396</v>
      </c>
    </row>
    <row r="288" spans="3:12">
      <c r="C288" s="93" t="s">
        <v>48</v>
      </c>
      <c r="D288" s="798"/>
      <c r="E288" s="195">
        <v>10</v>
      </c>
      <c r="F288" s="94">
        <v>0</v>
      </c>
      <c r="G288" s="91">
        <f t="shared" si="30"/>
        <v>0</v>
      </c>
      <c r="H288" s="155"/>
      <c r="I288" s="92" t="s">
        <v>723</v>
      </c>
      <c r="J288" s="92" t="str">
        <f>VLOOKUP(I288,Presupuesto!$B$11:$C$566,2,0)</f>
        <v>SERVICIOS DE IMPRENTA PUBLIC.Y REPRODUCCION</v>
      </c>
      <c r="K288" s="92" t="str">
        <f>$K$17</f>
        <v>Gobernabilidad y Procesos  de Gestión Descentralizada en Redes</v>
      </c>
      <c r="L288" s="92" t="s">
        <v>414</v>
      </c>
    </row>
    <row r="289" spans="3:12">
      <c r="C289" s="93" t="s">
        <v>49</v>
      </c>
      <c r="D289" s="798"/>
      <c r="E289" s="195">
        <f>D287</f>
        <v>25</v>
      </c>
      <c r="F289" s="94">
        <v>300</v>
      </c>
      <c r="G289" s="91">
        <f t="shared" si="30"/>
        <v>7500</v>
      </c>
      <c r="H289" s="155" t="s">
        <v>131</v>
      </c>
      <c r="I289" s="92" t="s">
        <v>798</v>
      </c>
      <c r="J289" s="92" t="str">
        <f>VLOOKUP(I289,Presupuesto!$B$11:$C$566,2,0)</f>
        <v>ALIMENTOS B EBIDAS PARA PERSONAS</v>
      </c>
      <c r="K289" s="92" t="s">
        <v>1371</v>
      </c>
      <c r="L289" s="92" t="s">
        <v>398</v>
      </c>
    </row>
    <row r="290" spans="3:12">
      <c r="C290" s="93" t="s">
        <v>50</v>
      </c>
      <c r="D290" s="798"/>
      <c r="E290" s="145">
        <v>0</v>
      </c>
      <c r="F290" s="112">
        <v>10000</v>
      </c>
      <c r="G290" s="91">
        <f t="shared" si="30"/>
        <v>0</v>
      </c>
      <c r="H290" s="155"/>
      <c r="I290" s="258" t="s">
        <v>302</v>
      </c>
      <c r="J290" s="92" t="str">
        <f>VLOOKUP(I290,Presupuesto!$B$11:$C$566,2,0)</f>
        <v>PASAJES (26100-00)</v>
      </c>
      <c r="K290" s="92" t="str">
        <f t="shared" ref="K290:K296" si="31">$K$17</f>
        <v>Gobernabilidad y Procesos  de Gestión Descentralizada en Redes</v>
      </c>
      <c r="L290" s="92" t="s">
        <v>414</v>
      </c>
    </row>
    <row r="291" spans="3:12">
      <c r="C291" s="93" t="s">
        <v>421</v>
      </c>
      <c r="D291" s="798"/>
      <c r="E291" s="145">
        <v>0</v>
      </c>
      <c r="F291" s="112">
        <v>250</v>
      </c>
      <c r="G291" s="91">
        <f t="shared" si="30"/>
        <v>0</v>
      </c>
      <c r="H291" s="155"/>
      <c r="I291" s="92" t="s">
        <v>827</v>
      </c>
      <c r="J291" s="92" t="str">
        <f>VLOOKUP(I291,Presupuesto!$B$11:$C$566,2,0)</f>
        <v>PRODUCTOS PAPEL Y CARTON</v>
      </c>
      <c r="K291" s="92" t="str">
        <f t="shared" si="31"/>
        <v>Gobernabilidad y Procesos  de Gestión Descentralizada en Redes</v>
      </c>
      <c r="L291" s="92" t="s">
        <v>414</v>
      </c>
    </row>
    <row r="292" spans="3:12">
      <c r="C292" s="93" t="s">
        <v>51</v>
      </c>
      <c r="D292" s="798"/>
      <c r="E292" s="195">
        <f>(D287*25)/500</f>
        <v>1.25</v>
      </c>
      <c r="F292" s="94">
        <v>85</v>
      </c>
      <c r="G292" s="91">
        <f t="shared" si="30"/>
        <v>106.25</v>
      </c>
      <c r="H292" s="155" t="s">
        <v>131</v>
      </c>
      <c r="I292" s="92" t="s">
        <v>827</v>
      </c>
      <c r="J292" s="92" t="str">
        <f>VLOOKUP(I292,Presupuesto!$B$11:$C$566,2,0)</f>
        <v>PRODUCTOS PAPEL Y CARTON</v>
      </c>
      <c r="K292" s="92" t="s">
        <v>1371</v>
      </c>
      <c r="L292" s="92" t="s">
        <v>414</v>
      </c>
    </row>
    <row r="293" spans="3:12">
      <c r="C293" s="93" t="s">
        <v>125</v>
      </c>
      <c r="D293" s="798"/>
      <c r="E293" s="195">
        <f>D287/12</f>
        <v>2.0833333333333335</v>
      </c>
      <c r="F293" s="94">
        <v>36</v>
      </c>
      <c r="G293" s="91">
        <f t="shared" si="30"/>
        <v>75</v>
      </c>
      <c r="H293" s="155" t="s">
        <v>131</v>
      </c>
      <c r="I293" s="92" t="s">
        <v>948</v>
      </c>
      <c r="J293" s="92" t="str">
        <f>VLOOKUP(I293,Presupuesto!$B$11:$C$566,2,0)</f>
        <v>UTILES DE ESCRITORIO, OFICINA Y ENSE¥ANZA</v>
      </c>
      <c r="K293" s="92" t="s">
        <v>1371</v>
      </c>
      <c r="L293" s="92" t="s">
        <v>414</v>
      </c>
    </row>
    <row r="294" spans="3:12">
      <c r="C294" s="93" t="s">
        <v>34</v>
      </c>
      <c r="D294" s="798"/>
      <c r="E294" s="195">
        <f>D287/12</f>
        <v>2.0833333333333335</v>
      </c>
      <c r="F294" s="94">
        <v>80</v>
      </c>
      <c r="G294" s="91">
        <f t="shared" si="30"/>
        <v>166.66666666666669</v>
      </c>
      <c r="H294" s="155" t="s">
        <v>131</v>
      </c>
      <c r="I294" s="92" t="s">
        <v>948</v>
      </c>
      <c r="J294" s="92" t="str">
        <f>VLOOKUP(I294,Presupuesto!$B$11:$C$566,2,0)</f>
        <v>UTILES DE ESCRITORIO, OFICINA Y ENSE¥ANZA</v>
      </c>
      <c r="K294" s="92" t="s">
        <v>1371</v>
      </c>
      <c r="L294" s="92" t="s">
        <v>414</v>
      </c>
    </row>
    <row r="295" spans="3:12">
      <c r="C295" s="103" t="s">
        <v>52</v>
      </c>
      <c r="D295" s="798"/>
      <c r="E295" s="207">
        <v>0</v>
      </c>
      <c r="F295" s="113">
        <v>25</v>
      </c>
      <c r="G295" s="91">
        <f t="shared" si="30"/>
        <v>0</v>
      </c>
      <c r="H295" s="155"/>
      <c r="I295" s="92" t="s">
        <v>948</v>
      </c>
      <c r="J295" s="92" t="str">
        <f>VLOOKUP(I295,Presupuesto!$B$11:$C$566,2,0)</f>
        <v>UTILES DE ESCRITORIO, OFICINA Y ENSE¥ANZA</v>
      </c>
      <c r="K295" s="92" t="str">
        <f t="shared" si="31"/>
        <v>Gobernabilidad y Procesos  de Gestión Descentralizada en Redes</v>
      </c>
      <c r="L295" s="92" t="s">
        <v>414</v>
      </c>
    </row>
    <row r="296" spans="3:12" ht="15.75" thickBot="1">
      <c r="C296" s="211" t="s">
        <v>434</v>
      </c>
      <c r="D296" s="212">
        <v>0</v>
      </c>
      <c r="E296" s="265">
        <v>0</v>
      </c>
      <c r="F296" s="98">
        <f>HLOOKUP(C296,$AH$2:$BU$3,2,0)</f>
        <v>1150</v>
      </c>
      <c r="G296" s="99">
        <f>D296*E296*F296</f>
        <v>0</v>
      </c>
      <c r="H296" s="266"/>
      <c r="I296" s="267" t="s">
        <v>303</v>
      </c>
      <c r="J296" s="100" t="str">
        <f>VLOOKUP(I296,Presupuesto!$B$11:$C$566,2,0)</f>
        <v>VIATICOS (26200-00)</v>
      </c>
      <c r="K296" s="268" t="str">
        <f t="shared" si="31"/>
        <v>Gobernabilidad y Procesos  de Gestión Descentralizada en Redes</v>
      </c>
      <c r="L296" s="268" t="s">
        <v>414</v>
      </c>
    </row>
    <row r="297" spans="3:12" ht="15.75" thickBot="1"/>
    <row r="298" spans="3:12" ht="15.75" thickBot="1">
      <c r="C298" s="29" t="s">
        <v>43</v>
      </c>
      <c r="D298" s="30">
        <f>SUM(G305:G314)</f>
        <v>3417.5</v>
      </c>
      <c r="E298" s="87"/>
      <c r="F298" s="87"/>
      <c r="G298" s="87"/>
      <c r="H298" s="70"/>
      <c r="I298" s="70"/>
      <c r="J298" s="70"/>
      <c r="K298" s="106"/>
    </row>
    <row r="299" spans="3:12">
      <c r="C299" s="69"/>
      <c r="D299" s="31"/>
      <c r="E299" s="87"/>
      <c r="F299" s="87"/>
      <c r="G299" s="87"/>
      <c r="H299" s="70"/>
      <c r="I299" s="70"/>
      <c r="J299" s="70"/>
      <c r="K299" s="106"/>
    </row>
    <row r="300" spans="3:12">
      <c r="C300" s="69"/>
      <c r="D300" s="31"/>
      <c r="E300" s="87"/>
      <c r="F300" s="87"/>
      <c r="G300" s="87"/>
      <c r="H300" s="70"/>
      <c r="I300" s="70"/>
      <c r="J300" s="70"/>
      <c r="K300" s="106"/>
    </row>
    <row r="301" spans="3:12" ht="15.75">
      <c r="C301" s="199" t="s">
        <v>394</v>
      </c>
      <c r="D301" s="300" t="s">
        <v>2046</v>
      </c>
      <c r="E301" s="87"/>
      <c r="F301" s="87"/>
      <c r="G301" s="87"/>
      <c r="H301" s="70"/>
      <c r="I301" s="70"/>
      <c r="J301" s="70"/>
      <c r="K301" s="106"/>
    </row>
    <row r="302" spans="3:12" ht="18.75">
      <c r="C302" s="203" t="str">
        <f>IFERROR(VLOOKUP(D301,'Desarrollo e Innov. Curricular'!$G:$H,2,FALSE),IFERROR(VLOOKUP(D301,'Investigación Científica'!$G:$H,2,FALSE),IFERROR(VLOOKUP(D301,'Vinculación Univ. Sociedad'!$G:$H,2,FALSE),IFERROR(VLOOKUP(D301,'Docencia y Profesorado Universi'!$G:$H,2,FALSE),IFERROR(VLOOKUP(D301,'Estudiantes y Graduados'!$G:$H,2,FALSE),IFERROR(VLOOKUP(D301,'10Gestion Administrativa'!$G:$H,2,FALSE),IFERROR(VLOOKUP(D301,'Gestión Académica'!$G:$H,2,FALSE),IFERROR(VLOOKUP(D301,'Aseguramiento de la Calidad'!$G:$H,2,FALSE),IFERROR(VLOOKUP(D301,'Gestión del Conocimiento'!$G:$H,2,FALSE),IFERROR(VLOOKUP(D301,'Gobernabilidad y Procesos...'!$G:$H,2,FALSE),IFERROR(VLOOKUP(D301,'Gestión del Talento Humano'!$G:$H,2,FALSE),IFERROR(VLOOKUP(D301,'Internacionalización de la E.S.'!$G:$H,2,FALSE),IFERROR(VLOOKUP(D301,'Cultura de Innovación Insti...'!$G:$H,2,FALSE),VLOOKUP(D301,'Lo Esencial de la Reforma Univ.'!$G:$H,2,0))))))))))))))</f>
        <v>1.Crear y organizar el Consejo de Investigación Científica de la Facultad de acuerdo a los procedimientos vigentes, quienes elaborarán el Plan Anual en materia de investigación sustentado en las políticas generales establecidas por la SICyT.</v>
      </c>
      <c r="D302" s="31"/>
      <c r="E302" s="87"/>
      <c r="F302" s="87"/>
      <c r="G302" s="87"/>
      <c r="H302" s="70"/>
      <c r="I302" s="70"/>
      <c r="J302" s="70"/>
      <c r="K302" s="106"/>
    </row>
    <row r="303" spans="3:12" ht="15.75" thickBot="1">
      <c r="C303" s="69"/>
      <c r="D303" s="31"/>
      <c r="E303" s="87"/>
      <c r="F303" s="87"/>
      <c r="G303" s="87"/>
      <c r="H303" s="70"/>
      <c r="I303" s="70"/>
      <c r="J303" s="70"/>
      <c r="K303" s="106"/>
    </row>
    <row r="304" spans="3:12" ht="30.75" thickBot="1">
      <c r="C304" s="120" t="s">
        <v>44</v>
      </c>
      <c r="D304" s="123" t="s">
        <v>45</v>
      </c>
      <c r="E304" s="122" t="s">
        <v>55</v>
      </c>
      <c r="F304" s="122" t="s">
        <v>57</v>
      </c>
      <c r="G304" s="121" t="s">
        <v>27</v>
      </c>
      <c r="H304" s="127" t="s">
        <v>133</v>
      </c>
      <c r="I304" s="122" t="s">
        <v>46</v>
      </c>
      <c r="J304" s="122" t="s">
        <v>134</v>
      </c>
      <c r="K304" s="122" t="s">
        <v>412</v>
      </c>
      <c r="L304" s="122" t="s">
        <v>413</v>
      </c>
    </row>
    <row r="305" spans="3:12">
      <c r="C305" s="260" t="s">
        <v>47</v>
      </c>
      <c r="D305" s="797">
        <v>30</v>
      </c>
      <c r="E305" s="261"/>
      <c r="F305" s="109">
        <v>30000</v>
      </c>
      <c r="G305" s="262">
        <f t="shared" ref="G305:G313" si="32">E305*F305</f>
        <v>0</v>
      </c>
      <c r="H305" s="263" t="s">
        <v>131</v>
      </c>
      <c r="I305" s="110" t="s">
        <v>705</v>
      </c>
      <c r="J305" s="110" t="str">
        <f>VLOOKUP(I305,Presupuesto!$B$11:$C$566,2,0)</f>
        <v>SERVICIOS DE CAPACITACION.</v>
      </c>
      <c r="K305" s="264" t="s">
        <v>1382</v>
      </c>
      <c r="L305" s="110" t="s">
        <v>396</v>
      </c>
    </row>
    <row r="306" spans="3:12">
      <c r="C306" s="93" t="s">
        <v>48</v>
      </c>
      <c r="D306" s="798"/>
      <c r="E306" s="195">
        <v>10</v>
      </c>
      <c r="F306" s="94">
        <v>0</v>
      </c>
      <c r="G306" s="91">
        <f t="shared" si="32"/>
        <v>0</v>
      </c>
      <c r="H306" s="155"/>
      <c r="I306" s="92" t="s">
        <v>723</v>
      </c>
      <c r="J306" s="92" t="str">
        <f>VLOOKUP(I306,Presupuesto!$B$11:$C$566,2,0)</f>
        <v>SERVICIOS DE IMPRENTA PUBLIC.Y REPRODUCCION</v>
      </c>
      <c r="K306" s="92" t="str">
        <f>$K$17</f>
        <v>Gobernabilidad y Procesos  de Gestión Descentralizada en Redes</v>
      </c>
      <c r="L306" s="92" t="s">
        <v>414</v>
      </c>
    </row>
    <row r="307" spans="3:12">
      <c r="C307" s="93" t="s">
        <v>49</v>
      </c>
      <c r="D307" s="798"/>
      <c r="E307" s="195">
        <f>D305</f>
        <v>30</v>
      </c>
      <c r="F307" s="94">
        <v>100</v>
      </c>
      <c r="G307" s="91">
        <f t="shared" si="32"/>
        <v>3000</v>
      </c>
      <c r="H307" s="155" t="s">
        <v>131</v>
      </c>
      <c r="I307" s="92" t="s">
        <v>798</v>
      </c>
      <c r="J307" s="92" t="str">
        <f>VLOOKUP(I307,Presupuesto!$B$11:$C$566,2,0)</f>
        <v>ALIMENTOS B EBIDAS PARA PERSONAS</v>
      </c>
      <c r="K307" s="92" t="s">
        <v>1373</v>
      </c>
      <c r="L307" s="92" t="s">
        <v>398</v>
      </c>
    </row>
    <row r="308" spans="3:12">
      <c r="C308" s="93" t="s">
        <v>50</v>
      </c>
      <c r="D308" s="798"/>
      <c r="E308" s="145">
        <v>0</v>
      </c>
      <c r="F308" s="112">
        <v>10000</v>
      </c>
      <c r="G308" s="91">
        <f t="shared" si="32"/>
        <v>0</v>
      </c>
      <c r="H308" s="155"/>
      <c r="I308" s="258" t="s">
        <v>302</v>
      </c>
      <c r="J308" s="92" t="str">
        <f>VLOOKUP(I308,Presupuesto!$B$11:$C$566,2,0)</f>
        <v>PASAJES (26100-00)</v>
      </c>
      <c r="K308" s="92" t="str">
        <f t="shared" ref="K308:K314" si="33">$K$17</f>
        <v>Gobernabilidad y Procesos  de Gestión Descentralizada en Redes</v>
      </c>
      <c r="L308" s="92" t="s">
        <v>414</v>
      </c>
    </row>
    <row r="309" spans="3:12">
      <c r="C309" s="93" t="s">
        <v>421</v>
      </c>
      <c r="D309" s="798"/>
      <c r="E309" s="145">
        <v>0</v>
      </c>
      <c r="F309" s="112">
        <v>250</v>
      </c>
      <c r="G309" s="91">
        <f t="shared" si="32"/>
        <v>0</v>
      </c>
      <c r="H309" s="155"/>
      <c r="I309" s="92" t="s">
        <v>827</v>
      </c>
      <c r="J309" s="92" t="str">
        <f>VLOOKUP(I309,Presupuesto!$B$11:$C$566,2,0)</f>
        <v>PRODUCTOS PAPEL Y CARTON</v>
      </c>
      <c r="K309" s="92" t="str">
        <f t="shared" si="33"/>
        <v>Gobernabilidad y Procesos  de Gestión Descentralizada en Redes</v>
      </c>
      <c r="L309" s="92" t="s">
        <v>414</v>
      </c>
    </row>
    <row r="310" spans="3:12">
      <c r="C310" s="93" t="s">
        <v>51</v>
      </c>
      <c r="D310" s="798"/>
      <c r="E310" s="195">
        <f>(D305*25)/500</f>
        <v>1.5</v>
      </c>
      <c r="F310" s="94">
        <v>85</v>
      </c>
      <c r="G310" s="91">
        <f t="shared" si="32"/>
        <v>127.5</v>
      </c>
      <c r="H310" s="155" t="s">
        <v>131</v>
      </c>
      <c r="I310" s="92" t="s">
        <v>827</v>
      </c>
      <c r="J310" s="92" t="str">
        <f>VLOOKUP(I310,Presupuesto!$B$11:$C$566,2,0)</f>
        <v>PRODUCTOS PAPEL Y CARTON</v>
      </c>
      <c r="K310" s="92" t="s">
        <v>1373</v>
      </c>
      <c r="L310" s="92" t="s">
        <v>414</v>
      </c>
    </row>
    <row r="311" spans="3:12">
      <c r="C311" s="93" t="s">
        <v>125</v>
      </c>
      <c r="D311" s="798"/>
      <c r="E311" s="195">
        <f>D305/12</f>
        <v>2.5</v>
      </c>
      <c r="F311" s="94">
        <v>36</v>
      </c>
      <c r="G311" s="91">
        <f t="shared" si="32"/>
        <v>90</v>
      </c>
      <c r="H311" s="155" t="s">
        <v>131</v>
      </c>
      <c r="I311" s="92" t="s">
        <v>948</v>
      </c>
      <c r="J311" s="92" t="str">
        <f>VLOOKUP(I311,Presupuesto!$B$11:$C$566,2,0)</f>
        <v>UTILES DE ESCRITORIO, OFICINA Y ENSE¥ANZA</v>
      </c>
      <c r="K311" s="92" t="s">
        <v>1373</v>
      </c>
      <c r="L311" s="92" t="s">
        <v>414</v>
      </c>
    </row>
    <row r="312" spans="3:12">
      <c r="C312" s="93" t="s">
        <v>34</v>
      </c>
      <c r="D312" s="798"/>
      <c r="E312" s="195">
        <f>D305/12</f>
        <v>2.5</v>
      </c>
      <c r="F312" s="94">
        <v>80</v>
      </c>
      <c r="G312" s="91">
        <f t="shared" si="32"/>
        <v>200</v>
      </c>
      <c r="H312" s="155" t="s">
        <v>131</v>
      </c>
      <c r="I312" s="92" t="s">
        <v>948</v>
      </c>
      <c r="J312" s="92" t="str">
        <f>VLOOKUP(I312,Presupuesto!$B$11:$C$566,2,0)</f>
        <v>UTILES DE ESCRITORIO, OFICINA Y ENSE¥ANZA</v>
      </c>
      <c r="K312" s="92" t="s">
        <v>1373</v>
      </c>
      <c r="L312" s="92" t="s">
        <v>414</v>
      </c>
    </row>
    <row r="313" spans="3:12">
      <c r="C313" s="103" t="s">
        <v>52</v>
      </c>
      <c r="D313" s="798"/>
      <c r="E313" s="207">
        <v>0</v>
      </c>
      <c r="F313" s="113">
        <v>25</v>
      </c>
      <c r="G313" s="91">
        <f t="shared" si="32"/>
        <v>0</v>
      </c>
      <c r="H313" s="155"/>
      <c r="I313" s="92" t="s">
        <v>948</v>
      </c>
      <c r="J313" s="92" t="str">
        <f>VLOOKUP(I313,Presupuesto!$B$11:$C$566,2,0)</f>
        <v>UTILES DE ESCRITORIO, OFICINA Y ENSE¥ANZA</v>
      </c>
      <c r="K313" s="92" t="str">
        <f t="shared" si="33"/>
        <v>Gobernabilidad y Procesos  de Gestión Descentralizada en Redes</v>
      </c>
      <c r="L313" s="92" t="s">
        <v>414</v>
      </c>
    </row>
    <row r="314" spans="3:12" ht="15.75" thickBot="1">
      <c r="C314" s="211" t="s">
        <v>434</v>
      </c>
      <c r="D314" s="212">
        <v>0</v>
      </c>
      <c r="E314" s="265">
        <v>0</v>
      </c>
      <c r="F314" s="98">
        <f>HLOOKUP(C314,$AH$2:$BU$3,2,0)</f>
        <v>1150</v>
      </c>
      <c r="G314" s="99">
        <f>D314*E314*F314</f>
        <v>0</v>
      </c>
      <c r="H314" s="266"/>
      <c r="I314" s="267" t="s">
        <v>303</v>
      </c>
      <c r="J314" s="100" t="str">
        <f>VLOOKUP(I314,Presupuesto!$B$11:$C$566,2,0)</f>
        <v>VIATICOS (26200-00)</v>
      </c>
      <c r="K314" s="268" t="str">
        <f t="shared" si="33"/>
        <v>Gobernabilidad y Procesos  de Gestión Descentralizada en Redes</v>
      </c>
      <c r="L314" s="268" t="s">
        <v>414</v>
      </c>
    </row>
    <row r="315" spans="3:12" ht="15.75" thickBot="1"/>
    <row r="316" spans="3:12" ht="15.75" thickBot="1">
      <c r="C316" s="29" t="s">
        <v>43</v>
      </c>
      <c r="D316" s="30">
        <f>SUM(G323:G332)</f>
        <v>6278.333333333333</v>
      </c>
      <c r="E316" s="87"/>
      <c r="F316" s="87"/>
      <c r="G316" s="87"/>
      <c r="H316" s="70"/>
      <c r="I316" s="70"/>
      <c r="J316" s="70"/>
      <c r="K316" s="106"/>
    </row>
    <row r="317" spans="3:12">
      <c r="C317" s="69"/>
      <c r="D317" s="31"/>
      <c r="E317" s="87"/>
      <c r="F317" s="87"/>
      <c r="G317" s="87"/>
      <c r="H317" s="70"/>
      <c r="I317" s="70"/>
      <c r="J317" s="70"/>
      <c r="K317" s="106"/>
    </row>
    <row r="318" spans="3:12">
      <c r="C318" s="69"/>
      <c r="D318" s="31"/>
      <c r="E318" s="87"/>
      <c r="F318" s="87"/>
      <c r="G318" s="87"/>
      <c r="H318" s="70"/>
      <c r="I318" s="70"/>
      <c r="J318" s="70"/>
      <c r="K318" s="106"/>
    </row>
    <row r="319" spans="3:12" ht="15.75">
      <c r="C319" s="199" t="s">
        <v>394</v>
      </c>
      <c r="D319" s="300" t="s">
        <v>2047</v>
      </c>
      <c r="E319" s="87"/>
      <c r="F319" s="87"/>
      <c r="G319" s="87"/>
      <c r="H319" s="70"/>
      <c r="I319" s="70"/>
      <c r="J319" s="70"/>
      <c r="K319" s="106"/>
    </row>
    <row r="320" spans="3:12" ht="18.75">
      <c r="C320" s="203" t="str">
        <f>IFERROR(VLOOKUP(D319,'Desarrollo e Innov. Curricular'!$G:$H,2,FALSE),IFERROR(VLOOKUP(D319,'Investigación Científica'!$G:$H,2,FALSE),IFERROR(VLOOKUP(D319,'Vinculación Univ. Sociedad'!$G:$H,2,FALSE),IFERROR(VLOOKUP(D319,'Docencia y Profesorado Universi'!$G:$H,2,FALSE),IFERROR(VLOOKUP(D319,'Estudiantes y Graduados'!$G:$H,2,FALSE),IFERROR(VLOOKUP(D319,'10Gestion Administrativa'!$G:$H,2,FALSE),IFERROR(VLOOKUP(D319,'Gestión Académica'!$G:$H,2,FALSE),IFERROR(VLOOKUP(D319,'Aseguramiento de la Calidad'!$G:$H,2,FALSE),IFERROR(VLOOKUP(D319,'Gestión del Conocimiento'!$G:$H,2,FALSE),IFERROR(VLOOKUP(D319,'Gobernabilidad y Procesos...'!$G:$H,2,FALSE),IFERROR(VLOOKUP(D319,'Gestión del Talento Humano'!$G:$H,2,FALSE),IFERROR(VLOOKUP(D319,'Internacionalización de la E.S.'!$G:$H,2,FALSE),IFERROR(VLOOKUP(D319,'Cultura de Innovación Insti...'!$G:$H,2,FALSE),VLOOKUP(D319,'Lo Esencial de la Reforma Univ.'!$G:$H,2,0))))))))))))))</f>
        <v>2. Establecer las líneas de investigación de la Facultad y la estrategia para vincularlas al ejercicio docente, mediante un proceso de discusión  sobre el estado del arte en el área y los modos de ejecución en los espacios educativos.</v>
      </c>
      <c r="D320" s="31"/>
      <c r="E320" s="87"/>
      <c r="F320" s="87"/>
      <c r="G320" s="87"/>
      <c r="H320" s="70"/>
      <c r="I320" s="70"/>
      <c r="J320" s="70"/>
      <c r="K320" s="106"/>
    </row>
    <row r="321" spans="3:12" ht="15.75" thickBot="1">
      <c r="C321" s="69"/>
      <c r="D321" s="31"/>
      <c r="E321" s="87"/>
      <c r="F321" s="87"/>
      <c r="G321" s="87"/>
      <c r="H321" s="70"/>
      <c r="I321" s="70"/>
      <c r="J321" s="70"/>
      <c r="K321" s="106"/>
    </row>
    <row r="322" spans="3:12" ht="30.75" thickBot="1">
      <c r="C322" s="120" t="s">
        <v>44</v>
      </c>
      <c r="D322" s="123" t="s">
        <v>45</v>
      </c>
      <c r="E322" s="122" t="s">
        <v>55</v>
      </c>
      <c r="F322" s="122" t="s">
        <v>57</v>
      </c>
      <c r="G322" s="121" t="s">
        <v>27</v>
      </c>
      <c r="H322" s="127" t="s">
        <v>133</v>
      </c>
      <c r="I322" s="122" t="s">
        <v>46</v>
      </c>
      <c r="J322" s="122" t="s">
        <v>134</v>
      </c>
      <c r="K322" s="122" t="s">
        <v>412</v>
      </c>
      <c r="L322" s="122" t="s">
        <v>413</v>
      </c>
    </row>
    <row r="323" spans="3:12">
      <c r="C323" s="260" t="s">
        <v>47</v>
      </c>
      <c r="D323" s="797">
        <v>20</v>
      </c>
      <c r="E323" s="261"/>
      <c r="F323" s="109">
        <v>30000</v>
      </c>
      <c r="G323" s="262">
        <f t="shared" ref="G323:G331" si="34">E323*F323</f>
        <v>0</v>
      </c>
      <c r="H323" s="263" t="s">
        <v>131</v>
      </c>
      <c r="I323" s="110" t="s">
        <v>705</v>
      </c>
      <c r="J323" s="110" t="str">
        <f>VLOOKUP(I323,Presupuesto!$B$11:$C$566,2,0)</f>
        <v>SERVICIOS DE CAPACITACION.</v>
      </c>
      <c r="K323" s="264" t="s">
        <v>1382</v>
      </c>
      <c r="L323" s="110" t="s">
        <v>396</v>
      </c>
    </row>
    <row r="324" spans="3:12">
      <c r="C324" s="93" t="s">
        <v>48</v>
      </c>
      <c r="D324" s="798"/>
      <c r="E324" s="195">
        <v>10</v>
      </c>
      <c r="F324" s="94">
        <v>0</v>
      </c>
      <c r="G324" s="91">
        <f t="shared" si="34"/>
        <v>0</v>
      </c>
      <c r="H324" s="155"/>
      <c r="I324" s="92" t="s">
        <v>723</v>
      </c>
      <c r="J324" s="92" t="str">
        <f>VLOOKUP(I324,Presupuesto!$B$11:$C$566,2,0)</f>
        <v>SERVICIOS DE IMPRENTA PUBLIC.Y REPRODUCCION</v>
      </c>
      <c r="K324" s="92" t="str">
        <f>$K$17</f>
        <v>Gobernabilidad y Procesos  de Gestión Descentralizada en Redes</v>
      </c>
      <c r="L324" s="92" t="s">
        <v>414</v>
      </c>
    </row>
    <row r="325" spans="3:12">
      <c r="C325" s="93" t="s">
        <v>49</v>
      </c>
      <c r="D325" s="798"/>
      <c r="E325" s="195">
        <f>D323</f>
        <v>20</v>
      </c>
      <c r="F325" s="94">
        <v>300</v>
      </c>
      <c r="G325" s="91">
        <f t="shared" si="34"/>
        <v>6000</v>
      </c>
      <c r="H325" s="155" t="s">
        <v>131</v>
      </c>
      <c r="I325" s="92" t="s">
        <v>798</v>
      </c>
      <c r="J325" s="92" t="str">
        <f>VLOOKUP(I325,Presupuesto!$B$11:$C$566,2,0)</f>
        <v>ALIMENTOS B EBIDAS PARA PERSONAS</v>
      </c>
      <c r="K325" s="92" t="s">
        <v>1373</v>
      </c>
      <c r="L325" s="92" t="s">
        <v>398</v>
      </c>
    </row>
    <row r="326" spans="3:12">
      <c r="C326" s="93" t="s">
        <v>50</v>
      </c>
      <c r="D326" s="798"/>
      <c r="E326" s="145">
        <v>0</v>
      </c>
      <c r="F326" s="112">
        <v>10000</v>
      </c>
      <c r="G326" s="91">
        <f t="shared" si="34"/>
        <v>0</v>
      </c>
      <c r="H326" s="155"/>
      <c r="I326" s="258" t="s">
        <v>302</v>
      </c>
      <c r="J326" s="92" t="str">
        <f>VLOOKUP(I326,Presupuesto!$B$11:$C$566,2,0)</f>
        <v>PASAJES (26100-00)</v>
      </c>
      <c r="K326" s="92" t="str">
        <f t="shared" ref="K326:K332" si="35">$K$17</f>
        <v>Gobernabilidad y Procesos  de Gestión Descentralizada en Redes</v>
      </c>
      <c r="L326" s="92" t="s">
        <v>414</v>
      </c>
    </row>
    <row r="327" spans="3:12">
      <c r="C327" s="93" t="s">
        <v>421</v>
      </c>
      <c r="D327" s="798"/>
      <c r="E327" s="145">
        <v>0</v>
      </c>
      <c r="F327" s="112">
        <v>250</v>
      </c>
      <c r="G327" s="91">
        <f t="shared" si="34"/>
        <v>0</v>
      </c>
      <c r="H327" s="155"/>
      <c r="I327" s="92" t="s">
        <v>827</v>
      </c>
      <c r="J327" s="92" t="str">
        <f>VLOOKUP(I327,Presupuesto!$B$11:$C$566,2,0)</f>
        <v>PRODUCTOS PAPEL Y CARTON</v>
      </c>
      <c r="K327" s="92" t="str">
        <f t="shared" si="35"/>
        <v>Gobernabilidad y Procesos  de Gestión Descentralizada en Redes</v>
      </c>
      <c r="L327" s="92" t="s">
        <v>414</v>
      </c>
    </row>
    <row r="328" spans="3:12">
      <c r="C328" s="93" t="s">
        <v>51</v>
      </c>
      <c r="D328" s="798"/>
      <c r="E328" s="195">
        <f>(D323*25)/500</f>
        <v>1</v>
      </c>
      <c r="F328" s="94">
        <v>85</v>
      </c>
      <c r="G328" s="91">
        <f t="shared" si="34"/>
        <v>85</v>
      </c>
      <c r="H328" s="155" t="s">
        <v>131</v>
      </c>
      <c r="I328" s="92" t="s">
        <v>827</v>
      </c>
      <c r="J328" s="92" t="str">
        <f>VLOOKUP(I328,Presupuesto!$B$11:$C$566,2,0)</f>
        <v>PRODUCTOS PAPEL Y CARTON</v>
      </c>
      <c r="K328" s="92" t="s">
        <v>1373</v>
      </c>
      <c r="L328" s="92" t="s">
        <v>414</v>
      </c>
    </row>
    <row r="329" spans="3:12">
      <c r="C329" s="93" t="s">
        <v>125</v>
      </c>
      <c r="D329" s="798"/>
      <c r="E329" s="195">
        <f>D323/12</f>
        <v>1.6666666666666667</v>
      </c>
      <c r="F329" s="94">
        <v>36</v>
      </c>
      <c r="G329" s="91">
        <f t="shared" si="34"/>
        <v>60</v>
      </c>
      <c r="H329" s="155" t="s">
        <v>131</v>
      </c>
      <c r="I329" s="92" t="s">
        <v>948</v>
      </c>
      <c r="J329" s="92" t="str">
        <f>VLOOKUP(I329,Presupuesto!$B$11:$C$566,2,0)</f>
        <v>UTILES DE ESCRITORIO, OFICINA Y ENSE¥ANZA</v>
      </c>
      <c r="K329" s="92" t="s">
        <v>1373</v>
      </c>
      <c r="L329" s="92" t="s">
        <v>414</v>
      </c>
    </row>
    <row r="330" spans="3:12">
      <c r="C330" s="93" t="s">
        <v>34</v>
      </c>
      <c r="D330" s="798"/>
      <c r="E330" s="195">
        <f>D323/12</f>
        <v>1.6666666666666667</v>
      </c>
      <c r="F330" s="94">
        <v>80</v>
      </c>
      <c r="G330" s="91">
        <f t="shared" si="34"/>
        <v>133.33333333333334</v>
      </c>
      <c r="H330" s="155" t="s">
        <v>131</v>
      </c>
      <c r="I330" s="92" t="s">
        <v>948</v>
      </c>
      <c r="J330" s="92" t="str">
        <f>VLOOKUP(I330,Presupuesto!$B$11:$C$566,2,0)</f>
        <v>UTILES DE ESCRITORIO, OFICINA Y ENSE¥ANZA</v>
      </c>
      <c r="K330" s="92" t="s">
        <v>1373</v>
      </c>
      <c r="L330" s="92" t="s">
        <v>414</v>
      </c>
    </row>
    <row r="331" spans="3:12">
      <c r="C331" s="103" t="s">
        <v>52</v>
      </c>
      <c r="D331" s="798"/>
      <c r="E331" s="207">
        <v>0</v>
      </c>
      <c r="F331" s="113">
        <v>25</v>
      </c>
      <c r="G331" s="91">
        <f t="shared" si="34"/>
        <v>0</v>
      </c>
      <c r="H331" s="155"/>
      <c r="I331" s="92" t="s">
        <v>948</v>
      </c>
      <c r="J331" s="92" t="str">
        <f>VLOOKUP(I331,Presupuesto!$B$11:$C$566,2,0)</f>
        <v>UTILES DE ESCRITORIO, OFICINA Y ENSE¥ANZA</v>
      </c>
      <c r="K331" s="92" t="str">
        <f t="shared" si="35"/>
        <v>Gobernabilidad y Procesos  de Gestión Descentralizada en Redes</v>
      </c>
      <c r="L331" s="92" t="s">
        <v>414</v>
      </c>
    </row>
    <row r="332" spans="3:12" ht="15.75" thickBot="1">
      <c r="C332" s="211" t="s">
        <v>434</v>
      </c>
      <c r="D332" s="212">
        <v>0</v>
      </c>
      <c r="E332" s="265">
        <v>0</v>
      </c>
      <c r="F332" s="98">
        <f>HLOOKUP(C332,$AH$2:$BU$3,2,0)</f>
        <v>1150</v>
      </c>
      <c r="G332" s="99">
        <f>D332*E332*F332</f>
        <v>0</v>
      </c>
      <c r="H332" s="266"/>
      <c r="I332" s="267" t="s">
        <v>303</v>
      </c>
      <c r="J332" s="100" t="str">
        <f>VLOOKUP(I332,Presupuesto!$B$11:$C$566,2,0)</f>
        <v>VIATICOS (26200-00)</v>
      </c>
      <c r="K332" s="268" t="str">
        <f t="shared" si="35"/>
        <v>Gobernabilidad y Procesos  de Gestión Descentralizada en Redes</v>
      </c>
      <c r="L332" s="268" t="s">
        <v>414</v>
      </c>
    </row>
    <row r="333" spans="3:12" ht="15.75" thickBot="1"/>
    <row r="334" spans="3:12" ht="15.75" thickBot="1">
      <c r="C334" s="29" t="s">
        <v>43</v>
      </c>
      <c r="D334" s="30">
        <f>SUM(G341:G350)</f>
        <v>6417.5</v>
      </c>
      <c r="E334" s="87"/>
      <c r="F334" s="87"/>
      <c r="G334" s="87"/>
      <c r="H334" s="70"/>
      <c r="I334" s="70"/>
      <c r="J334" s="70"/>
      <c r="K334" s="106"/>
    </row>
    <row r="335" spans="3:12">
      <c r="C335" s="69"/>
      <c r="D335" s="31"/>
      <c r="E335" s="87"/>
      <c r="F335" s="87"/>
      <c r="G335" s="87"/>
      <c r="H335" s="70"/>
      <c r="I335" s="70"/>
      <c r="J335" s="70"/>
      <c r="K335" s="106"/>
    </row>
    <row r="336" spans="3:12">
      <c r="C336" s="69"/>
      <c r="D336" s="31"/>
      <c r="E336" s="87"/>
      <c r="F336" s="87"/>
      <c r="G336" s="87"/>
      <c r="H336" s="70"/>
      <c r="I336" s="70"/>
      <c r="J336" s="70"/>
      <c r="K336" s="106"/>
    </row>
    <row r="337" spans="3:12" ht="15.75">
      <c r="C337" s="199" t="s">
        <v>394</v>
      </c>
      <c r="D337" s="300" t="s">
        <v>2048</v>
      </c>
      <c r="E337" s="87"/>
      <c r="F337" s="87"/>
      <c r="G337" s="87"/>
      <c r="H337" s="70"/>
      <c r="I337" s="70"/>
      <c r="J337" s="70"/>
      <c r="K337" s="106"/>
    </row>
    <row r="338" spans="3:12" ht="18.75">
      <c r="C338" s="203" t="str">
        <f>IFERROR(VLOOKUP(D337,'Desarrollo e Innov. Curricular'!$G:$H,2,FALSE),IFERROR(VLOOKUP(D337,'Investigación Científica'!$G:$H,2,FALSE),IFERROR(VLOOKUP(D337,'Vinculación Univ. Sociedad'!$G:$H,2,FALSE),IFERROR(VLOOKUP(D337,'Docencia y Profesorado Universi'!$G:$H,2,FALSE),IFERROR(VLOOKUP(D337,'Estudiantes y Graduados'!$G:$H,2,FALSE),IFERROR(VLOOKUP(D337,'10Gestion Administrativa'!$G:$H,2,FALSE),IFERROR(VLOOKUP(D337,'Gestión Académica'!$G:$H,2,FALSE),IFERROR(VLOOKUP(D337,'Aseguramiento de la Calidad'!$G:$H,2,FALSE),IFERROR(VLOOKUP(D337,'Gestión del Conocimiento'!$G:$H,2,FALSE),IFERROR(VLOOKUP(D337,'Gobernabilidad y Procesos...'!$G:$H,2,FALSE),IFERROR(VLOOKUP(D337,'Gestión del Talento Humano'!$G:$H,2,FALSE),IFERROR(VLOOKUP(D337,'Internacionalización de la E.S.'!$G:$H,2,FALSE),IFERROR(VLOOKUP(D337,'Cultura de Innovación Insti...'!$G:$H,2,FALSE),VLOOKUP(D337,'Lo Esencial de la Reforma Univ.'!$G:$H,2,0))))))))))))))</f>
        <v>3. Desarrollar el proyecto de Bibliotecas especializadas con literatura en materia de investigación en humanidades y artes.</v>
      </c>
      <c r="D338" s="31"/>
      <c r="E338" s="87"/>
      <c r="F338" s="87"/>
      <c r="G338" s="87"/>
      <c r="H338" s="70"/>
      <c r="I338" s="70"/>
      <c r="J338" s="70"/>
      <c r="K338" s="106"/>
    </row>
    <row r="339" spans="3:12" ht="15.75" thickBot="1">
      <c r="C339" s="69"/>
      <c r="D339" s="31"/>
      <c r="E339" s="87"/>
      <c r="F339" s="87"/>
      <c r="G339" s="87"/>
      <c r="H339" s="70"/>
      <c r="I339" s="70"/>
      <c r="J339" s="70"/>
      <c r="K339" s="106"/>
    </row>
    <row r="340" spans="3:12" ht="30.75" thickBot="1">
      <c r="C340" s="120" t="s">
        <v>44</v>
      </c>
      <c r="D340" s="123" t="s">
        <v>45</v>
      </c>
      <c r="E340" s="122" t="s">
        <v>55</v>
      </c>
      <c r="F340" s="122" t="s">
        <v>57</v>
      </c>
      <c r="G340" s="121" t="s">
        <v>27</v>
      </c>
      <c r="H340" s="127" t="s">
        <v>133</v>
      </c>
      <c r="I340" s="122" t="s">
        <v>46</v>
      </c>
      <c r="J340" s="122" t="s">
        <v>134</v>
      </c>
      <c r="K340" s="122" t="s">
        <v>412</v>
      </c>
      <c r="L340" s="122" t="s">
        <v>413</v>
      </c>
    </row>
    <row r="341" spans="3:12">
      <c r="C341" s="260" t="s">
        <v>47</v>
      </c>
      <c r="D341" s="797">
        <v>30</v>
      </c>
      <c r="E341" s="261"/>
      <c r="F341" s="109">
        <v>30000</v>
      </c>
      <c r="G341" s="262">
        <f t="shared" ref="G341:G349" si="36">E341*F341</f>
        <v>0</v>
      </c>
      <c r="H341" s="263" t="s">
        <v>131</v>
      </c>
      <c r="I341" s="110" t="s">
        <v>705</v>
      </c>
      <c r="J341" s="110" t="str">
        <f>VLOOKUP(I341,Presupuesto!$B$11:$C$566,2,0)</f>
        <v>SERVICIOS DE CAPACITACION.</v>
      </c>
      <c r="K341" s="264" t="s">
        <v>1382</v>
      </c>
      <c r="L341" s="110" t="s">
        <v>396</v>
      </c>
    </row>
    <row r="342" spans="3:12">
      <c r="C342" s="93" t="s">
        <v>48</v>
      </c>
      <c r="D342" s="798"/>
      <c r="E342" s="195">
        <v>10</v>
      </c>
      <c r="F342" s="94">
        <v>0</v>
      </c>
      <c r="G342" s="91">
        <f t="shared" si="36"/>
        <v>0</v>
      </c>
      <c r="H342" s="155"/>
      <c r="I342" s="92" t="s">
        <v>723</v>
      </c>
      <c r="J342" s="92" t="str">
        <f>VLOOKUP(I342,Presupuesto!$B$11:$C$566,2,0)</f>
        <v>SERVICIOS DE IMPRENTA PUBLIC.Y REPRODUCCION</v>
      </c>
      <c r="K342" s="92" t="str">
        <f>$K$17</f>
        <v>Gobernabilidad y Procesos  de Gestión Descentralizada en Redes</v>
      </c>
      <c r="L342" s="92" t="s">
        <v>414</v>
      </c>
    </row>
    <row r="343" spans="3:12">
      <c r="C343" s="93" t="s">
        <v>49</v>
      </c>
      <c r="D343" s="798"/>
      <c r="E343" s="195">
        <f>D341</f>
        <v>30</v>
      </c>
      <c r="F343" s="94">
        <v>200</v>
      </c>
      <c r="G343" s="91">
        <f t="shared" si="36"/>
        <v>6000</v>
      </c>
      <c r="H343" s="155" t="s">
        <v>131</v>
      </c>
      <c r="I343" s="92" t="s">
        <v>798</v>
      </c>
      <c r="J343" s="92" t="str">
        <f>VLOOKUP(I343,Presupuesto!$B$11:$C$566,2,0)</f>
        <v>ALIMENTOS B EBIDAS PARA PERSONAS</v>
      </c>
      <c r="K343" s="92" t="s">
        <v>1373</v>
      </c>
      <c r="L343" s="92" t="s">
        <v>398</v>
      </c>
    </row>
    <row r="344" spans="3:12">
      <c r="C344" s="93" t="s">
        <v>50</v>
      </c>
      <c r="D344" s="798"/>
      <c r="E344" s="145">
        <v>0</v>
      </c>
      <c r="F344" s="112">
        <v>10000</v>
      </c>
      <c r="G344" s="91">
        <f t="shared" si="36"/>
        <v>0</v>
      </c>
      <c r="H344" s="155"/>
      <c r="I344" s="258" t="s">
        <v>302</v>
      </c>
      <c r="J344" s="92" t="str">
        <f>VLOOKUP(I344,Presupuesto!$B$11:$C$566,2,0)</f>
        <v>PASAJES (26100-00)</v>
      </c>
      <c r="K344" s="92" t="str">
        <f t="shared" ref="K344:K350" si="37">$K$17</f>
        <v>Gobernabilidad y Procesos  de Gestión Descentralizada en Redes</v>
      </c>
      <c r="L344" s="92" t="s">
        <v>414</v>
      </c>
    </row>
    <row r="345" spans="3:12">
      <c r="C345" s="93" t="s">
        <v>421</v>
      </c>
      <c r="D345" s="798"/>
      <c r="E345" s="145">
        <v>0</v>
      </c>
      <c r="F345" s="112">
        <v>250</v>
      </c>
      <c r="G345" s="91">
        <f t="shared" si="36"/>
        <v>0</v>
      </c>
      <c r="H345" s="155"/>
      <c r="I345" s="92" t="s">
        <v>827</v>
      </c>
      <c r="J345" s="92" t="str">
        <f>VLOOKUP(I345,Presupuesto!$B$11:$C$566,2,0)</f>
        <v>PRODUCTOS PAPEL Y CARTON</v>
      </c>
      <c r="K345" s="92" t="str">
        <f t="shared" si="37"/>
        <v>Gobernabilidad y Procesos  de Gestión Descentralizada en Redes</v>
      </c>
      <c r="L345" s="92" t="s">
        <v>414</v>
      </c>
    </row>
    <row r="346" spans="3:12">
      <c r="C346" s="93" t="s">
        <v>51</v>
      </c>
      <c r="D346" s="798"/>
      <c r="E346" s="195">
        <f>(D341*25)/500</f>
        <v>1.5</v>
      </c>
      <c r="F346" s="94">
        <v>85</v>
      </c>
      <c r="G346" s="91">
        <f t="shared" si="36"/>
        <v>127.5</v>
      </c>
      <c r="H346" s="155" t="s">
        <v>131</v>
      </c>
      <c r="I346" s="92" t="s">
        <v>827</v>
      </c>
      <c r="J346" s="92" t="str">
        <f>VLOOKUP(I346,Presupuesto!$B$11:$C$566,2,0)</f>
        <v>PRODUCTOS PAPEL Y CARTON</v>
      </c>
      <c r="K346" s="92" t="s">
        <v>1373</v>
      </c>
      <c r="L346" s="92" t="s">
        <v>414</v>
      </c>
    </row>
    <row r="347" spans="3:12">
      <c r="C347" s="93" t="s">
        <v>125</v>
      </c>
      <c r="D347" s="798"/>
      <c r="E347" s="195">
        <f>D341/12</f>
        <v>2.5</v>
      </c>
      <c r="F347" s="94">
        <v>36</v>
      </c>
      <c r="G347" s="91">
        <f t="shared" si="36"/>
        <v>90</v>
      </c>
      <c r="H347" s="155" t="s">
        <v>131</v>
      </c>
      <c r="I347" s="92" t="s">
        <v>948</v>
      </c>
      <c r="J347" s="92" t="str">
        <f>VLOOKUP(I347,Presupuesto!$B$11:$C$566,2,0)</f>
        <v>UTILES DE ESCRITORIO, OFICINA Y ENSE¥ANZA</v>
      </c>
      <c r="K347" s="92" t="s">
        <v>1373</v>
      </c>
      <c r="L347" s="92" t="s">
        <v>414</v>
      </c>
    </row>
    <row r="348" spans="3:12">
      <c r="C348" s="93" t="s">
        <v>34</v>
      </c>
      <c r="D348" s="798"/>
      <c r="E348" s="195">
        <f>D341/12</f>
        <v>2.5</v>
      </c>
      <c r="F348" s="94">
        <v>80</v>
      </c>
      <c r="G348" s="91">
        <f t="shared" si="36"/>
        <v>200</v>
      </c>
      <c r="H348" s="155" t="s">
        <v>131</v>
      </c>
      <c r="I348" s="92" t="s">
        <v>948</v>
      </c>
      <c r="J348" s="92" t="str">
        <f>VLOOKUP(I348,Presupuesto!$B$11:$C$566,2,0)</f>
        <v>UTILES DE ESCRITORIO, OFICINA Y ENSE¥ANZA</v>
      </c>
      <c r="K348" s="92" t="s">
        <v>1373</v>
      </c>
      <c r="L348" s="92" t="s">
        <v>414</v>
      </c>
    </row>
    <row r="349" spans="3:12">
      <c r="C349" s="103" t="s">
        <v>52</v>
      </c>
      <c r="D349" s="798"/>
      <c r="E349" s="207">
        <v>0</v>
      </c>
      <c r="F349" s="113">
        <v>25</v>
      </c>
      <c r="G349" s="91">
        <f t="shared" si="36"/>
        <v>0</v>
      </c>
      <c r="H349" s="155"/>
      <c r="I349" s="92" t="s">
        <v>948</v>
      </c>
      <c r="J349" s="92" t="str">
        <f>VLOOKUP(I349,Presupuesto!$B$11:$C$566,2,0)</f>
        <v>UTILES DE ESCRITORIO, OFICINA Y ENSE¥ANZA</v>
      </c>
      <c r="K349" s="92" t="str">
        <f t="shared" si="37"/>
        <v>Gobernabilidad y Procesos  de Gestión Descentralizada en Redes</v>
      </c>
      <c r="L349" s="92" t="s">
        <v>414</v>
      </c>
    </row>
    <row r="350" spans="3:12" ht="15.75" thickBot="1">
      <c r="C350" s="211" t="s">
        <v>434</v>
      </c>
      <c r="D350" s="212">
        <v>0</v>
      </c>
      <c r="E350" s="265">
        <v>0</v>
      </c>
      <c r="F350" s="98">
        <f>HLOOKUP(C350,$AH$2:$BU$3,2,0)</f>
        <v>1150</v>
      </c>
      <c r="G350" s="99">
        <f>D350*E350*F350</f>
        <v>0</v>
      </c>
      <c r="H350" s="266"/>
      <c r="I350" s="267" t="s">
        <v>303</v>
      </c>
      <c r="J350" s="100" t="str">
        <f>VLOOKUP(I350,Presupuesto!$B$11:$C$566,2,0)</f>
        <v>VIATICOS (26200-00)</v>
      </c>
      <c r="K350" s="268" t="str">
        <f t="shared" si="37"/>
        <v>Gobernabilidad y Procesos  de Gestión Descentralizada en Redes</v>
      </c>
      <c r="L350" s="268" t="s">
        <v>414</v>
      </c>
    </row>
    <row r="351" spans="3:12" ht="15.75" thickBot="1"/>
    <row r="352" spans="3:12" ht="15.75" thickBot="1">
      <c r="C352" s="29" t="s">
        <v>43</v>
      </c>
      <c r="D352" s="30">
        <f>SUM(G359:G368)</f>
        <v>3987.0833333333335</v>
      </c>
      <c r="E352" s="87"/>
      <c r="F352" s="87"/>
      <c r="G352" s="87"/>
      <c r="H352" s="70"/>
      <c r="I352" s="70"/>
      <c r="J352" s="70"/>
      <c r="K352" s="106"/>
    </row>
    <row r="353" spans="3:12">
      <c r="C353" s="69"/>
      <c r="D353" s="31"/>
      <c r="E353" s="87"/>
      <c r="F353" s="87"/>
      <c r="G353" s="87"/>
      <c r="H353" s="70"/>
      <c r="I353" s="70"/>
      <c r="J353" s="70"/>
      <c r="K353" s="106"/>
    </row>
    <row r="354" spans="3:12">
      <c r="C354" s="69"/>
      <c r="D354" s="31"/>
      <c r="E354" s="87"/>
      <c r="F354" s="87"/>
      <c r="G354" s="87"/>
      <c r="H354" s="70"/>
      <c r="I354" s="70"/>
      <c r="J354" s="70"/>
      <c r="K354" s="106"/>
    </row>
    <row r="355" spans="3:12" ht="15.75">
      <c r="C355" s="199" t="s">
        <v>394</v>
      </c>
      <c r="D355" s="300" t="s">
        <v>2049</v>
      </c>
      <c r="E355" s="87"/>
      <c r="F355" s="87"/>
      <c r="G355" s="87"/>
      <c r="H355" s="70"/>
      <c r="I355" s="70"/>
      <c r="J355" s="70"/>
      <c r="K355" s="106"/>
    </row>
    <row r="356" spans="3:12" ht="18.75">
      <c r="C356" s="203">
        <f>IFERROR(VLOOKUP(D355,'Desarrollo e Innov. Curricular'!$G:$H,2,FALSE),IFERROR(VLOOKUP(D355,'Investigación Científica'!$G:$H,2,FALSE),IFERROR(VLOOKUP(D355,'Vinculación Univ. Sociedad'!$G:$H,2,FALSE),IFERROR(VLOOKUP(D355,'Docencia y Profesorado Universi'!$G:$H,2,FALSE),IFERROR(VLOOKUP(D355,'Estudiantes y Graduados'!$G:$H,2,FALSE),IFERROR(VLOOKUP(D355,'10Gestion Administrativa'!$G:$H,2,FALSE),IFERROR(VLOOKUP(D355,'Gestión Académica'!$G:$H,2,FALSE),IFERROR(VLOOKUP(D355,'Aseguramiento de la Calidad'!$G:$H,2,FALSE),IFERROR(VLOOKUP(D355,'Gestión del Conocimiento'!$G:$H,2,FALSE),IFERROR(VLOOKUP(D355,'Gobernabilidad y Procesos...'!$G:$H,2,FALSE),IFERROR(VLOOKUP(D355,'Gestión del Talento Humano'!$G:$H,2,FALSE),IFERROR(VLOOKUP(D355,'Internacionalización de la E.S.'!$G:$H,2,FALSE),IFERROR(VLOOKUP(D355,'Cultura de Innovación Insti...'!$G:$H,2,FALSE),VLOOKUP(D355,'Lo Esencial de la Reforma Univ.'!$G:$H,2,0))))))))))))))</f>
        <v>0</v>
      </c>
      <c r="D356" s="31"/>
      <c r="E356" s="87"/>
      <c r="F356" s="87"/>
      <c r="G356" s="87"/>
      <c r="H356" s="70"/>
      <c r="I356" s="70"/>
      <c r="J356" s="70"/>
      <c r="K356" s="106"/>
    </row>
    <row r="357" spans="3:12" ht="15.75" thickBot="1">
      <c r="C357" s="69"/>
      <c r="D357" s="31"/>
      <c r="E357" s="87"/>
      <c r="F357" s="87"/>
      <c r="G357" s="87"/>
      <c r="H357" s="70"/>
      <c r="I357" s="70"/>
      <c r="J357" s="70"/>
      <c r="K357" s="106"/>
    </row>
    <row r="358" spans="3:12" ht="30.75" thickBot="1">
      <c r="C358" s="120" t="s">
        <v>44</v>
      </c>
      <c r="D358" s="123" t="s">
        <v>45</v>
      </c>
      <c r="E358" s="122" t="s">
        <v>55</v>
      </c>
      <c r="F358" s="122" t="s">
        <v>57</v>
      </c>
      <c r="G358" s="121" t="s">
        <v>27</v>
      </c>
      <c r="H358" s="127" t="s">
        <v>133</v>
      </c>
      <c r="I358" s="122" t="s">
        <v>46</v>
      </c>
      <c r="J358" s="122" t="s">
        <v>134</v>
      </c>
      <c r="K358" s="122" t="s">
        <v>412</v>
      </c>
      <c r="L358" s="122" t="s">
        <v>413</v>
      </c>
    </row>
    <row r="359" spans="3:12">
      <c r="C359" s="260" t="s">
        <v>47</v>
      </c>
      <c r="D359" s="797">
        <v>35</v>
      </c>
      <c r="E359" s="261"/>
      <c r="F359" s="109">
        <v>30000</v>
      </c>
      <c r="G359" s="262">
        <f t="shared" ref="G359:G367" si="38">E359*F359</f>
        <v>0</v>
      </c>
      <c r="H359" s="263" t="s">
        <v>131</v>
      </c>
      <c r="I359" s="110" t="s">
        <v>705</v>
      </c>
      <c r="J359" s="110" t="str">
        <f>VLOOKUP(I359,Presupuesto!$B$11:$C$566,2,0)</f>
        <v>SERVICIOS DE CAPACITACION.</v>
      </c>
      <c r="K359" s="264" t="s">
        <v>1382</v>
      </c>
      <c r="L359" s="110" t="s">
        <v>396</v>
      </c>
    </row>
    <row r="360" spans="3:12">
      <c r="C360" s="93" t="s">
        <v>48</v>
      </c>
      <c r="D360" s="798"/>
      <c r="E360" s="195">
        <v>10</v>
      </c>
      <c r="F360" s="94">
        <v>0</v>
      </c>
      <c r="G360" s="91">
        <f t="shared" si="38"/>
        <v>0</v>
      </c>
      <c r="H360" s="155"/>
      <c r="I360" s="92" t="s">
        <v>723</v>
      </c>
      <c r="J360" s="92" t="str">
        <f>VLOOKUP(I360,Presupuesto!$B$11:$C$566,2,0)</f>
        <v>SERVICIOS DE IMPRENTA PUBLIC.Y REPRODUCCION</v>
      </c>
      <c r="K360" s="92" t="str">
        <f>$K$17</f>
        <v>Gobernabilidad y Procesos  de Gestión Descentralizada en Redes</v>
      </c>
      <c r="L360" s="92" t="s">
        <v>414</v>
      </c>
    </row>
    <row r="361" spans="3:12">
      <c r="C361" s="93" t="s">
        <v>49</v>
      </c>
      <c r="D361" s="798"/>
      <c r="E361" s="195">
        <f>D359</f>
        <v>35</v>
      </c>
      <c r="F361" s="94">
        <v>100</v>
      </c>
      <c r="G361" s="91">
        <f t="shared" si="38"/>
        <v>3500</v>
      </c>
      <c r="H361" s="155" t="s">
        <v>131</v>
      </c>
      <c r="I361" s="92" t="s">
        <v>798</v>
      </c>
      <c r="J361" s="92" t="str">
        <f>VLOOKUP(I361,Presupuesto!$B$11:$C$566,2,0)</f>
        <v>ALIMENTOS B EBIDAS PARA PERSONAS</v>
      </c>
      <c r="K361" s="92" t="s">
        <v>1373</v>
      </c>
      <c r="L361" s="92" t="s">
        <v>398</v>
      </c>
    </row>
    <row r="362" spans="3:12">
      <c r="C362" s="93" t="s">
        <v>50</v>
      </c>
      <c r="D362" s="798"/>
      <c r="E362" s="145">
        <v>0</v>
      </c>
      <c r="F362" s="112">
        <v>10000</v>
      </c>
      <c r="G362" s="91">
        <f t="shared" si="38"/>
        <v>0</v>
      </c>
      <c r="H362" s="155"/>
      <c r="I362" s="258" t="s">
        <v>302</v>
      </c>
      <c r="J362" s="92" t="str">
        <f>VLOOKUP(I362,Presupuesto!$B$11:$C$566,2,0)</f>
        <v>PASAJES (26100-00)</v>
      </c>
      <c r="K362" s="92" t="str">
        <f t="shared" ref="K362:K368" si="39">$K$17</f>
        <v>Gobernabilidad y Procesos  de Gestión Descentralizada en Redes</v>
      </c>
      <c r="L362" s="92" t="s">
        <v>414</v>
      </c>
    </row>
    <row r="363" spans="3:12">
      <c r="C363" s="93" t="s">
        <v>421</v>
      </c>
      <c r="D363" s="798"/>
      <c r="E363" s="145">
        <v>0</v>
      </c>
      <c r="F363" s="112">
        <v>250</v>
      </c>
      <c r="G363" s="91">
        <f t="shared" si="38"/>
        <v>0</v>
      </c>
      <c r="H363" s="155"/>
      <c r="I363" s="92" t="s">
        <v>827</v>
      </c>
      <c r="J363" s="92" t="str">
        <f>VLOOKUP(I363,Presupuesto!$B$11:$C$566,2,0)</f>
        <v>PRODUCTOS PAPEL Y CARTON</v>
      </c>
      <c r="K363" s="92" t="str">
        <f t="shared" si="39"/>
        <v>Gobernabilidad y Procesos  de Gestión Descentralizada en Redes</v>
      </c>
      <c r="L363" s="92" t="s">
        <v>414</v>
      </c>
    </row>
    <row r="364" spans="3:12">
      <c r="C364" s="93" t="s">
        <v>51</v>
      </c>
      <c r="D364" s="798"/>
      <c r="E364" s="195">
        <f>(D359*25)/500</f>
        <v>1.75</v>
      </c>
      <c r="F364" s="94">
        <v>85</v>
      </c>
      <c r="G364" s="91">
        <f t="shared" si="38"/>
        <v>148.75</v>
      </c>
      <c r="H364" s="155" t="s">
        <v>131</v>
      </c>
      <c r="I364" s="92" t="s">
        <v>827</v>
      </c>
      <c r="J364" s="92" t="str">
        <f>VLOOKUP(I364,Presupuesto!$B$11:$C$566,2,0)</f>
        <v>PRODUCTOS PAPEL Y CARTON</v>
      </c>
      <c r="K364" s="92" t="s">
        <v>1373</v>
      </c>
      <c r="L364" s="92" t="s">
        <v>414</v>
      </c>
    </row>
    <row r="365" spans="3:12">
      <c r="C365" s="93" t="s">
        <v>125</v>
      </c>
      <c r="D365" s="798"/>
      <c r="E365" s="195">
        <f>D359/12</f>
        <v>2.9166666666666665</v>
      </c>
      <c r="F365" s="94">
        <v>36</v>
      </c>
      <c r="G365" s="91">
        <f t="shared" si="38"/>
        <v>105</v>
      </c>
      <c r="H365" s="155" t="s">
        <v>131</v>
      </c>
      <c r="I365" s="92" t="s">
        <v>948</v>
      </c>
      <c r="J365" s="92" t="str">
        <f>VLOOKUP(I365,Presupuesto!$B$11:$C$566,2,0)</f>
        <v>UTILES DE ESCRITORIO, OFICINA Y ENSE¥ANZA</v>
      </c>
      <c r="K365" s="92" t="s">
        <v>1373</v>
      </c>
      <c r="L365" s="92" t="s">
        <v>414</v>
      </c>
    </row>
    <row r="366" spans="3:12">
      <c r="C366" s="93" t="s">
        <v>34</v>
      </c>
      <c r="D366" s="798"/>
      <c r="E366" s="195">
        <f>D359/12</f>
        <v>2.9166666666666665</v>
      </c>
      <c r="F366" s="94">
        <v>80</v>
      </c>
      <c r="G366" s="91">
        <f t="shared" si="38"/>
        <v>233.33333333333331</v>
      </c>
      <c r="H366" s="155" t="s">
        <v>131</v>
      </c>
      <c r="I366" s="92" t="s">
        <v>948</v>
      </c>
      <c r="J366" s="92" t="str">
        <f>VLOOKUP(I366,Presupuesto!$B$11:$C$566,2,0)</f>
        <v>UTILES DE ESCRITORIO, OFICINA Y ENSE¥ANZA</v>
      </c>
      <c r="K366" s="92" t="s">
        <v>1373</v>
      </c>
      <c r="L366" s="92" t="s">
        <v>414</v>
      </c>
    </row>
    <row r="367" spans="3:12">
      <c r="C367" s="103" t="s">
        <v>52</v>
      </c>
      <c r="D367" s="798"/>
      <c r="E367" s="207">
        <v>0</v>
      </c>
      <c r="F367" s="113">
        <v>25</v>
      </c>
      <c r="G367" s="91">
        <f t="shared" si="38"/>
        <v>0</v>
      </c>
      <c r="H367" s="155"/>
      <c r="I367" s="92" t="s">
        <v>948</v>
      </c>
      <c r="J367" s="92" t="str">
        <f>VLOOKUP(I367,Presupuesto!$B$11:$C$566,2,0)</f>
        <v>UTILES DE ESCRITORIO, OFICINA Y ENSE¥ANZA</v>
      </c>
      <c r="K367" s="92" t="str">
        <f t="shared" si="39"/>
        <v>Gobernabilidad y Procesos  de Gestión Descentralizada en Redes</v>
      </c>
      <c r="L367" s="92" t="s">
        <v>414</v>
      </c>
    </row>
    <row r="368" spans="3:12" ht="15.75" thickBot="1">
      <c r="C368" s="211" t="s">
        <v>434</v>
      </c>
      <c r="D368" s="212">
        <v>0</v>
      </c>
      <c r="E368" s="265">
        <v>0</v>
      </c>
      <c r="F368" s="98">
        <f>HLOOKUP(C368,$AH$2:$BU$3,2,0)</f>
        <v>1150</v>
      </c>
      <c r="G368" s="99">
        <f>D368*E368*F368</f>
        <v>0</v>
      </c>
      <c r="H368" s="266"/>
      <c r="I368" s="267" t="s">
        <v>303</v>
      </c>
      <c r="J368" s="100" t="str">
        <f>VLOOKUP(I368,Presupuesto!$B$11:$C$566,2,0)</f>
        <v>VIATICOS (26200-00)</v>
      </c>
      <c r="K368" s="268" t="str">
        <f t="shared" si="39"/>
        <v>Gobernabilidad y Procesos  de Gestión Descentralizada en Redes</v>
      </c>
      <c r="L368" s="268" t="s">
        <v>414</v>
      </c>
    </row>
    <row r="369" spans="3:12" ht="15.75" thickBot="1"/>
    <row r="370" spans="3:12" ht="15.75" thickBot="1">
      <c r="C370" s="29" t="s">
        <v>43</v>
      </c>
      <c r="D370" s="30">
        <f>SUM(G377:G386)</f>
        <v>9417.5</v>
      </c>
      <c r="E370" s="87"/>
      <c r="F370" s="87"/>
      <c r="G370" s="87"/>
      <c r="H370" s="70"/>
      <c r="I370" s="70"/>
      <c r="J370" s="70"/>
      <c r="K370" s="106"/>
    </row>
    <row r="371" spans="3:12">
      <c r="C371" s="69"/>
      <c r="D371" s="31"/>
      <c r="E371" s="87"/>
      <c r="F371" s="87"/>
      <c r="G371" s="87"/>
      <c r="H371" s="70"/>
      <c r="I371" s="70"/>
      <c r="J371" s="70"/>
      <c r="K371" s="106"/>
    </row>
    <row r="372" spans="3:12">
      <c r="C372" s="69"/>
      <c r="D372" s="31"/>
      <c r="E372" s="87"/>
      <c r="F372" s="87"/>
      <c r="G372" s="87"/>
      <c r="H372" s="70"/>
      <c r="I372" s="70"/>
      <c r="J372" s="70"/>
      <c r="K372" s="106"/>
    </row>
    <row r="373" spans="3:12" ht="15.75">
      <c r="C373" s="199" t="s">
        <v>394</v>
      </c>
      <c r="D373" s="300" t="s">
        <v>2071</v>
      </c>
      <c r="E373" s="87"/>
      <c r="F373" s="87"/>
      <c r="G373" s="87"/>
      <c r="H373" s="70"/>
      <c r="I373" s="70"/>
      <c r="J373" s="70"/>
      <c r="K373" s="106"/>
    </row>
    <row r="374" spans="3:12" ht="18.75">
      <c r="C374" s="203" t="str">
        <f>IFERROR(VLOOKUP(D373,'Desarrollo e Innov. Curricular'!$G:$H,2,FALSE),IFERROR(VLOOKUP(D373,'Investigación Científica'!$G:$H,2,FALSE),IFERROR(VLOOKUP(D373,'Vinculación Univ. Sociedad'!$G:$H,2,FALSE),IFERROR(VLOOKUP(D373,'Docencia y Profesorado Universi'!$G:$H,2,FALSE),IFERROR(VLOOKUP(D373,'Estudiantes y Graduados'!$G:$H,2,FALSE),IFERROR(VLOOKUP(D373,'10Gestion Administrativa'!$G:$H,2,FALSE),IFERROR(VLOOKUP(D373,'Gestión Académica'!$G:$H,2,FALSE),IFERROR(VLOOKUP(D373,'Aseguramiento de la Calidad'!$G:$H,2,FALSE),IFERROR(VLOOKUP(D373,'Gestión del Conocimiento'!$G:$H,2,FALSE),IFERROR(VLOOKUP(D373,'Gobernabilidad y Procesos...'!$G:$H,2,FALSE),IFERROR(VLOOKUP(D373,'Gestión del Talento Humano'!$G:$H,2,FALSE),IFERROR(VLOOKUP(D373,'Internacionalización de la E.S.'!$G:$H,2,FALSE),IFERROR(VLOOKUP(D373,'Cultura de Innovación Insti...'!$G:$H,2,FALSE),VLOOKUP(D373,'Lo Esencial de la Reforma Univ.'!$G:$H,2,0))))))))))))))</f>
        <v>2. Establecer las líneas prioritarias de la Facultad para su vinculación con la sociedad.</v>
      </c>
      <c r="D374" s="31"/>
      <c r="E374" s="87"/>
      <c r="F374" s="87"/>
      <c r="G374" s="87"/>
      <c r="H374" s="70"/>
      <c r="I374" s="70"/>
      <c r="J374" s="70"/>
      <c r="K374" s="106"/>
    </row>
    <row r="375" spans="3:12" ht="15.75" thickBot="1">
      <c r="C375" s="69"/>
      <c r="D375" s="31"/>
      <c r="E375" s="87"/>
      <c r="F375" s="87"/>
      <c r="G375" s="87"/>
      <c r="H375" s="70"/>
      <c r="I375" s="70"/>
      <c r="J375" s="70"/>
      <c r="K375" s="106"/>
    </row>
    <row r="376" spans="3:12" ht="30.75" thickBot="1">
      <c r="C376" s="120" t="s">
        <v>44</v>
      </c>
      <c r="D376" s="123" t="s">
        <v>45</v>
      </c>
      <c r="E376" s="122" t="s">
        <v>55</v>
      </c>
      <c r="F376" s="122" t="s">
        <v>57</v>
      </c>
      <c r="G376" s="121" t="s">
        <v>27</v>
      </c>
      <c r="H376" s="127" t="s">
        <v>133</v>
      </c>
      <c r="I376" s="122" t="s">
        <v>46</v>
      </c>
      <c r="J376" s="122" t="s">
        <v>134</v>
      </c>
      <c r="K376" s="122" t="s">
        <v>412</v>
      </c>
      <c r="L376" s="122" t="s">
        <v>413</v>
      </c>
    </row>
    <row r="377" spans="3:12">
      <c r="C377" s="260" t="s">
        <v>47</v>
      </c>
      <c r="D377" s="797">
        <v>30</v>
      </c>
      <c r="E377" s="261"/>
      <c r="F377" s="109">
        <v>30000</v>
      </c>
      <c r="G377" s="262">
        <f t="shared" ref="G377:G385" si="40">E377*F377</f>
        <v>0</v>
      </c>
      <c r="H377" s="263" t="s">
        <v>131</v>
      </c>
      <c r="I377" s="110" t="s">
        <v>705</v>
      </c>
      <c r="J377" s="110" t="str">
        <f>VLOOKUP(I377,Presupuesto!$B$11:$C$566,2,0)</f>
        <v>SERVICIOS DE CAPACITACION.</v>
      </c>
      <c r="K377" s="264" t="s">
        <v>1382</v>
      </c>
      <c r="L377" s="110" t="s">
        <v>396</v>
      </c>
    </row>
    <row r="378" spans="3:12">
      <c r="C378" s="93" t="s">
        <v>48</v>
      </c>
      <c r="D378" s="798"/>
      <c r="E378" s="195">
        <v>10</v>
      </c>
      <c r="F378" s="94">
        <v>0</v>
      </c>
      <c r="G378" s="91">
        <f t="shared" si="40"/>
        <v>0</v>
      </c>
      <c r="H378" s="155"/>
      <c r="I378" s="92" t="s">
        <v>723</v>
      </c>
      <c r="J378" s="92" t="str">
        <f>VLOOKUP(I378,Presupuesto!$B$11:$C$566,2,0)</f>
        <v>SERVICIOS DE IMPRENTA PUBLIC.Y REPRODUCCION</v>
      </c>
      <c r="K378" s="92" t="str">
        <f>$K$17</f>
        <v>Gobernabilidad y Procesos  de Gestión Descentralizada en Redes</v>
      </c>
      <c r="L378" s="92" t="s">
        <v>414</v>
      </c>
    </row>
    <row r="379" spans="3:12">
      <c r="C379" s="93" t="s">
        <v>49</v>
      </c>
      <c r="D379" s="798"/>
      <c r="E379" s="195">
        <f>D377</f>
        <v>30</v>
      </c>
      <c r="F379" s="94">
        <v>300</v>
      </c>
      <c r="G379" s="91">
        <f t="shared" si="40"/>
        <v>9000</v>
      </c>
      <c r="H379" s="155" t="s">
        <v>131</v>
      </c>
      <c r="I379" s="92" t="s">
        <v>798</v>
      </c>
      <c r="J379" s="92" t="str">
        <f>VLOOKUP(I379,Presupuesto!$B$11:$C$566,2,0)</f>
        <v>ALIMENTOS B EBIDAS PARA PERSONAS</v>
      </c>
      <c r="K379" s="92" t="s">
        <v>475</v>
      </c>
      <c r="L379" s="92" t="s">
        <v>398</v>
      </c>
    </row>
    <row r="380" spans="3:12">
      <c r="C380" s="93" t="s">
        <v>50</v>
      </c>
      <c r="D380" s="798"/>
      <c r="E380" s="145">
        <v>0</v>
      </c>
      <c r="F380" s="112">
        <v>10000</v>
      </c>
      <c r="G380" s="91">
        <f t="shared" si="40"/>
        <v>0</v>
      </c>
      <c r="H380" s="155"/>
      <c r="I380" s="258" t="s">
        <v>302</v>
      </c>
      <c r="J380" s="92" t="str">
        <f>VLOOKUP(I380,Presupuesto!$B$11:$C$566,2,0)</f>
        <v>PASAJES (26100-00)</v>
      </c>
      <c r="K380" s="92" t="str">
        <f t="shared" ref="K380:K386" si="41">$K$17</f>
        <v>Gobernabilidad y Procesos  de Gestión Descentralizada en Redes</v>
      </c>
      <c r="L380" s="92" t="s">
        <v>414</v>
      </c>
    </row>
    <row r="381" spans="3:12">
      <c r="C381" s="93" t="s">
        <v>421</v>
      </c>
      <c r="D381" s="798"/>
      <c r="E381" s="145">
        <v>0</v>
      </c>
      <c r="F381" s="112">
        <v>250</v>
      </c>
      <c r="G381" s="91">
        <f t="shared" si="40"/>
        <v>0</v>
      </c>
      <c r="H381" s="155"/>
      <c r="I381" s="92" t="s">
        <v>827</v>
      </c>
      <c r="J381" s="92" t="str">
        <f>VLOOKUP(I381,Presupuesto!$B$11:$C$566,2,0)</f>
        <v>PRODUCTOS PAPEL Y CARTON</v>
      </c>
      <c r="K381" s="92" t="str">
        <f t="shared" si="41"/>
        <v>Gobernabilidad y Procesos  de Gestión Descentralizada en Redes</v>
      </c>
      <c r="L381" s="92" t="s">
        <v>414</v>
      </c>
    </row>
    <row r="382" spans="3:12">
      <c r="C382" s="93" t="s">
        <v>51</v>
      </c>
      <c r="D382" s="798"/>
      <c r="E382" s="195">
        <f>(D377*25)/500</f>
        <v>1.5</v>
      </c>
      <c r="F382" s="94">
        <v>85</v>
      </c>
      <c r="G382" s="91">
        <f t="shared" si="40"/>
        <v>127.5</v>
      </c>
      <c r="H382" s="155" t="s">
        <v>131</v>
      </c>
      <c r="I382" s="92" t="s">
        <v>827</v>
      </c>
      <c r="J382" s="92" t="str">
        <f>VLOOKUP(I382,Presupuesto!$B$11:$C$566,2,0)</f>
        <v>PRODUCTOS PAPEL Y CARTON</v>
      </c>
      <c r="K382" s="92" t="s">
        <v>475</v>
      </c>
      <c r="L382" s="92" t="s">
        <v>414</v>
      </c>
    </row>
    <row r="383" spans="3:12">
      <c r="C383" s="93" t="s">
        <v>125</v>
      </c>
      <c r="D383" s="798"/>
      <c r="E383" s="195">
        <f>D377/12</f>
        <v>2.5</v>
      </c>
      <c r="F383" s="94">
        <v>36</v>
      </c>
      <c r="G383" s="91">
        <f t="shared" si="40"/>
        <v>90</v>
      </c>
      <c r="H383" s="155" t="s">
        <v>131</v>
      </c>
      <c r="I383" s="92" t="s">
        <v>948</v>
      </c>
      <c r="J383" s="92" t="str">
        <f>VLOOKUP(I383,Presupuesto!$B$11:$C$566,2,0)</f>
        <v>UTILES DE ESCRITORIO, OFICINA Y ENSE¥ANZA</v>
      </c>
      <c r="K383" s="92" t="s">
        <v>475</v>
      </c>
      <c r="L383" s="92" t="s">
        <v>414</v>
      </c>
    </row>
    <row r="384" spans="3:12">
      <c r="C384" s="93" t="s">
        <v>34</v>
      </c>
      <c r="D384" s="798"/>
      <c r="E384" s="195">
        <f>D377/12</f>
        <v>2.5</v>
      </c>
      <c r="F384" s="94">
        <v>80</v>
      </c>
      <c r="G384" s="91">
        <f t="shared" si="40"/>
        <v>200</v>
      </c>
      <c r="H384" s="155" t="s">
        <v>131</v>
      </c>
      <c r="I384" s="92" t="s">
        <v>948</v>
      </c>
      <c r="J384" s="92" t="str">
        <f>VLOOKUP(I384,Presupuesto!$B$11:$C$566,2,0)</f>
        <v>UTILES DE ESCRITORIO, OFICINA Y ENSE¥ANZA</v>
      </c>
      <c r="K384" s="92" t="s">
        <v>475</v>
      </c>
      <c r="L384" s="92" t="s">
        <v>414</v>
      </c>
    </row>
    <row r="385" spans="3:12">
      <c r="C385" s="103" t="s">
        <v>52</v>
      </c>
      <c r="D385" s="798"/>
      <c r="E385" s="207">
        <v>0</v>
      </c>
      <c r="F385" s="113">
        <v>25</v>
      </c>
      <c r="G385" s="91">
        <f t="shared" si="40"/>
        <v>0</v>
      </c>
      <c r="H385" s="155"/>
      <c r="I385" s="92" t="s">
        <v>948</v>
      </c>
      <c r="J385" s="92" t="str">
        <f>VLOOKUP(I385,Presupuesto!$B$11:$C$566,2,0)</f>
        <v>UTILES DE ESCRITORIO, OFICINA Y ENSE¥ANZA</v>
      </c>
      <c r="K385" s="92" t="str">
        <f t="shared" si="41"/>
        <v>Gobernabilidad y Procesos  de Gestión Descentralizada en Redes</v>
      </c>
      <c r="L385" s="92" t="s">
        <v>414</v>
      </c>
    </row>
    <row r="386" spans="3:12" ht="15.75" thickBot="1">
      <c r="C386" s="211" t="s">
        <v>434</v>
      </c>
      <c r="D386" s="212">
        <v>0</v>
      </c>
      <c r="E386" s="265">
        <v>0</v>
      </c>
      <c r="F386" s="98">
        <f>HLOOKUP(C386,$AH$2:$BU$3,2,0)</f>
        <v>1150</v>
      </c>
      <c r="G386" s="99">
        <f>D386*E386*F386</f>
        <v>0</v>
      </c>
      <c r="H386" s="266"/>
      <c r="I386" s="267" t="s">
        <v>303</v>
      </c>
      <c r="J386" s="100" t="str">
        <f>VLOOKUP(I386,Presupuesto!$B$11:$C$566,2,0)</f>
        <v>VIATICOS (26200-00)</v>
      </c>
      <c r="K386" s="268" t="str">
        <f t="shared" si="41"/>
        <v>Gobernabilidad y Procesos  de Gestión Descentralizada en Redes</v>
      </c>
      <c r="L386" s="268" t="s">
        <v>414</v>
      </c>
    </row>
    <row r="387" spans="3:12" ht="15.75" thickBot="1"/>
    <row r="388" spans="3:12" ht="15.75" thickBot="1">
      <c r="C388" s="29" t="s">
        <v>43</v>
      </c>
      <c r="D388" s="30">
        <f>SUM(G395:G404)</f>
        <v>3417.5</v>
      </c>
      <c r="E388" s="87"/>
      <c r="F388" s="87"/>
      <c r="G388" s="87"/>
      <c r="H388" s="70"/>
      <c r="I388" s="70"/>
      <c r="J388" s="70"/>
      <c r="K388" s="106"/>
    </row>
    <row r="389" spans="3:12">
      <c r="C389" s="69"/>
      <c r="D389" s="31"/>
      <c r="E389" s="87"/>
      <c r="F389" s="87"/>
      <c r="G389" s="87"/>
      <c r="H389" s="70"/>
      <c r="I389" s="70"/>
      <c r="J389" s="70"/>
      <c r="K389" s="106"/>
    </row>
    <row r="390" spans="3:12">
      <c r="C390" s="69"/>
      <c r="D390" s="31"/>
      <c r="E390" s="87"/>
      <c r="F390" s="87"/>
      <c r="G390" s="87"/>
      <c r="H390" s="70"/>
      <c r="I390" s="70"/>
      <c r="J390" s="70"/>
      <c r="K390" s="106"/>
    </row>
    <row r="391" spans="3:12" ht="15.75">
      <c r="C391" s="199" t="s">
        <v>394</v>
      </c>
      <c r="D391" s="300" t="s">
        <v>2072</v>
      </c>
      <c r="E391" s="87"/>
      <c r="F391" s="87"/>
      <c r="G391" s="87"/>
      <c r="H391" s="70"/>
      <c r="I391" s="70"/>
      <c r="J391" s="70"/>
      <c r="K391" s="106"/>
    </row>
    <row r="392" spans="3:12" ht="18.75">
      <c r="C392" s="203" t="str">
        <f>IFERROR(VLOOKUP(D391,'Desarrollo e Innov. Curricular'!$G:$H,2,FALSE),IFERROR(VLOOKUP(D391,'Investigación Científica'!$G:$H,2,FALSE),IFERROR(VLOOKUP(D391,'Vinculación Univ. Sociedad'!$G:$H,2,FALSE),IFERROR(VLOOKUP(D391,'Docencia y Profesorado Universi'!$G:$H,2,FALSE),IFERROR(VLOOKUP(D391,'Estudiantes y Graduados'!$G:$H,2,FALSE),IFERROR(VLOOKUP(D391,'10Gestion Administrativa'!$G:$H,2,FALSE),IFERROR(VLOOKUP(D391,'Gestión Académica'!$G:$H,2,FALSE),IFERROR(VLOOKUP(D391,'Aseguramiento de la Calidad'!$G:$H,2,FALSE),IFERROR(VLOOKUP(D391,'Gestión del Conocimiento'!$G:$H,2,FALSE),IFERROR(VLOOKUP(D391,'Gobernabilidad y Procesos...'!$G:$H,2,FALSE),IFERROR(VLOOKUP(D391,'Gestión del Talento Humano'!$G:$H,2,FALSE),IFERROR(VLOOKUP(D391,'Internacionalización de la E.S.'!$G:$H,2,FALSE),IFERROR(VLOOKUP(D391,'Cultura de Innovación Insti...'!$G:$H,2,FALSE),VLOOKUP(D391,'Lo Esencial de la Reforma Univ.'!$G:$H,2,0))))))))))))))</f>
        <v>3. Definir el modelo sistémico que aplicará la Facultad para vincularse con la sociedad.</v>
      </c>
      <c r="D392" s="31"/>
      <c r="E392" s="87"/>
      <c r="F392" s="87"/>
      <c r="G392" s="87"/>
      <c r="H392" s="70"/>
      <c r="I392" s="70"/>
      <c r="J392" s="70"/>
      <c r="K392" s="106"/>
    </row>
    <row r="393" spans="3:12" ht="15.75" thickBot="1">
      <c r="C393" s="69"/>
      <c r="D393" s="31"/>
      <c r="E393" s="87"/>
      <c r="F393" s="87"/>
      <c r="G393" s="87"/>
      <c r="H393" s="70"/>
      <c r="I393" s="70"/>
      <c r="J393" s="70"/>
      <c r="K393" s="106"/>
    </row>
    <row r="394" spans="3:12" ht="30.75" thickBot="1">
      <c r="C394" s="120" t="s">
        <v>44</v>
      </c>
      <c r="D394" s="123" t="s">
        <v>45</v>
      </c>
      <c r="E394" s="122" t="s">
        <v>55</v>
      </c>
      <c r="F394" s="122" t="s">
        <v>57</v>
      </c>
      <c r="G394" s="121" t="s">
        <v>27</v>
      </c>
      <c r="H394" s="127" t="s">
        <v>133</v>
      </c>
      <c r="I394" s="122" t="s">
        <v>46</v>
      </c>
      <c r="J394" s="122" t="s">
        <v>134</v>
      </c>
      <c r="K394" s="122" t="s">
        <v>412</v>
      </c>
      <c r="L394" s="122" t="s">
        <v>413</v>
      </c>
    </row>
    <row r="395" spans="3:12">
      <c r="C395" s="260" t="s">
        <v>47</v>
      </c>
      <c r="D395" s="797">
        <v>30</v>
      </c>
      <c r="E395" s="261"/>
      <c r="F395" s="109">
        <v>30000</v>
      </c>
      <c r="G395" s="262">
        <f t="shared" ref="G395:G403" si="42">E395*F395</f>
        <v>0</v>
      </c>
      <c r="H395" s="263" t="s">
        <v>131</v>
      </c>
      <c r="I395" s="110" t="s">
        <v>705</v>
      </c>
      <c r="J395" s="110" t="str">
        <f>VLOOKUP(I395,Presupuesto!$B$11:$C$566,2,0)</f>
        <v>SERVICIOS DE CAPACITACION.</v>
      </c>
      <c r="K395" s="264" t="s">
        <v>1382</v>
      </c>
      <c r="L395" s="110" t="s">
        <v>396</v>
      </c>
    </row>
    <row r="396" spans="3:12">
      <c r="C396" s="93" t="s">
        <v>48</v>
      </c>
      <c r="D396" s="798"/>
      <c r="E396" s="195">
        <v>10</v>
      </c>
      <c r="F396" s="94">
        <v>0</v>
      </c>
      <c r="G396" s="91">
        <f t="shared" si="42"/>
        <v>0</v>
      </c>
      <c r="H396" s="155"/>
      <c r="I396" s="92" t="s">
        <v>723</v>
      </c>
      <c r="J396" s="92" t="str">
        <f>VLOOKUP(I396,Presupuesto!$B$11:$C$566,2,0)</f>
        <v>SERVICIOS DE IMPRENTA PUBLIC.Y REPRODUCCION</v>
      </c>
      <c r="K396" s="92" t="str">
        <f>$K$17</f>
        <v>Gobernabilidad y Procesos  de Gestión Descentralizada en Redes</v>
      </c>
      <c r="L396" s="92" t="s">
        <v>414</v>
      </c>
    </row>
    <row r="397" spans="3:12">
      <c r="C397" s="93" t="s">
        <v>49</v>
      </c>
      <c r="D397" s="798"/>
      <c r="E397" s="195">
        <f>D395</f>
        <v>30</v>
      </c>
      <c r="F397" s="94">
        <v>100</v>
      </c>
      <c r="G397" s="91">
        <f t="shared" si="42"/>
        <v>3000</v>
      </c>
      <c r="H397" s="155" t="s">
        <v>131</v>
      </c>
      <c r="I397" s="92" t="s">
        <v>798</v>
      </c>
      <c r="J397" s="92" t="str">
        <f>VLOOKUP(I397,Presupuesto!$B$11:$C$566,2,0)</f>
        <v>ALIMENTOS B EBIDAS PARA PERSONAS</v>
      </c>
      <c r="K397" s="92" t="s">
        <v>475</v>
      </c>
      <c r="L397" s="92" t="s">
        <v>398</v>
      </c>
    </row>
    <row r="398" spans="3:12">
      <c r="C398" s="93" t="s">
        <v>50</v>
      </c>
      <c r="D398" s="798"/>
      <c r="E398" s="145">
        <v>0</v>
      </c>
      <c r="F398" s="112">
        <v>10000</v>
      </c>
      <c r="G398" s="91">
        <f t="shared" si="42"/>
        <v>0</v>
      </c>
      <c r="H398" s="155"/>
      <c r="I398" s="258" t="s">
        <v>302</v>
      </c>
      <c r="J398" s="92" t="str">
        <f>VLOOKUP(I398,Presupuesto!$B$11:$C$566,2,0)</f>
        <v>PASAJES (26100-00)</v>
      </c>
      <c r="K398" s="92" t="str">
        <f t="shared" ref="K398:K404" si="43">$K$17</f>
        <v>Gobernabilidad y Procesos  de Gestión Descentralizada en Redes</v>
      </c>
      <c r="L398" s="92" t="s">
        <v>414</v>
      </c>
    </row>
    <row r="399" spans="3:12">
      <c r="C399" s="93" t="s">
        <v>421</v>
      </c>
      <c r="D399" s="798"/>
      <c r="E399" s="145">
        <v>0</v>
      </c>
      <c r="F399" s="112">
        <v>250</v>
      </c>
      <c r="G399" s="91">
        <f t="shared" si="42"/>
        <v>0</v>
      </c>
      <c r="H399" s="155"/>
      <c r="I399" s="92" t="s">
        <v>827</v>
      </c>
      <c r="J399" s="92" t="str">
        <f>VLOOKUP(I399,Presupuesto!$B$11:$C$566,2,0)</f>
        <v>PRODUCTOS PAPEL Y CARTON</v>
      </c>
      <c r="K399" s="92" t="str">
        <f t="shared" si="43"/>
        <v>Gobernabilidad y Procesos  de Gestión Descentralizada en Redes</v>
      </c>
      <c r="L399" s="92" t="s">
        <v>414</v>
      </c>
    </row>
    <row r="400" spans="3:12">
      <c r="C400" s="93" t="s">
        <v>51</v>
      </c>
      <c r="D400" s="798"/>
      <c r="E400" s="195">
        <f>(D395*25)/500</f>
        <v>1.5</v>
      </c>
      <c r="F400" s="94">
        <v>85</v>
      </c>
      <c r="G400" s="91">
        <f t="shared" si="42"/>
        <v>127.5</v>
      </c>
      <c r="H400" s="155" t="s">
        <v>131</v>
      </c>
      <c r="I400" s="92" t="s">
        <v>827</v>
      </c>
      <c r="J400" s="92" t="str">
        <f>VLOOKUP(I400,Presupuesto!$B$11:$C$566,2,0)</f>
        <v>PRODUCTOS PAPEL Y CARTON</v>
      </c>
      <c r="K400" s="92" t="s">
        <v>475</v>
      </c>
      <c r="L400" s="92" t="s">
        <v>414</v>
      </c>
    </row>
    <row r="401" spans="3:12">
      <c r="C401" s="93" t="s">
        <v>125</v>
      </c>
      <c r="D401" s="798"/>
      <c r="E401" s="195">
        <f>D395/12</f>
        <v>2.5</v>
      </c>
      <c r="F401" s="94">
        <v>36</v>
      </c>
      <c r="G401" s="91">
        <f t="shared" si="42"/>
        <v>90</v>
      </c>
      <c r="H401" s="155" t="s">
        <v>131</v>
      </c>
      <c r="I401" s="92" t="s">
        <v>948</v>
      </c>
      <c r="J401" s="92" t="str">
        <f>VLOOKUP(I401,Presupuesto!$B$11:$C$566,2,0)</f>
        <v>UTILES DE ESCRITORIO, OFICINA Y ENSE¥ANZA</v>
      </c>
      <c r="K401" s="92" t="s">
        <v>475</v>
      </c>
      <c r="L401" s="92" t="s">
        <v>414</v>
      </c>
    </row>
    <row r="402" spans="3:12">
      <c r="C402" s="93" t="s">
        <v>34</v>
      </c>
      <c r="D402" s="798"/>
      <c r="E402" s="195">
        <f>D395/12</f>
        <v>2.5</v>
      </c>
      <c r="F402" s="94">
        <v>80</v>
      </c>
      <c r="G402" s="91">
        <f t="shared" si="42"/>
        <v>200</v>
      </c>
      <c r="H402" s="155" t="s">
        <v>131</v>
      </c>
      <c r="I402" s="92" t="s">
        <v>948</v>
      </c>
      <c r="J402" s="92" t="str">
        <f>VLOOKUP(I402,Presupuesto!$B$11:$C$566,2,0)</f>
        <v>UTILES DE ESCRITORIO, OFICINA Y ENSE¥ANZA</v>
      </c>
      <c r="K402" s="92" t="s">
        <v>475</v>
      </c>
      <c r="L402" s="92" t="s">
        <v>414</v>
      </c>
    </row>
    <row r="403" spans="3:12">
      <c r="C403" s="103" t="s">
        <v>52</v>
      </c>
      <c r="D403" s="798"/>
      <c r="E403" s="207">
        <v>0</v>
      </c>
      <c r="F403" s="113">
        <v>25</v>
      </c>
      <c r="G403" s="91">
        <f t="shared" si="42"/>
        <v>0</v>
      </c>
      <c r="H403" s="155"/>
      <c r="I403" s="92" t="s">
        <v>948</v>
      </c>
      <c r="J403" s="92" t="str">
        <f>VLOOKUP(I403,Presupuesto!$B$11:$C$566,2,0)</f>
        <v>UTILES DE ESCRITORIO, OFICINA Y ENSE¥ANZA</v>
      </c>
      <c r="K403" s="92" t="str">
        <f t="shared" si="43"/>
        <v>Gobernabilidad y Procesos  de Gestión Descentralizada en Redes</v>
      </c>
      <c r="L403" s="92" t="s">
        <v>414</v>
      </c>
    </row>
    <row r="404" spans="3:12" ht="15.75" thickBot="1">
      <c r="C404" s="211" t="s">
        <v>434</v>
      </c>
      <c r="D404" s="212">
        <v>0</v>
      </c>
      <c r="E404" s="265">
        <v>0</v>
      </c>
      <c r="F404" s="98">
        <f>HLOOKUP(C404,$AH$2:$BU$3,2,0)</f>
        <v>1150</v>
      </c>
      <c r="G404" s="99">
        <f>D404*E404*F404</f>
        <v>0</v>
      </c>
      <c r="H404" s="266"/>
      <c r="I404" s="267" t="s">
        <v>303</v>
      </c>
      <c r="J404" s="100" t="str">
        <f>VLOOKUP(I404,Presupuesto!$B$11:$C$566,2,0)</f>
        <v>VIATICOS (26200-00)</v>
      </c>
      <c r="K404" s="268" t="str">
        <f t="shared" si="43"/>
        <v>Gobernabilidad y Procesos  de Gestión Descentralizada en Redes</v>
      </c>
      <c r="L404" s="268" t="s">
        <v>414</v>
      </c>
    </row>
    <row r="405" spans="3:12" ht="15.75" thickBot="1"/>
    <row r="406" spans="3:12" ht="15.75" thickBot="1">
      <c r="C406" s="29" t="s">
        <v>43</v>
      </c>
      <c r="D406" s="30">
        <f>SUM(G413:G422)</f>
        <v>137974.16666666666</v>
      </c>
      <c r="E406" s="87"/>
      <c r="F406" s="87"/>
      <c r="G406" s="87"/>
      <c r="H406" s="70"/>
      <c r="I406" s="70"/>
      <c r="J406" s="70"/>
      <c r="K406" s="106"/>
    </row>
    <row r="407" spans="3:12">
      <c r="C407" s="69"/>
      <c r="D407" s="31"/>
      <c r="E407" s="87"/>
      <c r="F407" s="87"/>
      <c r="G407" s="87"/>
      <c r="H407" s="70"/>
      <c r="I407" s="70"/>
      <c r="J407" s="70"/>
      <c r="K407" s="106"/>
    </row>
    <row r="408" spans="3:12">
      <c r="C408" s="69"/>
      <c r="D408" s="31"/>
      <c r="E408" s="87"/>
      <c r="F408" s="87"/>
      <c r="G408" s="87"/>
      <c r="H408" s="70"/>
      <c r="I408" s="70"/>
      <c r="J408" s="70"/>
      <c r="K408" s="106"/>
    </row>
    <row r="409" spans="3:12" ht="15.75">
      <c r="C409" s="199" t="s">
        <v>394</v>
      </c>
      <c r="D409" s="300" t="s">
        <v>2073</v>
      </c>
      <c r="E409" s="87"/>
      <c r="F409" s="87"/>
      <c r="G409" s="87"/>
      <c r="H409" s="70"/>
      <c r="I409" s="70"/>
      <c r="J409" s="70"/>
      <c r="K409" s="106"/>
    </row>
    <row r="410" spans="3:12" ht="18.75">
      <c r="C410" s="203" t="str">
        <f>IFERROR(VLOOKUP(D409,'Desarrollo e Innov. Curricular'!$G:$H,2,FALSE),IFERROR(VLOOKUP(D409,'Investigación Científica'!$G:$H,2,FALSE),IFERROR(VLOOKUP(D409,'Vinculación Univ. Sociedad'!$G:$H,2,FALSE),IFERROR(VLOOKUP(D409,'Docencia y Profesorado Universi'!$G:$H,2,FALSE),IFERROR(VLOOKUP(D409,'Estudiantes y Graduados'!$G:$H,2,FALSE),IFERROR(VLOOKUP(D409,'10Gestion Administrativa'!$G:$H,2,FALSE),IFERROR(VLOOKUP(D409,'Gestión Académica'!$G:$H,2,FALSE),IFERROR(VLOOKUP(D409,'Aseguramiento de la Calidad'!$G:$H,2,FALSE),IFERROR(VLOOKUP(D409,'Gestión del Conocimiento'!$G:$H,2,FALSE),IFERROR(VLOOKUP(D409,'Gobernabilidad y Procesos...'!$G:$H,2,FALSE),IFERROR(VLOOKUP(D409,'Gestión del Talento Humano'!$G:$H,2,FALSE),IFERROR(VLOOKUP(D409,'Internacionalización de la E.S.'!$G:$H,2,FALSE),IFERROR(VLOOKUP(D409,'Cultura de Innovación Insti...'!$G:$H,2,FALSE),VLOOKUP(D409,'Lo Esencial de la Reforma Univ.'!$G:$H,2,0))))))))))))))</f>
        <v>4. Ejecutar actividades, programas y proyectos de carácter institucional, interinstitucional, sectorial y multisectorial, a nivel local, regional, nacional e internacional.</v>
      </c>
      <c r="D410" s="31"/>
      <c r="E410" s="87"/>
      <c r="F410" s="87"/>
      <c r="G410" s="87"/>
      <c r="H410" s="70"/>
      <c r="I410" s="70"/>
      <c r="J410" s="70"/>
      <c r="K410" s="106"/>
    </row>
    <row r="411" spans="3:12" ht="15.75" thickBot="1">
      <c r="C411" s="69"/>
      <c r="D411" s="31"/>
      <c r="E411" s="87"/>
      <c r="F411" s="87"/>
      <c r="G411" s="87"/>
      <c r="H411" s="70"/>
      <c r="I411" s="70"/>
      <c r="J411" s="70"/>
      <c r="K411" s="106"/>
    </row>
    <row r="412" spans="3:12" ht="30.75" thickBot="1">
      <c r="C412" s="120" t="s">
        <v>44</v>
      </c>
      <c r="D412" s="123" t="s">
        <v>45</v>
      </c>
      <c r="E412" s="122" t="s">
        <v>55</v>
      </c>
      <c r="F412" s="122" t="s">
        <v>57</v>
      </c>
      <c r="G412" s="121" t="s">
        <v>27</v>
      </c>
      <c r="H412" s="127" t="s">
        <v>133</v>
      </c>
      <c r="I412" s="122" t="s">
        <v>46</v>
      </c>
      <c r="J412" s="122" t="s">
        <v>134</v>
      </c>
      <c r="K412" s="122" t="s">
        <v>412</v>
      </c>
      <c r="L412" s="122" t="s">
        <v>413</v>
      </c>
    </row>
    <row r="413" spans="3:12">
      <c r="C413" s="260" t="s">
        <v>47</v>
      </c>
      <c r="D413" s="797">
        <v>70</v>
      </c>
      <c r="E413" s="261"/>
      <c r="F413" s="109">
        <v>30000</v>
      </c>
      <c r="G413" s="262">
        <f t="shared" ref="G413:G421" si="44">E413*F413</f>
        <v>0</v>
      </c>
      <c r="H413" s="263" t="s">
        <v>131</v>
      </c>
      <c r="I413" s="110" t="s">
        <v>705</v>
      </c>
      <c r="J413" s="110" t="str">
        <f>VLOOKUP(I413,Presupuesto!$B$11:$C$566,2,0)</f>
        <v>SERVICIOS DE CAPACITACION.</v>
      </c>
      <c r="K413" s="264" t="s">
        <v>1382</v>
      </c>
      <c r="L413" s="110" t="s">
        <v>396</v>
      </c>
    </row>
    <row r="414" spans="3:12">
      <c r="C414" s="93" t="s">
        <v>2086</v>
      </c>
      <c r="D414" s="798"/>
      <c r="E414" s="195">
        <v>50</v>
      </c>
      <c r="F414" s="94">
        <v>45</v>
      </c>
      <c r="G414" s="91">
        <f t="shared" si="44"/>
        <v>2250</v>
      </c>
      <c r="H414" s="155" t="s">
        <v>131</v>
      </c>
      <c r="I414" s="92" t="s">
        <v>723</v>
      </c>
      <c r="J414" s="92" t="str">
        <f>VLOOKUP(I414,Presupuesto!$B$11:$C$566,2,0)</f>
        <v>SERVICIOS DE IMPRENTA PUBLIC.Y REPRODUCCION</v>
      </c>
      <c r="K414" s="92" t="s">
        <v>475</v>
      </c>
      <c r="L414" s="92" t="s">
        <v>414</v>
      </c>
    </row>
    <row r="415" spans="3:12">
      <c r="C415" s="93" t="s">
        <v>49</v>
      </c>
      <c r="D415" s="798"/>
      <c r="E415" s="195">
        <v>110</v>
      </c>
      <c r="F415" s="94">
        <v>125</v>
      </c>
      <c r="G415" s="91">
        <f t="shared" si="44"/>
        <v>13750</v>
      </c>
      <c r="H415" s="155" t="s">
        <v>131</v>
      </c>
      <c r="I415" s="92" t="s">
        <v>798</v>
      </c>
      <c r="J415" s="92" t="str">
        <f>VLOOKUP(I415,Presupuesto!$B$11:$C$566,2,0)</f>
        <v>ALIMENTOS B EBIDAS PARA PERSONAS</v>
      </c>
      <c r="K415" s="92" t="s">
        <v>475</v>
      </c>
      <c r="L415" s="92" t="s">
        <v>398</v>
      </c>
    </row>
    <row r="416" spans="3:12">
      <c r="C416" s="93" t="s">
        <v>50</v>
      </c>
      <c r="D416" s="798"/>
      <c r="E416" s="145">
        <v>0</v>
      </c>
      <c r="F416" s="112">
        <v>10000</v>
      </c>
      <c r="G416" s="91">
        <f t="shared" si="44"/>
        <v>0</v>
      </c>
      <c r="H416" s="155"/>
      <c r="I416" s="258" t="s">
        <v>302</v>
      </c>
      <c r="J416" s="92" t="str">
        <f>VLOOKUP(I416,Presupuesto!$B$11:$C$566,2,0)</f>
        <v>PASAJES (26100-00)</v>
      </c>
      <c r="K416" s="92" t="str">
        <f t="shared" ref="K416:K417" si="45">$K$17</f>
        <v>Gobernabilidad y Procesos  de Gestión Descentralizada en Redes</v>
      </c>
      <c r="L416" s="92" t="s">
        <v>414</v>
      </c>
    </row>
    <row r="417" spans="3:12">
      <c r="C417" s="93" t="s">
        <v>421</v>
      </c>
      <c r="D417" s="798"/>
      <c r="E417" s="145">
        <v>0</v>
      </c>
      <c r="F417" s="112">
        <v>250</v>
      </c>
      <c r="G417" s="91">
        <f t="shared" si="44"/>
        <v>0</v>
      </c>
      <c r="H417" s="155"/>
      <c r="I417" s="92" t="s">
        <v>827</v>
      </c>
      <c r="J417" s="92" t="str">
        <f>VLOOKUP(I417,Presupuesto!$B$11:$C$566,2,0)</f>
        <v>PRODUCTOS PAPEL Y CARTON</v>
      </c>
      <c r="K417" s="92" t="str">
        <f t="shared" si="45"/>
        <v>Gobernabilidad y Procesos  de Gestión Descentralizada en Redes</v>
      </c>
      <c r="L417" s="92" t="s">
        <v>414</v>
      </c>
    </row>
    <row r="418" spans="3:12">
      <c r="C418" s="93" t="s">
        <v>51</v>
      </c>
      <c r="D418" s="798"/>
      <c r="E418" s="195">
        <f>(D413*25)/500</f>
        <v>3.5</v>
      </c>
      <c r="F418" s="94">
        <v>85</v>
      </c>
      <c r="G418" s="91">
        <f t="shared" si="44"/>
        <v>297.5</v>
      </c>
      <c r="H418" s="155" t="s">
        <v>131</v>
      </c>
      <c r="I418" s="92" t="s">
        <v>827</v>
      </c>
      <c r="J418" s="92" t="str">
        <f>VLOOKUP(I418,Presupuesto!$B$11:$C$566,2,0)</f>
        <v>PRODUCTOS PAPEL Y CARTON</v>
      </c>
      <c r="K418" s="92" t="s">
        <v>475</v>
      </c>
      <c r="L418" s="92" t="s">
        <v>414</v>
      </c>
    </row>
    <row r="419" spans="3:12">
      <c r="C419" s="93" t="s">
        <v>125</v>
      </c>
      <c r="D419" s="798"/>
      <c r="E419" s="195">
        <f>D413/12</f>
        <v>5.833333333333333</v>
      </c>
      <c r="F419" s="94">
        <v>36</v>
      </c>
      <c r="G419" s="91">
        <f t="shared" si="44"/>
        <v>210</v>
      </c>
      <c r="H419" s="155" t="s">
        <v>131</v>
      </c>
      <c r="I419" s="92" t="s">
        <v>948</v>
      </c>
      <c r="J419" s="92" t="str">
        <f>VLOOKUP(I419,Presupuesto!$B$11:$C$566,2,0)</f>
        <v>UTILES DE ESCRITORIO, OFICINA Y ENSE¥ANZA</v>
      </c>
      <c r="K419" s="92" t="s">
        <v>475</v>
      </c>
      <c r="L419" s="92" t="s">
        <v>414</v>
      </c>
    </row>
    <row r="420" spans="3:12">
      <c r="C420" s="93" t="s">
        <v>34</v>
      </c>
      <c r="D420" s="798"/>
      <c r="E420" s="195">
        <f>D413/12</f>
        <v>5.833333333333333</v>
      </c>
      <c r="F420" s="94">
        <v>80</v>
      </c>
      <c r="G420" s="91">
        <f t="shared" si="44"/>
        <v>466.66666666666663</v>
      </c>
      <c r="H420" s="155" t="s">
        <v>131</v>
      </c>
      <c r="I420" s="92" t="s">
        <v>948</v>
      </c>
      <c r="J420" s="92" t="str">
        <f>VLOOKUP(I420,Presupuesto!$B$11:$C$566,2,0)</f>
        <v>UTILES DE ESCRITORIO, OFICINA Y ENSE¥ANZA</v>
      </c>
      <c r="K420" s="92" t="s">
        <v>475</v>
      </c>
      <c r="L420" s="92" t="s">
        <v>414</v>
      </c>
    </row>
    <row r="421" spans="3:12">
      <c r="C421" s="103" t="s">
        <v>2087</v>
      </c>
      <c r="D421" s="798"/>
      <c r="E421" s="207">
        <v>1</v>
      </c>
      <c r="F421" s="113">
        <v>1000</v>
      </c>
      <c r="G421" s="91">
        <f t="shared" si="44"/>
        <v>1000</v>
      </c>
      <c r="H421" s="155" t="s">
        <v>131</v>
      </c>
      <c r="I421" s="92" t="s">
        <v>737</v>
      </c>
      <c r="J421" s="92" t="str">
        <f>VLOOKUP(I421,Presupuesto!$B$11:$C$566,2,0)</f>
        <v>PUBLICIDAD Y PROPAGANDA</v>
      </c>
      <c r="K421" s="92" t="s">
        <v>475</v>
      </c>
      <c r="L421" s="92" t="s">
        <v>414</v>
      </c>
    </row>
    <row r="422" spans="3:12" ht="15.75" thickBot="1">
      <c r="C422" s="211" t="s">
        <v>432</v>
      </c>
      <c r="D422" s="212">
        <v>16</v>
      </c>
      <c r="E422" s="265">
        <v>3.75</v>
      </c>
      <c r="F422" s="98">
        <f>HLOOKUP(C422,$AH$2:$BU$3,2,0)</f>
        <v>2000</v>
      </c>
      <c r="G422" s="99">
        <f>D422*E422*F422</f>
        <v>120000</v>
      </c>
      <c r="H422" s="266" t="s">
        <v>131</v>
      </c>
      <c r="I422" s="267" t="s">
        <v>767</v>
      </c>
      <c r="J422" s="100" t="str">
        <f>VLOOKUP(I422,Presupuesto!$B$11:$C$566,2,0)</f>
        <v>VIATICOS NACIONALES</v>
      </c>
      <c r="K422" s="268" t="s">
        <v>475</v>
      </c>
      <c r="L422" s="268" t="s">
        <v>414</v>
      </c>
    </row>
    <row r="423" spans="3:12" ht="15.75" thickBot="1"/>
    <row r="424" spans="3:12" ht="15.75" thickBot="1">
      <c r="C424" s="29" t="s">
        <v>43</v>
      </c>
      <c r="D424" s="30">
        <f>SUM(G431:G440)</f>
        <v>5775.75</v>
      </c>
      <c r="E424" s="87"/>
      <c r="F424" s="87"/>
      <c r="G424" s="87"/>
      <c r="H424" s="70"/>
      <c r="I424" s="70"/>
      <c r="J424" s="70"/>
      <c r="K424" s="106"/>
    </row>
    <row r="425" spans="3:12">
      <c r="C425" s="69"/>
      <c r="D425" s="31"/>
      <c r="E425" s="87"/>
      <c r="F425" s="87"/>
      <c r="G425" s="87"/>
      <c r="H425" s="70"/>
      <c r="I425" s="70"/>
      <c r="J425" s="70"/>
      <c r="K425" s="106"/>
    </row>
    <row r="426" spans="3:12">
      <c r="C426" s="69"/>
      <c r="D426" s="31"/>
      <c r="E426" s="87"/>
      <c r="F426" s="87"/>
      <c r="G426" s="87"/>
      <c r="H426" s="70"/>
      <c r="I426" s="70"/>
      <c r="J426" s="70"/>
      <c r="K426" s="106"/>
    </row>
    <row r="427" spans="3:12" ht="15.75">
      <c r="C427" s="199" t="s">
        <v>394</v>
      </c>
      <c r="D427" s="300" t="s">
        <v>2084</v>
      </c>
      <c r="E427" s="87"/>
      <c r="F427" s="87"/>
      <c r="G427" s="87"/>
      <c r="H427" s="70"/>
      <c r="I427" s="70"/>
      <c r="J427" s="70"/>
      <c r="K427" s="106"/>
    </row>
    <row r="428" spans="3:12" ht="18.75">
      <c r="C428" s="203" t="str">
        <f>IFERROR(VLOOKUP(D427,'Desarrollo e Innov. Curricular'!$G:$H,2,FALSE),IFERROR(VLOOKUP(D427,'Investigación Científica'!$G:$H,2,FALSE),IFERROR(VLOOKUP(D427,'Vinculación Univ. Sociedad'!$G:$H,2,FALSE),IFERROR(VLOOKUP(D427,'Docencia y Profesorado Universi'!$G:$H,2,FALSE),IFERROR(VLOOKUP(D427,'Estudiantes y Graduados'!$G:$H,2,FALSE),IFERROR(VLOOKUP(D427,'10Gestion Administrativa'!$G:$H,2,FALSE),IFERROR(VLOOKUP(D427,'Gestión Académica'!$G:$H,2,FALSE),IFERROR(VLOOKUP(D427,'Aseguramiento de la Calidad'!$G:$H,2,FALSE),IFERROR(VLOOKUP(D427,'Gestión del Conocimiento'!$G:$H,2,FALSE),IFERROR(VLOOKUP(D427,'Gobernabilidad y Procesos...'!$G:$H,2,FALSE),IFERROR(VLOOKUP(D427,'Gestión del Talento Humano'!$G:$H,2,FALSE),IFERROR(VLOOKUP(D427,'Internacionalización de la E.S.'!$G:$H,2,FALSE),IFERROR(VLOOKUP(D427,'Cultura de Innovación Insti...'!$G:$H,2,FALSE),VLOOKUP(D427,'Lo Esencial de la Reforma Univ.'!$G:$H,2,0))))))))))))))</f>
        <v>8. Desarrollar el proyecto de redes para gestión del conocimiento.</v>
      </c>
      <c r="D428" s="31"/>
      <c r="E428" s="87"/>
      <c r="F428" s="87"/>
      <c r="G428" s="87"/>
      <c r="H428" s="70"/>
      <c r="I428" s="70"/>
      <c r="J428" s="70"/>
      <c r="K428" s="106"/>
    </row>
    <row r="429" spans="3:12" ht="15.75" thickBot="1">
      <c r="C429" s="69"/>
      <c r="D429" s="31"/>
      <c r="E429" s="87"/>
      <c r="F429" s="87"/>
      <c r="G429" s="87"/>
      <c r="H429" s="70"/>
      <c r="I429" s="70"/>
      <c r="J429" s="70"/>
      <c r="K429" s="106"/>
    </row>
    <row r="430" spans="3:12" ht="30.75" thickBot="1">
      <c r="C430" s="120" t="s">
        <v>44</v>
      </c>
      <c r="D430" s="123" t="s">
        <v>45</v>
      </c>
      <c r="E430" s="122" t="s">
        <v>55</v>
      </c>
      <c r="F430" s="122" t="s">
        <v>57</v>
      </c>
      <c r="G430" s="121" t="s">
        <v>27</v>
      </c>
      <c r="H430" s="127" t="s">
        <v>133</v>
      </c>
      <c r="I430" s="122" t="s">
        <v>46</v>
      </c>
      <c r="J430" s="122" t="s">
        <v>134</v>
      </c>
      <c r="K430" s="122" t="s">
        <v>412</v>
      </c>
      <c r="L430" s="122" t="s">
        <v>413</v>
      </c>
    </row>
    <row r="431" spans="3:12">
      <c r="C431" s="260" t="s">
        <v>47</v>
      </c>
      <c r="D431" s="797">
        <v>27</v>
      </c>
      <c r="E431" s="261"/>
      <c r="F431" s="109">
        <v>30000</v>
      </c>
      <c r="G431" s="262">
        <f t="shared" ref="G431:G439" si="46">E431*F431</f>
        <v>0</v>
      </c>
      <c r="H431" s="263" t="s">
        <v>131</v>
      </c>
      <c r="I431" s="110" t="s">
        <v>705</v>
      </c>
      <c r="J431" s="110" t="str">
        <f>VLOOKUP(I431,Presupuesto!$B$11:$C$566,2,0)</f>
        <v>SERVICIOS DE CAPACITACION.</v>
      </c>
      <c r="K431" s="264" t="s">
        <v>1382</v>
      </c>
      <c r="L431" s="110" t="s">
        <v>396</v>
      </c>
    </row>
    <row r="432" spans="3:12">
      <c r="C432" s="93" t="s">
        <v>48</v>
      </c>
      <c r="D432" s="798"/>
      <c r="E432" s="195">
        <v>10</v>
      </c>
      <c r="F432" s="94">
        <v>0</v>
      </c>
      <c r="G432" s="91">
        <f t="shared" si="46"/>
        <v>0</v>
      </c>
      <c r="H432" s="155"/>
      <c r="I432" s="92" t="s">
        <v>723</v>
      </c>
      <c r="J432" s="92" t="str">
        <f>VLOOKUP(I432,Presupuesto!$B$11:$C$566,2,0)</f>
        <v>SERVICIOS DE IMPRENTA PUBLIC.Y REPRODUCCION</v>
      </c>
      <c r="K432" s="92" t="str">
        <f>$K$17</f>
        <v>Gobernabilidad y Procesos  de Gestión Descentralizada en Redes</v>
      </c>
      <c r="L432" s="92" t="s">
        <v>414</v>
      </c>
    </row>
    <row r="433" spans="3:12">
      <c r="C433" s="93" t="s">
        <v>49</v>
      </c>
      <c r="D433" s="798"/>
      <c r="E433" s="195">
        <f>D431</f>
        <v>27</v>
      </c>
      <c r="F433" s="94">
        <v>200</v>
      </c>
      <c r="G433" s="91">
        <f t="shared" si="46"/>
        <v>5400</v>
      </c>
      <c r="H433" s="155" t="s">
        <v>131</v>
      </c>
      <c r="I433" s="92" t="s">
        <v>798</v>
      </c>
      <c r="J433" s="92" t="str">
        <f>VLOOKUP(I433,Presupuesto!$B$11:$C$566,2,0)</f>
        <v>ALIMENTOS B EBIDAS PARA PERSONAS</v>
      </c>
      <c r="K433" s="92" t="s">
        <v>475</v>
      </c>
      <c r="L433" s="92" t="s">
        <v>398</v>
      </c>
    </row>
    <row r="434" spans="3:12">
      <c r="C434" s="93" t="s">
        <v>50</v>
      </c>
      <c r="D434" s="798"/>
      <c r="E434" s="145">
        <v>0</v>
      </c>
      <c r="F434" s="112">
        <v>10000</v>
      </c>
      <c r="G434" s="91">
        <f t="shared" si="46"/>
        <v>0</v>
      </c>
      <c r="H434" s="155"/>
      <c r="I434" s="258" t="s">
        <v>302</v>
      </c>
      <c r="J434" s="92" t="str">
        <f>VLOOKUP(I434,Presupuesto!$B$11:$C$566,2,0)</f>
        <v>PASAJES (26100-00)</v>
      </c>
      <c r="K434" s="92" t="str">
        <f t="shared" ref="K434:K440" si="47">$K$17</f>
        <v>Gobernabilidad y Procesos  de Gestión Descentralizada en Redes</v>
      </c>
      <c r="L434" s="92" t="s">
        <v>414</v>
      </c>
    </row>
    <row r="435" spans="3:12">
      <c r="C435" s="93" t="s">
        <v>421</v>
      </c>
      <c r="D435" s="798"/>
      <c r="E435" s="145">
        <v>0</v>
      </c>
      <c r="F435" s="112">
        <v>250</v>
      </c>
      <c r="G435" s="91">
        <f t="shared" si="46"/>
        <v>0</v>
      </c>
      <c r="H435" s="155"/>
      <c r="I435" s="92" t="s">
        <v>827</v>
      </c>
      <c r="J435" s="92" t="str">
        <f>VLOOKUP(I435,Presupuesto!$B$11:$C$566,2,0)</f>
        <v>PRODUCTOS PAPEL Y CARTON</v>
      </c>
      <c r="K435" s="92" t="str">
        <f t="shared" si="47"/>
        <v>Gobernabilidad y Procesos  de Gestión Descentralizada en Redes</v>
      </c>
      <c r="L435" s="92" t="s">
        <v>414</v>
      </c>
    </row>
    <row r="436" spans="3:12">
      <c r="C436" s="93" t="s">
        <v>51</v>
      </c>
      <c r="D436" s="798"/>
      <c r="E436" s="195">
        <f>(D431*25)/500</f>
        <v>1.35</v>
      </c>
      <c r="F436" s="94">
        <v>85</v>
      </c>
      <c r="G436" s="91">
        <f t="shared" si="46"/>
        <v>114.75000000000001</v>
      </c>
      <c r="H436" s="155" t="s">
        <v>131</v>
      </c>
      <c r="I436" s="92" t="s">
        <v>827</v>
      </c>
      <c r="J436" s="92" t="str">
        <f>VLOOKUP(I436,Presupuesto!$B$11:$C$566,2,0)</f>
        <v>PRODUCTOS PAPEL Y CARTON</v>
      </c>
      <c r="K436" s="92" t="s">
        <v>475</v>
      </c>
      <c r="L436" s="92" t="s">
        <v>414</v>
      </c>
    </row>
    <row r="437" spans="3:12">
      <c r="C437" s="93" t="s">
        <v>125</v>
      </c>
      <c r="D437" s="798"/>
      <c r="E437" s="195">
        <f>D431/12</f>
        <v>2.25</v>
      </c>
      <c r="F437" s="94">
        <v>36</v>
      </c>
      <c r="G437" s="91">
        <f t="shared" si="46"/>
        <v>81</v>
      </c>
      <c r="H437" s="155" t="s">
        <v>131</v>
      </c>
      <c r="I437" s="92" t="s">
        <v>948</v>
      </c>
      <c r="J437" s="92" t="str">
        <f>VLOOKUP(I437,Presupuesto!$B$11:$C$566,2,0)</f>
        <v>UTILES DE ESCRITORIO, OFICINA Y ENSE¥ANZA</v>
      </c>
      <c r="K437" s="92" t="s">
        <v>475</v>
      </c>
      <c r="L437" s="92" t="s">
        <v>414</v>
      </c>
    </row>
    <row r="438" spans="3:12">
      <c r="C438" s="93" t="s">
        <v>34</v>
      </c>
      <c r="D438" s="798"/>
      <c r="E438" s="195">
        <f>D431/12</f>
        <v>2.25</v>
      </c>
      <c r="F438" s="94">
        <v>80</v>
      </c>
      <c r="G438" s="91">
        <f t="shared" si="46"/>
        <v>180</v>
      </c>
      <c r="H438" s="155" t="s">
        <v>131</v>
      </c>
      <c r="I438" s="92" t="s">
        <v>948</v>
      </c>
      <c r="J438" s="92" t="str">
        <f>VLOOKUP(I438,Presupuesto!$B$11:$C$566,2,0)</f>
        <v>UTILES DE ESCRITORIO, OFICINA Y ENSE¥ANZA</v>
      </c>
      <c r="K438" s="92" t="s">
        <v>475</v>
      </c>
      <c r="L438" s="92" t="s">
        <v>414</v>
      </c>
    </row>
    <row r="439" spans="3:12">
      <c r="C439" s="103" t="s">
        <v>52</v>
      </c>
      <c r="D439" s="798"/>
      <c r="E439" s="207">
        <v>0</v>
      </c>
      <c r="F439" s="113">
        <v>25</v>
      </c>
      <c r="G439" s="91">
        <f t="shared" si="46"/>
        <v>0</v>
      </c>
      <c r="H439" s="155"/>
      <c r="I439" s="92" t="s">
        <v>948</v>
      </c>
      <c r="J439" s="92" t="str">
        <f>VLOOKUP(I439,Presupuesto!$B$11:$C$566,2,0)</f>
        <v>UTILES DE ESCRITORIO, OFICINA Y ENSE¥ANZA</v>
      </c>
      <c r="K439" s="92" t="str">
        <f t="shared" si="47"/>
        <v>Gobernabilidad y Procesos  de Gestión Descentralizada en Redes</v>
      </c>
      <c r="L439" s="92" t="s">
        <v>414</v>
      </c>
    </row>
    <row r="440" spans="3:12" ht="15.75" thickBot="1">
      <c r="C440" s="211" t="s">
        <v>434</v>
      </c>
      <c r="D440" s="212">
        <v>0</v>
      </c>
      <c r="E440" s="265">
        <v>0</v>
      </c>
      <c r="F440" s="98">
        <f>HLOOKUP(C440,$AH$2:$BU$3,2,0)</f>
        <v>1150</v>
      </c>
      <c r="G440" s="99">
        <f>D440*E440*F440</f>
        <v>0</v>
      </c>
      <c r="H440" s="266"/>
      <c r="I440" s="267" t="s">
        <v>303</v>
      </c>
      <c r="J440" s="100" t="str">
        <f>VLOOKUP(I440,Presupuesto!$B$11:$C$566,2,0)</f>
        <v>VIATICOS (26200-00)</v>
      </c>
      <c r="K440" s="268" t="str">
        <f t="shared" si="47"/>
        <v>Gobernabilidad y Procesos  de Gestión Descentralizada en Redes</v>
      </c>
      <c r="L440" s="268" t="s">
        <v>414</v>
      </c>
    </row>
    <row r="441" spans="3:12" ht="15.75" thickBot="1"/>
    <row r="442" spans="3:12" ht="15.75" thickBot="1">
      <c r="C442" s="29" t="s">
        <v>43</v>
      </c>
      <c r="D442" s="30">
        <f>SUM(G449:G458)</f>
        <v>911.33333333333337</v>
      </c>
      <c r="E442" s="87"/>
      <c r="F442" s="87"/>
      <c r="G442" s="87"/>
      <c r="H442" s="70"/>
      <c r="I442" s="70"/>
      <c r="J442" s="70"/>
      <c r="K442" s="106"/>
    </row>
    <row r="443" spans="3:12">
      <c r="C443" s="69"/>
      <c r="D443" s="31"/>
      <c r="E443" s="87"/>
      <c r="F443" s="87"/>
      <c r="G443" s="87"/>
      <c r="H443" s="70"/>
      <c r="I443" s="70"/>
      <c r="J443" s="70"/>
      <c r="K443" s="106"/>
    </row>
    <row r="444" spans="3:12">
      <c r="C444" s="69"/>
      <c r="D444" s="31"/>
      <c r="E444" s="87"/>
      <c r="F444" s="87"/>
      <c r="G444" s="87"/>
      <c r="H444" s="70"/>
      <c r="I444" s="70"/>
      <c r="J444" s="70"/>
      <c r="K444" s="106"/>
    </row>
    <row r="445" spans="3:12" ht="15.75">
      <c r="C445" s="199" t="s">
        <v>394</v>
      </c>
      <c r="D445" s="300" t="s">
        <v>2099</v>
      </c>
      <c r="E445" s="87"/>
      <c r="F445" s="87"/>
      <c r="G445" s="87"/>
      <c r="H445" s="70"/>
      <c r="I445" s="70"/>
      <c r="J445" s="70"/>
      <c r="K445" s="106"/>
    </row>
    <row r="446" spans="3:12" ht="18.75">
      <c r="C446" s="203" t="str">
        <f>IFERROR(VLOOKUP(D445,'Desarrollo e Innov. Curricular'!$G:$H,2,FALSE),IFERROR(VLOOKUP(D445,'Investigación Científica'!$G:$H,2,FALSE),IFERROR(VLOOKUP(D445,'Vinculación Univ. Sociedad'!$G:$H,2,FALSE),IFERROR(VLOOKUP(D445,'Docencia y Profesorado Universi'!$G:$H,2,FALSE),IFERROR(VLOOKUP(D445,'Estudiantes y Graduados'!$G:$H,2,FALSE),IFERROR(VLOOKUP(D445,'10Gestion Administrativa'!$G:$H,2,FALSE),IFERROR(VLOOKUP(D445,'Gestión Académica'!$G:$H,2,FALSE),IFERROR(VLOOKUP(D445,'Aseguramiento de la Calidad'!$G:$H,2,FALSE),IFERROR(VLOOKUP(D445,'Gestión del Conocimiento'!$G:$H,2,FALSE),IFERROR(VLOOKUP(D445,'Gobernabilidad y Procesos...'!$G:$H,2,FALSE),IFERROR(VLOOKUP(D445,'Gestión del Talento Humano'!$G:$H,2,FALSE),IFERROR(VLOOKUP(D445,'Internacionalización de la E.S.'!$G:$H,2,FALSE),IFERROR(VLOOKUP(D445,'Cultura de Innovación Insti...'!$G:$H,2,FALSE),VLOOKUP(D445,'Lo Esencial de la Reforma Univ.'!$G:$H,2,0))))))))))))))</f>
        <v>1. Formar en el proceso de re-clasificación de acuerdo al a normativa vigente, y talleres de sensibilización para asumir las resposnsabilidades que les competen.</v>
      </c>
      <c r="D446" s="31"/>
      <c r="E446" s="87"/>
      <c r="F446" s="87"/>
      <c r="G446" s="87"/>
      <c r="H446" s="70"/>
      <c r="I446" s="70"/>
      <c r="J446" s="70"/>
      <c r="K446" s="106"/>
    </row>
    <row r="447" spans="3:12" ht="15.75" thickBot="1">
      <c r="C447" s="69"/>
      <c r="D447" s="31"/>
      <c r="E447" s="87"/>
      <c r="F447" s="87"/>
      <c r="G447" s="87"/>
      <c r="H447" s="70"/>
      <c r="I447" s="70"/>
      <c r="J447" s="70"/>
      <c r="K447" s="106"/>
    </row>
    <row r="448" spans="3:12" ht="30.75" thickBot="1">
      <c r="C448" s="120" t="s">
        <v>44</v>
      </c>
      <c r="D448" s="123" t="s">
        <v>45</v>
      </c>
      <c r="E448" s="122" t="s">
        <v>55</v>
      </c>
      <c r="F448" s="122" t="s">
        <v>57</v>
      </c>
      <c r="G448" s="121" t="s">
        <v>27</v>
      </c>
      <c r="H448" s="127" t="s">
        <v>133</v>
      </c>
      <c r="I448" s="122" t="s">
        <v>46</v>
      </c>
      <c r="J448" s="122" t="s">
        <v>134</v>
      </c>
      <c r="K448" s="122" t="s">
        <v>412</v>
      </c>
      <c r="L448" s="122" t="s">
        <v>413</v>
      </c>
    </row>
    <row r="449" spans="3:12">
      <c r="C449" s="260" t="s">
        <v>47</v>
      </c>
      <c r="D449" s="797">
        <v>8</v>
      </c>
      <c r="E449" s="261"/>
      <c r="F449" s="109">
        <v>30000</v>
      </c>
      <c r="G449" s="262">
        <f t="shared" ref="G449:G457" si="48">E449*F449</f>
        <v>0</v>
      </c>
      <c r="H449" s="263" t="s">
        <v>131</v>
      </c>
      <c r="I449" s="110" t="s">
        <v>705</v>
      </c>
      <c r="J449" s="110" t="str">
        <f>VLOOKUP(I449,Presupuesto!$B$11:$C$566,2,0)</f>
        <v>SERVICIOS DE CAPACITACION.</v>
      </c>
      <c r="K449" s="264" t="s">
        <v>1382</v>
      </c>
      <c r="L449" s="110" t="s">
        <v>396</v>
      </c>
    </row>
    <row r="450" spans="3:12">
      <c r="C450" s="93" t="s">
        <v>48</v>
      </c>
      <c r="D450" s="798"/>
      <c r="E450" s="195">
        <v>10</v>
      </c>
      <c r="F450" s="94">
        <v>0</v>
      </c>
      <c r="G450" s="91">
        <f t="shared" si="48"/>
        <v>0</v>
      </c>
      <c r="H450" s="155"/>
      <c r="I450" s="92" t="s">
        <v>723</v>
      </c>
      <c r="J450" s="92" t="str">
        <f>VLOOKUP(I450,Presupuesto!$B$11:$C$566,2,0)</f>
        <v>SERVICIOS DE IMPRENTA PUBLIC.Y REPRODUCCION</v>
      </c>
      <c r="K450" s="92" t="str">
        <f>$K$17</f>
        <v>Gobernabilidad y Procesos  de Gestión Descentralizada en Redes</v>
      </c>
      <c r="L450" s="92" t="s">
        <v>414</v>
      </c>
    </row>
    <row r="451" spans="3:12">
      <c r="C451" s="93" t="s">
        <v>49</v>
      </c>
      <c r="D451" s="798"/>
      <c r="E451" s="195">
        <f>D449</f>
        <v>8</v>
      </c>
      <c r="F451" s="94">
        <v>100</v>
      </c>
      <c r="G451" s="91">
        <f t="shared" si="48"/>
        <v>800</v>
      </c>
      <c r="H451" s="155" t="s">
        <v>131</v>
      </c>
      <c r="I451" s="92" t="s">
        <v>798</v>
      </c>
      <c r="J451" s="92" t="str">
        <f>VLOOKUP(I451,Presupuesto!$B$11:$C$566,2,0)</f>
        <v>ALIMENTOS B EBIDAS PARA PERSONAS</v>
      </c>
      <c r="K451" s="92" t="s">
        <v>1372</v>
      </c>
      <c r="L451" s="92" t="s">
        <v>398</v>
      </c>
    </row>
    <row r="452" spans="3:12">
      <c r="C452" s="93" t="s">
        <v>50</v>
      </c>
      <c r="D452" s="798"/>
      <c r="E452" s="145">
        <v>0</v>
      </c>
      <c r="F452" s="112">
        <v>10000</v>
      </c>
      <c r="G452" s="91">
        <f t="shared" si="48"/>
        <v>0</v>
      </c>
      <c r="H452" s="155"/>
      <c r="I452" s="258" t="s">
        <v>302</v>
      </c>
      <c r="J452" s="92" t="str">
        <f>VLOOKUP(I452,Presupuesto!$B$11:$C$566,2,0)</f>
        <v>PASAJES (26100-00)</v>
      </c>
      <c r="K452" s="92" t="str">
        <f t="shared" ref="K452:K458" si="49">$K$17</f>
        <v>Gobernabilidad y Procesos  de Gestión Descentralizada en Redes</v>
      </c>
      <c r="L452" s="92" t="s">
        <v>414</v>
      </c>
    </row>
    <row r="453" spans="3:12">
      <c r="C453" s="93" t="s">
        <v>421</v>
      </c>
      <c r="D453" s="798"/>
      <c r="E453" s="145">
        <v>0</v>
      </c>
      <c r="F453" s="112">
        <v>250</v>
      </c>
      <c r="G453" s="91">
        <f t="shared" si="48"/>
        <v>0</v>
      </c>
      <c r="H453" s="155"/>
      <c r="I453" s="92" t="s">
        <v>827</v>
      </c>
      <c r="J453" s="92" t="str">
        <f>VLOOKUP(I453,Presupuesto!$B$11:$C$566,2,0)</f>
        <v>PRODUCTOS PAPEL Y CARTON</v>
      </c>
      <c r="K453" s="92" t="str">
        <f t="shared" si="49"/>
        <v>Gobernabilidad y Procesos  de Gestión Descentralizada en Redes</v>
      </c>
      <c r="L453" s="92" t="s">
        <v>414</v>
      </c>
    </row>
    <row r="454" spans="3:12">
      <c r="C454" s="93" t="s">
        <v>51</v>
      </c>
      <c r="D454" s="798"/>
      <c r="E454" s="195">
        <f>(D449*25)/500</f>
        <v>0.4</v>
      </c>
      <c r="F454" s="94">
        <v>85</v>
      </c>
      <c r="G454" s="91">
        <f t="shared" si="48"/>
        <v>34</v>
      </c>
      <c r="H454" s="155" t="s">
        <v>131</v>
      </c>
      <c r="I454" s="92" t="s">
        <v>827</v>
      </c>
      <c r="J454" s="92" t="str">
        <f>VLOOKUP(I454,Presupuesto!$B$11:$C$566,2,0)</f>
        <v>PRODUCTOS PAPEL Y CARTON</v>
      </c>
      <c r="K454" s="92" t="s">
        <v>1372</v>
      </c>
      <c r="L454" s="92" t="s">
        <v>414</v>
      </c>
    </row>
    <row r="455" spans="3:12">
      <c r="C455" s="93" t="s">
        <v>125</v>
      </c>
      <c r="D455" s="798"/>
      <c r="E455" s="195">
        <f>D449/12</f>
        <v>0.66666666666666663</v>
      </c>
      <c r="F455" s="94">
        <v>36</v>
      </c>
      <c r="G455" s="91">
        <f t="shared" si="48"/>
        <v>24</v>
      </c>
      <c r="H455" s="155" t="s">
        <v>131</v>
      </c>
      <c r="I455" s="92" t="s">
        <v>948</v>
      </c>
      <c r="J455" s="92" t="str">
        <f>VLOOKUP(I455,Presupuesto!$B$11:$C$566,2,0)</f>
        <v>UTILES DE ESCRITORIO, OFICINA Y ENSE¥ANZA</v>
      </c>
      <c r="K455" s="92" t="s">
        <v>1372</v>
      </c>
      <c r="L455" s="92" t="s">
        <v>414</v>
      </c>
    </row>
    <row r="456" spans="3:12">
      <c r="C456" s="93" t="s">
        <v>34</v>
      </c>
      <c r="D456" s="798"/>
      <c r="E456" s="195">
        <f>D449/12</f>
        <v>0.66666666666666663</v>
      </c>
      <c r="F456" s="94">
        <v>80</v>
      </c>
      <c r="G456" s="91">
        <f t="shared" si="48"/>
        <v>53.333333333333329</v>
      </c>
      <c r="H456" s="155" t="s">
        <v>131</v>
      </c>
      <c r="I456" s="92" t="s">
        <v>948</v>
      </c>
      <c r="J456" s="92" t="str">
        <f>VLOOKUP(I456,Presupuesto!$B$11:$C$566,2,0)</f>
        <v>UTILES DE ESCRITORIO, OFICINA Y ENSE¥ANZA</v>
      </c>
      <c r="K456" s="92" t="s">
        <v>1372</v>
      </c>
      <c r="L456" s="92" t="s">
        <v>414</v>
      </c>
    </row>
    <row r="457" spans="3:12">
      <c r="C457" s="103" t="s">
        <v>52</v>
      </c>
      <c r="D457" s="798"/>
      <c r="E457" s="207">
        <v>0</v>
      </c>
      <c r="F457" s="113">
        <v>25</v>
      </c>
      <c r="G457" s="91">
        <f t="shared" si="48"/>
        <v>0</v>
      </c>
      <c r="H457" s="155"/>
      <c r="I457" s="92" t="s">
        <v>948</v>
      </c>
      <c r="J457" s="92" t="str">
        <f>VLOOKUP(I457,Presupuesto!$B$11:$C$566,2,0)</f>
        <v>UTILES DE ESCRITORIO, OFICINA Y ENSE¥ANZA</v>
      </c>
      <c r="K457" s="92" t="str">
        <f t="shared" si="49"/>
        <v>Gobernabilidad y Procesos  de Gestión Descentralizada en Redes</v>
      </c>
      <c r="L457" s="92" t="s">
        <v>414</v>
      </c>
    </row>
    <row r="458" spans="3:12" ht="15.75" thickBot="1">
      <c r="C458" s="211" t="s">
        <v>434</v>
      </c>
      <c r="D458" s="212">
        <v>0</v>
      </c>
      <c r="E458" s="265">
        <v>0</v>
      </c>
      <c r="F458" s="98">
        <f>HLOOKUP(C458,$AH$2:$BU$3,2,0)</f>
        <v>1150</v>
      </c>
      <c r="G458" s="99">
        <f>D458*E458*F458</f>
        <v>0</v>
      </c>
      <c r="H458" s="266"/>
      <c r="I458" s="267" t="s">
        <v>303</v>
      </c>
      <c r="J458" s="100" t="str">
        <f>VLOOKUP(I458,Presupuesto!$B$11:$C$566,2,0)</f>
        <v>VIATICOS (26200-00)</v>
      </c>
      <c r="K458" s="268" t="str">
        <f t="shared" si="49"/>
        <v>Gobernabilidad y Procesos  de Gestión Descentralizada en Redes</v>
      </c>
      <c r="L458" s="268" t="s">
        <v>414</v>
      </c>
    </row>
    <row r="459" spans="3:12" ht="15.75" thickBot="1"/>
    <row r="460" spans="3:12" ht="15.75" thickBot="1">
      <c r="C460" s="29" t="s">
        <v>43</v>
      </c>
      <c r="D460" s="30">
        <f>SUM(G467:G476)</f>
        <v>500</v>
      </c>
      <c r="E460" s="87"/>
      <c r="F460" s="87"/>
      <c r="G460" s="87"/>
      <c r="H460" s="70"/>
      <c r="I460" s="70"/>
      <c r="J460" s="70"/>
      <c r="K460" s="106"/>
    </row>
    <row r="461" spans="3:12">
      <c r="C461" s="69"/>
      <c r="D461" s="31"/>
      <c r="E461" s="87"/>
      <c r="F461" s="87"/>
      <c r="G461" s="87"/>
      <c r="H461" s="70"/>
      <c r="I461" s="70"/>
      <c r="J461" s="70"/>
      <c r="K461" s="106"/>
    </row>
    <row r="462" spans="3:12">
      <c r="C462" s="69"/>
      <c r="D462" s="31"/>
      <c r="E462" s="87"/>
      <c r="F462" s="87"/>
      <c r="G462" s="87"/>
      <c r="H462" s="70"/>
      <c r="I462" s="70"/>
      <c r="J462" s="70"/>
      <c r="K462" s="106"/>
    </row>
    <row r="463" spans="3:12" ht="15.75">
      <c r="C463" s="199" t="s">
        <v>394</v>
      </c>
      <c r="D463" s="300" t="s">
        <v>2107</v>
      </c>
      <c r="E463" s="87"/>
      <c r="F463" s="87"/>
      <c r="G463" s="87"/>
      <c r="H463" s="70"/>
      <c r="I463" s="70"/>
      <c r="J463" s="70"/>
      <c r="K463" s="106"/>
    </row>
    <row r="464" spans="3:12" ht="18.75">
      <c r="C464" s="203" t="str">
        <f>IFERROR(VLOOKUP(D463,'Desarrollo e Innov. Curricular'!$G:$H,2,FALSE),IFERROR(VLOOKUP(D463,'Investigación Científica'!$G:$H,2,FALSE),IFERROR(VLOOKUP(D463,'Vinculación Univ. Sociedad'!$G:$H,2,FALSE),IFERROR(VLOOKUP(D463,'Docencia y Profesorado Universi'!$G:$H,2,FALSE),IFERROR(VLOOKUP(D463,'Estudiantes y Graduados'!$G:$H,2,FALSE),IFERROR(VLOOKUP(D463,'10Gestion Administrativa'!$G:$H,2,FALSE),IFERROR(VLOOKUP(D463,'Gestión Académica'!$G:$H,2,FALSE),IFERROR(VLOOKUP(D463,'Aseguramiento de la Calidad'!$G:$H,2,FALSE),IFERROR(VLOOKUP(D463,'Gestión del Conocimiento'!$G:$H,2,FALSE),IFERROR(VLOOKUP(D463,'Gobernabilidad y Procesos...'!$G:$H,2,FALSE),IFERROR(VLOOKUP(D463,'Gestión del Talento Humano'!$G:$H,2,FALSE),IFERROR(VLOOKUP(D463,'Internacionalización de la E.S.'!$G:$H,2,FALSE),IFERROR(VLOOKUP(D463,'Cultura de Innovación Insti...'!$G:$H,2,FALSE),VLOOKUP(D463,'Lo Esencial de la Reforma Univ.'!$G:$H,2,0))))))))))))))</f>
        <v>5. Desarrollar el proyecto de  movilidad estudiantil</v>
      </c>
      <c r="D464" s="31"/>
      <c r="E464" s="87"/>
      <c r="F464" s="87"/>
      <c r="G464" s="87"/>
      <c r="H464" s="70"/>
      <c r="I464" s="70"/>
      <c r="J464" s="70"/>
      <c r="K464" s="106"/>
    </row>
    <row r="465" spans="3:12" ht="15.75" thickBot="1">
      <c r="C465" s="69"/>
      <c r="D465" s="31"/>
      <c r="E465" s="87"/>
      <c r="F465" s="87"/>
      <c r="G465" s="87"/>
      <c r="H465" s="70"/>
      <c r="I465" s="70"/>
      <c r="J465" s="70"/>
      <c r="K465" s="106"/>
    </row>
    <row r="466" spans="3:12" ht="30.75" thickBot="1">
      <c r="C466" s="120" t="s">
        <v>44</v>
      </c>
      <c r="D466" s="123" t="s">
        <v>45</v>
      </c>
      <c r="E466" s="122" t="s">
        <v>55</v>
      </c>
      <c r="F466" s="122" t="s">
        <v>57</v>
      </c>
      <c r="G466" s="121" t="s">
        <v>27</v>
      </c>
      <c r="H466" s="127" t="s">
        <v>133</v>
      </c>
      <c r="I466" s="122" t="s">
        <v>46</v>
      </c>
      <c r="J466" s="122" t="s">
        <v>134</v>
      </c>
      <c r="K466" s="122" t="s">
        <v>412</v>
      </c>
      <c r="L466" s="122" t="s">
        <v>413</v>
      </c>
    </row>
    <row r="467" spans="3:12">
      <c r="C467" s="260" t="s">
        <v>47</v>
      </c>
      <c r="D467" s="797">
        <v>5</v>
      </c>
      <c r="E467" s="261"/>
      <c r="F467" s="109">
        <v>30000</v>
      </c>
      <c r="G467" s="262">
        <f t="shared" ref="G467:G475" si="50">E467*F467</f>
        <v>0</v>
      </c>
      <c r="H467" s="263" t="s">
        <v>131</v>
      </c>
      <c r="I467" s="110" t="s">
        <v>705</v>
      </c>
      <c r="J467" s="110" t="str">
        <f>VLOOKUP(I467,Presupuesto!$B$11:$C$566,2,0)</f>
        <v>SERVICIOS DE CAPACITACION.</v>
      </c>
      <c r="K467" s="264" t="s">
        <v>1382</v>
      </c>
      <c r="L467" s="110" t="s">
        <v>396</v>
      </c>
    </row>
    <row r="468" spans="3:12">
      <c r="C468" s="93" t="s">
        <v>48</v>
      </c>
      <c r="D468" s="798"/>
      <c r="E468" s="195">
        <v>10</v>
      </c>
      <c r="F468" s="94">
        <v>0</v>
      </c>
      <c r="G468" s="91">
        <f t="shared" si="50"/>
        <v>0</v>
      </c>
      <c r="H468" s="155"/>
      <c r="I468" s="92" t="s">
        <v>723</v>
      </c>
      <c r="J468" s="92" t="str">
        <f>VLOOKUP(I468,Presupuesto!$B$11:$C$566,2,0)</f>
        <v>SERVICIOS DE IMPRENTA PUBLIC.Y REPRODUCCION</v>
      </c>
      <c r="K468" s="92" t="str">
        <f>$K$17</f>
        <v>Gobernabilidad y Procesos  de Gestión Descentralizada en Redes</v>
      </c>
      <c r="L468" s="92" t="s">
        <v>414</v>
      </c>
    </row>
    <row r="469" spans="3:12">
      <c r="C469" s="93" t="s">
        <v>49</v>
      </c>
      <c r="D469" s="798"/>
      <c r="E469" s="195">
        <f>D467</f>
        <v>5</v>
      </c>
      <c r="F469" s="94">
        <v>100</v>
      </c>
      <c r="G469" s="91">
        <f t="shared" si="50"/>
        <v>500</v>
      </c>
      <c r="H469" s="155" t="s">
        <v>131</v>
      </c>
      <c r="I469" s="92" t="s">
        <v>798</v>
      </c>
      <c r="J469" s="92" t="str">
        <f>VLOOKUP(I469,Presupuesto!$B$11:$C$566,2,0)</f>
        <v>ALIMENTOS B EBIDAS PARA PERSONAS</v>
      </c>
      <c r="K469" s="92" t="s">
        <v>1374</v>
      </c>
      <c r="L469" s="92" t="s">
        <v>398</v>
      </c>
    </row>
    <row r="470" spans="3:12">
      <c r="C470" s="93" t="s">
        <v>50</v>
      </c>
      <c r="D470" s="798"/>
      <c r="E470" s="145">
        <v>0</v>
      </c>
      <c r="F470" s="112">
        <v>10000</v>
      </c>
      <c r="G470" s="91">
        <f t="shared" si="50"/>
        <v>0</v>
      </c>
      <c r="H470" s="155"/>
      <c r="I470" s="258" t="s">
        <v>302</v>
      </c>
      <c r="J470" s="92" t="str">
        <f>VLOOKUP(I470,Presupuesto!$B$11:$C$566,2,0)</f>
        <v>PASAJES (26100-00)</v>
      </c>
      <c r="K470" s="92" t="str">
        <f t="shared" ref="K470:K476" si="51">$K$17</f>
        <v>Gobernabilidad y Procesos  de Gestión Descentralizada en Redes</v>
      </c>
      <c r="L470" s="92" t="s">
        <v>414</v>
      </c>
    </row>
    <row r="471" spans="3:12">
      <c r="C471" s="93" t="s">
        <v>421</v>
      </c>
      <c r="D471" s="798"/>
      <c r="E471" s="145">
        <v>0</v>
      </c>
      <c r="F471" s="112">
        <v>250</v>
      </c>
      <c r="G471" s="91">
        <f t="shared" si="50"/>
        <v>0</v>
      </c>
      <c r="H471" s="155"/>
      <c r="I471" s="92" t="s">
        <v>827</v>
      </c>
      <c r="J471" s="92" t="str">
        <f>VLOOKUP(I471,Presupuesto!$B$11:$C$566,2,0)</f>
        <v>PRODUCTOS PAPEL Y CARTON</v>
      </c>
      <c r="K471" s="92" t="str">
        <f t="shared" si="51"/>
        <v>Gobernabilidad y Procesos  de Gestión Descentralizada en Redes</v>
      </c>
      <c r="L471" s="92" t="s">
        <v>414</v>
      </c>
    </row>
    <row r="472" spans="3:12">
      <c r="C472" s="93" t="s">
        <v>51</v>
      </c>
      <c r="D472" s="798"/>
      <c r="E472" s="195">
        <v>0</v>
      </c>
      <c r="F472" s="94">
        <v>85</v>
      </c>
      <c r="G472" s="91">
        <f t="shared" si="50"/>
        <v>0</v>
      </c>
      <c r="H472" s="155"/>
      <c r="I472" s="92" t="s">
        <v>827</v>
      </c>
      <c r="J472" s="92" t="str">
        <f>VLOOKUP(I472,Presupuesto!$B$11:$C$566,2,0)</f>
        <v>PRODUCTOS PAPEL Y CARTON</v>
      </c>
      <c r="K472" s="92" t="str">
        <f t="shared" si="51"/>
        <v>Gobernabilidad y Procesos  de Gestión Descentralizada en Redes</v>
      </c>
      <c r="L472" s="92" t="s">
        <v>414</v>
      </c>
    </row>
    <row r="473" spans="3:12">
      <c r="C473" s="93" t="s">
        <v>125</v>
      </c>
      <c r="D473" s="798"/>
      <c r="E473" s="195">
        <v>0</v>
      </c>
      <c r="F473" s="94">
        <v>36</v>
      </c>
      <c r="G473" s="91">
        <f t="shared" si="50"/>
        <v>0</v>
      </c>
      <c r="H473" s="155"/>
      <c r="I473" s="92" t="s">
        <v>948</v>
      </c>
      <c r="J473" s="92" t="str">
        <f>VLOOKUP(I473,Presupuesto!$B$11:$C$566,2,0)</f>
        <v>UTILES DE ESCRITORIO, OFICINA Y ENSE¥ANZA</v>
      </c>
      <c r="K473" s="92" t="str">
        <f t="shared" si="51"/>
        <v>Gobernabilidad y Procesos  de Gestión Descentralizada en Redes</v>
      </c>
      <c r="L473" s="92" t="s">
        <v>414</v>
      </c>
    </row>
    <row r="474" spans="3:12">
      <c r="C474" s="93" t="s">
        <v>34</v>
      </c>
      <c r="D474" s="798"/>
      <c r="E474" s="195">
        <v>0</v>
      </c>
      <c r="F474" s="94">
        <v>80</v>
      </c>
      <c r="G474" s="91">
        <f t="shared" si="50"/>
        <v>0</v>
      </c>
      <c r="H474" s="155"/>
      <c r="I474" s="92" t="s">
        <v>948</v>
      </c>
      <c r="J474" s="92" t="str">
        <f>VLOOKUP(I474,Presupuesto!$B$11:$C$566,2,0)</f>
        <v>UTILES DE ESCRITORIO, OFICINA Y ENSE¥ANZA</v>
      </c>
      <c r="K474" s="92" t="str">
        <f t="shared" si="51"/>
        <v>Gobernabilidad y Procesos  de Gestión Descentralizada en Redes</v>
      </c>
      <c r="L474" s="92" t="s">
        <v>414</v>
      </c>
    </row>
    <row r="475" spans="3:12">
      <c r="C475" s="103" t="s">
        <v>52</v>
      </c>
      <c r="D475" s="798"/>
      <c r="E475" s="207">
        <v>0</v>
      </c>
      <c r="F475" s="113">
        <v>25</v>
      </c>
      <c r="G475" s="91">
        <f t="shared" si="50"/>
        <v>0</v>
      </c>
      <c r="H475" s="155"/>
      <c r="I475" s="92" t="s">
        <v>948</v>
      </c>
      <c r="J475" s="92" t="str">
        <f>VLOOKUP(I475,Presupuesto!$B$11:$C$566,2,0)</f>
        <v>UTILES DE ESCRITORIO, OFICINA Y ENSE¥ANZA</v>
      </c>
      <c r="K475" s="92" t="str">
        <f t="shared" si="51"/>
        <v>Gobernabilidad y Procesos  de Gestión Descentralizada en Redes</v>
      </c>
      <c r="L475" s="92" t="s">
        <v>414</v>
      </c>
    </row>
    <row r="476" spans="3:12" ht="15.75" thickBot="1">
      <c r="C476" s="211" t="s">
        <v>434</v>
      </c>
      <c r="D476" s="212">
        <v>0</v>
      </c>
      <c r="E476" s="265">
        <v>0</v>
      </c>
      <c r="F476" s="98">
        <f>HLOOKUP(C476,$AH$2:$BU$3,2,0)</f>
        <v>1150</v>
      </c>
      <c r="G476" s="99">
        <f>D476*E476*F476</f>
        <v>0</v>
      </c>
      <c r="H476" s="266"/>
      <c r="I476" s="267" t="s">
        <v>303</v>
      </c>
      <c r="J476" s="100" t="str">
        <f>VLOOKUP(I476,Presupuesto!$B$11:$C$566,2,0)</f>
        <v>VIATICOS (26200-00)</v>
      </c>
      <c r="K476" s="268" t="str">
        <f t="shared" si="51"/>
        <v>Gobernabilidad y Procesos  de Gestión Descentralizada en Redes</v>
      </c>
      <c r="L476" s="268" t="s">
        <v>414</v>
      </c>
    </row>
    <row r="477" spans="3:12" ht="15.75" thickBot="1"/>
    <row r="478" spans="3:12" ht="15.75" thickBot="1">
      <c r="C478" s="29" t="s">
        <v>43</v>
      </c>
      <c r="D478" s="30">
        <f>SUM(G485:G494)</f>
        <v>2786.5833333333335</v>
      </c>
      <c r="E478" s="87"/>
      <c r="F478" s="87"/>
      <c r="G478" s="87"/>
      <c r="H478" s="70"/>
      <c r="I478" s="70"/>
      <c r="J478" s="70"/>
      <c r="K478" s="106"/>
    </row>
    <row r="479" spans="3:12">
      <c r="C479" s="69"/>
      <c r="D479" s="31"/>
      <c r="E479" s="87"/>
      <c r="F479" s="87"/>
      <c r="G479" s="87"/>
      <c r="H479" s="70"/>
      <c r="I479" s="70"/>
      <c r="J479" s="70"/>
      <c r="K479" s="106"/>
    </row>
    <row r="480" spans="3:12">
      <c r="C480" s="69"/>
      <c r="D480" s="31"/>
      <c r="E480" s="87"/>
      <c r="F480" s="87"/>
      <c r="G480" s="87"/>
      <c r="H480" s="70"/>
      <c r="I480" s="70"/>
      <c r="J480" s="70"/>
      <c r="K480" s="106"/>
    </row>
    <row r="481" spans="3:12" ht="15.75">
      <c r="C481" s="199" t="s">
        <v>394</v>
      </c>
      <c r="D481" s="300" t="s">
        <v>2114</v>
      </c>
      <c r="E481" s="87"/>
      <c r="F481" s="87"/>
      <c r="G481" s="87"/>
      <c r="H481" s="70"/>
      <c r="I481" s="70"/>
      <c r="J481" s="70"/>
      <c r="K481" s="106"/>
    </row>
    <row r="482" spans="3:12" ht="18.75">
      <c r="C482" s="203" t="str">
        <f>IFERROR(VLOOKUP(D481,'Desarrollo e Innov. Curricular'!$G:$H,2,FALSE),IFERROR(VLOOKUP(D481,'Investigación Científica'!$G:$H,2,FALSE),IFERROR(VLOOKUP(D481,'Vinculación Univ. Sociedad'!$G:$H,2,FALSE),IFERROR(VLOOKUP(D481,'Docencia y Profesorado Universi'!$G:$H,2,FALSE),IFERROR(VLOOKUP(D481,'Estudiantes y Graduados'!$G:$H,2,FALSE),IFERROR(VLOOKUP(D481,'10Gestion Administrativa'!$G:$H,2,FALSE),IFERROR(VLOOKUP(D481,'Gestión Académica'!$G:$H,2,FALSE),IFERROR(VLOOKUP(D481,'Aseguramiento de la Calidad'!$G:$H,2,FALSE),IFERROR(VLOOKUP(D481,'Gestión del Conocimiento'!$G:$H,2,FALSE),IFERROR(VLOOKUP(D481,'Gobernabilidad y Procesos...'!$G:$H,2,FALSE),IFERROR(VLOOKUP(D481,'Gestión del Talento Humano'!$G:$H,2,FALSE),IFERROR(VLOOKUP(D481,'Internacionalización de la E.S.'!$G:$H,2,FALSE),IFERROR(VLOOKUP(D481,'Cultura de Innovación Insti...'!$G:$H,2,FALSE),VLOOKUP(D481,'Lo Esencial de la Reforma Univ.'!$G:$H,2,0))))))))))))))</f>
        <v>2. Organizar el proceso académico-administrativo de la PPS.</v>
      </c>
      <c r="D482" s="31"/>
      <c r="E482" s="87"/>
      <c r="F482" s="87"/>
      <c r="G482" s="87"/>
      <c r="H482" s="70"/>
      <c r="I482" s="70"/>
      <c r="J482" s="70"/>
      <c r="K482" s="106"/>
    </row>
    <row r="483" spans="3:12" ht="15.75" thickBot="1">
      <c r="C483" s="69"/>
      <c r="D483" s="31"/>
      <c r="E483" s="87"/>
      <c r="F483" s="87"/>
      <c r="G483" s="87"/>
      <c r="H483" s="70"/>
      <c r="I483" s="70"/>
      <c r="J483" s="70"/>
      <c r="K483" s="106"/>
    </row>
    <row r="484" spans="3:12" ht="30.75" thickBot="1">
      <c r="C484" s="120" t="s">
        <v>44</v>
      </c>
      <c r="D484" s="123" t="s">
        <v>45</v>
      </c>
      <c r="E484" s="122" t="s">
        <v>55</v>
      </c>
      <c r="F484" s="122" t="s">
        <v>57</v>
      </c>
      <c r="G484" s="121" t="s">
        <v>27</v>
      </c>
      <c r="H484" s="127" t="s">
        <v>133</v>
      </c>
      <c r="I484" s="122" t="s">
        <v>46</v>
      </c>
      <c r="J484" s="122" t="s">
        <v>134</v>
      </c>
      <c r="K484" s="122" t="s">
        <v>412</v>
      </c>
      <c r="L484" s="122" t="s">
        <v>413</v>
      </c>
    </row>
    <row r="485" spans="3:12">
      <c r="C485" s="260" t="s">
        <v>47</v>
      </c>
      <c r="D485" s="797">
        <v>17</v>
      </c>
      <c r="E485" s="261"/>
      <c r="F485" s="109">
        <v>30000</v>
      </c>
      <c r="G485" s="262">
        <f t="shared" ref="G485:G493" si="52">E485*F485</f>
        <v>0</v>
      </c>
      <c r="H485" s="263" t="s">
        <v>131</v>
      </c>
      <c r="I485" s="110" t="s">
        <v>705</v>
      </c>
      <c r="J485" s="110" t="str">
        <f>VLOOKUP(I485,Presupuesto!$B$11:$C$566,2,0)</f>
        <v>SERVICIOS DE CAPACITACION.</v>
      </c>
      <c r="K485" s="264" t="s">
        <v>1382</v>
      </c>
      <c r="L485" s="110" t="s">
        <v>396</v>
      </c>
    </row>
    <row r="486" spans="3:12">
      <c r="C486" s="93" t="s">
        <v>48</v>
      </c>
      <c r="D486" s="798"/>
      <c r="E486" s="195">
        <v>10</v>
      </c>
      <c r="F486" s="94">
        <v>0</v>
      </c>
      <c r="G486" s="91">
        <f t="shared" si="52"/>
        <v>0</v>
      </c>
      <c r="H486" s="155"/>
      <c r="I486" s="92" t="s">
        <v>723</v>
      </c>
      <c r="J486" s="92" t="str">
        <f>VLOOKUP(I486,Presupuesto!$B$11:$C$566,2,0)</f>
        <v>SERVICIOS DE IMPRENTA PUBLIC.Y REPRODUCCION</v>
      </c>
      <c r="K486" s="92" t="str">
        <f>$K$17</f>
        <v>Gobernabilidad y Procesos  de Gestión Descentralizada en Redes</v>
      </c>
      <c r="L486" s="92" t="s">
        <v>414</v>
      </c>
    </row>
    <row r="487" spans="3:12">
      <c r="C487" s="93" t="s">
        <v>49</v>
      </c>
      <c r="D487" s="798"/>
      <c r="E487" s="195">
        <f>D485</f>
        <v>17</v>
      </c>
      <c r="F487" s="94">
        <v>150</v>
      </c>
      <c r="G487" s="91">
        <f t="shared" si="52"/>
        <v>2550</v>
      </c>
      <c r="H487" s="155" t="s">
        <v>131</v>
      </c>
      <c r="I487" s="92" t="s">
        <v>798</v>
      </c>
      <c r="J487" s="92" t="str">
        <f>VLOOKUP(I487,Presupuesto!$B$11:$C$566,2,0)</f>
        <v>ALIMENTOS B EBIDAS PARA PERSONAS</v>
      </c>
      <c r="K487" s="92" t="s">
        <v>476</v>
      </c>
      <c r="L487" s="92" t="s">
        <v>398</v>
      </c>
    </row>
    <row r="488" spans="3:12">
      <c r="C488" s="93" t="s">
        <v>50</v>
      </c>
      <c r="D488" s="798"/>
      <c r="E488" s="145">
        <v>0</v>
      </c>
      <c r="F488" s="112">
        <v>10000</v>
      </c>
      <c r="G488" s="91">
        <f t="shared" si="52"/>
        <v>0</v>
      </c>
      <c r="H488" s="155"/>
      <c r="I488" s="258" t="s">
        <v>302</v>
      </c>
      <c r="J488" s="92" t="str">
        <f>VLOOKUP(I488,Presupuesto!$B$11:$C$566,2,0)</f>
        <v>PASAJES (26100-00)</v>
      </c>
      <c r="K488" s="92" t="str">
        <f t="shared" ref="K488:K494" si="53">$K$17</f>
        <v>Gobernabilidad y Procesos  de Gestión Descentralizada en Redes</v>
      </c>
      <c r="L488" s="92" t="s">
        <v>414</v>
      </c>
    </row>
    <row r="489" spans="3:12">
      <c r="C489" s="93" t="s">
        <v>421</v>
      </c>
      <c r="D489" s="798"/>
      <c r="E489" s="145">
        <v>0</v>
      </c>
      <c r="F489" s="112">
        <v>250</v>
      </c>
      <c r="G489" s="91">
        <f t="shared" si="52"/>
        <v>0</v>
      </c>
      <c r="H489" s="155"/>
      <c r="I489" s="92" t="s">
        <v>827</v>
      </c>
      <c r="J489" s="92" t="str">
        <f>VLOOKUP(I489,Presupuesto!$B$11:$C$566,2,0)</f>
        <v>PRODUCTOS PAPEL Y CARTON</v>
      </c>
      <c r="K489" s="92" t="str">
        <f t="shared" si="53"/>
        <v>Gobernabilidad y Procesos  de Gestión Descentralizada en Redes</v>
      </c>
      <c r="L489" s="92" t="s">
        <v>414</v>
      </c>
    </row>
    <row r="490" spans="3:12">
      <c r="C490" s="93" t="s">
        <v>51</v>
      </c>
      <c r="D490" s="798"/>
      <c r="E490" s="195">
        <f>(D485*25)/500</f>
        <v>0.85</v>
      </c>
      <c r="F490" s="94">
        <v>85</v>
      </c>
      <c r="G490" s="91">
        <f t="shared" si="52"/>
        <v>72.25</v>
      </c>
      <c r="H490" s="155" t="s">
        <v>131</v>
      </c>
      <c r="I490" s="92" t="s">
        <v>827</v>
      </c>
      <c r="J490" s="92" t="str">
        <f>VLOOKUP(I490,Presupuesto!$B$11:$C$566,2,0)</f>
        <v>PRODUCTOS PAPEL Y CARTON</v>
      </c>
      <c r="K490" s="92" t="s">
        <v>476</v>
      </c>
      <c r="L490" s="92" t="s">
        <v>414</v>
      </c>
    </row>
    <row r="491" spans="3:12">
      <c r="C491" s="93" t="s">
        <v>125</v>
      </c>
      <c r="D491" s="798"/>
      <c r="E491" s="195">
        <f>D485/12</f>
        <v>1.4166666666666667</v>
      </c>
      <c r="F491" s="94">
        <v>36</v>
      </c>
      <c r="G491" s="91">
        <f t="shared" si="52"/>
        <v>51</v>
      </c>
      <c r="H491" s="155" t="s">
        <v>131</v>
      </c>
      <c r="I491" s="92" t="s">
        <v>948</v>
      </c>
      <c r="J491" s="92" t="str">
        <f>VLOOKUP(I491,Presupuesto!$B$11:$C$566,2,0)</f>
        <v>UTILES DE ESCRITORIO, OFICINA Y ENSE¥ANZA</v>
      </c>
      <c r="K491" s="92" t="s">
        <v>476</v>
      </c>
      <c r="L491" s="92" t="s">
        <v>414</v>
      </c>
    </row>
    <row r="492" spans="3:12">
      <c r="C492" s="93" t="s">
        <v>34</v>
      </c>
      <c r="D492" s="798"/>
      <c r="E492" s="195">
        <f>D485/12</f>
        <v>1.4166666666666667</v>
      </c>
      <c r="F492" s="94">
        <v>80</v>
      </c>
      <c r="G492" s="91">
        <f t="shared" si="52"/>
        <v>113.33333333333334</v>
      </c>
      <c r="H492" s="155" t="s">
        <v>131</v>
      </c>
      <c r="I492" s="92" t="s">
        <v>948</v>
      </c>
      <c r="J492" s="92" t="str">
        <f>VLOOKUP(I492,Presupuesto!$B$11:$C$566,2,0)</f>
        <v>UTILES DE ESCRITORIO, OFICINA Y ENSE¥ANZA</v>
      </c>
      <c r="K492" s="92" t="s">
        <v>476</v>
      </c>
      <c r="L492" s="92" t="s">
        <v>414</v>
      </c>
    </row>
    <row r="493" spans="3:12">
      <c r="C493" s="103" t="s">
        <v>52</v>
      </c>
      <c r="D493" s="798"/>
      <c r="E493" s="207">
        <v>0</v>
      </c>
      <c r="F493" s="113">
        <v>25</v>
      </c>
      <c r="G493" s="91">
        <f t="shared" si="52"/>
        <v>0</v>
      </c>
      <c r="H493" s="155"/>
      <c r="I493" s="92" t="s">
        <v>948</v>
      </c>
      <c r="J493" s="92" t="str">
        <f>VLOOKUP(I493,Presupuesto!$B$11:$C$566,2,0)</f>
        <v>UTILES DE ESCRITORIO, OFICINA Y ENSE¥ANZA</v>
      </c>
      <c r="K493" s="92" t="str">
        <f t="shared" si="53"/>
        <v>Gobernabilidad y Procesos  de Gestión Descentralizada en Redes</v>
      </c>
      <c r="L493" s="92" t="s">
        <v>414</v>
      </c>
    </row>
    <row r="494" spans="3:12" ht="15.75" thickBot="1">
      <c r="C494" s="211" t="s">
        <v>434</v>
      </c>
      <c r="D494" s="212">
        <v>0</v>
      </c>
      <c r="E494" s="265">
        <v>0</v>
      </c>
      <c r="F494" s="98">
        <f>HLOOKUP(C494,$AH$2:$BU$3,2,0)</f>
        <v>1150</v>
      </c>
      <c r="G494" s="99">
        <f>D494*E494*F494</f>
        <v>0</v>
      </c>
      <c r="H494" s="266"/>
      <c r="I494" s="267" t="s">
        <v>303</v>
      </c>
      <c r="J494" s="100" t="str">
        <f>VLOOKUP(I494,Presupuesto!$B$11:$C$566,2,0)</f>
        <v>VIATICOS (26200-00)</v>
      </c>
      <c r="K494" s="268" t="str">
        <f t="shared" si="53"/>
        <v>Gobernabilidad y Procesos  de Gestión Descentralizada en Redes</v>
      </c>
      <c r="L494" s="268" t="s">
        <v>414</v>
      </c>
    </row>
    <row r="495" spans="3:12" ht="15.75" thickBot="1"/>
    <row r="496" spans="3:12" ht="15.75" thickBot="1">
      <c r="C496" s="29" t="s">
        <v>43</v>
      </c>
      <c r="D496" s="30">
        <f>SUM(G503:G512)</f>
        <v>7847.916666666667</v>
      </c>
      <c r="E496" s="87"/>
      <c r="F496" s="87"/>
      <c r="G496" s="87"/>
      <c r="H496" s="70"/>
      <c r="I496" s="70"/>
      <c r="J496" s="70"/>
      <c r="K496" s="106"/>
    </row>
    <row r="497" spans="3:12">
      <c r="C497" s="69"/>
      <c r="D497" s="31"/>
      <c r="E497" s="87"/>
      <c r="F497" s="87"/>
      <c r="G497" s="87"/>
      <c r="H497" s="70"/>
      <c r="I497" s="70"/>
      <c r="J497" s="70"/>
      <c r="K497" s="106"/>
    </row>
    <row r="498" spans="3:12">
      <c r="C498" s="69"/>
      <c r="D498" s="31"/>
      <c r="E498" s="87"/>
      <c r="F498" s="87"/>
      <c r="G498" s="87"/>
      <c r="H498" s="70"/>
      <c r="I498" s="70"/>
      <c r="J498" s="70"/>
      <c r="K498" s="106"/>
    </row>
    <row r="499" spans="3:12" ht="15.75">
      <c r="C499" s="199" t="s">
        <v>394</v>
      </c>
      <c r="D499" s="300" t="s">
        <v>2118</v>
      </c>
      <c r="E499" s="87"/>
      <c r="F499" s="87"/>
      <c r="G499" s="87"/>
      <c r="H499" s="70"/>
      <c r="I499" s="70"/>
      <c r="J499" s="70"/>
      <c r="K499" s="106"/>
    </row>
    <row r="500" spans="3:12" ht="18.75">
      <c r="C500" s="203" t="str">
        <f>IFERROR(VLOOKUP(D499,'Desarrollo e Innov. Curricular'!$G:$H,2,FALSE),IFERROR(VLOOKUP(D499,'Investigación Científica'!$G:$H,2,FALSE),IFERROR(VLOOKUP(D499,'Vinculación Univ. Sociedad'!$G:$H,2,FALSE),IFERROR(VLOOKUP(D499,'Docencia y Profesorado Universi'!$G:$H,2,FALSE),IFERROR(VLOOKUP(D499,'Estudiantes y Graduados'!$G:$H,2,FALSE),IFERROR(VLOOKUP(D499,'10Gestion Administrativa'!$G:$H,2,FALSE),IFERROR(VLOOKUP(D499,'Gestión Académica'!$G:$H,2,FALSE),IFERROR(VLOOKUP(D499,'Aseguramiento de la Calidad'!$G:$H,2,FALSE),IFERROR(VLOOKUP(D499,'Gestión del Conocimiento'!$G:$H,2,FALSE),IFERROR(VLOOKUP(D499,'Gobernabilidad y Procesos...'!$G:$H,2,FALSE),IFERROR(VLOOKUP(D499,'Gestión del Talento Humano'!$G:$H,2,FALSE),IFERROR(VLOOKUP(D499,'Internacionalización de la E.S.'!$G:$H,2,FALSE),IFERROR(VLOOKUP(D499,'Cultura de Innovación Insti...'!$G:$H,2,FALSE),VLOOKUP(D499,'Lo Esencial de la Reforma Univ.'!$G:$H,2,0))))))))))))))</f>
        <v>4. Conformar las redes de gestión del conocimiento universitaria e interinstitucional.</v>
      </c>
      <c r="D500" s="31"/>
      <c r="E500" s="87"/>
      <c r="F500" s="87"/>
      <c r="G500" s="87"/>
      <c r="H500" s="70"/>
      <c r="I500" s="70"/>
      <c r="J500" s="70"/>
      <c r="K500" s="106"/>
    </row>
    <row r="501" spans="3:12" ht="15.75" thickBot="1">
      <c r="C501" s="69"/>
      <c r="D501" s="31"/>
      <c r="E501" s="87"/>
      <c r="F501" s="87"/>
      <c r="G501" s="87"/>
      <c r="H501" s="70"/>
      <c r="I501" s="70"/>
      <c r="J501" s="70"/>
      <c r="K501" s="106"/>
    </row>
    <row r="502" spans="3:12" ht="30.75" thickBot="1">
      <c r="C502" s="120" t="s">
        <v>44</v>
      </c>
      <c r="D502" s="123" t="s">
        <v>45</v>
      </c>
      <c r="E502" s="122" t="s">
        <v>55</v>
      </c>
      <c r="F502" s="122" t="s">
        <v>57</v>
      </c>
      <c r="G502" s="121" t="s">
        <v>27</v>
      </c>
      <c r="H502" s="127" t="s">
        <v>133</v>
      </c>
      <c r="I502" s="122" t="s">
        <v>46</v>
      </c>
      <c r="J502" s="122" t="s">
        <v>134</v>
      </c>
      <c r="K502" s="122" t="s">
        <v>412</v>
      </c>
      <c r="L502" s="122" t="s">
        <v>413</v>
      </c>
    </row>
    <row r="503" spans="3:12">
      <c r="C503" s="260" t="s">
        <v>47</v>
      </c>
      <c r="D503" s="797">
        <v>25</v>
      </c>
      <c r="E503" s="261"/>
      <c r="F503" s="109">
        <v>30000</v>
      </c>
      <c r="G503" s="262">
        <f t="shared" ref="G503:G511" si="54">E503*F503</f>
        <v>0</v>
      </c>
      <c r="H503" s="263" t="s">
        <v>131</v>
      </c>
      <c r="I503" s="110" t="s">
        <v>705</v>
      </c>
      <c r="J503" s="110" t="str">
        <f>VLOOKUP(I503,Presupuesto!$B$11:$C$566,2,0)</f>
        <v>SERVICIOS DE CAPACITACION.</v>
      </c>
      <c r="K503" s="264" t="s">
        <v>1382</v>
      </c>
      <c r="L503" s="110" t="s">
        <v>396</v>
      </c>
    </row>
    <row r="504" spans="3:12">
      <c r="C504" s="93" t="s">
        <v>48</v>
      </c>
      <c r="D504" s="798"/>
      <c r="E504" s="195">
        <v>10</v>
      </c>
      <c r="F504" s="94">
        <v>0</v>
      </c>
      <c r="G504" s="91">
        <f t="shared" si="54"/>
        <v>0</v>
      </c>
      <c r="H504" s="155"/>
      <c r="I504" s="92" t="s">
        <v>723</v>
      </c>
      <c r="J504" s="92" t="str">
        <f>VLOOKUP(I504,Presupuesto!$B$11:$C$566,2,0)</f>
        <v>SERVICIOS DE IMPRENTA PUBLIC.Y REPRODUCCION</v>
      </c>
      <c r="K504" s="92" t="str">
        <f>$K$17</f>
        <v>Gobernabilidad y Procesos  de Gestión Descentralizada en Redes</v>
      </c>
      <c r="L504" s="92" t="s">
        <v>414</v>
      </c>
    </row>
    <row r="505" spans="3:12">
      <c r="C505" s="93" t="s">
        <v>49</v>
      </c>
      <c r="D505" s="798"/>
      <c r="E505" s="195">
        <f>D503</f>
        <v>25</v>
      </c>
      <c r="F505" s="94">
        <v>300</v>
      </c>
      <c r="G505" s="91">
        <f t="shared" si="54"/>
        <v>7500</v>
      </c>
      <c r="H505" s="155" t="s">
        <v>131</v>
      </c>
      <c r="I505" s="92" t="s">
        <v>798</v>
      </c>
      <c r="J505" s="92" t="str">
        <f>VLOOKUP(I505,Presupuesto!$B$11:$C$566,2,0)</f>
        <v>ALIMENTOS B EBIDAS PARA PERSONAS</v>
      </c>
      <c r="K505" s="92" t="s">
        <v>476</v>
      </c>
      <c r="L505" s="92" t="s">
        <v>398</v>
      </c>
    </row>
    <row r="506" spans="3:12">
      <c r="C506" s="93" t="s">
        <v>50</v>
      </c>
      <c r="D506" s="798"/>
      <c r="E506" s="145">
        <v>0</v>
      </c>
      <c r="F506" s="112">
        <v>10000</v>
      </c>
      <c r="G506" s="91">
        <f t="shared" si="54"/>
        <v>0</v>
      </c>
      <c r="H506" s="155"/>
      <c r="I506" s="258" t="s">
        <v>302</v>
      </c>
      <c r="J506" s="92" t="str">
        <f>VLOOKUP(I506,Presupuesto!$B$11:$C$566,2,0)</f>
        <v>PASAJES (26100-00)</v>
      </c>
      <c r="K506" s="92" t="str">
        <f t="shared" ref="K506:K512" si="55">$K$17</f>
        <v>Gobernabilidad y Procesos  de Gestión Descentralizada en Redes</v>
      </c>
      <c r="L506" s="92" t="s">
        <v>414</v>
      </c>
    </row>
    <row r="507" spans="3:12">
      <c r="C507" s="93" t="s">
        <v>421</v>
      </c>
      <c r="D507" s="798"/>
      <c r="E507" s="145">
        <v>0</v>
      </c>
      <c r="F507" s="112">
        <v>250</v>
      </c>
      <c r="G507" s="91">
        <f t="shared" si="54"/>
        <v>0</v>
      </c>
      <c r="H507" s="155"/>
      <c r="I507" s="92" t="s">
        <v>827</v>
      </c>
      <c r="J507" s="92" t="str">
        <f>VLOOKUP(I507,Presupuesto!$B$11:$C$566,2,0)</f>
        <v>PRODUCTOS PAPEL Y CARTON</v>
      </c>
      <c r="K507" s="92" t="str">
        <f t="shared" si="55"/>
        <v>Gobernabilidad y Procesos  de Gestión Descentralizada en Redes</v>
      </c>
      <c r="L507" s="92" t="s">
        <v>414</v>
      </c>
    </row>
    <row r="508" spans="3:12">
      <c r="C508" s="93" t="s">
        <v>51</v>
      </c>
      <c r="D508" s="798"/>
      <c r="E508" s="195">
        <f>(D503*25)/500</f>
        <v>1.25</v>
      </c>
      <c r="F508" s="94">
        <v>85</v>
      </c>
      <c r="G508" s="91">
        <f t="shared" si="54"/>
        <v>106.25</v>
      </c>
      <c r="H508" s="155" t="s">
        <v>131</v>
      </c>
      <c r="I508" s="92" t="s">
        <v>827</v>
      </c>
      <c r="J508" s="92" t="str">
        <f>VLOOKUP(I508,Presupuesto!$B$11:$C$566,2,0)</f>
        <v>PRODUCTOS PAPEL Y CARTON</v>
      </c>
      <c r="K508" s="92" t="s">
        <v>476</v>
      </c>
      <c r="L508" s="92" t="s">
        <v>414</v>
      </c>
    </row>
    <row r="509" spans="3:12">
      <c r="C509" s="93" t="s">
        <v>125</v>
      </c>
      <c r="D509" s="798"/>
      <c r="E509" s="195">
        <f>D503/12</f>
        <v>2.0833333333333335</v>
      </c>
      <c r="F509" s="94">
        <v>36</v>
      </c>
      <c r="G509" s="91">
        <f t="shared" si="54"/>
        <v>75</v>
      </c>
      <c r="H509" s="155" t="s">
        <v>131</v>
      </c>
      <c r="I509" s="92" t="s">
        <v>948</v>
      </c>
      <c r="J509" s="92" t="str">
        <f>VLOOKUP(I509,Presupuesto!$B$11:$C$566,2,0)</f>
        <v>UTILES DE ESCRITORIO, OFICINA Y ENSE¥ANZA</v>
      </c>
      <c r="K509" s="92" t="s">
        <v>476</v>
      </c>
      <c r="L509" s="92" t="s">
        <v>414</v>
      </c>
    </row>
    <row r="510" spans="3:12">
      <c r="C510" s="93" t="s">
        <v>34</v>
      </c>
      <c r="D510" s="798"/>
      <c r="E510" s="195">
        <f>D503/12</f>
        <v>2.0833333333333335</v>
      </c>
      <c r="F510" s="94">
        <v>80</v>
      </c>
      <c r="G510" s="91">
        <f t="shared" si="54"/>
        <v>166.66666666666669</v>
      </c>
      <c r="H510" s="155" t="s">
        <v>131</v>
      </c>
      <c r="I510" s="92" t="s">
        <v>948</v>
      </c>
      <c r="J510" s="92" t="str">
        <f>VLOOKUP(I510,Presupuesto!$B$11:$C$566,2,0)</f>
        <v>UTILES DE ESCRITORIO, OFICINA Y ENSE¥ANZA</v>
      </c>
      <c r="K510" s="92" t="s">
        <v>476</v>
      </c>
      <c r="L510" s="92" t="s">
        <v>414</v>
      </c>
    </row>
    <row r="511" spans="3:12">
      <c r="C511" s="103" t="s">
        <v>52</v>
      </c>
      <c r="D511" s="798"/>
      <c r="E511" s="207">
        <v>0</v>
      </c>
      <c r="F511" s="113">
        <v>25</v>
      </c>
      <c r="G511" s="91">
        <f t="shared" si="54"/>
        <v>0</v>
      </c>
      <c r="H511" s="155"/>
      <c r="I511" s="92" t="s">
        <v>948</v>
      </c>
      <c r="J511" s="92" t="str">
        <f>VLOOKUP(I511,Presupuesto!$B$11:$C$566,2,0)</f>
        <v>UTILES DE ESCRITORIO, OFICINA Y ENSE¥ANZA</v>
      </c>
      <c r="K511" s="92" t="str">
        <f t="shared" si="55"/>
        <v>Gobernabilidad y Procesos  de Gestión Descentralizada en Redes</v>
      </c>
      <c r="L511" s="92" t="s">
        <v>414</v>
      </c>
    </row>
    <row r="512" spans="3:12" ht="15.75" thickBot="1">
      <c r="C512" s="211" t="s">
        <v>434</v>
      </c>
      <c r="D512" s="212">
        <v>0</v>
      </c>
      <c r="E512" s="265">
        <v>0</v>
      </c>
      <c r="F512" s="98">
        <f>HLOOKUP(C512,$AH$2:$BU$3,2,0)</f>
        <v>1150</v>
      </c>
      <c r="G512" s="99">
        <f>D512*E512*F512</f>
        <v>0</v>
      </c>
      <c r="H512" s="266"/>
      <c r="I512" s="267" t="s">
        <v>303</v>
      </c>
      <c r="J512" s="100" t="str">
        <f>VLOOKUP(I512,Presupuesto!$B$11:$C$566,2,0)</f>
        <v>VIATICOS (26200-00)</v>
      </c>
      <c r="K512" s="268" t="str">
        <f t="shared" si="55"/>
        <v>Gobernabilidad y Procesos  de Gestión Descentralizada en Redes</v>
      </c>
      <c r="L512" s="268" t="s">
        <v>414</v>
      </c>
    </row>
    <row r="513" spans="3:12" ht="15.75" thickBot="1"/>
    <row r="514" spans="3:12" ht="15.75" thickBot="1">
      <c r="C514" s="29" t="s">
        <v>43</v>
      </c>
      <c r="D514" s="30">
        <f>SUM(G521:G530)</f>
        <v>797.41666666666663</v>
      </c>
      <c r="E514" s="87"/>
      <c r="F514" s="87"/>
      <c r="G514" s="87"/>
      <c r="H514" s="70"/>
      <c r="I514" s="70"/>
      <c r="J514" s="70"/>
      <c r="K514" s="106"/>
    </row>
    <row r="515" spans="3:12">
      <c r="C515" s="69"/>
      <c r="D515" s="31"/>
      <c r="E515" s="87"/>
      <c r="F515" s="87"/>
      <c r="G515" s="87"/>
      <c r="H515" s="70"/>
      <c r="I515" s="70"/>
      <c r="J515" s="70"/>
      <c r="K515" s="106"/>
    </row>
    <row r="516" spans="3:12">
      <c r="C516" s="69"/>
      <c r="D516" s="31"/>
      <c r="E516" s="87"/>
      <c r="F516" s="87"/>
      <c r="G516" s="87"/>
      <c r="H516" s="70"/>
      <c r="I516" s="70"/>
      <c r="J516" s="70"/>
      <c r="K516" s="106"/>
    </row>
    <row r="517" spans="3:12" ht="15.75">
      <c r="C517" s="199" t="s">
        <v>394</v>
      </c>
      <c r="D517" s="300" t="s">
        <v>2119</v>
      </c>
      <c r="E517" s="87"/>
      <c r="F517" s="87"/>
      <c r="G517" s="87"/>
      <c r="H517" s="70"/>
      <c r="I517" s="70"/>
      <c r="J517" s="70"/>
      <c r="K517" s="106"/>
    </row>
    <row r="518" spans="3:12" ht="18.75">
      <c r="C518" s="203" t="str">
        <f>IFERROR(VLOOKUP(D517,'Desarrollo e Innov. Curricular'!$G:$H,2,FALSE),IFERROR(VLOOKUP(D517,'Investigación Científica'!$G:$H,2,FALSE),IFERROR(VLOOKUP(D517,'Vinculación Univ. Sociedad'!$G:$H,2,FALSE),IFERROR(VLOOKUP(D517,'Docencia y Profesorado Universi'!$G:$H,2,FALSE),IFERROR(VLOOKUP(D517,'Estudiantes y Graduados'!$G:$H,2,FALSE),IFERROR(VLOOKUP(D517,'10Gestion Administrativa'!$G:$H,2,FALSE),IFERROR(VLOOKUP(D517,'Gestión Académica'!$G:$H,2,FALSE),IFERROR(VLOOKUP(D517,'Aseguramiento de la Calidad'!$G:$H,2,FALSE),IFERROR(VLOOKUP(D517,'Gestión del Conocimiento'!$G:$H,2,FALSE),IFERROR(VLOOKUP(D517,'Gobernabilidad y Procesos...'!$G:$H,2,FALSE),IFERROR(VLOOKUP(D517,'Gestión del Talento Humano'!$G:$H,2,FALSE),IFERROR(VLOOKUP(D517,'Internacionalización de la E.S.'!$G:$H,2,FALSE),IFERROR(VLOOKUP(D517,'Cultura de Innovación Insti...'!$G:$H,2,FALSE),VLOOKUP(D517,'Lo Esencial de la Reforma Univ.'!$G:$H,2,0))))))))))))))</f>
        <v>5. Promover el proyecto de movilidad Docente y Estudiantil.</v>
      </c>
      <c r="D518" s="31"/>
      <c r="E518" s="87"/>
      <c r="F518" s="87"/>
      <c r="G518" s="87"/>
      <c r="H518" s="70"/>
      <c r="I518" s="70"/>
      <c r="J518" s="70"/>
      <c r="K518" s="106"/>
    </row>
    <row r="519" spans="3:12" ht="15.75" thickBot="1">
      <c r="C519" s="69"/>
      <c r="D519" s="31"/>
      <c r="E519" s="87"/>
      <c r="F519" s="87"/>
      <c r="G519" s="87"/>
      <c r="H519" s="70"/>
      <c r="I519" s="70"/>
      <c r="J519" s="70"/>
      <c r="K519" s="106"/>
    </row>
    <row r="520" spans="3:12" ht="30.75" thickBot="1">
      <c r="C520" s="120" t="s">
        <v>44</v>
      </c>
      <c r="D520" s="123" t="s">
        <v>45</v>
      </c>
      <c r="E520" s="122" t="s">
        <v>55</v>
      </c>
      <c r="F520" s="122" t="s">
        <v>57</v>
      </c>
      <c r="G520" s="121" t="s">
        <v>27</v>
      </c>
      <c r="H520" s="127" t="s">
        <v>133</v>
      </c>
      <c r="I520" s="122" t="s">
        <v>46</v>
      </c>
      <c r="J520" s="122" t="s">
        <v>134</v>
      </c>
      <c r="K520" s="122" t="s">
        <v>412</v>
      </c>
      <c r="L520" s="122" t="s">
        <v>413</v>
      </c>
    </row>
    <row r="521" spans="3:12">
      <c r="C521" s="260" t="s">
        <v>47</v>
      </c>
      <c r="D521" s="797">
        <v>7</v>
      </c>
      <c r="E521" s="261"/>
      <c r="F521" s="109">
        <v>30000</v>
      </c>
      <c r="G521" s="262">
        <f t="shared" ref="G521:G529" si="56">E521*F521</f>
        <v>0</v>
      </c>
      <c r="H521" s="263" t="s">
        <v>131</v>
      </c>
      <c r="I521" s="110" t="s">
        <v>705</v>
      </c>
      <c r="J521" s="110" t="str">
        <f>VLOOKUP(I521,Presupuesto!$B$11:$C$566,2,0)</f>
        <v>SERVICIOS DE CAPACITACION.</v>
      </c>
      <c r="K521" s="264" t="s">
        <v>1382</v>
      </c>
      <c r="L521" s="110" t="s">
        <v>396</v>
      </c>
    </row>
    <row r="522" spans="3:12">
      <c r="C522" s="93" t="s">
        <v>48</v>
      </c>
      <c r="D522" s="798"/>
      <c r="E522" s="195">
        <v>10</v>
      </c>
      <c r="F522" s="94">
        <v>0</v>
      </c>
      <c r="G522" s="91">
        <f t="shared" si="56"/>
        <v>0</v>
      </c>
      <c r="H522" s="155"/>
      <c r="I522" s="92" t="s">
        <v>723</v>
      </c>
      <c r="J522" s="92" t="str">
        <f>VLOOKUP(I522,Presupuesto!$B$11:$C$566,2,0)</f>
        <v>SERVICIOS DE IMPRENTA PUBLIC.Y REPRODUCCION</v>
      </c>
      <c r="K522" s="92" t="str">
        <f>$K$17</f>
        <v>Gobernabilidad y Procesos  de Gestión Descentralizada en Redes</v>
      </c>
      <c r="L522" s="92" t="s">
        <v>414</v>
      </c>
    </row>
    <row r="523" spans="3:12">
      <c r="C523" s="93" t="s">
        <v>49</v>
      </c>
      <c r="D523" s="798"/>
      <c r="E523" s="195">
        <f>D521</f>
        <v>7</v>
      </c>
      <c r="F523" s="94">
        <v>100</v>
      </c>
      <c r="G523" s="91">
        <f t="shared" si="56"/>
        <v>700</v>
      </c>
      <c r="H523" s="155" t="s">
        <v>131</v>
      </c>
      <c r="I523" s="92" t="s">
        <v>798</v>
      </c>
      <c r="J523" s="92" t="str">
        <f>VLOOKUP(I523,Presupuesto!$B$11:$C$566,2,0)</f>
        <v>ALIMENTOS B EBIDAS PARA PERSONAS</v>
      </c>
      <c r="K523" s="92" t="s">
        <v>476</v>
      </c>
      <c r="L523" s="92" t="s">
        <v>398</v>
      </c>
    </row>
    <row r="524" spans="3:12">
      <c r="C524" s="93" t="s">
        <v>50</v>
      </c>
      <c r="D524" s="798"/>
      <c r="E524" s="145">
        <v>0</v>
      </c>
      <c r="F524" s="112">
        <v>10000</v>
      </c>
      <c r="G524" s="91">
        <f t="shared" si="56"/>
        <v>0</v>
      </c>
      <c r="H524" s="155"/>
      <c r="I524" s="258" t="s">
        <v>302</v>
      </c>
      <c r="J524" s="92" t="str">
        <f>VLOOKUP(I524,Presupuesto!$B$11:$C$566,2,0)</f>
        <v>PASAJES (26100-00)</v>
      </c>
      <c r="K524" s="92" t="str">
        <f t="shared" ref="K524:K530" si="57">$K$17</f>
        <v>Gobernabilidad y Procesos  de Gestión Descentralizada en Redes</v>
      </c>
      <c r="L524" s="92" t="s">
        <v>414</v>
      </c>
    </row>
    <row r="525" spans="3:12">
      <c r="C525" s="93" t="s">
        <v>421</v>
      </c>
      <c r="D525" s="798"/>
      <c r="E525" s="145">
        <v>0</v>
      </c>
      <c r="F525" s="112">
        <v>250</v>
      </c>
      <c r="G525" s="91">
        <f t="shared" si="56"/>
        <v>0</v>
      </c>
      <c r="H525" s="155"/>
      <c r="I525" s="92" t="s">
        <v>827</v>
      </c>
      <c r="J525" s="92" t="str">
        <f>VLOOKUP(I525,Presupuesto!$B$11:$C$566,2,0)</f>
        <v>PRODUCTOS PAPEL Y CARTON</v>
      </c>
      <c r="K525" s="92" t="str">
        <f t="shared" si="57"/>
        <v>Gobernabilidad y Procesos  de Gestión Descentralizada en Redes</v>
      </c>
      <c r="L525" s="92" t="s">
        <v>414</v>
      </c>
    </row>
    <row r="526" spans="3:12">
      <c r="C526" s="93" t="s">
        <v>51</v>
      </c>
      <c r="D526" s="798"/>
      <c r="E526" s="195">
        <f>(D521*25)/500</f>
        <v>0.35</v>
      </c>
      <c r="F526" s="94">
        <v>85</v>
      </c>
      <c r="G526" s="91">
        <f t="shared" si="56"/>
        <v>29.749999999999996</v>
      </c>
      <c r="H526" s="155" t="s">
        <v>131</v>
      </c>
      <c r="I526" s="92" t="s">
        <v>827</v>
      </c>
      <c r="J526" s="92" t="str">
        <f>VLOOKUP(I526,Presupuesto!$B$11:$C$566,2,0)</f>
        <v>PRODUCTOS PAPEL Y CARTON</v>
      </c>
      <c r="K526" s="92" t="s">
        <v>476</v>
      </c>
      <c r="L526" s="92" t="s">
        <v>414</v>
      </c>
    </row>
    <row r="527" spans="3:12">
      <c r="C527" s="93" t="s">
        <v>125</v>
      </c>
      <c r="D527" s="798"/>
      <c r="E527" s="195">
        <f>D521/12</f>
        <v>0.58333333333333337</v>
      </c>
      <c r="F527" s="94">
        <v>36</v>
      </c>
      <c r="G527" s="91">
        <f t="shared" si="56"/>
        <v>21</v>
      </c>
      <c r="H527" s="155" t="s">
        <v>131</v>
      </c>
      <c r="I527" s="92" t="s">
        <v>948</v>
      </c>
      <c r="J527" s="92" t="str">
        <f>VLOOKUP(I527,Presupuesto!$B$11:$C$566,2,0)</f>
        <v>UTILES DE ESCRITORIO, OFICINA Y ENSE¥ANZA</v>
      </c>
      <c r="K527" s="92" t="s">
        <v>476</v>
      </c>
      <c r="L527" s="92" t="s">
        <v>414</v>
      </c>
    </row>
    <row r="528" spans="3:12">
      <c r="C528" s="93" t="s">
        <v>34</v>
      </c>
      <c r="D528" s="798"/>
      <c r="E528" s="195">
        <f>D521/12</f>
        <v>0.58333333333333337</v>
      </c>
      <c r="F528" s="94">
        <v>80</v>
      </c>
      <c r="G528" s="91">
        <f t="shared" si="56"/>
        <v>46.666666666666671</v>
      </c>
      <c r="H528" s="155" t="s">
        <v>131</v>
      </c>
      <c r="I528" s="92" t="s">
        <v>948</v>
      </c>
      <c r="J528" s="92" t="str">
        <f>VLOOKUP(I528,Presupuesto!$B$11:$C$566,2,0)</f>
        <v>UTILES DE ESCRITORIO, OFICINA Y ENSE¥ANZA</v>
      </c>
      <c r="K528" s="92" t="s">
        <v>476</v>
      </c>
      <c r="L528" s="92" t="s">
        <v>414</v>
      </c>
    </row>
    <row r="529" spans="3:12">
      <c r="C529" s="103" t="s">
        <v>52</v>
      </c>
      <c r="D529" s="798"/>
      <c r="E529" s="207">
        <v>0</v>
      </c>
      <c r="F529" s="113">
        <v>25</v>
      </c>
      <c r="G529" s="91">
        <f t="shared" si="56"/>
        <v>0</v>
      </c>
      <c r="H529" s="155"/>
      <c r="I529" s="92" t="s">
        <v>948</v>
      </c>
      <c r="J529" s="92" t="str">
        <f>VLOOKUP(I529,Presupuesto!$B$11:$C$566,2,0)</f>
        <v>UTILES DE ESCRITORIO, OFICINA Y ENSE¥ANZA</v>
      </c>
      <c r="K529" s="92" t="str">
        <f t="shared" si="57"/>
        <v>Gobernabilidad y Procesos  de Gestión Descentralizada en Redes</v>
      </c>
      <c r="L529" s="92" t="s">
        <v>414</v>
      </c>
    </row>
    <row r="530" spans="3:12" ht="15.75" thickBot="1">
      <c r="C530" s="211" t="s">
        <v>434</v>
      </c>
      <c r="D530" s="212">
        <v>0</v>
      </c>
      <c r="E530" s="265">
        <v>0</v>
      </c>
      <c r="F530" s="98">
        <f>HLOOKUP(C530,$AH$2:$BU$3,2,0)</f>
        <v>1150</v>
      </c>
      <c r="G530" s="99">
        <f>D530*E530*F530</f>
        <v>0</v>
      </c>
      <c r="H530" s="266"/>
      <c r="I530" s="267" t="s">
        <v>303</v>
      </c>
      <c r="J530" s="100" t="str">
        <f>VLOOKUP(I530,Presupuesto!$B$11:$C$566,2,0)</f>
        <v>VIATICOS (26200-00)</v>
      </c>
      <c r="K530" s="268" t="str">
        <f t="shared" si="57"/>
        <v>Gobernabilidad y Procesos  de Gestión Descentralizada en Redes</v>
      </c>
      <c r="L530" s="268" t="s">
        <v>414</v>
      </c>
    </row>
    <row r="531" spans="3:12" ht="15.75" thickBot="1"/>
    <row r="532" spans="3:12" ht="15.75" thickBot="1">
      <c r="C532" s="29" t="s">
        <v>43</v>
      </c>
      <c r="D532" s="30">
        <f>SUM(G539:G548)</f>
        <v>4278.333333333333</v>
      </c>
      <c r="E532" s="87"/>
      <c r="F532" s="87"/>
      <c r="G532" s="87"/>
      <c r="H532" s="70"/>
      <c r="I532" s="70"/>
      <c r="J532" s="70"/>
      <c r="K532" s="106"/>
    </row>
    <row r="533" spans="3:12">
      <c r="C533" s="69"/>
      <c r="D533" s="31"/>
      <c r="E533" s="87"/>
      <c r="F533" s="87"/>
      <c r="G533" s="87"/>
      <c r="H533" s="70"/>
      <c r="I533" s="70"/>
      <c r="J533" s="70"/>
      <c r="K533" s="106"/>
    </row>
    <row r="534" spans="3:12">
      <c r="C534" s="69"/>
      <c r="D534" s="31"/>
      <c r="E534" s="87"/>
      <c r="F534" s="87"/>
      <c r="G534" s="87"/>
      <c r="H534" s="70"/>
      <c r="I534" s="70"/>
      <c r="J534" s="70"/>
      <c r="K534" s="106"/>
    </row>
    <row r="535" spans="3:12" ht="15.75">
      <c r="C535" s="199" t="s">
        <v>394</v>
      </c>
      <c r="D535" s="300" t="s">
        <v>2127</v>
      </c>
      <c r="E535" s="87"/>
      <c r="F535" s="87"/>
      <c r="G535" s="87"/>
      <c r="H535" s="70"/>
      <c r="I535" s="70"/>
      <c r="J535" s="70"/>
      <c r="K535" s="106"/>
    </row>
    <row r="536" spans="3:12" ht="18.75">
      <c r="C536" s="203" t="str">
        <f>IFERROR(VLOOKUP(D535,'Desarrollo e Innov. Curricular'!$G:$H,2,FALSE),IFERROR(VLOOKUP(D535,'Investigación Científica'!$G:$H,2,FALSE),IFERROR(VLOOKUP(D535,'Vinculación Univ. Sociedad'!$G:$H,2,FALSE),IFERROR(VLOOKUP(D535,'Docencia y Profesorado Universi'!$G:$H,2,FALSE),IFERROR(VLOOKUP(D535,'Estudiantes y Graduados'!$G:$H,2,FALSE),IFERROR(VLOOKUP(D535,'10Gestion Administrativa'!$G:$H,2,FALSE),IFERROR(VLOOKUP(D535,'Gestión Académica'!$G:$H,2,FALSE),IFERROR(VLOOKUP(D535,'Aseguramiento de la Calidad'!$G:$H,2,FALSE),IFERROR(VLOOKUP(D535,'Gestión del Conocimiento'!$G:$H,2,FALSE),IFERROR(VLOOKUP(D535,'Gobernabilidad y Procesos...'!$G:$H,2,FALSE),IFERROR(VLOOKUP(D535,'Gestión del Talento Humano'!$G:$H,2,FALSE),IFERROR(VLOOKUP(D535,'Internacionalización de la E.S.'!$G:$H,2,FALSE),IFERROR(VLOOKUP(D535,'Cultura de Innovación Insti...'!$G:$H,2,FALSE),VLOOKUP(D535,'Lo Esencial de la Reforma Univ.'!$G:$H,2,0))))))))))))))</f>
        <v>1. Establecer un plan de posicionamiento a través de la publicidad y el mercadeo que mejore la imagen de la facultad, con asesoría de la DIRCOM.</v>
      </c>
      <c r="D536" s="31"/>
      <c r="E536" s="87"/>
      <c r="F536" s="87"/>
      <c r="G536" s="87"/>
      <c r="H536" s="70"/>
      <c r="I536" s="70"/>
      <c r="J536" s="70"/>
      <c r="K536" s="106"/>
    </row>
    <row r="537" spans="3:12" ht="15.75" thickBot="1">
      <c r="C537" s="69"/>
      <c r="D537" s="31"/>
      <c r="E537" s="87"/>
      <c r="F537" s="87"/>
      <c r="G537" s="87"/>
      <c r="H537" s="70"/>
      <c r="I537" s="70"/>
      <c r="J537" s="70"/>
      <c r="K537" s="106"/>
    </row>
    <row r="538" spans="3:12" ht="30.75" thickBot="1">
      <c r="C538" s="120" t="s">
        <v>44</v>
      </c>
      <c r="D538" s="123" t="s">
        <v>45</v>
      </c>
      <c r="E538" s="122" t="s">
        <v>55</v>
      </c>
      <c r="F538" s="122" t="s">
        <v>57</v>
      </c>
      <c r="G538" s="121" t="s">
        <v>27</v>
      </c>
      <c r="H538" s="127" t="s">
        <v>133</v>
      </c>
      <c r="I538" s="122" t="s">
        <v>46</v>
      </c>
      <c r="J538" s="122" t="s">
        <v>134</v>
      </c>
      <c r="K538" s="122" t="s">
        <v>412</v>
      </c>
      <c r="L538" s="122" t="s">
        <v>413</v>
      </c>
    </row>
    <row r="539" spans="3:12">
      <c r="C539" s="260" t="s">
        <v>47</v>
      </c>
      <c r="D539" s="797">
        <v>20</v>
      </c>
      <c r="E539" s="261"/>
      <c r="F539" s="109">
        <v>30000</v>
      </c>
      <c r="G539" s="262">
        <f t="shared" ref="G539:G547" si="58">E539*F539</f>
        <v>0</v>
      </c>
      <c r="H539" s="263" t="s">
        <v>131</v>
      </c>
      <c r="I539" s="110" t="s">
        <v>705</v>
      </c>
      <c r="J539" s="110" t="str">
        <f>VLOOKUP(I539,Presupuesto!$B$11:$C$566,2,0)</f>
        <v>SERVICIOS DE CAPACITACION.</v>
      </c>
      <c r="K539" s="264" t="s">
        <v>1382</v>
      </c>
      <c r="L539" s="110" t="s">
        <v>396</v>
      </c>
    </row>
    <row r="540" spans="3:12">
      <c r="C540" s="93" t="s">
        <v>48</v>
      </c>
      <c r="D540" s="798"/>
      <c r="E540" s="195">
        <v>10</v>
      </c>
      <c r="F540" s="94">
        <v>0</v>
      </c>
      <c r="G540" s="91">
        <f t="shared" si="58"/>
        <v>0</v>
      </c>
      <c r="H540" s="155"/>
      <c r="I540" s="92" t="s">
        <v>723</v>
      </c>
      <c r="J540" s="92" t="str">
        <f>VLOOKUP(I540,Presupuesto!$B$11:$C$566,2,0)</f>
        <v>SERVICIOS DE IMPRENTA PUBLIC.Y REPRODUCCION</v>
      </c>
      <c r="K540" s="92" t="str">
        <f>$K$17</f>
        <v>Gobernabilidad y Procesos  de Gestión Descentralizada en Redes</v>
      </c>
      <c r="L540" s="92" t="s">
        <v>414</v>
      </c>
    </row>
    <row r="541" spans="3:12">
      <c r="C541" s="93" t="s">
        <v>49</v>
      </c>
      <c r="D541" s="798"/>
      <c r="E541" s="195">
        <f>D539</f>
        <v>20</v>
      </c>
      <c r="F541" s="94">
        <v>200</v>
      </c>
      <c r="G541" s="91">
        <f t="shared" si="58"/>
        <v>4000</v>
      </c>
      <c r="H541" s="155" t="s">
        <v>131</v>
      </c>
      <c r="I541" s="92" t="s">
        <v>798</v>
      </c>
      <c r="J541" s="92" t="str">
        <f>VLOOKUP(I541,Presupuesto!$B$11:$C$566,2,0)</f>
        <v>ALIMENTOS B EBIDAS PARA PERSONAS</v>
      </c>
      <c r="K541" s="92" t="s">
        <v>1375</v>
      </c>
      <c r="L541" s="92" t="s">
        <v>398</v>
      </c>
    </row>
    <row r="542" spans="3:12">
      <c r="C542" s="93" t="s">
        <v>50</v>
      </c>
      <c r="D542" s="798"/>
      <c r="E542" s="145">
        <v>0</v>
      </c>
      <c r="F542" s="112">
        <v>10000</v>
      </c>
      <c r="G542" s="91">
        <f t="shared" si="58"/>
        <v>0</v>
      </c>
      <c r="H542" s="155"/>
      <c r="I542" s="258" t="s">
        <v>302</v>
      </c>
      <c r="J542" s="92" t="str">
        <f>VLOOKUP(I542,Presupuesto!$B$11:$C$566,2,0)</f>
        <v>PASAJES (26100-00)</v>
      </c>
      <c r="K542" s="92" t="str">
        <f t="shared" ref="K542:K548" si="59">$K$17</f>
        <v>Gobernabilidad y Procesos  de Gestión Descentralizada en Redes</v>
      </c>
      <c r="L542" s="92" t="s">
        <v>414</v>
      </c>
    </row>
    <row r="543" spans="3:12">
      <c r="C543" s="93" t="s">
        <v>421</v>
      </c>
      <c r="D543" s="798"/>
      <c r="E543" s="145">
        <v>0</v>
      </c>
      <c r="F543" s="112">
        <v>250</v>
      </c>
      <c r="G543" s="91">
        <f t="shared" si="58"/>
        <v>0</v>
      </c>
      <c r="H543" s="155"/>
      <c r="I543" s="92" t="s">
        <v>827</v>
      </c>
      <c r="J543" s="92" t="str">
        <f>VLOOKUP(I543,Presupuesto!$B$11:$C$566,2,0)</f>
        <v>PRODUCTOS PAPEL Y CARTON</v>
      </c>
      <c r="K543" s="92" t="str">
        <f t="shared" si="59"/>
        <v>Gobernabilidad y Procesos  de Gestión Descentralizada en Redes</v>
      </c>
      <c r="L543" s="92" t="s">
        <v>414</v>
      </c>
    </row>
    <row r="544" spans="3:12">
      <c r="C544" s="93" t="s">
        <v>51</v>
      </c>
      <c r="D544" s="798"/>
      <c r="E544" s="195">
        <f>(D539*25)/500</f>
        <v>1</v>
      </c>
      <c r="F544" s="94">
        <v>85</v>
      </c>
      <c r="G544" s="91">
        <f t="shared" si="58"/>
        <v>85</v>
      </c>
      <c r="H544" s="155" t="s">
        <v>131</v>
      </c>
      <c r="I544" s="92" t="s">
        <v>827</v>
      </c>
      <c r="J544" s="92" t="str">
        <f>VLOOKUP(I544,Presupuesto!$B$11:$C$566,2,0)</f>
        <v>PRODUCTOS PAPEL Y CARTON</v>
      </c>
      <c r="K544" s="92" t="s">
        <v>1375</v>
      </c>
      <c r="L544" s="92" t="s">
        <v>414</v>
      </c>
    </row>
    <row r="545" spans="3:12">
      <c r="C545" s="93" t="s">
        <v>125</v>
      </c>
      <c r="D545" s="798"/>
      <c r="E545" s="195">
        <f>D539/12</f>
        <v>1.6666666666666667</v>
      </c>
      <c r="F545" s="94">
        <v>36</v>
      </c>
      <c r="G545" s="91">
        <f t="shared" si="58"/>
        <v>60</v>
      </c>
      <c r="H545" s="155" t="s">
        <v>131</v>
      </c>
      <c r="I545" s="92" t="s">
        <v>948</v>
      </c>
      <c r="J545" s="92" t="str">
        <f>VLOOKUP(I545,Presupuesto!$B$11:$C$566,2,0)</f>
        <v>UTILES DE ESCRITORIO, OFICINA Y ENSE¥ANZA</v>
      </c>
      <c r="K545" s="92" t="s">
        <v>1375</v>
      </c>
      <c r="L545" s="92" t="s">
        <v>414</v>
      </c>
    </row>
    <row r="546" spans="3:12">
      <c r="C546" s="93" t="s">
        <v>34</v>
      </c>
      <c r="D546" s="798"/>
      <c r="E546" s="195">
        <f>D539/12</f>
        <v>1.6666666666666667</v>
      </c>
      <c r="F546" s="94">
        <v>80</v>
      </c>
      <c r="G546" s="91">
        <f t="shared" si="58"/>
        <v>133.33333333333334</v>
      </c>
      <c r="H546" s="155" t="s">
        <v>131</v>
      </c>
      <c r="I546" s="92" t="s">
        <v>948</v>
      </c>
      <c r="J546" s="92" t="str">
        <f>VLOOKUP(I546,Presupuesto!$B$11:$C$566,2,0)</f>
        <v>UTILES DE ESCRITORIO, OFICINA Y ENSE¥ANZA</v>
      </c>
      <c r="K546" s="92" t="s">
        <v>1375</v>
      </c>
      <c r="L546" s="92" t="s">
        <v>414</v>
      </c>
    </row>
    <row r="547" spans="3:12">
      <c r="C547" s="103" t="s">
        <v>52</v>
      </c>
      <c r="D547" s="798"/>
      <c r="E547" s="207">
        <v>0</v>
      </c>
      <c r="F547" s="113">
        <v>25</v>
      </c>
      <c r="G547" s="91">
        <f t="shared" si="58"/>
        <v>0</v>
      </c>
      <c r="H547" s="155"/>
      <c r="I547" s="92" t="s">
        <v>948</v>
      </c>
      <c r="J547" s="92" t="str">
        <f>VLOOKUP(I547,Presupuesto!$B$11:$C$566,2,0)</f>
        <v>UTILES DE ESCRITORIO, OFICINA Y ENSE¥ANZA</v>
      </c>
      <c r="K547" s="92" t="str">
        <f t="shared" si="59"/>
        <v>Gobernabilidad y Procesos  de Gestión Descentralizada en Redes</v>
      </c>
      <c r="L547" s="92" t="s">
        <v>414</v>
      </c>
    </row>
    <row r="548" spans="3:12" ht="15.75" thickBot="1">
      <c r="C548" s="211" t="s">
        <v>434</v>
      </c>
      <c r="D548" s="212">
        <v>0</v>
      </c>
      <c r="E548" s="265">
        <v>0</v>
      </c>
      <c r="F548" s="98">
        <f>HLOOKUP(C548,$AH$2:$BU$3,2,0)</f>
        <v>1150</v>
      </c>
      <c r="G548" s="99">
        <f>D548*E548*F548</f>
        <v>0</v>
      </c>
      <c r="H548" s="266"/>
      <c r="I548" s="267" t="s">
        <v>303</v>
      </c>
      <c r="J548" s="100" t="str">
        <f>VLOOKUP(I548,Presupuesto!$B$11:$C$566,2,0)</f>
        <v>VIATICOS (26200-00)</v>
      </c>
      <c r="K548" s="268" t="str">
        <f t="shared" si="59"/>
        <v>Gobernabilidad y Procesos  de Gestión Descentralizada en Redes</v>
      </c>
      <c r="L548" s="268" t="s">
        <v>414</v>
      </c>
    </row>
    <row r="549" spans="3:12" ht="15.75" thickBot="1"/>
    <row r="550" spans="3:12" ht="15.75" thickBot="1">
      <c r="C550" s="29" t="s">
        <v>43</v>
      </c>
      <c r="D550" s="30">
        <f>SUM(G557:G566)</f>
        <v>3139.1666666666665</v>
      </c>
      <c r="E550" s="87"/>
      <c r="F550" s="87"/>
      <c r="G550" s="87"/>
      <c r="H550" s="70"/>
      <c r="I550" s="70"/>
      <c r="J550" s="70"/>
      <c r="K550" s="106"/>
    </row>
    <row r="551" spans="3:12">
      <c r="C551" s="69"/>
      <c r="D551" s="31"/>
      <c r="E551" s="87"/>
      <c r="F551" s="87"/>
      <c r="G551" s="87"/>
      <c r="H551" s="70"/>
      <c r="I551" s="70"/>
      <c r="J551" s="70"/>
      <c r="K551" s="106"/>
    </row>
    <row r="552" spans="3:12">
      <c r="C552" s="69"/>
      <c r="D552" s="31"/>
      <c r="E552" s="87"/>
      <c r="F552" s="87"/>
      <c r="G552" s="87"/>
      <c r="H552" s="70"/>
      <c r="I552" s="70"/>
      <c r="J552" s="70"/>
      <c r="K552" s="106"/>
    </row>
    <row r="553" spans="3:12" ht="15.75">
      <c r="C553" s="199" t="s">
        <v>394</v>
      </c>
      <c r="D553" s="300" t="s">
        <v>2130</v>
      </c>
      <c r="E553" s="87"/>
      <c r="F553" s="87"/>
      <c r="G553" s="87"/>
      <c r="H553" s="70"/>
      <c r="I553" s="70"/>
      <c r="J553" s="70"/>
      <c r="K553" s="106"/>
    </row>
    <row r="554" spans="3:12" ht="18.75">
      <c r="C554" s="203" t="str">
        <f>IFERROR(VLOOKUP(D553,'Desarrollo e Innov. Curricular'!$G:$H,2,FALSE),IFERROR(VLOOKUP(D553,'Investigación Científica'!$G:$H,2,FALSE),IFERROR(VLOOKUP(D553,'Vinculación Univ. Sociedad'!$G:$H,2,FALSE),IFERROR(VLOOKUP(D553,'Docencia y Profesorado Universi'!$G:$H,2,FALSE),IFERROR(VLOOKUP(D553,'Estudiantes y Graduados'!$G:$H,2,FALSE),IFERROR(VLOOKUP(D553,'10Gestion Administrativa'!$G:$H,2,FALSE),IFERROR(VLOOKUP(D553,'Gestión Académica'!$G:$H,2,FALSE),IFERROR(VLOOKUP(D553,'Aseguramiento de la Calidad'!$G:$H,2,FALSE),IFERROR(VLOOKUP(D553,'Gestión del Conocimiento'!$G:$H,2,FALSE),IFERROR(VLOOKUP(D553,'Gobernabilidad y Procesos...'!$G:$H,2,FALSE),IFERROR(VLOOKUP(D553,'Gestión del Talento Humano'!$G:$H,2,FALSE),IFERROR(VLOOKUP(D553,'Internacionalización de la E.S.'!$G:$H,2,FALSE),IFERROR(VLOOKUP(D553,'Cultura de Innovación Insti...'!$G:$H,2,FALSE),VLOOKUP(D553,'Lo Esencial de la Reforma Univ.'!$G:$H,2,0))))))))))))))</f>
        <v>1. Organizar la estructura enlace de comunicación de cada unidad, coordinado por la figura enlace del decanato; para hacer buen uso de los medios de comunicación permanente de la UNAH (página web, redes sociales, blogs, prensa escrita, UTV, etc.) que nos permita construir identidad, cultura y ciudadanía desde la Facultad.</v>
      </c>
      <c r="D554" s="31"/>
      <c r="E554" s="87"/>
      <c r="F554" s="87"/>
      <c r="G554" s="87"/>
      <c r="H554" s="70"/>
      <c r="I554" s="70"/>
      <c r="J554" s="70"/>
      <c r="K554" s="106"/>
    </row>
    <row r="555" spans="3:12" ht="15.75" thickBot="1">
      <c r="C555" s="69"/>
      <c r="D555" s="31"/>
      <c r="E555" s="87"/>
      <c r="F555" s="87"/>
      <c r="G555" s="87"/>
      <c r="H555" s="70"/>
      <c r="I555" s="70"/>
      <c r="J555" s="70"/>
      <c r="K555" s="106"/>
    </row>
    <row r="556" spans="3:12" ht="30.75" thickBot="1">
      <c r="C556" s="120" t="s">
        <v>44</v>
      </c>
      <c r="D556" s="123" t="s">
        <v>45</v>
      </c>
      <c r="E556" s="122" t="s">
        <v>55</v>
      </c>
      <c r="F556" s="122" t="s">
        <v>57</v>
      </c>
      <c r="G556" s="121" t="s">
        <v>27</v>
      </c>
      <c r="H556" s="127" t="s">
        <v>133</v>
      </c>
      <c r="I556" s="122" t="s">
        <v>46</v>
      </c>
      <c r="J556" s="122" t="s">
        <v>134</v>
      </c>
      <c r="K556" s="122" t="s">
        <v>412</v>
      </c>
      <c r="L556" s="122" t="s">
        <v>413</v>
      </c>
    </row>
    <row r="557" spans="3:12">
      <c r="C557" s="260" t="s">
        <v>47</v>
      </c>
      <c r="D557" s="797">
        <v>10</v>
      </c>
      <c r="E557" s="261"/>
      <c r="F557" s="109">
        <v>30000</v>
      </c>
      <c r="G557" s="262">
        <f t="shared" ref="G557:G565" si="60">E557*F557</f>
        <v>0</v>
      </c>
      <c r="H557" s="263" t="s">
        <v>131</v>
      </c>
      <c r="I557" s="110" t="s">
        <v>705</v>
      </c>
      <c r="J557" s="110" t="str">
        <f>VLOOKUP(I557,Presupuesto!$B$11:$C$566,2,0)</f>
        <v>SERVICIOS DE CAPACITACION.</v>
      </c>
      <c r="K557" s="264" t="s">
        <v>1382</v>
      </c>
      <c r="L557" s="110" t="s">
        <v>396</v>
      </c>
    </row>
    <row r="558" spans="3:12">
      <c r="C558" s="93" t="s">
        <v>48</v>
      </c>
      <c r="D558" s="798"/>
      <c r="E558" s="195">
        <v>10</v>
      </c>
      <c r="F558" s="94">
        <v>0</v>
      </c>
      <c r="G558" s="91">
        <f t="shared" si="60"/>
        <v>0</v>
      </c>
      <c r="H558" s="155"/>
      <c r="I558" s="92" t="s">
        <v>723</v>
      </c>
      <c r="J558" s="92" t="str">
        <f>VLOOKUP(I558,Presupuesto!$B$11:$C$566,2,0)</f>
        <v>SERVICIOS DE IMPRENTA PUBLIC.Y REPRODUCCION</v>
      </c>
      <c r="K558" s="92" t="str">
        <f>$K$17</f>
        <v>Gobernabilidad y Procesos  de Gestión Descentralizada en Redes</v>
      </c>
      <c r="L558" s="92" t="s">
        <v>414</v>
      </c>
    </row>
    <row r="559" spans="3:12">
      <c r="C559" s="93" t="s">
        <v>49</v>
      </c>
      <c r="D559" s="798"/>
      <c r="E559" s="195">
        <f>D557</f>
        <v>10</v>
      </c>
      <c r="F559" s="94">
        <v>300</v>
      </c>
      <c r="G559" s="91">
        <f t="shared" si="60"/>
        <v>3000</v>
      </c>
      <c r="H559" s="155" t="s">
        <v>131</v>
      </c>
      <c r="I559" s="92" t="s">
        <v>798</v>
      </c>
      <c r="J559" s="92" t="str">
        <f>VLOOKUP(I559,Presupuesto!$B$11:$C$566,2,0)</f>
        <v>ALIMENTOS B EBIDAS PARA PERSONAS</v>
      </c>
      <c r="K559" s="92" t="s">
        <v>1375</v>
      </c>
      <c r="L559" s="92" t="s">
        <v>398</v>
      </c>
    </row>
    <row r="560" spans="3:12">
      <c r="C560" s="93" t="s">
        <v>50</v>
      </c>
      <c r="D560" s="798"/>
      <c r="E560" s="145">
        <v>0</v>
      </c>
      <c r="F560" s="112">
        <v>10000</v>
      </c>
      <c r="G560" s="91">
        <f t="shared" si="60"/>
        <v>0</v>
      </c>
      <c r="H560" s="155"/>
      <c r="I560" s="258" t="s">
        <v>302</v>
      </c>
      <c r="J560" s="92" t="str">
        <f>VLOOKUP(I560,Presupuesto!$B$11:$C$566,2,0)</f>
        <v>PASAJES (26100-00)</v>
      </c>
      <c r="K560" s="92" t="str">
        <f t="shared" ref="K560:K566" si="61">$K$17</f>
        <v>Gobernabilidad y Procesos  de Gestión Descentralizada en Redes</v>
      </c>
      <c r="L560" s="92" t="s">
        <v>414</v>
      </c>
    </row>
    <row r="561" spans="3:12">
      <c r="C561" s="93" t="s">
        <v>421</v>
      </c>
      <c r="D561" s="798"/>
      <c r="E561" s="145">
        <v>0</v>
      </c>
      <c r="F561" s="112">
        <v>250</v>
      </c>
      <c r="G561" s="91">
        <f t="shared" si="60"/>
        <v>0</v>
      </c>
      <c r="H561" s="155"/>
      <c r="I561" s="92" t="s">
        <v>827</v>
      </c>
      <c r="J561" s="92" t="str">
        <f>VLOOKUP(I561,Presupuesto!$B$11:$C$566,2,0)</f>
        <v>PRODUCTOS PAPEL Y CARTON</v>
      </c>
      <c r="K561" s="92" t="str">
        <f t="shared" si="61"/>
        <v>Gobernabilidad y Procesos  de Gestión Descentralizada en Redes</v>
      </c>
      <c r="L561" s="92" t="s">
        <v>414</v>
      </c>
    </row>
    <row r="562" spans="3:12">
      <c r="C562" s="93" t="s">
        <v>51</v>
      </c>
      <c r="D562" s="798"/>
      <c r="E562" s="195">
        <f>(D557*25)/500</f>
        <v>0.5</v>
      </c>
      <c r="F562" s="94">
        <v>85</v>
      </c>
      <c r="G562" s="91">
        <f t="shared" si="60"/>
        <v>42.5</v>
      </c>
      <c r="H562" s="155" t="s">
        <v>131</v>
      </c>
      <c r="I562" s="92" t="s">
        <v>827</v>
      </c>
      <c r="J562" s="92" t="str">
        <f>VLOOKUP(I562,Presupuesto!$B$11:$C$566,2,0)</f>
        <v>PRODUCTOS PAPEL Y CARTON</v>
      </c>
      <c r="K562" s="92" t="s">
        <v>1375</v>
      </c>
      <c r="L562" s="92" t="s">
        <v>414</v>
      </c>
    </row>
    <row r="563" spans="3:12">
      <c r="C563" s="93" t="s">
        <v>125</v>
      </c>
      <c r="D563" s="798"/>
      <c r="E563" s="195">
        <f>D557/12</f>
        <v>0.83333333333333337</v>
      </c>
      <c r="F563" s="94">
        <v>36</v>
      </c>
      <c r="G563" s="91">
        <f t="shared" si="60"/>
        <v>30</v>
      </c>
      <c r="H563" s="155" t="s">
        <v>131</v>
      </c>
      <c r="I563" s="92" t="s">
        <v>948</v>
      </c>
      <c r="J563" s="92" t="str">
        <f>VLOOKUP(I563,Presupuesto!$B$11:$C$566,2,0)</f>
        <v>UTILES DE ESCRITORIO, OFICINA Y ENSE¥ANZA</v>
      </c>
      <c r="K563" s="92" t="s">
        <v>1375</v>
      </c>
      <c r="L563" s="92" t="s">
        <v>414</v>
      </c>
    </row>
    <row r="564" spans="3:12">
      <c r="C564" s="93" t="s">
        <v>34</v>
      </c>
      <c r="D564" s="798"/>
      <c r="E564" s="195">
        <f>D557/12</f>
        <v>0.83333333333333337</v>
      </c>
      <c r="F564" s="94">
        <v>80</v>
      </c>
      <c r="G564" s="91">
        <f t="shared" si="60"/>
        <v>66.666666666666671</v>
      </c>
      <c r="H564" s="155" t="s">
        <v>131</v>
      </c>
      <c r="I564" s="92" t="s">
        <v>948</v>
      </c>
      <c r="J564" s="92" t="str">
        <f>VLOOKUP(I564,Presupuesto!$B$11:$C$566,2,0)</f>
        <v>UTILES DE ESCRITORIO, OFICINA Y ENSE¥ANZA</v>
      </c>
      <c r="K564" s="92" t="s">
        <v>1375</v>
      </c>
      <c r="L564" s="92" t="s">
        <v>414</v>
      </c>
    </row>
    <row r="565" spans="3:12">
      <c r="C565" s="103" t="s">
        <v>52</v>
      </c>
      <c r="D565" s="798"/>
      <c r="E565" s="207">
        <v>0</v>
      </c>
      <c r="F565" s="113">
        <v>25</v>
      </c>
      <c r="G565" s="91">
        <f t="shared" si="60"/>
        <v>0</v>
      </c>
      <c r="H565" s="155"/>
      <c r="I565" s="92" t="s">
        <v>948</v>
      </c>
      <c r="J565" s="92" t="str">
        <f>VLOOKUP(I565,Presupuesto!$B$11:$C$566,2,0)</f>
        <v>UTILES DE ESCRITORIO, OFICINA Y ENSE¥ANZA</v>
      </c>
      <c r="K565" s="92" t="str">
        <f t="shared" si="61"/>
        <v>Gobernabilidad y Procesos  de Gestión Descentralizada en Redes</v>
      </c>
      <c r="L565" s="92" t="s">
        <v>414</v>
      </c>
    </row>
    <row r="566" spans="3:12" ht="15.75" thickBot="1">
      <c r="C566" s="211" t="s">
        <v>434</v>
      </c>
      <c r="D566" s="212">
        <v>0</v>
      </c>
      <c r="E566" s="265">
        <v>0</v>
      </c>
      <c r="F566" s="98">
        <f>HLOOKUP(C566,$AH$2:$BU$3,2,0)</f>
        <v>1150</v>
      </c>
      <c r="G566" s="99">
        <f>D566*E566*F566</f>
        <v>0</v>
      </c>
      <c r="H566" s="266"/>
      <c r="I566" s="267" t="s">
        <v>303</v>
      </c>
      <c r="J566" s="100" t="str">
        <f>VLOOKUP(I566,Presupuesto!$B$11:$C$566,2,0)</f>
        <v>VIATICOS (26200-00)</v>
      </c>
      <c r="K566" s="268" t="str">
        <f t="shared" si="61"/>
        <v>Gobernabilidad y Procesos  de Gestión Descentralizada en Redes</v>
      </c>
      <c r="L566" s="268" t="s">
        <v>414</v>
      </c>
    </row>
    <row r="567" spans="3:12" ht="15.75" thickBot="1"/>
    <row r="568" spans="3:12" ht="15.75" thickBot="1">
      <c r="C568" s="29" t="s">
        <v>43</v>
      </c>
      <c r="D568" s="30">
        <f>SUM(G575:G584)</f>
        <v>3417.5</v>
      </c>
      <c r="E568" s="87"/>
      <c r="F568" s="87"/>
      <c r="G568" s="87"/>
      <c r="H568" s="70"/>
      <c r="I568" s="70"/>
      <c r="J568" s="70"/>
      <c r="K568" s="106"/>
    </row>
    <row r="569" spans="3:12">
      <c r="C569" s="69"/>
      <c r="D569" s="31"/>
      <c r="E569" s="87"/>
      <c r="F569" s="87"/>
      <c r="G569" s="87"/>
      <c r="H569" s="70"/>
      <c r="I569" s="70"/>
      <c r="J569" s="70"/>
      <c r="K569" s="106"/>
    </row>
    <row r="570" spans="3:12">
      <c r="C570" s="69"/>
      <c r="D570" s="31"/>
      <c r="E570" s="87"/>
      <c r="F570" s="87"/>
      <c r="G570" s="87"/>
      <c r="H570" s="70"/>
      <c r="I570" s="70"/>
      <c r="J570" s="70"/>
      <c r="K570" s="106"/>
    </row>
    <row r="571" spans="3:12" ht="15.75">
      <c r="C571" s="199" t="s">
        <v>394</v>
      </c>
      <c r="D571" s="300" t="s">
        <v>2132</v>
      </c>
      <c r="E571" s="87"/>
      <c r="F571" s="87"/>
      <c r="G571" s="87"/>
      <c r="H571" s="70"/>
      <c r="I571" s="70"/>
      <c r="J571" s="70"/>
      <c r="K571" s="106"/>
    </row>
    <row r="572" spans="3:12" ht="18.75">
      <c r="C572" s="203" t="str">
        <f>IFERROR(VLOOKUP(D571,'Desarrollo e Innov. Curricular'!$G:$H,2,FALSE),IFERROR(VLOOKUP(D571,'Investigación Científica'!$G:$H,2,FALSE),IFERROR(VLOOKUP(D571,'Vinculación Univ. Sociedad'!$G:$H,2,FALSE),IFERROR(VLOOKUP(D571,'Docencia y Profesorado Universi'!$G:$H,2,FALSE),IFERROR(VLOOKUP(D571,'Estudiantes y Graduados'!$G:$H,2,FALSE),IFERROR(VLOOKUP(D571,'10Gestion Administrativa'!$G:$H,2,FALSE),IFERROR(VLOOKUP(D571,'Gestión Académica'!$G:$H,2,FALSE),IFERROR(VLOOKUP(D571,'Aseguramiento de la Calidad'!$G:$H,2,FALSE),IFERROR(VLOOKUP(D571,'Gestión del Conocimiento'!$G:$H,2,FALSE),IFERROR(VLOOKUP(D571,'Gobernabilidad y Procesos...'!$G:$H,2,FALSE),IFERROR(VLOOKUP(D571,'Gestión del Talento Humano'!$G:$H,2,FALSE),IFERROR(VLOOKUP(D571,'Internacionalización de la E.S.'!$G:$H,2,FALSE),IFERROR(VLOOKUP(D571,'Cultura de Innovación Insti...'!$G:$H,2,FALSE),VLOOKUP(D571,'Lo Esencial de la Reforma Univ.'!$G:$H,2,0))))))))))))))</f>
        <v>1. Formar a  docentes, administrativos y estudiantes en lo relativo a la acreditación.</v>
      </c>
      <c r="D572" s="31"/>
      <c r="E572" s="87"/>
      <c r="F572" s="87"/>
      <c r="G572" s="87"/>
      <c r="H572" s="70"/>
      <c r="I572" s="70"/>
      <c r="J572" s="70"/>
      <c r="K572" s="106"/>
    </row>
    <row r="573" spans="3:12" ht="15.75" thickBot="1">
      <c r="C573" s="69"/>
      <c r="D573" s="31"/>
      <c r="E573" s="87"/>
      <c r="F573" s="87"/>
      <c r="G573" s="87"/>
      <c r="H573" s="70"/>
      <c r="I573" s="70"/>
      <c r="J573" s="70"/>
      <c r="K573" s="106"/>
    </row>
    <row r="574" spans="3:12" ht="30.75" thickBot="1">
      <c r="C574" s="120" t="s">
        <v>44</v>
      </c>
      <c r="D574" s="123" t="s">
        <v>45</v>
      </c>
      <c r="E574" s="122" t="s">
        <v>55</v>
      </c>
      <c r="F574" s="122" t="s">
        <v>57</v>
      </c>
      <c r="G574" s="121" t="s">
        <v>27</v>
      </c>
      <c r="H574" s="127" t="s">
        <v>133</v>
      </c>
      <c r="I574" s="122" t="s">
        <v>46</v>
      </c>
      <c r="J574" s="122" t="s">
        <v>134</v>
      </c>
      <c r="K574" s="122" t="s">
        <v>412</v>
      </c>
      <c r="L574" s="122" t="s">
        <v>413</v>
      </c>
    </row>
    <row r="575" spans="3:12">
      <c r="C575" s="260" t="s">
        <v>47</v>
      </c>
      <c r="D575" s="797">
        <v>30</v>
      </c>
      <c r="E575" s="261"/>
      <c r="F575" s="109">
        <v>30000</v>
      </c>
      <c r="G575" s="262">
        <f t="shared" ref="G575:G583" si="62">E575*F575</f>
        <v>0</v>
      </c>
      <c r="H575" s="263" t="s">
        <v>131</v>
      </c>
      <c r="I575" s="110" t="s">
        <v>705</v>
      </c>
      <c r="J575" s="110" t="str">
        <f>VLOOKUP(I575,Presupuesto!$B$11:$C$566,2,0)</f>
        <v>SERVICIOS DE CAPACITACION.</v>
      </c>
      <c r="K575" s="264" t="s">
        <v>1382</v>
      </c>
      <c r="L575" s="110" t="s">
        <v>396</v>
      </c>
    </row>
    <row r="576" spans="3:12">
      <c r="C576" s="93" t="s">
        <v>48</v>
      </c>
      <c r="D576" s="798"/>
      <c r="E576" s="195">
        <v>10</v>
      </c>
      <c r="F576" s="94">
        <v>0</v>
      </c>
      <c r="G576" s="91">
        <f t="shared" si="62"/>
        <v>0</v>
      </c>
      <c r="H576" s="155"/>
      <c r="I576" s="92" t="s">
        <v>723</v>
      </c>
      <c r="J576" s="92" t="str">
        <f>VLOOKUP(I576,Presupuesto!$B$11:$C$566,2,0)</f>
        <v>SERVICIOS DE IMPRENTA PUBLIC.Y REPRODUCCION</v>
      </c>
      <c r="K576" s="92" t="str">
        <f>$K$17</f>
        <v>Gobernabilidad y Procesos  de Gestión Descentralizada en Redes</v>
      </c>
      <c r="L576" s="92" t="s">
        <v>414</v>
      </c>
    </row>
    <row r="577" spans="3:12">
      <c r="C577" s="93" t="s">
        <v>49</v>
      </c>
      <c r="D577" s="798"/>
      <c r="E577" s="195">
        <f>D575</f>
        <v>30</v>
      </c>
      <c r="F577" s="94">
        <v>100</v>
      </c>
      <c r="G577" s="91">
        <f t="shared" si="62"/>
        <v>3000</v>
      </c>
      <c r="H577" s="155" t="s">
        <v>131</v>
      </c>
      <c r="I577" s="92" t="s">
        <v>798</v>
      </c>
      <c r="J577" s="92" t="str">
        <f>VLOOKUP(I577,Presupuesto!$B$11:$C$566,2,0)</f>
        <v>ALIMENTOS B EBIDAS PARA PERSONAS</v>
      </c>
      <c r="K577" s="92" t="s">
        <v>1376</v>
      </c>
      <c r="L577" s="92" t="s">
        <v>398</v>
      </c>
    </row>
    <row r="578" spans="3:12">
      <c r="C578" s="93" t="s">
        <v>50</v>
      </c>
      <c r="D578" s="798"/>
      <c r="E578" s="145">
        <v>0</v>
      </c>
      <c r="F578" s="112">
        <v>10000</v>
      </c>
      <c r="G578" s="91">
        <f t="shared" si="62"/>
        <v>0</v>
      </c>
      <c r="H578" s="155"/>
      <c r="I578" s="258" t="s">
        <v>302</v>
      </c>
      <c r="J578" s="92" t="str">
        <f>VLOOKUP(I578,Presupuesto!$B$11:$C$566,2,0)</f>
        <v>PASAJES (26100-00)</v>
      </c>
      <c r="K578" s="92" t="str">
        <f t="shared" ref="K578:K584" si="63">$K$17</f>
        <v>Gobernabilidad y Procesos  de Gestión Descentralizada en Redes</v>
      </c>
      <c r="L578" s="92" t="s">
        <v>414</v>
      </c>
    </row>
    <row r="579" spans="3:12">
      <c r="C579" s="93" t="s">
        <v>421</v>
      </c>
      <c r="D579" s="798"/>
      <c r="E579" s="145">
        <v>0</v>
      </c>
      <c r="F579" s="112">
        <v>250</v>
      </c>
      <c r="G579" s="91">
        <f t="shared" si="62"/>
        <v>0</v>
      </c>
      <c r="H579" s="155"/>
      <c r="I579" s="92" t="s">
        <v>827</v>
      </c>
      <c r="J579" s="92" t="str">
        <f>VLOOKUP(I579,Presupuesto!$B$11:$C$566,2,0)</f>
        <v>PRODUCTOS PAPEL Y CARTON</v>
      </c>
      <c r="K579" s="92" t="str">
        <f t="shared" si="63"/>
        <v>Gobernabilidad y Procesos  de Gestión Descentralizada en Redes</v>
      </c>
      <c r="L579" s="92" t="s">
        <v>414</v>
      </c>
    </row>
    <row r="580" spans="3:12">
      <c r="C580" s="93" t="s">
        <v>51</v>
      </c>
      <c r="D580" s="798"/>
      <c r="E580" s="195">
        <f>(D575*25)/500</f>
        <v>1.5</v>
      </c>
      <c r="F580" s="94">
        <v>85</v>
      </c>
      <c r="G580" s="91">
        <f t="shared" si="62"/>
        <v>127.5</v>
      </c>
      <c r="H580" s="155" t="s">
        <v>131</v>
      </c>
      <c r="I580" s="92" t="s">
        <v>827</v>
      </c>
      <c r="J580" s="92" t="str">
        <f>VLOOKUP(I580,Presupuesto!$B$11:$C$566,2,0)</f>
        <v>PRODUCTOS PAPEL Y CARTON</v>
      </c>
      <c r="K580" s="92" t="s">
        <v>1376</v>
      </c>
      <c r="L580" s="92" t="s">
        <v>414</v>
      </c>
    </row>
    <row r="581" spans="3:12">
      <c r="C581" s="93" t="s">
        <v>125</v>
      </c>
      <c r="D581" s="798"/>
      <c r="E581" s="195">
        <f>D575/12</f>
        <v>2.5</v>
      </c>
      <c r="F581" s="94">
        <v>36</v>
      </c>
      <c r="G581" s="91">
        <f t="shared" si="62"/>
        <v>90</v>
      </c>
      <c r="H581" s="155" t="s">
        <v>131</v>
      </c>
      <c r="I581" s="92" t="s">
        <v>948</v>
      </c>
      <c r="J581" s="92" t="str">
        <f>VLOOKUP(I581,Presupuesto!$B$11:$C$566,2,0)</f>
        <v>UTILES DE ESCRITORIO, OFICINA Y ENSE¥ANZA</v>
      </c>
      <c r="K581" s="92" t="s">
        <v>1376</v>
      </c>
      <c r="L581" s="92" t="s">
        <v>414</v>
      </c>
    </row>
    <row r="582" spans="3:12">
      <c r="C582" s="93" t="s">
        <v>34</v>
      </c>
      <c r="D582" s="798"/>
      <c r="E582" s="195">
        <f>D575/12</f>
        <v>2.5</v>
      </c>
      <c r="F582" s="94">
        <v>80</v>
      </c>
      <c r="G582" s="91">
        <f t="shared" si="62"/>
        <v>200</v>
      </c>
      <c r="H582" s="155" t="s">
        <v>131</v>
      </c>
      <c r="I582" s="92" t="s">
        <v>948</v>
      </c>
      <c r="J582" s="92" t="str">
        <f>VLOOKUP(I582,Presupuesto!$B$11:$C$566,2,0)</f>
        <v>UTILES DE ESCRITORIO, OFICINA Y ENSE¥ANZA</v>
      </c>
      <c r="K582" s="92" t="s">
        <v>1376</v>
      </c>
      <c r="L582" s="92" t="s">
        <v>414</v>
      </c>
    </row>
    <row r="583" spans="3:12">
      <c r="C583" s="103" t="s">
        <v>52</v>
      </c>
      <c r="D583" s="798"/>
      <c r="E583" s="207">
        <v>0</v>
      </c>
      <c r="F583" s="113">
        <v>25</v>
      </c>
      <c r="G583" s="91">
        <f t="shared" si="62"/>
        <v>0</v>
      </c>
      <c r="H583" s="155"/>
      <c r="I583" s="92" t="s">
        <v>948</v>
      </c>
      <c r="J583" s="92" t="str">
        <f>VLOOKUP(I583,Presupuesto!$B$11:$C$566,2,0)</f>
        <v>UTILES DE ESCRITORIO, OFICINA Y ENSE¥ANZA</v>
      </c>
      <c r="K583" s="92" t="str">
        <f t="shared" si="63"/>
        <v>Gobernabilidad y Procesos  de Gestión Descentralizada en Redes</v>
      </c>
      <c r="L583" s="92" t="s">
        <v>414</v>
      </c>
    </row>
    <row r="584" spans="3:12" ht="15.75" thickBot="1">
      <c r="C584" s="211" t="s">
        <v>434</v>
      </c>
      <c r="D584" s="212">
        <v>0</v>
      </c>
      <c r="E584" s="265">
        <v>0</v>
      </c>
      <c r="F584" s="98">
        <f>HLOOKUP(C584,$AH$2:$BU$3,2,0)</f>
        <v>1150</v>
      </c>
      <c r="G584" s="99">
        <f>D584*E584*F584</f>
        <v>0</v>
      </c>
      <c r="H584" s="266"/>
      <c r="I584" s="267" t="s">
        <v>303</v>
      </c>
      <c r="J584" s="100" t="str">
        <f>VLOOKUP(I584,Presupuesto!$B$11:$C$566,2,0)</f>
        <v>VIATICOS (26200-00)</v>
      </c>
      <c r="K584" s="268" t="str">
        <f t="shared" si="63"/>
        <v>Gobernabilidad y Procesos  de Gestión Descentralizada en Redes</v>
      </c>
      <c r="L584" s="268" t="s">
        <v>414</v>
      </c>
    </row>
    <row r="585" spans="3:12" ht="15.75" thickBot="1"/>
    <row r="586" spans="3:12" ht="15.75" thickBot="1">
      <c r="C586" s="29" t="s">
        <v>43</v>
      </c>
      <c r="D586" s="30">
        <f>SUM(G593:G602)</f>
        <v>6278.333333333333</v>
      </c>
      <c r="E586" s="87"/>
      <c r="F586" s="87"/>
      <c r="G586" s="87"/>
      <c r="H586" s="70"/>
      <c r="I586" s="70"/>
      <c r="J586" s="70"/>
      <c r="K586" s="106"/>
    </row>
    <row r="587" spans="3:12">
      <c r="C587" s="69"/>
      <c r="D587" s="31"/>
      <c r="E587" s="87"/>
      <c r="F587" s="87"/>
      <c r="G587" s="87"/>
      <c r="H587" s="70"/>
      <c r="I587" s="70"/>
      <c r="J587" s="70"/>
      <c r="K587" s="106"/>
    </row>
    <row r="588" spans="3:12">
      <c r="C588" s="69"/>
      <c r="D588" s="31"/>
      <c r="E588" s="87"/>
      <c r="F588" s="87"/>
      <c r="G588" s="87"/>
      <c r="H588" s="70"/>
      <c r="I588" s="70"/>
      <c r="J588" s="70"/>
      <c r="K588" s="106"/>
    </row>
    <row r="589" spans="3:12" ht="15.75">
      <c r="C589" s="199" t="s">
        <v>394</v>
      </c>
      <c r="D589" s="300" t="s">
        <v>2133</v>
      </c>
      <c r="E589" s="87"/>
      <c r="F589" s="87"/>
      <c r="G589" s="87"/>
      <c r="H589" s="70"/>
      <c r="I589" s="70"/>
      <c r="J589" s="70"/>
      <c r="K589" s="106"/>
    </row>
    <row r="590" spans="3:12" ht="18.75">
      <c r="C590" s="203" t="str">
        <f>IFERROR(VLOOKUP(D589,'Desarrollo e Innov. Curricular'!$G:$H,2,FALSE),IFERROR(VLOOKUP(D589,'Investigación Científica'!$G:$H,2,FALSE),IFERROR(VLOOKUP(D589,'Vinculación Univ. Sociedad'!$G:$H,2,FALSE),IFERROR(VLOOKUP(D589,'Docencia y Profesorado Universi'!$G:$H,2,FALSE),IFERROR(VLOOKUP(D589,'Estudiantes y Graduados'!$G:$H,2,FALSE),IFERROR(VLOOKUP(D589,'10Gestion Administrativa'!$G:$H,2,FALSE),IFERROR(VLOOKUP(D589,'Gestión Académica'!$G:$H,2,FALSE),IFERROR(VLOOKUP(D589,'Aseguramiento de la Calidad'!$G:$H,2,FALSE),IFERROR(VLOOKUP(D589,'Gestión del Conocimiento'!$G:$H,2,FALSE),IFERROR(VLOOKUP(D589,'Gobernabilidad y Procesos...'!$G:$H,2,FALSE),IFERROR(VLOOKUP(D589,'Gestión del Talento Humano'!$G:$H,2,FALSE),IFERROR(VLOOKUP(D589,'Internacionalización de la E.S.'!$G:$H,2,FALSE),IFERROR(VLOOKUP(D589,'Cultura de Innovación Insti...'!$G:$H,2,FALSE),VLOOKUP(D589,'Lo Esencial de la Reforma Univ.'!$G:$H,2,0))))))))))))))</f>
        <v>1. Proyecto de Agenda Anual de la Facultad</v>
      </c>
      <c r="D590" s="31"/>
      <c r="E590" s="87"/>
      <c r="F590" s="87"/>
      <c r="G590" s="87"/>
      <c r="H590" s="70"/>
      <c r="I590" s="70"/>
      <c r="J590" s="70"/>
      <c r="K590" s="106"/>
    </row>
    <row r="591" spans="3:12" ht="15.75" thickBot="1">
      <c r="C591" s="69"/>
      <c r="D591" s="31"/>
      <c r="E591" s="87"/>
      <c r="F591" s="87"/>
      <c r="G591" s="87"/>
      <c r="H591" s="70"/>
      <c r="I591" s="70"/>
      <c r="J591" s="70"/>
      <c r="K591" s="106"/>
    </row>
    <row r="592" spans="3:12" ht="30.75" thickBot="1">
      <c r="C592" s="120" t="s">
        <v>44</v>
      </c>
      <c r="D592" s="123" t="s">
        <v>45</v>
      </c>
      <c r="E592" s="122" t="s">
        <v>55</v>
      </c>
      <c r="F592" s="122" t="s">
        <v>57</v>
      </c>
      <c r="G592" s="121" t="s">
        <v>27</v>
      </c>
      <c r="H592" s="127" t="s">
        <v>133</v>
      </c>
      <c r="I592" s="122" t="s">
        <v>46</v>
      </c>
      <c r="J592" s="122" t="s">
        <v>134</v>
      </c>
      <c r="K592" s="122" t="s">
        <v>412</v>
      </c>
      <c r="L592" s="122" t="s">
        <v>413</v>
      </c>
    </row>
    <row r="593" spans="3:12">
      <c r="C593" s="260" t="s">
        <v>47</v>
      </c>
      <c r="D593" s="797">
        <v>20</v>
      </c>
      <c r="E593" s="261"/>
      <c r="F593" s="109">
        <v>30000</v>
      </c>
      <c r="G593" s="262">
        <f t="shared" ref="G593:G601" si="64">E593*F593</f>
        <v>0</v>
      </c>
      <c r="H593" s="263" t="s">
        <v>131</v>
      </c>
      <c r="I593" s="110" t="s">
        <v>705</v>
      </c>
      <c r="J593" s="110" t="str">
        <f>VLOOKUP(I593,Presupuesto!$B$11:$C$566,2,0)</f>
        <v>SERVICIOS DE CAPACITACION.</v>
      </c>
      <c r="K593" s="264" t="s">
        <v>1382</v>
      </c>
      <c r="L593" s="110" t="s">
        <v>396</v>
      </c>
    </row>
    <row r="594" spans="3:12">
      <c r="C594" s="93" t="s">
        <v>48</v>
      </c>
      <c r="D594" s="798"/>
      <c r="E594" s="195">
        <v>10</v>
      </c>
      <c r="F594" s="94">
        <v>0</v>
      </c>
      <c r="G594" s="91">
        <f t="shared" si="64"/>
        <v>0</v>
      </c>
      <c r="H594" s="155"/>
      <c r="I594" s="92" t="s">
        <v>723</v>
      </c>
      <c r="J594" s="92" t="str">
        <f>VLOOKUP(I594,Presupuesto!$B$11:$C$566,2,0)</f>
        <v>SERVICIOS DE IMPRENTA PUBLIC.Y REPRODUCCION</v>
      </c>
      <c r="K594" s="92" t="str">
        <f>$K$17</f>
        <v>Gobernabilidad y Procesos  de Gestión Descentralizada en Redes</v>
      </c>
      <c r="L594" s="92" t="s">
        <v>414</v>
      </c>
    </row>
    <row r="595" spans="3:12">
      <c r="C595" s="93" t="s">
        <v>49</v>
      </c>
      <c r="D595" s="798"/>
      <c r="E595" s="195">
        <f>D593</f>
        <v>20</v>
      </c>
      <c r="F595" s="94">
        <v>300</v>
      </c>
      <c r="G595" s="91">
        <f t="shared" si="64"/>
        <v>6000</v>
      </c>
      <c r="H595" s="155" t="s">
        <v>131</v>
      </c>
      <c r="I595" s="92" t="s">
        <v>798</v>
      </c>
      <c r="J595" s="92" t="str">
        <f>VLOOKUP(I595,Presupuesto!$B$11:$C$566,2,0)</f>
        <v>ALIMENTOS B EBIDAS PARA PERSONAS</v>
      </c>
      <c r="K595" s="92" t="s">
        <v>1376</v>
      </c>
      <c r="L595" s="92" t="s">
        <v>398</v>
      </c>
    </row>
    <row r="596" spans="3:12">
      <c r="C596" s="93" t="s">
        <v>50</v>
      </c>
      <c r="D596" s="798"/>
      <c r="E596" s="145">
        <v>0</v>
      </c>
      <c r="F596" s="112">
        <v>10000</v>
      </c>
      <c r="G596" s="91">
        <f t="shared" si="64"/>
        <v>0</v>
      </c>
      <c r="H596" s="155"/>
      <c r="I596" s="258" t="s">
        <v>302</v>
      </c>
      <c r="J596" s="92" t="str">
        <f>VLOOKUP(I596,Presupuesto!$B$11:$C$566,2,0)</f>
        <v>PASAJES (26100-00)</v>
      </c>
      <c r="K596" s="92" t="str">
        <f t="shared" ref="K596:K602" si="65">$K$17</f>
        <v>Gobernabilidad y Procesos  de Gestión Descentralizada en Redes</v>
      </c>
      <c r="L596" s="92" t="s">
        <v>414</v>
      </c>
    </row>
    <row r="597" spans="3:12">
      <c r="C597" s="93" t="s">
        <v>421</v>
      </c>
      <c r="D597" s="798"/>
      <c r="E597" s="145">
        <v>0</v>
      </c>
      <c r="F597" s="112">
        <v>250</v>
      </c>
      <c r="G597" s="91">
        <f t="shared" si="64"/>
        <v>0</v>
      </c>
      <c r="H597" s="155"/>
      <c r="I597" s="92" t="s">
        <v>827</v>
      </c>
      <c r="J597" s="92" t="str">
        <f>VLOOKUP(I597,Presupuesto!$B$11:$C$566,2,0)</f>
        <v>PRODUCTOS PAPEL Y CARTON</v>
      </c>
      <c r="K597" s="92" t="str">
        <f t="shared" si="65"/>
        <v>Gobernabilidad y Procesos  de Gestión Descentralizada en Redes</v>
      </c>
      <c r="L597" s="92" t="s">
        <v>414</v>
      </c>
    </row>
    <row r="598" spans="3:12">
      <c r="C598" s="93" t="s">
        <v>51</v>
      </c>
      <c r="D598" s="798"/>
      <c r="E598" s="195">
        <f>(D593*25)/500</f>
        <v>1</v>
      </c>
      <c r="F598" s="94">
        <v>85</v>
      </c>
      <c r="G598" s="91">
        <f t="shared" si="64"/>
        <v>85</v>
      </c>
      <c r="H598" s="155" t="s">
        <v>131</v>
      </c>
      <c r="I598" s="92" t="s">
        <v>827</v>
      </c>
      <c r="J598" s="92" t="str">
        <f>VLOOKUP(I598,Presupuesto!$B$11:$C$566,2,0)</f>
        <v>PRODUCTOS PAPEL Y CARTON</v>
      </c>
      <c r="K598" s="92" t="s">
        <v>1376</v>
      </c>
      <c r="L598" s="92" t="s">
        <v>414</v>
      </c>
    </row>
    <row r="599" spans="3:12">
      <c r="C599" s="93" t="s">
        <v>125</v>
      </c>
      <c r="D599" s="798"/>
      <c r="E599" s="195">
        <f>D593/12</f>
        <v>1.6666666666666667</v>
      </c>
      <c r="F599" s="94">
        <v>36</v>
      </c>
      <c r="G599" s="91">
        <f t="shared" si="64"/>
        <v>60</v>
      </c>
      <c r="H599" s="155" t="s">
        <v>131</v>
      </c>
      <c r="I599" s="92" t="s">
        <v>948</v>
      </c>
      <c r="J599" s="92" t="str">
        <f>VLOOKUP(I599,Presupuesto!$B$11:$C$566,2,0)</f>
        <v>UTILES DE ESCRITORIO, OFICINA Y ENSE¥ANZA</v>
      </c>
      <c r="K599" s="92" t="s">
        <v>1376</v>
      </c>
      <c r="L599" s="92" t="s">
        <v>414</v>
      </c>
    </row>
    <row r="600" spans="3:12">
      <c r="C600" s="93" t="s">
        <v>34</v>
      </c>
      <c r="D600" s="798"/>
      <c r="E600" s="195">
        <f>D593/12</f>
        <v>1.6666666666666667</v>
      </c>
      <c r="F600" s="94">
        <v>80</v>
      </c>
      <c r="G600" s="91">
        <f t="shared" si="64"/>
        <v>133.33333333333334</v>
      </c>
      <c r="H600" s="155" t="s">
        <v>131</v>
      </c>
      <c r="I600" s="92" t="s">
        <v>948</v>
      </c>
      <c r="J600" s="92" t="str">
        <f>VLOOKUP(I600,Presupuesto!$B$11:$C$566,2,0)</f>
        <v>UTILES DE ESCRITORIO, OFICINA Y ENSE¥ANZA</v>
      </c>
      <c r="K600" s="92" t="s">
        <v>1376</v>
      </c>
      <c r="L600" s="92" t="s">
        <v>414</v>
      </c>
    </row>
    <row r="601" spans="3:12">
      <c r="C601" s="103" t="s">
        <v>52</v>
      </c>
      <c r="D601" s="798"/>
      <c r="E601" s="207">
        <v>0</v>
      </c>
      <c r="F601" s="113">
        <v>25</v>
      </c>
      <c r="G601" s="91">
        <f t="shared" si="64"/>
        <v>0</v>
      </c>
      <c r="H601" s="155"/>
      <c r="I601" s="92" t="s">
        <v>948</v>
      </c>
      <c r="J601" s="92" t="str">
        <f>VLOOKUP(I601,Presupuesto!$B$11:$C$566,2,0)</f>
        <v>UTILES DE ESCRITORIO, OFICINA Y ENSE¥ANZA</v>
      </c>
      <c r="K601" s="92" t="str">
        <f t="shared" si="65"/>
        <v>Gobernabilidad y Procesos  de Gestión Descentralizada en Redes</v>
      </c>
      <c r="L601" s="92" t="s">
        <v>414</v>
      </c>
    </row>
    <row r="602" spans="3:12" ht="15.75" thickBot="1">
      <c r="C602" s="211" t="s">
        <v>434</v>
      </c>
      <c r="D602" s="212">
        <v>0</v>
      </c>
      <c r="E602" s="265">
        <v>0</v>
      </c>
      <c r="F602" s="98">
        <f>HLOOKUP(C602,$AH$2:$BU$3,2,0)</f>
        <v>1150</v>
      </c>
      <c r="G602" s="99">
        <f>D602*E602*F602</f>
        <v>0</v>
      </c>
      <c r="H602" s="266"/>
      <c r="I602" s="267" t="s">
        <v>303</v>
      </c>
      <c r="J602" s="100" t="str">
        <f>VLOOKUP(I602,Presupuesto!$B$11:$C$566,2,0)</f>
        <v>VIATICOS (26200-00)</v>
      </c>
      <c r="K602" s="268" t="str">
        <f t="shared" si="65"/>
        <v>Gobernabilidad y Procesos  de Gestión Descentralizada en Redes</v>
      </c>
      <c r="L602" s="268" t="s">
        <v>414</v>
      </c>
    </row>
    <row r="603" spans="3:12" ht="15.75" thickBot="1"/>
    <row r="604" spans="3:12" ht="15.75" thickBot="1">
      <c r="C604" s="29" t="s">
        <v>43</v>
      </c>
      <c r="D604" s="30">
        <f>SUM(G611:G620)</f>
        <v>7847.916666666667</v>
      </c>
      <c r="E604" s="87"/>
      <c r="F604" s="87"/>
      <c r="G604" s="87"/>
      <c r="H604" s="70"/>
      <c r="I604" s="70"/>
      <c r="J604" s="70"/>
      <c r="K604" s="106"/>
    </row>
    <row r="605" spans="3:12">
      <c r="C605" s="69"/>
      <c r="D605" s="31"/>
      <c r="E605" s="87"/>
      <c r="F605" s="87"/>
      <c r="G605" s="87"/>
      <c r="H605" s="70"/>
      <c r="I605" s="70"/>
      <c r="J605" s="70"/>
      <c r="K605" s="106"/>
    </row>
    <row r="606" spans="3:12">
      <c r="C606" s="69"/>
      <c r="D606" s="31"/>
      <c r="E606" s="87"/>
      <c r="F606" s="87"/>
      <c r="G606" s="87"/>
      <c r="H606" s="70"/>
      <c r="I606" s="70"/>
      <c r="J606" s="70"/>
      <c r="K606" s="106"/>
    </row>
    <row r="607" spans="3:12" ht="15.75">
      <c r="C607" s="199" t="s">
        <v>394</v>
      </c>
      <c r="D607" s="300" t="s">
        <v>2135</v>
      </c>
      <c r="E607" s="87"/>
      <c r="F607" s="87"/>
      <c r="G607" s="87"/>
      <c r="H607" s="70"/>
      <c r="I607" s="70"/>
      <c r="J607" s="70"/>
      <c r="K607" s="106"/>
    </row>
    <row r="608" spans="3:12" ht="18.75">
      <c r="C608" s="203" t="str">
        <f>IFERROR(VLOOKUP(D607,'Desarrollo e Innov. Curricular'!$G:$H,2,FALSE),IFERROR(VLOOKUP(D607,'Investigación Científica'!$G:$H,2,FALSE),IFERROR(VLOOKUP(D607,'Vinculación Univ. Sociedad'!$G:$H,2,FALSE),IFERROR(VLOOKUP(D607,'Docencia y Profesorado Universi'!$G:$H,2,FALSE),IFERROR(VLOOKUP(D607,'Estudiantes y Graduados'!$G:$H,2,FALSE),IFERROR(VLOOKUP(D607,'10Gestion Administrativa'!$G:$H,2,FALSE),IFERROR(VLOOKUP(D607,'Gestión Académica'!$G:$H,2,FALSE),IFERROR(VLOOKUP(D607,'Aseguramiento de la Calidad'!$G:$H,2,FALSE),IFERROR(VLOOKUP(D607,'Gestión del Conocimiento'!$G:$H,2,FALSE),IFERROR(VLOOKUP(D607,'Gobernabilidad y Procesos...'!$G:$H,2,FALSE),IFERROR(VLOOKUP(D607,'Gestión del Talento Humano'!$G:$H,2,FALSE),IFERROR(VLOOKUP(D607,'Internacionalización de la E.S.'!$G:$H,2,FALSE),IFERROR(VLOOKUP(D607,'Cultura de Innovación Insti...'!$G:$H,2,FALSE),VLOOKUP(D607,'Lo Esencial de la Reforma Univ.'!$G:$H,2,0))))))))))))))</f>
        <v>1. Desarrollar el proyecto Pesquisas para la implementación del modelo educativo de la UNAH.</v>
      </c>
      <c r="D608" s="31"/>
      <c r="E608" s="87"/>
      <c r="F608" s="87"/>
      <c r="G608" s="87"/>
      <c r="H608" s="70"/>
      <c r="I608" s="70"/>
      <c r="J608" s="70"/>
      <c r="K608" s="106"/>
    </row>
    <row r="609" spans="3:12" ht="15.75" thickBot="1">
      <c r="C609" s="69"/>
      <c r="D609" s="31"/>
      <c r="E609" s="87"/>
      <c r="F609" s="87"/>
      <c r="G609" s="87"/>
      <c r="H609" s="70"/>
      <c r="I609" s="70"/>
      <c r="J609" s="70"/>
      <c r="K609" s="106"/>
    </row>
    <row r="610" spans="3:12" ht="30.75" thickBot="1">
      <c r="C610" s="120" t="s">
        <v>44</v>
      </c>
      <c r="D610" s="123" t="s">
        <v>45</v>
      </c>
      <c r="E610" s="122" t="s">
        <v>55</v>
      </c>
      <c r="F610" s="122" t="s">
        <v>57</v>
      </c>
      <c r="G610" s="121" t="s">
        <v>27</v>
      </c>
      <c r="H610" s="127" t="s">
        <v>133</v>
      </c>
      <c r="I610" s="122" t="s">
        <v>46</v>
      </c>
      <c r="J610" s="122" t="s">
        <v>134</v>
      </c>
      <c r="K610" s="122" t="s">
        <v>412</v>
      </c>
      <c r="L610" s="122" t="s">
        <v>413</v>
      </c>
    </row>
    <row r="611" spans="3:12">
      <c r="C611" s="260" t="s">
        <v>47</v>
      </c>
      <c r="D611" s="797">
        <v>25</v>
      </c>
      <c r="E611" s="261"/>
      <c r="F611" s="109">
        <v>30000</v>
      </c>
      <c r="G611" s="262">
        <f t="shared" ref="G611:G619" si="66">E611*F611</f>
        <v>0</v>
      </c>
      <c r="H611" s="263" t="s">
        <v>131</v>
      </c>
      <c r="I611" s="110" t="s">
        <v>705</v>
      </c>
      <c r="J611" s="110" t="str">
        <f>VLOOKUP(I611,Presupuesto!$B$11:$C$566,2,0)</f>
        <v>SERVICIOS DE CAPACITACION.</v>
      </c>
      <c r="K611" s="264" t="s">
        <v>1382</v>
      </c>
      <c r="L611" s="110" t="s">
        <v>396</v>
      </c>
    </row>
    <row r="612" spans="3:12">
      <c r="C612" s="93" t="s">
        <v>48</v>
      </c>
      <c r="D612" s="798"/>
      <c r="E612" s="195">
        <v>10</v>
      </c>
      <c r="F612" s="94">
        <v>0</v>
      </c>
      <c r="G612" s="91">
        <f t="shared" si="66"/>
        <v>0</v>
      </c>
      <c r="H612" s="155"/>
      <c r="I612" s="92" t="s">
        <v>723</v>
      </c>
      <c r="J612" s="92" t="str">
        <f>VLOOKUP(I612,Presupuesto!$B$11:$C$566,2,0)</f>
        <v>SERVICIOS DE IMPRENTA PUBLIC.Y REPRODUCCION</v>
      </c>
      <c r="K612" s="92" t="str">
        <f>$K$17</f>
        <v>Gobernabilidad y Procesos  de Gestión Descentralizada en Redes</v>
      </c>
      <c r="L612" s="92" t="s">
        <v>414</v>
      </c>
    </row>
    <row r="613" spans="3:12">
      <c r="C613" s="93" t="s">
        <v>49</v>
      </c>
      <c r="D613" s="798"/>
      <c r="E613" s="195">
        <f>D611</f>
        <v>25</v>
      </c>
      <c r="F613" s="94">
        <v>300</v>
      </c>
      <c r="G613" s="91">
        <f t="shared" si="66"/>
        <v>7500</v>
      </c>
      <c r="H613" s="155" t="s">
        <v>131</v>
      </c>
      <c r="I613" s="92" t="s">
        <v>798</v>
      </c>
      <c r="J613" s="92" t="str">
        <f>VLOOKUP(I613,Presupuesto!$B$11:$C$566,2,0)</f>
        <v>ALIMENTOS B EBIDAS PARA PERSONAS</v>
      </c>
      <c r="K613" s="92" t="s">
        <v>1377</v>
      </c>
      <c r="L613" s="92" t="s">
        <v>398</v>
      </c>
    </row>
    <row r="614" spans="3:12">
      <c r="C614" s="93" t="s">
        <v>50</v>
      </c>
      <c r="D614" s="798"/>
      <c r="E614" s="145">
        <v>0</v>
      </c>
      <c r="F614" s="112">
        <v>10000</v>
      </c>
      <c r="G614" s="91">
        <f t="shared" si="66"/>
        <v>0</v>
      </c>
      <c r="H614" s="155"/>
      <c r="I614" s="258" t="s">
        <v>302</v>
      </c>
      <c r="J614" s="92" t="str">
        <f>VLOOKUP(I614,Presupuesto!$B$11:$C$566,2,0)</f>
        <v>PASAJES (26100-00)</v>
      </c>
      <c r="K614" s="92" t="str">
        <f t="shared" ref="K614:K620" si="67">$K$17</f>
        <v>Gobernabilidad y Procesos  de Gestión Descentralizada en Redes</v>
      </c>
      <c r="L614" s="92" t="s">
        <v>414</v>
      </c>
    </row>
    <row r="615" spans="3:12">
      <c r="C615" s="93" t="s">
        <v>421</v>
      </c>
      <c r="D615" s="798"/>
      <c r="E615" s="145">
        <v>0</v>
      </c>
      <c r="F615" s="112">
        <v>250</v>
      </c>
      <c r="G615" s="91">
        <f t="shared" si="66"/>
        <v>0</v>
      </c>
      <c r="H615" s="155"/>
      <c r="I615" s="92" t="s">
        <v>827</v>
      </c>
      <c r="J615" s="92" t="str">
        <f>VLOOKUP(I615,Presupuesto!$B$11:$C$566,2,0)</f>
        <v>PRODUCTOS PAPEL Y CARTON</v>
      </c>
      <c r="K615" s="92" t="str">
        <f t="shared" si="67"/>
        <v>Gobernabilidad y Procesos  de Gestión Descentralizada en Redes</v>
      </c>
      <c r="L615" s="92" t="s">
        <v>414</v>
      </c>
    </row>
    <row r="616" spans="3:12">
      <c r="C616" s="93" t="s">
        <v>51</v>
      </c>
      <c r="D616" s="798"/>
      <c r="E616" s="195">
        <f>(D611*25)/500</f>
        <v>1.25</v>
      </c>
      <c r="F616" s="94">
        <v>85</v>
      </c>
      <c r="G616" s="91">
        <f t="shared" si="66"/>
        <v>106.25</v>
      </c>
      <c r="H616" s="155" t="s">
        <v>131</v>
      </c>
      <c r="I616" s="92" t="s">
        <v>827</v>
      </c>
      <c r="J616" s="92" t="str">
        <f>VLOOKUP(I616,Presupuesto!$B$11:$C$566,2,0)</f>
        <v>PRODUCTOS PAPEL Y CARTON</v>
      </c>
      <c r="K616" s="92" t="s">
        <v>1377</v>
      </c>
      <c r="L616" s="92" t="s">
        <v>414</v>
      </c>
    </row>
    <row r="617" spans="3:12">
      <c r="C617" s="93" t="s">
        <v>125</v>
      </c>
      <c r="D617" s="798"/>
      <c r="E617" s="195">
        <f>D611/12</f>
        <v>2.0833333333333335</v>
      </c>
      <c r="F617" s="94">
        <v>36</v>
      </c>
      <c r="G617" s="91">
        <f t="shared" si="66"/>
        <v>75</v>
      </c>
      <c r="H617" s="155" t="s">
        <v>131</v>
      </c>
      <c r="I617" s="92" t="s">
        <v>948</v>
      </c>
      <c r="J617" s="92" t="str">
        <f>VLOOKUP(I617,Presupuesto!$B$11:$C$566,2,0)</f>
        <v>UTILES DE ESCRITORIO, OFICINA Y ENSE¥ANZA</v>
      </c>
      <c r="K617" s="92" t="s">
        <v>1377</v>
      </c>
      <c r="L617" s="92" t="s">
        <v>414</v>
      </c>
    </row>
    <row r="618" spans="3:12">
      <c r="C618" s="93" t="s">
        <v>34</v>
      </c>
      <c r="D618" s="798"/>
      <c r="E618" s="195">
        <f>D611/12</f>
        <v>2.0833333333333335</v>
      </c>
      <c r="F618" s="94">
        <v>80</v>
      </c>
      <c r="G618" s="91">
        <f t="shared" si="66"/>
        <v>166.66666666666669</v>
      </c>
      <c r="H618" s="155" t="s">
        <v>131</v>
      </c>
      <c r="I618" s="92" t="s">
        <v>948</v>
      </c>
      <c r="J618" s="92" t="str">
        <f>VLOOKUP(I618,Presupuesto!$B$11:$C$566,2,0)</f>
        <v>UTILES DE ESCRITORIO, OFICINA Y ENSE¥ANZA</v>
      </c>
      <c r="K618" s="92" t="s">
        <v>1377</v>
      </c>
      <c r="L618" s="92" t="s">
        <v>414</v>
      </c>
    </row>
    <row r="619" spans="3:12">
      <c r="C619" s="103" t="s">
        <v>52</v>
      </c>
      <c r="D619" s="798"/>
      <c r="E619" s="207">
        <v>0</v>
      </c>
      <c r="F619" s="113">
        <v>25</v>
      </c>
      <c r="G619" s="91">
        <f t="shared" si="66"/>
        <v>0</v>
      </c>
      <c r="H619" s="155"/>
      <c r="I619" s="92" t="s">
        <v>948</v>
      </c>
      <c r="J619" s="92" t="str">
        <f>VLOOKUP(I619,Presupuesto!$B$11:$C$566,2,0)</f>
        <v>UTILES DE ESCRITORIO, OFICINA Y ENSE¥ANZA</v>
      </c>
      <c r="K619" s="92" t="str">
        <f t="shared" si="67"/>
        <v>Gobernabilidad y Procesos  de Gestión Descentralizada en Redes</v>
      </c>
      <c r="L619" s="92" t="s">
        <v>414</v>
      </c>
    </row>
    <row r="620" spans="3:12" ht="15.75" thickBot="1">
      <c r="C620" s="211" t="s">
        <v>434</v>
      </c>
      <c r="D620" s="212">
        <v>0</v>
      </c>
      <c r="E620" s="265">
        <v>0</v>
      </c>
      <c r="F620" s="98">
        <f>HLOOKUP(C620,$AH$2:$BU$3,2,0)</f>
        <v>1150</v>
      </c>
      <c r="G620" s="99">
        <f>D620*E620*F620</f>
        <v>0</v>
      </c>
      <c r="H620" s="266"/>
      <c r="I620" s="267" t="s">
        <v>303</v>
      </c>
      <c r="J620" s="100" t="str">
        <f>VLOOKUP(I620,Presupuesto!$B$11:$C$566,2,0)</f>
        <v>VIATICOS (26200-00)</v>
      </c>
      <c r="K620" s="268" t="str">
        <f t="shared" si="67"/>
        <v>Gobernabilidad y Procesos  de Gestión Descentralizada en Redes</v>
      </c>
      <c r="L620" s="268" t="s">
        <v>414</v>
      </c>
    </row>
    <row r="621" spans="3:12" ht="15.75" thickBot="1"/>
    <row r="622" spans="3:12" ht="15.75" thickBot="1">
      <c r="C622" s="29" t="s">
        <v>43</v>
      </c>
      <c r="D622" s="30">
        <f>SUM(G629:G638)</f>
        <v>24278.333333333332</v>
      </c>
      <c r="E622" s="87"/>
      <c r="F622" s="87"/>
      <c r="G622" s="87"/>
      <c r="H622" s="70"/>
      <c r="I622" s="70"/>
      <c r="J622" s="70"/>
      <c r="K622" s="106"/>
    </row>
    <row r="623" spans="3:12">
      <c r="C623" s="69"/>
      <c r="D623" s="31"/>
      <c r="E623" s="87"/>
      <c r="F623" s="87"/>
      <c r="G623" s="87"/>
      <c r="H623" s="70"/>
      <c r="I623" s="70"/>
      <c r="J623" s="70"/>
      <c r="K623" s="106"/>
    </row>
    <row r="624" spans="3:12">
      <c r="C624" s="69"/>
      <c r="D624" s="31"/>
      <c r="E624" s="87"/>
      <c r="F624" s="87"/>
      <c r="G624" s="87"/>
      <c r="H624" s="70"/>
      <c r="I624" s="70"/>
      <c r="J624" s="70"/>
      <c r="K624" s="106"/>
    </row>
    <row r="625" spans="3:12" ht="15.75">
      <c r="C625" s="199" t="s">
        <v>394</v>
      </c>
      <c r="D625" s="300" t="s">
        <v>2152</v>
      </c>
      <c r="E625" s="87"/>
      <c r="F625" s="87"/>
      <c r="G625" s="87"/>
      <c r="H625" s="70"/>
      <c r="I625" s="70"/>
      <c r="J625" s="70"/>
      <c r="K625" s="106"/>
    </row>
    <row r="626" spans="3:12" ht="18.75">
      <c r="C626" s="203" t="str">
        <f>IFERROR(VLOOKUP(D625,'Desarrollo e Innov. Curricular'!$G:$H,2,FALSE),IFERROR(VLOOKUP(D625,'Investigación Científica'!$G:$H,2,FALSE),IFERROR(VLOOKUP(D625,'Vinculación Univ. Sociedad'!$G:$H,2,FALSE),IFERROR(VLOOKUP(D625,'Docencia y Profesorado Universi'!$G:$H,2,FALSE),IFERROR(VLOOKUP(D625,'Estudiantes y Graduados'!$G:$H,2,FALSE),IFERROR(VLOOKUP(D625,'10Gestion Administrativa'!$G:$H,2,FALSE),IFERROR(VLOOKUP(D625,'Gestión Académica'!$G:$H,2,FALSE),IFERROR(VLOOKUP(D625,'Aseguramiento de la Calidad'!$G:$H,2,FALSE),IFERROR(VLOOKUP(D625,'Gestión del Conocimiento'!$G:$H,2,FALSE),IFERROR(VLOOKUP(D625,'Gobernabilidad y Procesos...'!$G:$H,2,FALSE),IFERROR(VLOOKUP(D625,'Gestión del Talento Humano'!$G:$H,2,FALSE),IFERROR(VLOOKUP(D625,'Internacionalización de la E.S.'!$G:$H,2,FALSE),IFERROR(VLOOKUP(D625,'Cultura de Innovación Insti...'!$G:$H,2,FALSE),VLOOKUP(D625,'Lo Esencial de la Reforma Univ.'!$G:$H,2,0))))))))))))))</f>
        <v xml:space="preserve">1. Distribuir el presupuesto anual  de la Facultad con base en supuestos de altas probabilidades y/o en el presupuesto recurrente. </v>
      </c>
      <c r="D626" s="31"/>
      <c r="E626" s="87"/>
      <c r="F626" s="87"/>
      <c r="G626" s="87"/>
      <c r="H626" s="70"/>
      <c r="I626" s="70"/>
      <c r="J626" s="70"/>
      <c r="K626" s="106"/>
    </row>
    <row r="627" spans="3:12" ht="15.75" thickBot="1">
      <c r="C627" s="69"/>
      <c r="D627" s="31"/>
      <c r="E627" s="87"/>
      <c r="F627" s="87"/>
      <c r="G627" s="87"/>
      <c r="H627" s="70"/>
      <c r="I627" s="70"/>
      <c r="J627" s="70"/>
      <c r="K627" s="106"/>
    </row>
    <row r="628" spans="3:12" ht="30.75" thickBot="1">
      <c r="C628" s="120" t="s">
        <v>44</v>
      </c>
      <c r="D628" s="123" t="s">
        <v>45</v>
      </c>
      <c r="E628" s="122" t="s">
        <v>55</v>
      </c>
      <c r="F628" s="122" t="s">
        <v>57</v>
      </c>
      <c r="G628" s="121" t="s">
        <v>27</v>
      </c>
      <c r="H628" s="127" t="s">
        <v>133</v>
      </c>
      <c r="I628" s="122" t="s">
        <v>46</v>
      </c>
      <c r="J628" s="122" t="s">
        <v>134</v>
      </c>
      <c r="K628" s="122" t="s">
        <v>412</v>
      </c>
      <c r="L628" s="122" t="s">
        <v>413</v>
      </c>
    </row>
    <row r="629" spans="3:12">
      <c r="C629" s="260" t="s">
        <v>47</v>
      </c>
      <c r="D629" s="797">
        <v>20</v>
      </c>
      <c r="E629" s="261"/>
      <c r="F629" s="109">
        <v>30000</v>
      </c>
      <c r="G629" s="262">
        <f t="shared" ref="G629:G637" si="68">E629*F629</f>
        <v>0</v>
      </c>
      <c r="H629" s="263" t="s">
        <v>131</v>
      </c>
      <c r="I629" s="110" t="s">
        <v>705</v>
      </c>
      <c r="J629" s="110" t="str">
        <f>VLOOKUP(I629,Presupuesto!$B$11:$C$566,2,0)</f>
        <v>SERVICIOS DE CAPACITACION.</v>
      </c>
      <c r="K629" s="264" t="s">
        <v>1382</v>
      </c>
      <c r="L629" s="110" t="s">
        <v>396</v>
      </c>
    </row>
    <row r="630" spans="3:12">
      <c r="C630" s="93" t="s">
        <v>48</v>
      </c>
      <c r="D630" s="798"/>
      <c r="E630" s="195">
        <v>10</v>
      </c>
      <c r="F630" s="94">
        <v>0</v>
      </c>
      <c r="G630" s="91">
        <f t="shared" si="68"/>
        <v>0</v>
      </c>
      <c r="H630" s="155"/>
      <c r="I630" s="92" t="s">
        <v>723</v>
      </c>
      <c r="J630" s="92" t="str">
        <f>VLOOKUP(I630,Presupuesto!$B$11:$C$566,2,0)</f>
        <v>SERVICIOS DE IMPRENTA PUBLIC.Y REPRODUCCION</v>
      </c>
      <c r="K630" s="92" t="str">
        <f>$K$17</f>
        <v>Gobernabilidad y Procesos  de Gestión Descentralizada en Redes</v>
      </c>
      <c r="L630" s="92" t="s">
        <v>414</v>
      </c>
    </row>
    <row r="631" spans="3:12">
      <c r="C631" s="93" t="s">
        <v>49</v>
      </c>
      <c r="D631" s="798"/>
      <c r="E631" s="195">
        <f>D629</f>
        <v>20</v>
      </c>
      <c r="F631" s="94">
        <v>1200</v>
      </c>
      <c r="G631" s="91">
        <f t="shared" si="68"/>
        <v>24000</v>
      </c>
      <c r="H631" s="155" t="s">
        <v>131</v>
      </c>
      <c r="I631" s="92" t="s">
        <v>798</v>
      </c>
      <c r="J631" s="92" t="str">
        <f>VLOOKUP(I631,Presupuesto!$B$11:$C$566,2,0)</f>
        <v>ALIMENTOS B EBIDAS PARA PERSONAS</v>
      </c>
      <c r="K631" s="92" t="s">
        <v>1378</v>
      </c>
      <c r="L631" s="92" t="s">
        <v>398</v>
      </c>
    </row>
    <row r="632" spans="3:12">
      <c r="C632" s="93" t="s">
        <v>50</v>
      </c>
      <c r="D632" s="798"/>
      <c r="E632" s="145">
        <v>0</v>
      </c>
      <c r="F632" s="112">
        <v>10000</v>
      </c>
      <c r="G632" s="91">
        <f t="shared" si="68"/>
        <v>0</v>
      </c>
      <c r="H632" s="155"/>
      <c r="I632" s="258" t="s">
        <v>302</v>
      </c>
      <c r="J632" s="92" t="str">
        <f>VLOOKUP(I632,Presupuesto!$B$11:$C$566,2,0)</f>
        <v>PASAJES (26100-00)</v>
      </c>
      <c r="K632" s="92" t="str">
        <f t="shared" ref="K632:K638" si="69">$K$17</f>
        <v>Gobernabilidad y Procesos  de Gestión Descentralizada en Redes</v>
      </c>
      <c r="L632" s="92" t="s">
        <v>414</v>
      </c>
    </row>
    <row r="633" spans="3:12">
      <c r="C633" s="93" t="s">
        <v>421</v>
      </c>
      <c r="D633" s="798"/>
      <c r="E633" s="145">
        <v>0</v>
      </c>
      <c r="F633" s="112">
        <v>250</v>
      </c>
      <c r="G633" s="91">
        <f t="shared" si="68"/>
        <v>0</v>
      </c>
      <c r="H633" s="155"/>
      <c r="I633" s="92" t="s">
        <v>827</v>
      </c>
      <c r="J633" s="92" t="str">
        <f>VLOOKUP(I633,Presupuesto!$B$11:$C$566,2,0)</f>
        <v>PRODUCTOS PAPEL Y CARTON</v>
      </c>
      <c r="K633" s="92" t="str">
        <f t="shared" si="69"/>
        <v>Gobernabilidad y Procesos  de Gestión Descentralizada en Redes</v>
      </c>
      <c r="L633" s="92" t="s">
        <v>414</v>
      </c>
    </row>
    <row r="634" spans="3:12">
      <c r="C634" s="93" t="s">
        <v>51</v>
      </c>
      <c r="D634" s="798"/>
      <c r="E634" s="195">
        <f>(D629*25)/500</f>
        <v>1</v>
      </c>
      <c r="F634" s="94">
        <v>85</v>
      </c>
      <c r="G634" s="91">
        <f t="shared" si="68"/>
        <v>85</v>
      </c>
      <c r="H634" s="155" t="s">
        <v>131</v>
      </c>
      <c r="I634" s="92" t="s">
        <v>827</v>
      </c>
      <c r="J634" s="92" t="str">
        <f>VLOOKUP(I634,Presupuesto!$B$11:$C$566,2,0)</f>
        <v>PRODUCTOS PAPEL Y CARTON</v>
      </c>
      <c r="K634" s="92" t="s">
        <v>1378</v>
      </c>
      <c r="L634" s="92" t="s">
        <v>414</v>
      </c>
    </row>
    <row r="635" spans="3:12">
      <c r="C635" s="93" t="s">
        <v>125</v>
      </c>
      <c r="D635" s="798"/>
      <c r="E635" s="195">
        <f>D629/12</f>
        <v>1.6666666666666667</v>
      </c>
      <c r="F635" s="94">
        <v>36</v>
      </c>
      <c r="G635" s="91">
        <f t="shared" si="68"/>
        <v>60</v>
      </c>
      <c r="H635" s="155" t="s">
        <v>131</v>
      </c>
      <c r="I635" s="92" t="s">
        <v>948</v>
      </c>
      <c r="J635" s="92" t="str">
        <f>VLOOKUP(I635,Presupuesto!$B$11:$C$566,2,0)</f>
        <v>UTILES DE ESCRITORIO, OFICINA Y ENSE¥ANZA</v>
      </c>
      <c r="K635" s="92" t="s">
        <v>1378</v>
      </c>
      <c r="L635" s="92" t="s">
        <v>414</v>
      </c>
    </row>
    <row r="636" spans="3:12">
      <c r="C636" s="93" t="s">
        <v>34</v>
      </c>
      <c r="D636" s="798"/>
      <c r="E636" s="195">
        <f>D629/12</f>
        <v>1.6666666666666667</v>
      </c>
      <c r="F636" s="94">
        <v>80</v>
      </c>
      <c r="G636" s="91">
        <f t="shared" si="68"/>
        <v>133.33333333333334</v>
      </c>
      <c r="H636" s="155" t="s">
        <v>131</v>
      </c>
      <c r="I636" s="92" t="s">
        <v>948</v>
      </c>
      <c r="J636" s="92" t="str">
        <f>VLOOKUP(I636,Presupuesto!$B$11:$C$566,2,0)</f>
        <v>UTILES DE ESCRITORIO, OFICINA Y ENSE¥ANZA</v>
      </c>
      <c r="K636" s="92" t="s">
        <v>1378</v>
      </c>
      <c r="L636" s="92" t="s">
        <v>414</v>
      </c>
    </row>
    <row r="637" spans="3:12">
      <c r="C637" s="103" t="s">
        <v>52</v>
      </c>
      <c r="D637" s="798"/>
      <c r="E637" s="207">
        <v>0</v>
      </c>
      <c r="F637" s="113">
        <v>25</v>
      </c>
      <c r="G637" s="91">
        <f t="shared" si="68"/>
        <v>0</v>
      </c>
      <c r="H637" s="155"/>
      <c r="I637" s="92" t="s">
        <v>948</v>
      </c>
      <c r="J637" s="92" t="str">
        <f>VLOOKUP(I637,Presupuesto!$B$11:$C$566,2,0)</f>
        <v>UTILES DE ESCRITORIO, OFICINA Y ENSE¥ANZA</v>
      </c>
      <c r="K637" s="92" t="str">
        <f t="shared" si="69"/>
        <v>Gobernabilidad y Procesos  de Gestión Descentralizada en Redes</v>
      </c>
      <c r="L637" s="92" t="s">
        <v>414</v>
      </c>
    </row>
    <row r="638" spans="3:12" ht="15.75" thickBot="1">
      <c r="C638" s="211" t="s">
        <v>434</v>
      </c>
      <c r="D638" s="212">
        <v>0</v>
      </c>
      <c r="E638" s="265">
        <v>0</v>
      </c>
      <c r="F638" s="98">
        <f>HLOOKUP(C638,$AH$2:$BU$3,2,0)</f>
        <v>1150</v>
      </c>
      <c r="G638" s="99">
        <f>D638*E638*F638</f>
        <v>0</v>
      </c>
      <c r="H638" s="266"/>
      <c r="I638" s="267" t="s">
        <v>303</v>
      </c>
      <c r="J638" s="100" t="str">
        <f>VLOOKUP(I638,Presupuesto!$B$11:$C$566,2,0)</f>
        <v>VIATICOS (26200-00)</v>
      </c>
      <c r="K638" s="268" t="str">
        <f t="shared" si="69"/>
        <v>Gobernabilidad y Procesos  de Gestión Descentralizada en Redes</v>
      </c>
      <c r="L638" s="268" t="s">
        <v>414</v>
      </c>
    </row>
    <row r="639" spans="3:12" ht="15.75" thickBot="1"/>
    <row r="640" spans="3:12" ht="15.75" thickBot="1">
      <c r="C640" s="29" t="s">
        <v>43</v>
      </c>
      <c r="D640" s="30">
        <f>SUM(G647:G656)</f>
        <v>2278.3333333333335</v>
      </c>
      <c r="E640" s="87"/>
      <c r="F640" s="87"/>
      <c r="G640" s="87"/>
      <c r="H640" s="70"/>
      <c r="I640" s="70"/>
      <c r="J640" s="70"/>
      <c r="K640" s="106"/>
    </row>
    <row r="641" spans="3:12">
      <c r="C641" s="69"/>
      <c r="D641" s="31"/>
      <c r="E641" s="87"/>
      <c r="F641" s="87"/>
      <c r="G641" s="87"/>
      <c r="H641" s="70"/>
      <c r="I641" s="70"/>
      <c r="J641" s="70"/>
      <c r="K641" s="106"/>
    </row>
    <row r="642" spans="3:12">
      <c r="C642" s="69"/>
      <c r="D642" s="31"/>
      <c r="E642" s="87"/>
      <c r="F642" s="87"/>
      <c r="G642" s="87"/>
      <c r="H642" s="70"/>
      <c r="I642" s="70"/>
      <c r="J642" s="70"/>
      <c r="K642" s="106"/>
    </row>
    <row r="643" spans="3:12" ht="15.75">
      <c r="C643" s="199" t="s">
        <v>394</v>
      </c>
      <c r="D643" s="300" t="s">
        <v>2170</v>
      </c>
      <c r="E643" s="87"/>
      <c r="F643" s="87"/>
      <c r="G643" s="87"/>
      <c r="H643" s="70"/>
      <c r="I643" s="70"/>
      <c r="J643" s="70"/>
      <c r="K643" s="106"/>
    </row>
    <row r="644" spans="3:12" ht="18.75">
      <c r="C644" s="203" t="str">
        <f>IFERROR(VLOOKUP(D643,'Desarrollo e Innov. Curricular'!$G:$H,2,FALSE),IFERROR(VLOOKUP(D643,'Investigación Científica'!$G:$H,2,FALSE),IFERROR(VLOOKUP(D643,'Vinculación Univ. Sociedad'!$G:$H,2,FALSE),IFERROR(VLOOKUP(D643,'Docencia y Profesorado Universi'!$G:$H,2,FALSE),IFERROR(VLOOKUP(D643,'Estudiantes y Graduados'!$G:$H,2,FALSE),IFERROR(VLOOKUP(D643,'10Gestion Administrativa'!$G:$H,2,FALSE),IFERROR(VLOOKUP(D643,'Gestión Académica'!$G:$H,2,FALSE),IFERROR(VLOOKUP(D643,'Aseguramiento de la Calidad'!$G:$H,2,FALSE),IFERROR(VLOOKUP(D643,'Gestión del Conocimiento'!$G:$H,2,FALSE),IFERROR(VLOOKUP(D643,'Gobernabilidad y Procesos...'!$G:$H,2,FALSE),IFERROR(VLOOKUP(D643,'Gestión del Talento Humano'!$G:$H,2,FALSE),IFERROR(VLOOKUP(D643,'Internacionalización de la E.S.'!$G:$H,2,FALSE),IFERROR(VLOOKUP(D643,'Cultura de Innovación Insti...'!$G:$H,2,FALSE),VLOOKUP(D643,'Lo Esencial de la Reforma Univ.'!$G:$H,2,0))))))))))))))</f>
        <v>3. Definir la estrategia para asegurar la permanencia y productividad laboral del personal docente y administrativo.</v>
      </c>
      <c r="D644" s="31"/>
      <c r="E644" s="87"/>
      <c r="F644" s="87"/>
      <c r="G644" s="87"/>
      <c r="H644" s="70"/>
      <c r="I644" s="70"/>
      <c r="J644" s="70"/>
      <c r="K644" s="106"/>
    </row>
    <row r="645" spans="3:12" ht="15.75" thickBot="1">
      <c r="C645" s="69"/>
      <c r="D645" s="31"/>
      <c r="E645" s="87"/>
      <c r="F645" s="87"/>
      <c r="G645" s="87"/>
      <c r="H645" s="70"/>
      <c r="I645" s="70"/>
      <c r="J645" s="70"/>
      <c r="K645" s="106"/>
    </row>
    <row r="646" spans="3:12" ht="30.75" thickBot="1">
      <c r="C646" s="120" t="s">
        <v>44</v>
      </c>
      <c r="D646" s="123" t="s">
        <v>45</v>
      </c>
      <c r="E646" s="122" t="s">
        <v>55</v>
      </c>
      <c r="F646" s="122" t="s">
        <v>57</v>
      </c>
      <c r="G646" s="121" t="s">
        <v>27</v>
      </c>
      <c r="H646" s="127" t="s">
        <v>133</v>
      </c>
      <c r="I646" s="122" t="s">
        <v>46</v>
      </c>
      <c r="J646" s="122" t="s">
        <v>134</v>
      </c>
      <c r="K646" s="122" t="s">
        <v>412</v>
      </c>
      <c r="L646" s="122" t="s">
        <v>413</v>
      </c>
    </row>
    <row r="647" spans="3:12">
      <c r="C647" s="260" t="s">
        <v>47</v>
      </c>
      <c r="D647" s="797">
        <v>20</v>
      </c>
      <c r="E647" s="261"/>
      <c r="F647" s="109">
        <v>30000</v>
      </c>
      <c r="G647" s="262">
        <f t="shared" ref="G647:G655" si="70">E647*F647</f>
        <v>0</v>
      </c>
      <c r="H647" s="263" t="s">
        <v>131</v>
      </c>
      <c r="I647" s="110" t="s">
        <v>705</v>
      </c>
      <c r="J647" s="110" t="str">
        <f>VLOOKUP(I647,Presupuesto!$B$11:$C$566,2,0)</f>
        <v>SERVICIOS DE CAPACITACION.</v>
      </c>
      <c r="K647" s="264" t="s">
        <v>1382</v>
      </c>
      <c r="L647" s="110" t="s">
        <v>396</v>
      </c>
    </row>
    <row r="648" spans="3:12">
      <c r="C648" s="93" t="s">
        <v>48</v>
      </c>
      <c r="D648" s="798"/>
      <c r="E648" s="195">
        <v>10</v>
      </c>
      <c r="F648" s="94">
        <v>0</v>
      </c>
      <c r="G648" s="91">
        <f t="shared" si="70"/>
        <v>0</v>
      </c>
      <c r="H648" s="155"/>
      <c r="I648" s="92" t="s">
        <v>723</v>
      </c>
      <c r="J648" s="92" t="str">
        <f>VLOOKUP(I648,Presupuesto!$B$11:$C$566,2,0)</f>
        <v>SERVICIOS DE IMPRENTA PUBLIC.Y REPRODUCCION</v>
      </c>
      <c r="K648" s="92" t="str">
        <f>$K$17</f>
        <v>Gobernabilidad y Procesos  de Gestión Descentralizada en Redes</v>
      </c>
      <c r="L648" s="92" t="s">
        <v>414</v>
      </c>
    </row>
    <row r="649" spans="3:12">
      <c r="C649" s="93" t="s">
        <v>49</v>
      </c>
      <c r="D649" s="798"/>
      <c r="E649" s="195">
        <f>D647</f>
        <v>20</v>
      </c>
      <c r="F649" s="94">
        <v>100</v>
      </c>
      <c r="G649" s="91">
        <f t="shared" si="70"/>
        <v>2000</v>
      </c>
      <c r="H649" s="155" t="s">
        <v>131</v>
      </c>
      <c r="I649" s="92" t="s">
        <v>798</v>
      </c>
      <c r="J649" s="92" t="str">
        <f>VLOOKUP(I649,Presupuesto!$B$11:$C$566,2,0)</f>
        <v>ALIMENTOS B EBIDAS PARA PERSONAS</v>
      </c>
      <c r="K649" s="92" t="s">
        <v>1378</v>
      </c>
      <c r="L649" s="92" t="s">
        <v>398</v>
      </c>
    </row>
    <row r="650" spans="3:12">
      <c r="C650" s="93" t="s">
        <v>50</v>
      </c>
      <c r="D650" s="798"/>
      <c r="E650" s="145">
        <v>0</v>
      </c>
      <c r="F650" s="112">
        <v>10000</v>
      </c>
      <c r="G650" s="91">
        <f t="shared" si="70"/>
        <v>0</v>
      </c>
      <c r="H650" s="155"/>
      <c r="I650" s="258" t="s">
        <v>302</v>
      </c>
      <c r="J650" s="92" t="str">
        <f>VLOOKUP(I650,Presupuesto!$B$11:$C$566,2,0)</f>
        <v>PASAJES (26100-00)</v>
      </c>
      <c r="K650" s="92" t="str">
        <f t="shared" ref="K650:K656" si="71">$K$17</f>
        <v>Gobernabilidad y Procesos  de Gestión Descentralizada en Redes</v>
      </c>
      <c r="L650" s="92" t="s">
        <v>414</v>
      </c>
    </row>
    <row r="651" spans="3:12">
      <c r="C651" s="93" t="s">
        <v>421</v>
      </c>
      <c r="D651" s="798"/>
      <c r="E651" s="145">
        <v>0</v>
      </c>
      <c r="F651" s="112">
        <v>250</v>
      </c>
      <c r="G651" s="91">
        <f t="shared" si="70"/>
        <v>0</v>
      </c>
      <c r="H651" s="155"/>
      <c r="I651" s="92" t="s">
        <v>827</v>
      </c>
      <c r="J651" s="92" t="str">
        <f>VLOOKUP(I651,Presupuesto!$B$11:$C$566,2,0)</f>
        <v>PRODUCTOS PAPEL Y CARTON</v>
      </c>
      <c r="K651" s="92" t="str">
        <f t="shared" si="71"/>
        <v>Gobernabilidad y Procesos  de Gestión Descentralizada en Redes</v>
      </c>
      <c r="L651" s="92" t="s">
        <v>414</v>
      </c>
    </row>
    <row r="652" spans="3:12">
      <c r="C652" s="93" t="s">
        <v>51</v>
      </c>
      <c r="D652" s="798"/>
      <c r="E652" s="195">
        <f>(D647*25)/500</f>
        <v>1</v>
      </c>
      <c r="F652" s="94">
        <v>85</v>
      </c>
      <c r="G652" s="91">
        <f t="shared" si="70"/>
        <v>85</v>
      </c>
      <c r="H652" s="155" t="s">
        <v>131</v>
      </c>
      <c r="I652" s="92" t="s">
        <v>827</v>
      </c>
      <c r="J652" s="92" t="str">
        <f>VLOOKUP(I652,Presupuesto!$B$11:$C$566,2,0)</f>
        <v>PRODUCTOS PAPEL Y CARTON</v>
      </c>
      <c r="K652" s="92" t="s">
        <v>1378</v>
      </c>
      <c r="L652" s="92" t="s">
        <v>414</v>
      </c>
    </row>
    <row r="653" spans="3:12">
      <c r="C653" s="93" t="s">
        <v>125</v>
      </c>
      <c r="D653" s="798"/>
      <c r="E653" s="195">
        <f>D647/12</f>
        <v>1.6666666666666667</v>
      </c>
      <c r="F653" s="94">
        <v>36</v>
      </c>
      <c r="G653" s="91">
        <f t="shared" si="70"/>
        <v>60</v>
      </c>
      <c r="H653" s="155" t="s">
        <v>131</v>
      </c>
      <c r="I653" s="92" t="s">
        <v>948</v>
      </c>
      <c r="J653" s="92" t="str">
        <f>VLOOKUP(I653,Presupuesto!$B$11:$C$566,2,0)</f>
        <v>UTILES DE ESCRITORIO, OFICINA Y ENSE¥ANZA</v>
      </c>
      <c r="K653" s="92" t="s">
        <v>1378</v>
      </c>
      <c r="L653" s="92" t="s">
        <v>414</v>
      </c>
    </row>
    <row r="654" spans="3:12">
      <c r="C654" s="93" t="s">
        <v>34</v>
      </c>
      <c r="D654" s="798"/>
      <c r="E654" s="195">
        <f>D647/12</f>
        <v>1.6666666666666667</v>
      </c>
      <c r="F654" s="94">
        <v>80</v>
      </c>
      <c r="G654" s="91">
        <f t="shared" si="70"/>
        <v>133.33333333333334</v>
      </c>
      <c r="H654" s="155" t="s">
        <v>131</v>
      </c>
      <c r="I654" s="92" t="s">
        <v>948</v>
      </c>
      <c r="J654" s="92" t="str">
        <f>VLOOKUP(I654,Presupuesto!$B$11:$C$566,2,0)</f>
        <v>UTILES DE ESCRITORIO, OFICINA Y ENSE¥ANZA</v>
      </c>
      <c r="K654" s="92" t="s">
        <v>1378</v>
      </c>
      <c r="L654" s="92" t="s">
        <v>414</v>
      </c>
    </row>
    <row r="655" spans="3:12">
      <c r="C655" s="103" t="s">
        <v>52</v>
      </c>
      <c r="D655" s="798"/>
      <c r="E655" s="207">
        <v>0</v>
      </c>
      <c r="F655" s="113">
        <v>25</v>
      </c>
      <c r="G655" s="91">
        <f t="shared" si="70"/>
        <v>0</v>
      </c>
      <c r="H655" s="155"/>
      <c r="I655" s="92" t="s">
        <v>948</v>
      </c>
      <c r="J655" s="92" t="str">
        <f>VLOOKUP(I655,Presupuesto!$B$11:$C$566,2,0)</f>
        <v>UTILES DE ESCRITORIO, OFICINA Y ENSE¥ANZA</v>
      </c>
      <c r="K655" s="92" t="str">
        <f t="shared" si="71"/>
        <v>Gobernabilidad y Procesos  de Gestión Descentralizada en Redes</v>
      </c>
      <c r="L655" s="92" t="s">
        <v>414</v>
      </c>
    </row>
    <row r="656" spans="3:12" ht="15.75" thickBot="1">
      <c r="C656" s="211" t="s">
        <v>434</v>
      </c>
      <c r="D656" s="212">
        <v>0</v>
      </c>
      <c r="E656" s="265">
        <v>0</v>
      </c>
      <c r="F656" s="98">
        <f>HLOOKUP(C656,$AH$2:$BU$3,2,0)</f>
        <v>1150</v>
      </c>
      <c r="G656" s="99">
        <f>D656*E656*F656</f>
        <v>0</v>
      </c>
      <c r="H656" s="266"/>
      <c r="I656" s="267" t="s">
        <v>303</v>
      </c>
      <c r="J656" s="100" t="str">
        <f>VLOOKUP(I656,Presupuesto!$B$11:$C$566,2,0)</f>
        <v>VIATICOS (26200-00)</v>
      </c>
      <c r="K656" s="268" t="str">
        <f t="shared" si="71"/>
        <v>Gobernabilidad y Procesos  de Gestión Descentralizada en Redes</v>
      </c>
      <c r="L656" s="268" t="s">
        <v>414</v>
      </c>
    </row>
    <row r="657" spans="3:12" ht="15.75" thickBot="1"/>
    <row r="658" spans="3:12" ht="15.75" thickBot="1">
      <c r="C658" s="29" t="s">
        <v>43</v>
      </c>
      <c r="D658" s="30">
        <f>SUM(G665:G674)</f>
        <v>6278.333333333333</v>
      </c>
      <c r="E658" s="87"/>
      <c r="F658" s="87"/>
      <c r="G658" s="87"/>
      <c r="H658" s="70"/>
      <c r="I658" s="70"/>
      <c r="J658" s="70"/>
      <c r="K658" s="106"/>
    </row>
    <row r="659" spans="3:12">
      <c r="C659" s="69"/>
      <c r="D659" s="31"/>
      <c r="E659" s="87"/>
      <c r="F659" s="87"/>
      <c r="G659" s="87"/>
      <c r="H659" s="70"/>
      <c r="I659" s="70"/>
      <c r="J659" s="70"/>
      <c r="K659" s="106"/>
    </row>
    <row r="660" spans="3:12">
      <c r="C660" s="69"/>
      <c r="D660" s="31"/>
      <c r="E660" s="87"/>
      <c r="F660" s="87"/>
      <c r="G660" s="87"/>
      <c r="H660" s="70"/>
      <c r="I660" s="70"/>
      <c r="J660" s="70"/>
      <c r="K660" s="106"/>
    </row>
    <row r="661" spans="3:12" ht="15.75">
      <c r="C661" s="199" t="s">
        <v>394</v>
      </c>
      <c r="D661" s="300" t="s">
        <v>2172</v>
      </c>
      <c r="E661" s="87"/>
      <c r="F661" s="87"/>
      <c r="G661" s="87"/>
      <c r="H661" s="70"/>
      <c r="I661" s="70"/>
      <c r="J661" s="70"/>
      <c r="K661" s="106"/>
    </row>
    <row r="662" spans="3:12" ht="18.75">
      <c r="C662" s="203" t="str">
        <f>IFERROR(VLOOKUP(D661,'Desarrollo e Innov. Curricular'!$G:$H,2,FALSE),IFERROR(VLOOKUP(D661,'Investigación Científica'!$G:$H,2,FALSE),IFERROR(VLOOKUP(D661,'Vinculación Univ. Sociedad'!$G:$H,2,FALSE),IFERROR(VLOOKUP(D661,'Docencia y Profesorado Universi'!$G:$H,2,FALSE),IFERROR(VLOOKUP(D661,'Estudiantes y Graduados'!$G:$H,2,FALSE),IFERROR(VLOOKUP(D661,'10Gestion Administrativa'!$G:$H,2,FALSE),IFERROR(VLOOKUP(D661,'Gestión Académica'!$G:$H,2,FALSE),IFERROR(VLOOKUP(D661,'Aseguramiento de la Calidad'!$G:$H,2,FALSE),IFERROR(VLOOKUP(D661,'Gestión del Conocimiento'!$G:$H,2,FALSE),IFERROR(VLOOKUP(D661,'Gobernabilidad y Procesos...'!$G:$H,2,FALSE),IFERROR(VLOOKUP(D661,'Gestión del Talento Humano'!$G:$H,2,FALSE),IFERROR(VLOOKUP(D661,'Internacionalización de la E.S.'!$G:$H,2,FALSE),IFERROR(VLOOKUP(D661,'Cultura de Innovación Insti...'!$G:$H,2,FALSE),VLOOKUP(D661,'Lo Esencial de la Reforma Univ.'!$G:$H,2,0))))))))))))))</f>
        <v>3. Definir la estrategia para asegurar la permanencia y productividad laboral del personal docente y administrativo.</v>
      </c>
      <c r="D662" s="31"/>
      <c r="E662" s="87"/>
      <c r="F662" s="87"/>
      <c r="G662" s="87"/>
      <c r="H662" s="70"/>
      <c r="I662" s="70"/>
      <c r="J662" s="70"/>
      <c r="K662" s="106"/>
    </row>
    <row r="663" spans="3:12" ht="15.75" thickBot="1">
      <c r="C663" s="69"/>
      <c r="D663" s="31"/>
      <c r="E663" s="87"/>
      <c r="F663" s="87"/>
      <c r="G663" s="87"/>
      <c r="H663" s="70"/>
      <c r="I663" s="70"/>
      <c r="J663" s="70"/>
      <c r="K663" s="106"/>
    </row>
    <row r="664" spans="3:12" ht="30.75" thickBot="1">
      <c r="C664" s="120" t="s">
        <v>44</v>
      </c>
      <c r="D664" s="123" t="s">
        <v>45</v>
      </c>
      <c r="E664" s="122" t="s">
        <v>55</v>
      </c>
      <c r="F664" s="122" t="s">
        <v>57</v>
      </c>
      <c r="G664" s="121" t="s">
        <v>27</v>
      </c>
      <c r="H664" s="127" t="s">
        <v>133</v>
      </c>
      <c r="I664" s="122" t="s">
        <v>46</v>
      </c>
      <c r="J664" s="122" t="s">
        <v>134</v>
      </c>
      <c r="K664" s="122" t="s">
        <v>412</v>
      </c>
      <c r="L664" s="122" t="s">
        <v>413</v>
      </c>
    </row>
    <row r="665" spans="3:12">
      <c r="C665" s="260" t="s">
        <v>47</v>
      </c>
      <c r="D665" s="797">
        <v>20</v>
      </c>
      <c r="E665" s="261"/>
      <c r="F665" s="109">
        <v>30000</v>
      </c>
      <c r="G665" s="262">
        <f t="shared" ref="G665:G673" si="72">E665*F665</f>
        <v>0</v>
      </c>
      <c r="H665" s="263" t="s">
        <v>131</v>
      </c>
      <c r="I665" s="110" t="s">
        <v>705</v>
      </c>
      <c r="J665" s="110" t="str">
        <f>VLOOKUP(I665,Presupuesto!$B$11:$C$566,2,0)</f>
        <v>SERVICIOS DE CAPACITACION.</v>
      </c>
      <c r="K665" s="264" t="s">
        <v>1382</v>
      </c>
      <c r="L665" s="110" t="s">
        <v>396</v>
      </c>
    </row>
    <row r="666" spans="3:12">
      <c r="C666" s="93" t="s">
        <v>48</v>
      </c>
      <c r="D666" s="798"/>
      <c r="E666" s="195">
        <v>10</v>
      </c>
      <c r="F666" s="94">
        <v>0</v>
      </c>
      <c r="G666" s="91">
        <f t="shared" si="72"/>
        <v>0</v>
      </c>
      <c r="H666" s="155"/>
      <c r="I666" s="92" t="s">
        <v>723</v>
      </c>
      <c r="J666" s="92" t="str">
        <f>VLOOKUP(I666,Presupuesto!$B$11:$C$566,2,0)</f>
        <v>SERVICIOS DE IMPRENTA PUBLIC.Y REPRODUCCION</v>
      </c>
      <c r="K666" s="92" t="str">
        <f>$K$17</f>
        <v>Gobernabilidad y Procesos  de Gestión Descentralizada en Redes</v>
      </c>
      <c r="L666" s="92" t="s">
        <v>414</v>
      </c>
    </row>
    <row r="667" spans="3:12">
      <c r="C667" s="93" t="s">
        <v>49</v>
      </c>
      <c r="D667" s="798"/>
      <c r="E667" s="195">
        <f>D665</f>
        <v>20</v>
      </c>
      <c r="F667" s="94">
        <v>300</v>
      </c>
      <c r="G667" s="91">
        <f t="shared" si="72"/>
        <v>6000</v>
      </c>
      <c r="H667" s="155" t="s">
        <v>131</v>
      </c>
      <c r="I667" s="92" t="s">
        <v>798</v>
      </c>
      <c r="J667" s="92" t="str">
        <f>VLOOKUP(I667,Presupuesto!$B$11:$C$566,2,0)</f>
        <v>ALIMENTOS B EBIDAS PARA PERSONAS</v>
      </c>
      <c r="K667" s="92" t="s">
        <v>1378</v>
      </c>
      <c r="L667" s="92" t="s">
        <v>398</v>
      </c>
    </row>
    <row r="668" spans="3:12">
      <c r="C668" s="93" t="s">
        <v>50</v>
      </c>
      <c r="D668" s="798"/>
      <c r="E668" s="145">
        <v>0</v>
      </c>
      <c r="F668" s="112">
        <v>10000</v>
      </c>
      <c r="G668" s="91">
        <f t="shared" si="72"/>
        <v>0</v>
      </c>
      <c r="H668" s="155"/>
      <c r="I668" s="258" t="s">
        <v>302</v>
      </c>
      <c r="J668" s="92" t="str">
        <f>VLOOKUP(I668,Presupuesto!$B$11:$C$566,2,0)</f>
        <v>PASAJES (26100-00)</v>
      </c>
      <c r="K668" s="92" t="str">
        <f t="shared" ref="K668:K674" si="73">$K$17</f>
        <v>Gobernabilidad y Procesos  de Gestión Descentralizada en Redes</v>
      </c>
      <c r="L668" s="92" t="s">
        <v>414</v>
      </c>
    </row>
    <row r="669" spans="3:12">
      <c r="C669" s="93" t="s">
        <v>421</v>
      </c>
      <c r="D669" s="798"/>
      <c r="E669" s="145">
        <v>0</v>
      </c>
      <c r="F669" s="112">
        <v>250</v>
      </c>
      <c r="G669" s="91">
        <f t="shared" si="72"/>
        <v>0</v>
      </c>
      <c r="H669" s="155"/>
      <c r="I669" s="92" t="s">
        <v>827</v>
      </c>
      <c r="J669" s="92" t="str">
        <f>VLOOKUP(I669,Presupuesto!$B$11:$C$566,2,0)</f>
        <v>PRODUCTOS PAPEL Y CARTON</v>
      </c>
      <c r="K669" s="92" t="str">
        <f t="shared" si="73"/>
        <v>Gobernabilidad y Procesos  de Gestión Descentralizada en Redes</v>
      </c>
      <c r="L669" s="92" t="s">
        <v>414</v>
      </c>
    </row>
    <row r="670" spans="3:12">
      <c r="C670" s="93" t="s">
        <v>51</v>
      </c>
      <c r="D670" s="798"/>
      <c r="E670" s="195">
        <f>(D665*25)/500</f>
        <v>1</v>
      </c>
      <c r="F670" s="94">
        <v>85</v>
      </c>
      <c r="G670" s="91">
        <f t="shared" si="72"/>
        <v>85</v>
      </c>
      <c r="H670" s="155" t="s">
        <v>131</v>
      </c>
      <c r="I670" s="92" t="s">
        <v>827</v>
      </c>
      <c r="J670" s="92" t="str">
        <f>VLOOKUP(I670,Presupuesto!$B$11:$C$566,2,0)</f>
        <v>PRODUCTOS PAPEL Y CARTON</v>
      </c>
      <c r="K670" s="92" t="s">
        <v>1378</v>
      </c>
      <c r="L670" s="92" t="s">
        <v>414</v>
      </c>
    </row>
    <row r="671" spans="3:12">
      <c r="C671" s="93" t="s">
        <v>125</v>
      </c>
      <c r="D671" s="798"/>
      <c r="E671" s="195">
        <f>D665/12</f>
        <v>1.6666666666666667</v>
      </c>
      <c r="F671" s="94">
        <v>36</v>
      </c>
      <c r="G671" s="91">
        <f t="shared" si="72"/>
        <v>60</v>
      </c>
      <c r="H671" s="155" t="s">
        <v>131</v>
      </c>
      <c r="I671" s="92" t="s">
        <v>948</v>
      </c>
      <c r="J671" s="92" t="str">
        <f>VLOOKUP(I671,Presupuesto!$B$11:$C$566,2,0)</f>
        <v>UTILES DE ESCRITORIO, OFICINA Y ENSE¥ANZA</v>
      </c>
      <c r="K671" s="92" t="s">
        <v>1378</v>
      </c>
      <c r="L671" s="92" t="s">
        <v>414</v>
      </c>
    </row>
    <row r="672" spans="3:12">
      <c r="C672" s="93" t="s">
        <v>34</v>
      </c>
      <c r="D672" s="798"/>
      <c r="E672" s="195">
        <f>D665/12</f>
        <v>1.6666666666666667</v>
      </c>
      <c r="F672" s="94">
        <v>80</v>
      </c>
      <c r="G672" s="91">
        <f t="shared" si="72"/>
        <v>133.33333333333334</v>
      </c>
      <c r="H672" s="155" t="s">
        <v>131</v>
      </c>
      <c r="I672" s="92" t="s">
        <v>948</v>
      </c>
      <c r="J672" s="92" t="str">
        <f>VLOOKUP(I672,Presupuesto!$B$11:$C$566,2,0)</f>
        <v>UTILES DE ESCRITORIO, OFICINA Y ENSE¥ANZA</v>
      </c>
      <c r="K672" s="92" t="s">
        <v>1378</v>
      </c>
      <c r="L672" s="92" t="s">
        <v>414</v>
      </c>
    </row>
    <row r="673" spans="3:12">
      <c r="C673" s="103" t="s">
        <v>52</v>
      </c>
      <c r="D673" s="798"/>
      <c r="E673" s="207">
        <v>0</v>
      </c>
      <c r="F673" s="113">
        <v>25</v>
      </c>
      <c r="G673" s="91">
        <f t="shared" si="72"/>
        <v>0</v>
      </c>
      <c r="H673" s="155"/>
      <c r="I673" s="92" t="s">
        <v>948</v>
      </c>
      <c r="J673" s="92" t="str">
        <f>VLOOKUP(I673,Presupuesto!$B$11:$C$566,2,0)</f>
        <v>UTILES DE ESCRITORIO, OFICINA Y ENSE¥ANZA</v>
      </c>
      <c r="K673" s="92" t="str">
        <f t="shared" si="73"/>
        <v>Gobernabilidad y Procesos  de Gestión Descentralizada en Redes</v>
      </c>
      <c r="L673" s="92" t="s">
        <v>414</v>
      </c>
    </row>
    <row r="674" spans="3:12" ht="15.75" thickBot="1">
      <c r="C674" s="211" t="s">
        <v>434</v>
      </c>
      <c r="D674" s="212">
        <v>0</v>
      </c>
      <c r="E674" s="265">
        <v>0</v>
      </c>
      <c r="F674" s="98">
        <f>HLOOKUP(C674,$AH$2:$BU$3,2,0)</f>
        <v>1150</v>
      </c>
      <c r="G674" s="99">
        <f>D674*E674*F674</f>
        <v>0</v>
      </c>
      <c r="H674" s="266"/>
      <c r="I674" s="267" t="s">
        <v>303</v>
      </c>
      <c r="J674" s="100" t="str">
        <f>VLOOKUP(I674,Presupuesto!$B$11:$C$566,2,0)</f>
        <v>VIATICOS (26200-00)</v>
      </c>
      <c r="K674" s="268" t="str">
        <f t="shared" si="73"/>
        <v>Gobernabilidad y Procesos  de Gestión Descentralizada en Redes</v>
      </c>
      <c r="L674" s="268" t="s">
        <v>414</v>
      </c>
    </row>
    <row r="675" spans="3:12" ht="15.75" thickBot="1"/>
    <row r="676" spans="3:12" ht="15.75" thickBot="1">
      <c r="C676" s="29" t="s">
        <v>43</v>
      </c>
      <c r="D676" s="30">
        <f>SUM(G683:G692)</f>
        <v>8556.6666666666661</v>
      </c>
      <c r="E676" s="87"/>
      <c r="F676" s="87"/>
      <c r="G676" s="87"/>
      <c r="H676" s="70"/>
      <c r="I676" s="70"/>
      <c r="J676" s="70"/>
      <c r="K676" s="106"/>
    </row>
    <row r="677" spans="3:12">
      <c r="C677" s="69"/>
      <c r="D677" s="31"/>
      <c r="E677" s="87"/>
      <c r="F677" s="87"/>
      <c r="G677" s="87"/>
      <c r="H677" s="70"/>
      <c r="I677" s="70"/>
      <c r="J677" s="70"/>
      <c r="K677" s="106"/>
    </row>
    <row r="678" spans="3:12">
      <c r="C678" s="69"/>
      <c r="D678" s="31"/>
      <c r="E678" s="87"/>
      <c r="F678" s="87"/>
      <c r="G678" s="87"/>
      <c r="H678" s="70"/>
      <c r="I678" s="70"/>
      <c r="J678" s="70"/>
      <c r="K678" s="106"/>
    </row>
    <row r="679" spans="3:12" ht="15.75">
      <c r="C679" s="199" t="s">
        <v>394</v>
      </c>
      <c r="D679" s="300" t="s">
        <v>2190</v>
      </c>
      <c r="E679" s="87"/>
      <c r="F679" s="87"/>
      <c r="G679" s="87"/>
      <c r="H679" s="70"/>
      <c r="I679" s="70"/>
      <c r="J679" s="70"/>
      <c r="K679" s="106"/>
    </row>
    <row r="680" spans="3:12" ht="18.75">
      <c r="C680" s="203" t="str">
        <f>IFERROR(VLOOKUP(D679,'Desarrollo e Innov. Curricular'!$G:$H,2,FALSE),IFERROR(VLOOKUP(D679,'Investigación Científica'!$G:$H,2,FALSE),IFERROR(VLOOKUP(D679,'Vinculación Univ. Sociedad'!$G:$H,2,FALSE),IFERROR(VLOOKUP(D679,'Docencia y Profesorado Universi'!$G:$H,2,FALSE),IFERROR(VLOOKUP(D679,'Estudiantes y Graduados'!$G:$H,2,FALSE),IFERROR(VLOOKUP(D679,'10Gestion Administrativa'!$G:$H,2,FALSE),IFERROR(VLOOKUP(D679,'Gestión Académica'!$G:$H,2,FALSE),IFERROR(VLOOKUP(D679,'Aseguramiento de la Calidad'!$G:$H,2,FALSE),IFERROR(VLOOKUP(D679,'Gestión del Conocimiento'!$G:$H,2,FALSE),IFERROR(VLOOKUP(D679,'Gobernabilidad y Procesos...'!$G:$H,2,FALSE),IFERROR(VLOOKUP(D679,'Gestión del Talento Humano'!$G:$H,2,FALSE),IFERROR(VLOOKUP(D679,'Internacionalización de la E.S.'!$G:$H,2,FALSE),IFERROR(VLOOKUP(D679,'Cultura de Innovación Insti...'!$G:$H,2,FALSE),VLOOKUP(D679,'Lo Esencial de la Reforma Univ.'!$G:$H,2,0))))))))))))))</f>
        <v>1. Desarrollar el diagnóstico del perfil necesario para el relevo docente.</v>
      </c>
      <c r="D680" s="31"/>
      <c r="E680" s="87"/>
      <c r="F680" s="87"/>
      <c r="G680" s="87"/>
      <c r="H680" s="70"/>
      <c r="I680" s="70"/>
      <c r="J680" s="70"/>
      <c r="K680" s="106"/>
    </row>
    <row r="681" spans="3:12" ht="15.75" thickBot="1">
      <c r="C681" s="69"/>
      <c r="D681" s="31"/>
      <c r="E681" s="87"/>
      <c r="F681" s="87"/>
      <c r="G681" s="87"/>
      <c r="H681" s="70"/>
      <c r="I681" s="70"/>
      <c r="J681" s="70"/>
      <c r="K681" s="106"/>
    </row>
    <row r="682" spans="3:12" ht="30.75" thickBot="1">
      <c r="C682" s="120" t="s">
        <v>44</v>
      </c>
      <c r="D682" s="123" t="s">
        <v>45</v>
      </c>
      <c r="E682" s="122" t="s">
        <v>55</v>
      </c>
      <c r="F682" s="122" t="s">
        <v>57</v>
      </c>
      <c r="G682" s="121" t="s">
        <v>27</v>
      </c>
      <c r="H682" s="127" t="s">
        <v>133</v>
      </c>
      <c r="I682" s="122" t="s">
        <v>46</v>
      </c>
      <c r="J682" s="122" t="s">
        <v>134</v>
      </c>
      <c r="K682" s="122" t="s">
        <v>412</v>
      </c>
      <c r="L682" s="122" t="s">
        <v>413</v>
      </c>
    </row>
    <row r="683" spans="3:12">
      <c r="C683" s="260" t="s">
        <v>47</v>
      </c>
      <c r="D683" s="797">
        <v>40</v>
      </c>
      <c r="E683" s="261"/>
      <c r="F683" s="109">
        <v>30000</v>
      </c>
      <c r="G683" s="262">
        <f t="shared" ref="G683:G691" si="74">E683*F683</f>
        <v>0</v>
      </c>
      <c r="H683" s="263" t="s">
        <v>131</v>
      </c>
      <c r="I683" s="110" t="s">
        <v>705</v>
      </c>
      <c r="J683" s="110" t="str">
        <f>VLOOKUP(I683,Presupuesto!$B$11:$C$566,2,0)</f>
        <v>SERVICIOS DE CAPACITACION.</v>
      </c>
      <c r="K683" s="264" t="s">
        <v>1382</v>
      </c>
      <c r="L683" s="110" t="s">
        <v>396</v>
      </c>
    </row>
    <row r="684" spans="3:12">
      <c r="C684" s="93" t="s">
        <v>48</v>
      </c>
      <c r="D684" s="798"/>
      <c r="E684" s="195">
        <v>10</v>
      </c>
      <c r="F684" s="94">
        <v>0</v>
      </c>
      <c r="G684" s="91">
        <f t="shared" si="74"/>
        <v>0</v>
      </c>
      <c r="H684" s="155"/>
      <c r="I684" s="92" t="s">
        <v>723</v>
      </c>
      <c r="J684" s="92" t="str">
        <f>VLOOKUP(I684,Presupuesto!$B$11:$C$566,2,0)</f>
        <v>SERVICIOS DE IMPRENTA PUBLIC.Y REPRODUCCION</v>
      </c>
      <c r="K684" s="92" t="str">
        <f>$K$17</f>
        <v>Gobernabilidad y Procesos  de Gestión Descentralizada en Redes</v>
      </c>
      <c r="L684" s="92" t="s">
        <v>414</v>
      </c>
    </row>
    <row r="685" spans="3:12">
      <c r="C685" s="93" t="s">
        <v>49</v>
      </c>
      <c r="D685" s="798"/>
      <c r="E685" s="195">
        <f>D683</f>
        <v>40</v>
      </c>
      <c r="F685" s="94">
        <v>200</v>
      </c>
      <c r="G685" s="91">
        <f t="shared" si="74"/>
        <v>8000</v>
      </c>
      <c r="H685" s="155" t="s">
        <v>131</v>
      </c>
      <c r="I685" s="92" t="s">
        <v>798</v>
      </c>
      <c r="J685" s="92" t="str">
        <f>VLOOKUP(I685,Presupuesto!$B$11:$C$566,2,0)</f>
        <v>ALIMENTOS B EBIDAS PARA PERSONAS</v>
      </c>
      <c r="K685" s="92" t="s">
        <v>1379</v>
      </c>
      <c r="L685" s="92" t="s">
        <v>398</v>
      </c>
    </row>
    <row r="686" spans="3:12">
      <c r="C686" s="93" t="s">
        <v>50</v>
      </c>
      <c r="D686" s="798"/>
      <c r="E686" s="145">
        <v>0</v>
      </c>
      <c r="F686" s="112">
        <v>10000</v>
      </c>
      <c r="G686" s="91">
        <f t="shared" si="74"/>
        <v>0</v>
      </c>
      <c r="H686" s="155"/>
      <c r="I686" s="258" t="s">
        <v>302</v>
      </c>
      <c r="J686" s="92" t="str">
        <f>VLOOKUP(I686,Presupuesto!$B$11:$C$566,2,0)</f>
        <v>PASAJES (26100-00)</v>
      </c>
      <c r="K686" s="92" t="str">
        <f t="shared" ref="K686:K692" si="75">$K$17</f>
        <v>Gobernabilidad y Procesos  de Gestión Descentralizada en Redes</v>
      </c>
      <c r="L686" s="92" t="s">
        <v>414</v>
      </c>
    </row>
    <row r="687" spans="3:12">
      <c r="C687" s="93" t="s">
        <v>421</v>
      </c>
      <c r="D687" s="798"/>
      <c r="E687" s="145">
        <v>0</v>
      </c>
      <c r="F687" s="112">
        <v>250</v>
      </c>
      <c r="G687" s="91">
        <f t="shared" si="74"/>
        <v>0</v>
      </c>
      <c r="H687" s="155"/>
      <c r="I687" s="92" t="s">
        <v>827</v>
      </c>
      <c r="J687" s="92" t="str">
        <f>VLOOKUP(I687,Presupuesto!$B$11:$C$566,2,0)</f>
        <v>PRODUCTOS PAPEL Y CARTON</v>
      </c>
      <c r="K687" s="92" t="str">
        <f t="shared" si="75"/>
        <v>Gobernabilidad y Procesos  de Gestión Descentralizada en Redes</v>
      </c>
      <c r="L687" s="92" t="s">
        <v>414</v>
      </c>
    </row>
    <row r="688" spans="3:12">
      <c r="C688" s="93" t="s">
        <v>51</v>
      </c>
      <c r="D688" s="798"/>
      <c r="E688" s="195">
        <f>(D683*25)/500</f>
        <v>2</v>
      </c>
      <c r="F688" s="94">
        <v>85</v>
      </c>
      <c r="G688" s="91">
        <f t="shared" si="74"/>
        <v>170</v>
      </c>
      <c r="H688" s="155" t="s">
        <v>131</v>
      </c>
      <c r="I688" s="92" t="s">
        <v>827</v>
      </c>
      <c r="J688" s="92" t="str">
        <f>VLOOKUP(I688,Presupuesto!$B$11:$C$566,2,0)</f>
        <v>PRODUCTOS PAPEL Y CARTON</v>
      </c>
      <c r="K688" s="92" t="s">
        <v>1379</v>
      </c>
      <c r="L688" s="92" t="s">
        <v>414</v>
      </c>
    </row>
    <row r="689" spans="3:12">
      <c r="C689" s="93" t="s">
        <v>125</v>
      </c>
      <c r="D689" s="798"/>
      <c r="E689" s="195">
        <f>D683/12</f>
        <v>3.3333333333333335</v>
      </c>
      <c r="F689" s="94">
        <v>36</v>
      </c>
      <c r="G689" s="91">
        <f t="shared" si="74"/>
        <v>120</v>
      </c>
      <c r="H689" s="155" t="s">
        <v>131</v>
      </c>
      <c r="I689" s="92" t="s">
        <v>948</v>
      </c>
      <c r="J689" s="92" t="str">
        <f>VLOOKUP(I689,Presupuesto!$B$11:$C$566,2,0)</f>
        <v>UTILES DE ESCRITORIO, OFICINA Y ENSE¥ANZA</v>
      </c>
      <c r="K689" s="92" t="s">
        <v>1379</v>
      </c>
      <c r="L689" s="92" t="s">
        <v>398</v>
      </c>
    </row>
    <row r="690" spans="3:12">
      <c r="C690" s="93" t="s">
        <v>34</v>
      </c>
      <c r="D690" s="798"/>
      <c r="E690" s="195">
        <f>D683/12</f>
        <v>3.3333333333333335</v>
      </c>
      <c r="F690" s="94">
        <v>80</v>
      </c>
      <c r="G690" s="91">
        <f t="shared" si="74"/>
        <v>266.66666666666669</v>
      </c>
      <c r="H690" s="155" t="s">
        <v>131</v>
      </c>
      <c r="I690" s="92" t="s">
        <v>948</v>
      </c>
      <c r="J690" s="92" t="str">
        <f>VLOOKUP(I690,Presupuesto!$B$11:$C$566,2,0)</f>
        <v>UTILES DE ESCRITORIO, OFICINA Y ENSE¥ANZA</v>
      </c>
      <c r="K690" s="92" t="s">
        <v>1379</v>
      </c>
      <c r="L690" s="92" t="s">
        <v>398</v>
      </c>
    </row>
    <row r="691" spans="3:12">
      <c r="C691" s="103" t="s">
        <v>52</v>
      </c>
      <c r="D691" s="798"/>
      <c r="E691" s="207">
        <v>0</v>
      </c>
      <c r="F691" s="113">
        <v>25</v>
      </c>
      <c r="G691" s="91">
        <f t="shared" si="74"/>
        <v>0</v>
      </c>
      <c r="H691" s="155"/>
      <c r="I691" s="92" t="s">
        <v>948</v>
      </c>
      <c r="J691" s="92" t="str">
        <f>VLOOKUP(I691,Presupuesto!$B$11:$C$566,2,0)</f>
        <v>UTILES DE ESCRITORIO, OFICINA Y ENSE¥ANZA</v>
      </c>
      <c r="K691" s="92" t="str">
        <f t="shared" si="75"/>
        <v>Gobernabilidad y Procesos  de Gestión Descentralizada en Redes</v>
      </c>
      <c r="L691" s="92" t="s">
        <v>414</v>
      </c>
    </row>
    <row r="692" spans="3:12" ht="15.75" thickBot="1">
      <c r="C692" s="211" t="s">
        <v>434</v>
      </c>
      <c r="D692" s="212">
        <v>0</v>
      </c>
      <c r="E692" s="265">
        <v>0</v>
      </c>
      <c r="F692" s="98">
        <f>HLOOKUP(C692,$AH$2:$BU$3,2,0)</f>
        <v>1150</v>
      </c>
      <c r="G692" s="99">
        <f>D692*E692*F692</f>
        <v>0</v>
      </c>
      <c r="H692" s="266"/>
      <c r="I692" s="267" t="s">
        <v>303</v>
      </c>
      <c r="J692" s="100" t="str">
        <f>VLOOKUP(I692,Presupuesto!$B$11:$C$566,2,0)</f>
        <v>VIATICOS (26200-00)</v>
      </c>
      <c r="K692" s="268" t="str">
        <f t="shared" si="75"/>
        <v>Gobernabilidad y Procesos  de Gestión Descentralizada en Redes</v>
      </c>
      <c r="L692" s="268" t="s">
        <v>414</v>
      </c>
    </row>
    <row r="693" spans="3:12" ht="15.75" thickBot="1"/>
    <row r="694" spans="3:12" ht="15.75" thickBot="1">
      <c r="C694" s="29" t="s">
        <v>43</v>
      </c>
      <c r="D694" s="30">
        <f>SUM(G701:G710)</f>
        <v>1139.1666666666667</v>
      </c>
      <c r="E694" s="87"/>
      <c r="F694" s="87"/>
      <c r="G694" s="87"/>
      <c r="H694" s="70"/>
      <c r="I694" s="70"/>
      <c r="J694" s="70"/>
      <c r="K694" s="106"/>
    </row>
    <row r="695" spans="3:12">
      <c r="C695" s="69"/>
      <c r="D695" s="31"/>
      <c r="E695" s="87"/>
      <c r="F695" s="87"/>
      <c r="G695" s="87"/>
      <c r="H695" s="70"/>
      <c r="I695" s="70"/>
      <c r="J695" s="70"/>
      <c r="K695" s="106"/>
    </row>
    <row r="696" spans="3:12">
      <c r="C696" s="69"/>
      <c r="D696" s="31"/>
      <c r="E696" s="87"/>
      <c r="F696" s="87"/>
      <c r="G696" s="87"/>
      <c r="H696" s="70"/>
      <c r="I696" s="70"/>
      <c r="J696" s="70"/>
      <c r="K696" s="106"/>
    </row>
    <row r="697" spans="3:12" ht="15.75">
      <c r="C697" s="199" t="s">
        <v>394</v>
      </c>
      <c r="D697" s="300" t="s">
        <v>2191</v>
      </c>
      <c r="E697" s="87"/>
      <c r="F697" s="87"/>
      <c r="G697" s="87"/>
      <c r="H697" s="70"/>
      <c r="I697" s="70"/>
      <c r="J697" s="70"/>
      <c r="K697" s="106"/>
    </row>
    <row r="698" spans="3:12" ht="18.75">
      <c r="C698" s="203" t="str">
        <f>IFERROR(VLOOKUP(D697,'Desarrollo e Innov. Curricular'!$G:$H,2,FALSE),IFERROR(VLOOKUP(D697,'Investigación Científica'!$G:$H,2,FALSE),IFERROR(VLOOKUP(D697,'Vinculación Univ. Sociedad'!$G:$H,2,FALSE),IFERROR(VLOOKUP(D697,'Docencia y Profesorado Universi'!$G:$H,2,FALSE),IFERROR(VLOOKUP(D697,'Estudiantes y Graduados'!$G:$H,2,FALSE),IFERROR(VLOOKUP(D697,'10Gestion Administrativa'!$G:$H,2,FALSE),IFERROR(VLOOKUP(D697,'Gestión Académica'!$G:$H,2,FALSE),IFERROR(VLOOKUP(D697,'Aseguramiento de la Calidad'!$G:$H,2,FALSE),IFERROR(VLOOKUP(D697,'Gestión del Conocimiento'!$G:$H,2,FALSE),IFERROR(VLOOKUP(D697,'Gobernabilidad y Procesos...'!$G:$H,2,FALSE),IFERROR(VLOOKUP(D697,'Gestión del Talento Humano'!$G:$H,2,FALSE),IFERROR(VLOOKUP(D697,'Internacionalización de la E.S.'!$G:$H,2,FALSE),IFERROR(VLOOKUP(D697,'Cultura de Innovación Insti...'!$G:$H,2,FALSE),VLOOKUP(D697,'Lo Esencial de la Reforma Univ.'!$G:$H,2,0))))))))))))))</f>
        <v>1. Desarrollar el diagnóstico del perfil necesario para el relevo docente.</v>
      </c>
      <c r="D698" s="31"/>
      <c r="E698" s="87"/>
      <c r="F698" s="87"/>
      <c r="G698" s="87"/>
      <c r="H698" s="70"/>
      <c r="I698" s="70"/>
      <c r="J698" s="70"/>
      <c r="K698" s="106"/>
    </row>
    <row r="699" spans="3:12" ht="15.75" thickBot="1">
      <c r="C699" s="69"/>
      <c r="D699" s="31"/>
      <c r="E699" s="87"/>
      <c r="F699" s="87"/>
      <c r="G699" s="87"/>
      <c r="H699" s="70"/>
      <c r="I699" s="70"/>
      <c r="J699" s="70"/>
      <c r="K699" s="106"/>
    </row>
    <row r="700" spans="3:12" ht="30.75" thickBot="1">
      <c r="C700" s="120" t="s">
        <v>44</v>
      </c>
      <c r="D700" s="123" t="s">
        <v>45</v>
      </c>
      <c r="E700" s="122" t="s">
        <v>55</v>
      </c>
      <c r="F700" s="122" t="s">
        <v>57</v>
      </c>
      <c r="G700" s="121" t="s">
        <v>27</v>
      </c>
      <c r="H700" s="127" t="s">
        <v>133</v>
      </c>
      <c r="I700" s="122" t="s">
        <v>46</v>
      </c>
      <c r="J700" s="122" t="s">
        <v>134</v>
      </c>
      <c r="K700" s="122" t="s">
        <v>412</v>
      </c>
      <c r="L700" s="122" t="s">
        <v>413</v>
      </c>
    </row>
    <row r="701" spans="3:12">
      <c r="C701" s="260" t="s">
        <v>47</v>
      </c>
      <c r="D701" s="797">
        <v>10</v>
      </c>
      <c r="E701" s="261"/>
      <c r="F701" s="109">
        <v>30000</v>
      </c>
      <c r="G701" s="262">
        <f t="shared" ref="G701:G709" si="76">E701*F701</f>
        <v>0</v>
      </c>
      <c r="H701" s="263" t="s">
        <v>131</v>
      </c>
      <c r="I701" s="110" t="s">
        <v>705</v>
      </c>
      <c r="J701" s="110" t="str">
        <f>VLOOKUP(I701,Presupuesto!$B$11:$C$566,2,0)</f>
        <v>SERVICIOS DE CAPACITACION.</v>
      </c>
      <c r="K701" s="264" t="s">
        <v>1382</v>
      </c>
      <c r="L701" s="110" t="s">
        <v>396</v>
      </c>
    </row>
    <row r="702" spans="3:12">
      <c r="C702" s="93" t="s">
        <v>48</v>
      </c>
      <c r="D702" s="798"/>
      <c r="E702" s="195">
        <v>10</v>
      </c>
      <c r="F702" s="94">
        <v>0</v>
      </c>
      <c r="G702" s="91">
        <f t="shared" si="76"/>
        <v>0</v>
      </c>
      <c r="H702" s="155"/>
      <c r="I702" s="92" t="s">
        <v>723</v>
      </c>
      <c r="J702" s="92" t="str">
        <f>VLOOKUP(I702,Presupuesto!$B$11:$C$566,2,0)</f>
        <v>SERVICIOS DE IMPRENTA PUBLIC.Y REPRODUCCION</v>
      </c>
      <c r="K702" s="92" t="str">
        <f>$K$17</f>
        <v>Gobernabilidad y Procesos  de Gestión Descentralizada en Redes</v>
      </c>
      <c r="L702" s="92" t="s">
        <v>414</v>
      </c>
    </row>
    <row r="703" spans="3:12">
      <c r="C703" s="93" t="s">
        <v>49</v>
      </c>
      <c r="D703" s="798"/>
      <c r="E703" s="195">
        <f>D701</f>
        <v>10</v>
      </c>
      <c r="F703" s="94">
        <v>100</v>
      </c>
      <c r="G703" s="91">
        <f t="shared" si="76"/>
        <v>1000</v>
      </c>
      <c r="H703" s="155" t="s">
        <v>131</v>
      </c>
      <c r="I703" s="92" t="s">
        <v>798</v>
      </c>
      <c r="J703" s="92" t="str">
        <f>VLOOKUP(I703,Presupuesto!$B$11:$C$566,2,0)</f>
        <v>ALIMENTOS B EBIDAS PARA PERSONAS</v>
      </c>
      <c r="K703" s="92" t="s">
        <v>1379</v>
      </c>
      <c r="L703" s="92" t="s">
        <v>401</v>
      </c>
    </row>
    <row r="704" spans="3:12">
      <c r="C704" s="93" t="s">
        <v>50</v>
      </c>
      <c r="D704" s="798"/>
      <c r="E704" s="145">
        <v>0</v>
      </c>
      <c r="F704" s="112">
        <v>10000</v>
      </c>
      <c r="G704" s="91">
        <f t="shared" si="76"/>
        <v>0</v>
      </c>
      <c r="H704" s="155"/>
      <c r="I704" s="258" t="s">
        <v>302</v>
      </c>
      <c r="J704" s="92" t="str">
        <f>VLOOKUP(I704,Presupuesto!$B$11:$C$566,2,0)</f>
        <v>PASAJES (26100-00)</v>
      </c>
      <c r="K704" s="92" t="str">
        <f t="shared" ref="K704:K710" si="77">$K$17</f>
        <v>Gobernabilidad y Procesos  de Gestión Descentralizada en Redes</v>
      </c>
      <c r="L704" s="92" t="s">
        <v>414</v>
      </c>
    </row>
    <row r="705" spans="3:12">
      <c r="C705" s="93" t="s">
        <v>421</v>
      </c>
      <c r="D705" s="798"/>
      <c r="E705" s="145">
        <v>0</v>
      </c>
      <c r="F705" s="112">
        <v>250</v>
      </c>
      <c r="G705" s="91">
        <f t="shared" si="76"/>
        <v>0</v>
      </c>
      <c r="H705" s="155"/>
      <c r="I705" s="92" t="s">
        <v>827</v>
      </c>
      <c r="J705" s="92" t="str">
        <f>VLOOKUP(I705,Presupuesto!$B$11:$C$566,2,0)</f>
        <v>PRODUCTOS PAPEL Y CARTON</v>
      </c>
      <c r="K705" s="92" t="str">
        <f t="shared" si="77"/>
        <v>Gobernabilidad y Procesos  de Gestión Descentralizada en Redes</v>
      </c>
      <c r="L705" s="92" t="s">
        <v>414</v>
      </c>
    </row>
    <row r="706" spans="3:12">
      <c r="C706" s="93" t="s">
        <v>51</v>
      </c>
      <c r="D706" s="798"/>
      <c r="E706" s="195">
        <f>(D701*25)/500</f>
        <v>0.5</v>
      </c>
      <c r="F706" s="94">
        <v>85</v>
      </c>
      <c r="G706" s="91">
        <f t="shared" si="76"/>
        <v>42.5</v>
      </c>
      <c r="H706" s="155" t="s">
        <v>131</v>
      </c>
      <c r="I706" s="92" t="s">
        <v>827</v>
      </c>
      <c r="J706" s="92" t="str">
        <f>VLOOKUP(I706,Presupuesto!$B$11:$C$566,2,0)</f>
        <v>PRODUCTOS PAPEL Y CARTON</v>
      </c>
      <c r="K706" s="92" t="s">
        <v>1379</v>
      </c>
      <c r="L706" s="92" t="s">
        <v>414</v>
      </c>
    </row>
    <row r="707" spans="3:12">
      <c r="C707" s="93" t="s">
        <v>125</v>
      </c>
      <c r="D707" s="798"/>
      <c r="E707" s="195">
        <f>D701/12</f>
        <v>0.83333333333333337</v>
      </c>
      <c r="F707" s="94">
        <v>36</v>
      </c>
      <c r="G707" s="91">
        <f t="shared" si="76"/>
        <v>30</v>
      </c>
      <c r="H707" s="155" t="s">
        <v>131</v>
      </c>
      <c r="I707" s="92" t="s">
        <v>948</v>
      </c>
      <c r="J707" s="92" t="str">
        <f>VLOOKUP(I707,Presupuesto!$B$11:$C$566,2,0)</f>
        <v>UTILES DE ESCRITORIO, OFICINA Y ENSE¥ANZA</v>
      </c>
      <c r="K707" s="92" t="s">
        <v>1379</v>
      </c>
      <c r="L707" s="92" t="s">
        <v>401</v>
      </c>
    </row>
    <row r="708" spans="3:12">
      <c r="C708" s="93" t="s">
        <v>34</v>
      </c>
      <c r="D708" s="798"/>
      <c r="E708" s="195">
        <f>D701/12</f>
        <v>0.83333333333333337</v>
      </c>
      <c r="F708" s="94">
        <v>80</v>
      </c>
      <c r="G708" s="91">
        <f t="shared" si="76"/>
        <v>66.666666666666671</v>
      </c>
      <c r="H708" s="155" t="s">
        <v>131</v>
      </c>
      <c r="I708" s="92" t="s">
        <v>948</v>
      </c>
      <c r="J708" s="92" t="str">
        <f>VLOOKUP(I708,Presupuesto!$B$11:$C$566,2,0)</f>
        <v>UTILES DE ESCRITORIO, OFICINA Y ENSE¥ANZA</v>
      </c>
      <c r="K708" s="92" t="s">
        <v>1379</v>
      </c>
      <c r="L708" s="92" t="s">
        <v>401</v>
      </c>
    </row>
    <row r="709" spans="3:12">
      <c r="C709" s="103" t="s">
        <v>52</v>
      </c>
      <c r="D709" s="798"/>
      <c r="E709" s="207">
        <v>0</v>
      </c>
      <c r="F709" s="113">
        <v>25</v>
      </c>
      <c r="G709" s="91">
        <f t="shared" si="76"/>
        <v>0</v>
      </c>
      <c r="H709" s="155"/>
      <c r="I709" s="92" t="s">
        <v>948</v>
      </c>
      <c r="J709" s="92" t="str">
        <f>VLOOKUP(I709,Presupuesto!$B$11:$C$566,2,0)</f>
        <v>UTILES DE ESCRITORIO, OFICINA Y ENSE¥ANZA</v>
      </c>
      <c r="K709" s="92" t="str">
        <f t="shared" si="77"/>
        <v>Gobernabilidad y Procesos  de Gestión Descentralizada en Redes</v>
      </c>
      <c r="L709" s="92" t="s">
        <v>414</v>
      </c>
    </row>
    <row r="710" spans="3:12" ht="15.75" thickBot="1">
      <c r="C710" s="211" t="s">
        <v>434</v>
      </c>
      <c r="D710" s="212">
        <v>0</v>
      </c>
      <c r="E710" s="265">
        <v>0</v>
      </c>
      <c r="F710" s="98">
        <f>HLOOKUP(C710,$AH$2:$BU$3,2,0)</f>
        <v>1150</v>
      </c>
      <c r="G710" s="99">
        <f>D710*E710*F710</f>
        <v>0</v>
      </c>
      <c r="H710" s="266"/>
      <c r="I710" s="267" t="s">
        <v>303</v>
      </c>
      <c r="J710" s="100" t="str">
        <f>VLOOKUP(I710,Presupuesto!$B$11:$C$566,2,0)</f>
        <v>VIATICOS (26200-00)</v>
      </c>
      <c r="K710" s="268" t="str">
        <f t="shared" si="77"/>
        <v>Gobernabilidad y Procesos  de Gestión Descentralizada en Redes</v>
      </c>
      <c r="L710" s="268" t="s">
        <v>414</v>
      </c>
    </row>
    <row r="711" spans="3:12" ht="15.75" thickBot="1"/>
    <row r="712" spans="3:12" ht="15.75" thickBot="1">
      <c r="C712" s="29" t="s">
        <v>43</v>
      </c>
      <c r="D712" s="30">
        <f>SUM(G719:G728)</f>
        <v>1139.1666666666667</v>
      </c>
      <c r="E712" s="87"/>
      <c r="F712" s="87"/>
      <c r="G712" s="87"/>
      <c r="H712" s="70"/>
      <c r="I712" s="70"/>
      <c r="J712" s="70"/>
      <c r="K712" s="106"/>
    </row>
    <row r="713" spans="3:12">
      <c r="C713" s="69"/>
      <c r="D713" s="31"/>
      <c r="E713" s="87"/>
      <c r="F713" s="87"/>
      <c r="G713" s="87"/>
      <c r="H713" s="70"/>
      <c r="I713" s="70"/>
      <c r="J713" s="70"/>
      <c r="K713" s="106"/>
    </row>
    <row r="714" spans="3:12">
      <c r="C714" s="69"/>
      <c r="D714" s="31"/>
      <c r="E714" s="87"/>
      <c r="F714" s="87"/>
      <c r="G714" s="87"/>
      <c r="H714" s="70"/>
      <c r="I714" s="70"/>
      <c r="J714" s="70"/>
      <c r="K714" s="106"/>
    </row>
    <row r="715" spans="3:12" ht="15.75">
      <c r="C715" s="199" t="s">
        <v>394</v>
      </c>
      <c r="D715" s="300" t="s">
        <v>2193</v>
      </c>
      <c r="E715" s="87"/>
      <c r="F715" s="87"/>
      <c r="G715" s="87"/>
      <c r="H715" s="70"/>
      <c r="I715" s="70"/>
      <c r="J715" s="70"/>
      <c r="K715" s="106"/>
    </row>
    <row r="716" spans="3:12" ht="18.75">
      <c r="C716" s="203" t="str">
        <f>IFERROR(VLOOKUP(D715,'Desarrollo e Innov. Curricular'!$G:$H,2,FALSE),IFERROR(VLOOKUP(D715,'Investigación Científica'!$G:$H,2,FALSE),IFERROR(VLOOKUP(D715,'Vinculación Univ. Sociedad'!$G:$H,2,FALSE),IFERROR(VLOOKUP(D715,'Docencia y Profesorado Universi'!$G:$H,2,FALSE),IFERROR(VLOOKUP(D715,'Estudiantes y Graduados'!$G:$H,2,FALSE),IFERROR(VLOOKUP(D715,'10Gestion Administrativa'!$G:$H,2,FALSE),IFERROR(VLOOKUP(D715,'Gestión Académica'!$G:$H,2,FALSE),IFERROR(VLOOKUP(D715,'Aseguramiento de la Calidad'!$G:$H,2,FALSE),IFERROR(VLOOKUP(D715,'Gestión del Conocimiento'!$G:$H,2,FALSE),IFERROR(VLOOKUP(D715,'Gobernabilidad y Procesos...'!$G:$H,2,FALSE),IFERROR(VLOOKUP(D715,'Gestión del Talento Humano'!$G:$H,2,FALSE),IFERROR(VLOOKUP(D715,'Internacionalización de la E.S.'!$G:$H,2,FALSE),IFERROR(VLOOKUP(D715,'Cultura de Innovación Insti...'!$G:$H,2,FALSE),VLOOKUP(D715,'Lo Esencial de la Reforma Univ.'!$G:$H,2,0))))))))))))))</f>
        <v>1. Desarrollar el diagnóstico del perfil necesario para el relevo docente.</v>
      </c>
      <c r="D716" s="31"/>
      <c r="E716" s="87"/>
      <c r="F716" s="87"/>
      <c r="G716" s="87"/>
      <c r="H716" s="70"/>
      <c r="I716" s="70"/>
      <c r="J716" s="70"/>
      <c r="K716" s="106"/>
    </row>
    <row r="717" spans="3:12" ht="15.75" thickBot="1">
      <c r="C717" s="69"/>
      <c r="D717" s="31"/>
      <c r="E717" s="87"/>
      <c r="F717" s="87"/>
      <c r="G717" s="87"/>
      <c r="H717" s="70"/>
      <c r="I717" s="70"/>
      <c r="J717" s="70"/>
      <c r="K717" s="106"/>
    </row>
    <row r="718" spans="3:12" ht="30.75" thickBot="1">
      <c r="C718" s="120" t="s">
        <v>44</v>
      </c>
      <c r="D718" s="123" t="s">
        <v>45</v>
      </c>
      <c r="E718" s="122" t="s">
        <v>55</v>
      </c>
      <c r="F718" s="122" t="s">
        <v>57</v>
      </c>
      <c r="G718" s="121" t="s">
        <v>27</v>
      </c>
      <c r="H718" s="127" t="s">
        <v>133</v>
      </c>
      <c r="I718" s="122" t="s">
        <v>46</v>
      </c>
      <c r="J718" s="122" t="s">
        <v>134</v>
      </c>
      <c r="K718" s="122" t="s">
        <v>412</v>
      </c>
      <c r="L718" s="122" t="s">
        <v>413</v>
      </c>
    </row>
    <row r="719" spans="3:12">
      <c r="C719" s="260" t="s">
        <v>47</v>
      </c>
      <c r="D719" s="797">
        <v>10</v>
      </c>
      <c r="E719" s="261"/>
      <c r="F719" s="109">
        <v>30000</v>
      </c>
      <c r="G719" s="262">
        <f t="shared" ref="G719:G727" si="78">E719*F719</f>
        <v>0</v>
      </c>
      <c r="H719" s="263" t="s">
        <v>131</v>
      </c>
      <c r="I719" s="110" t="s">
        <v>705</v>
      </c>
      <c r="J719" s="110" t="str">
        <f>VLOOKUP(I719,Presupuesto!$B$11:$C$566,2,0)</f>
        <v>SERVICIOS DE CAPACITACION.</v>
      </c>
      <c r="K719" s="264" t="s">
        <v>1382</v>
      </c>
      <c r="L719" s="110" t="s">
        <v>396</v>
      </c>
    </row>
    <row r="720" spans="3:12">
      <c r="C720" s="93" t="s">
        <v>48</v>
      </c>
      <c r="D720" s="798"/>
      <c r="E720" s="195">
        <v>10</v>
      </c>
      <c r="F720" s="94">
        <v>0</v>
      </c>
      <c r="G720" s="91">
        <f t="shared" si="78"/>
        <v>0</v>
      </c>
      <c r="H720" s="155"/>
      <c r="I720" s="92" t="s">
        <v>723</v>
      </c>
      <c r="J720" s="92" t="str">
        <f>VLOOKUP(I720,Presupuesto!$B$11:$C$566,2,0)</f>
        <v>SERVICIOS DE IMPRENTA PUBLIC.Y REPRODUCCION</v>
      </c>
      <c r="K720" s="92" t="str">
        <f>$K$17</f>
        <v>Gobernabilidad y Procesos  de Gestión Descentralizada en Redes</v>
      </c>
      <c r="L720" s="92" t="s">
        <v>414</v>
      </c>
    </row>
    <row r="721" spans="3:12">
      <c r="C721" s="93" t="s">
        <v>49</v>
      </c>
      <c r="D721" s="798"/>
      <c r="E721" s="195">
        <f>D719</f>
        <v>10</v>
      </c>
      <c r="F721" s="94">
        <v>100</v>
      </c>
      <c r="G721" s="91">
        <f t="shared" si="78"/>
        <v>1000</v>
      </c>
      <c r="H721" s="155" t="s">
        <v>131</v>
      </c>
      <c r="I721" s="92" t="s">
        <v>798</v>
      </c>
      <c r="J721" s="92" t="str">
        <f>VLOOKUP(I721,Presupuesto!$B$11:$C$566,2,0)</f>
        <v>ALIMENTOS B EBIDAS PARA PERSONAS</v>
      </c>
      <c r="K721" s="92" t="s">
        <v>1379</v>
      </c>
      <c r="L721" s="92" t="s">
        <v>405</v>
      </c>
    </row>
    <row r="722" spans="3:12">
      <c r="C722" s="93" t="s">
        <v>50</v>
      </c>
      <c r="D722" s="798"/>
      <c r="E722" s="145">
        <v>0</v>
      </c>
      <c r="F722" s="112">
        <v>10000</v>
      </c>
      <c r="G722" s="91">
        <f t="shared" si="78"/>
        <v>0</v>
      </c>
      <c r="H722" s="155"/>
      <c r="I722" s="258" t="s">
        <v>302</v>
      </c>
      <c r="J722" s="92" t="str">
        <f>VLOOKUP(I722,Presupuesto!$B$11:$C$566,2,0)</f>
        <v>PASAJES (26100-00)</v>
      </c>
      <c r="K722" s="92" t="str">
        <f t="shared" ref="K722:K728" si="79">$K$17</f>
        <v>Gobernabilidad y Procesos  de Gestión Descentralizada en Redes</v>
      </c>
      <c r="L722" s="92" t="s">
        <v>414</v>
      </c>
    </row>
    <row r="723" spans="3:12">
      <c r="C723" s="93" t="s">
        <v>421</v>
      </c>
      <c r="D723" s="798"/>
      <c r="E723" s="145">
        <v>0</v>
      </c>
      <c r="F723" s="112">
        <v>250</v>
      </c>
      <c r="G723" s="91">
        <f t="shared" si="78"/>
        <v>0</v>
      </c>
      <c r="H723" s="155"/>
      <c r="I723" s="92" t="s">
        <v>827</v>
      </c>
      <c r="J723" s="92" t="str">
        <f>VLOOKUP(I723,Presupuesto!$B$11:$C$566,2,0)</f>
        <v>PRODUCTOS PAPEL Y CARTON</v>
      </c>
      <c r="K723" s="92" t="str">
        <f t="shared" si="79"/>
        <v>Gobernabilidad y Procesos  de Gestión Descentralizada en Redes</v>
      </c>
      <c r="L723" s="92" t="s">
        <v>414</v>
      </c>
    </row>
    <row r="724" spans="3:12">
      <c r="C724" s="93" t="s">
        <v>51</v>
      </c>
      <c r="D724" s="798"/>
      <c r="E724" s="195">
        <f>(D719*25)/500</f>
        <v>0.5</v>
      </c>
      <c r="F724" s="94">
        <v>85</v>
      </c>
      <c r="G724" s="91">
        <f t="shared" si="78"/>
        <v>42.5</v>
      </c>
      <c r="H724" s="155" t="s">
        <v>131</v>
      </c>
      <c r="I724" s="92" t="s">
        <v>827</v>
      </c>
      <c r="J724" s="92" t="str">
        <f>VLOOKUP(I724,Presupuesto!$B$11:$C$566,2,0)</f>
        <v>PRODUCTOS PAPEL Y CARTON</v>
      </c>
      <c r="K724" s="92" t="s">
        <v>1379</v>
      </c>
      <c r="L724" s="92" t="s">
        <v>414</v>
      </c>
    </row>
    <row r="725" spans="3:12">
      <c r="C725" s="93" t="s">
        <v>125</v>
      </c>
      <c r="D725" s="798"/>
      <c r="E725" s="195">
        <f>D719/12</f>
        <v>0.83333333333333337</v>
      </c>
      <c r="F725" s="94">
        <v>36</v>
      </c>
      <c r="G725" s="91">
        <f t="shared" si="78"/>
        <v>30</v>
      </c>
      <c r="H725" s="155" t="s">
        <v>131</v>
      </c>
      <c r="I725" s="92" t="s">
        <v>948</v>
      </c>
      <c r="J725" s="92" t="str">
        <f>VLOOKUP(I725,Presupuesto!$B$11:$C$566,2,0)</f>
        <v>UTILES DE ESCRITORIO, OFICINA Y ENSE¥ANZA</v>
      </c>
      <c r="K725" s="92" t="s">
        <v>1379</v>
      </c>
      <c r="L725" s="92" t="s">
        <v>405</v>
      </c>
    </row>
    <row r="726" spans="3:12">
      <c r="C726" s="93" t="s">
        <v>34</v>
      </c>
      <c r="D726" s="798"/>
      <c r="E726" s="195">
        <f>D719/12</f>
        <v>0.83333333333333337</v>
      </c>
      <c r="F726" s="94">
        <v>80</v>
      </c>
      <c r="G726" s="91">
        <f t="shared" si="78"/>
        <v>66.666666666666671</v>
      </c>
      <c r="H726" s="155" t="s">
        <v>131</v>
      </c>
      <c r="I726" s="92" t="s">
        <v>948</v>
      </c>
      <c r="J726" s="92" t="str">
        <f>VLOOKUP(I726,Presupuesto!$B$11:$C$566,2,0)</f>
        <v>UTILES DE ESCRITORIO, OFICINA Y ENSE¥ANZA</v>
      </c>
      <c r="K726" s="92" t="s">
        <v>1379</v>
      </c>
      <c r="L726" s="92" t="s">
        <v>405</v>
      </c>
    </row>
    <row r="727" spans="3:12">
      <c r="C727" s="103" t="s">
        <v>52</v>
      </c>
      <c r="D727" s="798"/>
      <c r="E727" s="207">
        <v>0</v>
      </c>
      <c r="F727" s="113">
        <v>25</v>
      </c>
      <c r="G727" s="91">
        <f t="shared" si="78"/>
        <v>0</v>
      </c>
      <c r="H727" s="155"/>
      <c r="I727" s="92" t="s">
        <v>948</v>
      </c>
      <c r="J727" s="92" t="str">
        <f>VLOOKUP(I727,Presupuesto!$B$11:$C$566,2,0)</f>
        <v>UTILES DE ESCRITORIO, OFICINA Y ENSE¥ANZA</v>
      </c>
      <c r="K727" s="92" t="str">
        <f t="shared" si="79"/>
        <v>Gobernabilidad y Procesos  de Gestión Descentralizada en Redes</v>
      </c>
      <c r="L727" s="92" t="s">
        <v>414</v>
      </c>
    </row>
    <row r="728" spans="3:12" ht="15.75" thickBot="1">
      <c r="C728" s="211" t="s">
        <v>434</v>
      </c>
      <c r="D728" s="212">
        <v>0</v>
      </c>
      <c r="E728" s="265">
        <v>0</v>
      </c>
      <c r="F728" s="98">
        <f>HLOOKUP(C728,$AH$2:$BU$3,2,0)</f>
        <v>1150</v>
      </c>
      <c r="G728" s="99">
        <f>D728*E728*F728</f>
        <v>0</v>
      </c>
      <c r="H728" s="266"/>
      <c r="I728" s="267" t="s">
        <v>303</v>
      </c>
      <c r="J728" s="100" t="str">
        <f>VLOOKUP(I728,Presupuesto!$B$11:$C$566,2,0)</f>
        <v>VIATICOS (26200-00)</v>
      </c>
      <c r="K728" s="268" t="str">
        <f t="shared" si="79"/>
        <v>Gobernabilidad y Procesos  de Gestión Descentralizada en Redes</v>
      </c>
      <c r="L728" s="268" t="s">
        <v>414</v>
      </c>
    </row>
    <row r="729" spans="3:12" ht="15.75" thickBot="1"/>
    <row r="730" spans="3:12" ht="15.75" thickBot="1">
      <c r="C730" s="29" t="s">
        <v>43</v>
      </c>
      <c r="D730" s="30">
        <f>SUM(G737:G746)</f>
        <v>2278.3333333333335</v>
      </c>
      <c r="E730" s="87"/>
      <c r="F730" s="87"/>
      <c r="G730" s="87"/>
      <c r="H730" s="70"/>
      <c r="I730" s="70"/>
      <c r="J730" s="70"/>
      <c r="K730" s="106"/>
    </row>
    <row r="731" spans="3:12">
      <c r="C731" s="69"/>
      <c r="D731" s="31"/>
      <c r="E731" s="87"/>
      <c r="F731" s="87"/>
      <c r="G731" s="87"/>
      <c r="H731" s="70"/>
      <c r="I731" s="70"/>
      <c r="J731" s="70"/>
      <c r="K731" s="106"/>
    </row>
    <row r="732" spans="3:12">
      <c r="C732" s="69"/>
      <c r="D732" s="31"/>
      <c r="E732" s="87"/>
      <c r="F732" s="87"/>
      <c r="G732" s="87"/>
      <c r="H732" s="70"/>
      <c r="I732" s="70"/>
      <c r="J732" s="70"/>
      <c r="K732" s="106"/>
    </row>
    <row r="733" spans="3:12" ht="15.75">
      <c r="C733" s="199" t="s">
        <v>394</v>
      </c>
      <c r="D733" s="300" t="s">
        <v>2220</v>
      </c>
      <c r="E733" s="87"/>
      <c r="F733" s="87"/>
      <c r="G733" s="87"/>
      <c r="H733" s="70"/>
      <c r="I733" s="70"/>
      <c r="J733" s="70"/>
      <c r="K733" s="106"/>
    </row>
    <row r="734" spans="3:12" ht="18.75">
      <c r="C734" s="203" t="str">
        <f>IFERROR(VLOOKUP(D733,'Desarrollo e Innov. Curricular'!$G:$H,2,FALSE),IFERROR(VLOOKUP(D733,'Investigación Científica'!$G:$H,2,FALSE),IFERROR(VLOOKUP(D733,'Vinculación Univ. Sociedad'!$G:$H,2,FALSE),IFERROR(VLOOKUP(D733,'Docencia y Profesorado Universi'!$G:$H,2,FALSE),IFERROR(VLOOKUP(D733,'Estudiantes y Graduados'!$G:$H,2,FALSE),IFERROR(VLOOKUP(D733,'10Gestion Administrativa'!$G:$H,2,FALSE),IFERROR(VLOOKUP(D733,'Gestión Académica'!$G:$H,2,FALSE),IFERROR(VLOOKUP(D733,'Aseguramiento de la Calidad'!$G:$H,2,FALSE),IFERROR(VLOOKUP(D733,'Gestión del Conocimiento'!$G:$H,2,FALSE),IFERROR(VLOOKUP(D733,'Gobernabilidad y Procesos...'!$G:$H,2,FALSE),IFERROR(VLOOKUP(D733,'Gestión del Talento Humano'!$G:$H,2,FALSE),IFERROR(VLOOKUP(D733,'Internacionalización de la E.S.'!$G:$H,2,FALSE),IFERROR(VLOOKUP(D733,'Cultura de Innovación Insti...'!$G:$H,2,FALSE),VLOOKUP(D733,'Lo Esencial de la Reforma Univ.'!$G:$H,2,0))))))))))))))</f>
        <v xml:space="preserve">1. Completar y activar la estructura organizacional de la Facultad (Decanato y sus respectivas Unidades Académicas). </v>
      </c>
      <c r="D734" s="31"/>
      <c r="E734" s="87"/>
      <c r="F734" s="87"/>
      <c r="G734" s="87"/>
      <c r="H734" s="70"/>
      <c r="I734" s="70"/>
      <c r="J734" s="70"/>
      <c r="K734" s="106"/>
    </row>
    <row r="735" spans="3:12" ht="15.75" thickBot="1">
      <c r="C735" s="69"/>
      <c r="D735" s="31"/>
      <c r="E735" s="87"/>
      <c r="F735" s="87"/>
      <c r="G735" s="87"/>
      <c r="H735" s="70"/>
      <c r="I735" s="70"/>
      <c r="J735" s="70"/>
      <c r="K735" s="106"/>
    </row>
    <row r="736" spans="3:12" ht="30.75" thickBot="1">
      <c r="C736" s="120" t="s">
        <v>44</v>
      </c>
      <c r="D736" s="123" t="s">
        <v>45</v>
      </c>
      <c r="E736" s="122" t="s">
        <v>55</v>
      </c>
      <c r="F736" s="122" t="s">
        <v>57</v>
      </c>
      <c r="G736" s="121" t="s">
        <v>27</v>
      </c>
      <c r="H736" s="127" t="s">
        <v>133</v>
      </c>
      <c r="I736" s="122" t="s">
        <v>46</v>
      </c>
      <c r="J736" s="122" t="s">
        <v>134</v>
      </c>
      <c r="K736" s="122" t="s">
        <v>412</v>
      </c>
      <c r="L736" s="122" t="s">
        <v>413</v>
      </c>
    </row>
    <row r="737" spans="3:12">
      <c r="C737" s="260" t="s">
        <v>47</v>
      </c>
      <c r="D737" s="797">
        <v>20</v>
      </c>
      <c r="E737" s="261"/>
      <c r="F737" s="109">
        <v>30000</v>
      </c>
      <c r="G737" s="262">
        <f t="shared" ref="G737:G745" si="80">E737*F737</f>
        <v>0</v>
      </c>
      <c r="H737" s="263" t="s">
        <v>131</v>
      </c>
      <c r="I737" s="110" t="s">
        <v>705</v>
      </c>
      <c r="J737" s="110" t="str">
        <f>VLOOKUP(I737,Presupuesto!$B$11:$C$566,2,0)</f>
        <v>SERVICIOS DE CAPACITACION.</v>
      </c>
      <c r="K737" s="264" t="s">
        <v>1382</v>
      </c>
      <c r="L737" s="110" t="s">
        <v>396</v>
      </c>
    </row>
    <row r="738" spans="3:12">
      <c r="C738" s="93" t="s">
        <v>48</v>
      </c>
      <c r="D738" s="798"/>
      <c r="E738" s="195">
        <v>10</v>
      </c>
      <c r="F738" s="94">
        <v>0</v>
      </c>
      <c r="G738" s="91">
        <f t="shared" si="80"/>
        <v>0</v>
      </c>
      <c r="H738" s="155"/>
      <c r="I738" s="92" t="s">
        <v>723</v>
      </c>
      <c r="J738" s="92" t="str">
        <f>VLOOKUP(I738,Presupuesto!$B$11:$C$566,2,0)</f>
        <v>SERVICIOS DE IMPRENTA PUBLIC.Y REPRODUCCION</v>
      </c>
      <c r="K738" s="92" t="str">
        <f>$K$17</f>
        <v>Gobernabilidad y Procesos  de Gestión Descentralizada en Redes</v>
      </c>
      <c r="L738" s="92" t="s">
        <v>414</v>
      </c>
    </row>
    <row r="739" spans="3:12">
      <c r="C739" s="93" t="s">
        <v>49</v>
      </c>
      <c r="D739" s="798"/>
      <c r="E739" s="195">
        <f>D737</f>
        <v>20</v>
      </c>
      <c r="F739" s="94">
        <v>100</v>
      </c>
      <c r="G739" s="91">
        <f t="shared" si="80"/>
        <v>2000</v>
      </c>
      <c r="H739" s="155" t="s">
        <v>131</v>
      </c>
      <c r="I739" s="92" t="s">
        <v>798</v>
      </c>
      <c r="J739" s="92" t="str">
        <f>VLOOKUP(I739,Presupuesto!$B$11:$C$566,2,0)</f>
        <v>ALIMENTOS B EBIDAS PARA PERSONAS</v>
      </c>
      <c r="K739" s="92" t="s">
        <v>1382</v>
      </c>
      <c r="L739" s="92" t="s">
        <v>403</v>
      </c>
    </row>
    <row r="740" spans="3:12">
      <c r="C740" s="93" t="s">
        <v>50</v>
      </c>
      <c r="D740" s="798"/>
      <c r="E740" s="145">
        <v>0</v>
      </c>
      <c r="F740" s="112">
        <v>10000</v>
      </c>
      <c r="G740" s="91">
        <f t="shared" si="80"/>
        <v>0</v>
      </c>
      <c r="H740" s="155"/>
      <c r="I740" s="258" t="s">
        <v>302</v>
      </c>
      <c r="J740" s="92" t="str">
        <f>VLOOKUP(I740,Presupuesto!$B$11:$C$566,2,0)</f>
        <v>PASAJES (26100-00)</v>
      </c>
      <c r="K740" s="92" t="str">
        <f t="shared" ref="K740:K746" si="81">$K$17</f>
        <v>Gobernabilidad y Procesos  de Gestión Descentralizada en Redes</v>
      </c>
      <c r="L740" s="92" t="s">
        <v>414</v>
      </c>
    </row>
    <row r="741" spans="3:12">
      <c r="C741" s="93" t="s">
        <v>421</v>
      </c>
      <c r="D741" s="798"/>
      <c r="E741" s="145">
        <v>0</v>
      </c>
      <c r="F741" s="112">
        <v>250</v>
      </c>
      <c r="G741" s="91">
        <f t="shared" si="80"/>
        <v>0</v>
      </c>
      <c r="H741" s="155"/>
      <c r="I741" s="92" t="s">
        <v>827</v>
      </c>
      <c r="J741" s="92" t="str">
        <f>VLOOKUP(I741,Presupuesto!$B$11:$C$566,2,0)</f>
        <v>PRODUCTOS PAPEL Y CARTON</v>
      </c>
      <c r="K741" s="92" t="str">
        <f t="shared" si="81"/>
        <v>Gobernabilidad y Procesos  de Gestión Descentralizada en Redes</v>
      </c>
      <c r="L741" s="92" t="s">
        <v>414</v>
      </c>
    </row>
    <row r="742" spans="3:12">
      <c r="C742" s="93" t="s">
        <v>51</v>
      </c>
      <c r="D742" s="798"/>
      <c r="E742" s="195">
        <f>(D737*25)/500</f>
        <v>1</v>
      </c>
      <c r="F742" s="94">
        <v>85</v>
      </c>
      <c r="G742" s="91">
        <f t="shared" si="80"/>
        <v>85</v>
      </c>
      <c r="H742" s="155" t="s">
        <v>131</v>
      </c>
      <c r="I742" s="92" t="s">
        <v>827</v>
      </c>
      <c r="J742" s="92" t="str">
        <f>VLOOKUP(I742,Presupuesto!$B$11:$C$566,2,0)</f>
        <v>PRODUCTOS PAPEL Y CARTON</v>
      </c>
      <c r="K742" s="92" t="str">
        <f t="shared" si="81"/>
        <v>Gobernabilidad y Procesos  de Gestión Descentralizada en Redes</v>
      </c>
      <c r="L742" s="92" t="s">
        <v>414</v>
      </c>
    </row>
    <row r="743" spans="3:12">
      <c r="C743" s="93" t="s">
        <v>125</v>
      </c>
      <c r="D743" s="798"/>
      <c r="E743" s="195">
        <f>D737/12</f>
        <v>1.6666666666666667</v>
      </c>
      <c r="F743" s="94">
        <v>36</v>
      </c>
      <c r="G743" s="91">
        <f t="shared" si="80"/>
        <v>60</v>
      </c>
      <c r="H743" s="155" t="s">
        <v>131</v>
      </c>
      <c r="I743" s="92" t="s">
        <v>948</v>
      </c>
      <c r="J743" s="92" t="str">
        <f>VLOOKUP(I743,Presupuesto!$B$11:$C$566,2,0)</f>
        <v>UTILES DE ESCRITORIO, OFICINA Y ENSE¥ANZA</v>
      </c>
      <c r="K743" s="92" t="str">
        <f t="shared" si="81"/>
        <v>Gobernabilidad y Procesos  de Gestión Descentralizada en Redes</v>
      </c>
      <c r="L743" s="92" t="s">
        <v>403</v>
      </c>
    </row>
    <row r="744" spans="3:12">
      <c r="C744" s="93" t="s">
        <v>34</v>
      </c>
      <c r="D744" s="798"/>
      <c r="E744" s="195">
        <f>D737/12</f>
        <v>1.6666666666666667</v>
      </c>
      <c r="F744" s="94">
        <v>80</v>
      </c>
      <c r="G744" s="91">
        <f t="shared" si="80"/>
        <v>133.33333333333334</v>
      </c>
      <c r="H744" s="155" t="s">
        <v>131</v>
      </c>
      <c r="I744" s="92" t="s">
        <v>948</v>
      </c>
      <c r="J744" s="92" t="str">
        <f>VLOOKUP(I744,Presupuesto!$B$11:$C$566,2,0)</f>
        <v>UTILES DE ESCRITORIO, OFICINA Y ENSE¥ANZA</v>
      </c>
      <c r="K744" s="92" t="str">
        <f t="shared" si="81"/>
        <v>Gobernabilidad y Procesos  de Gestión Descentralizada en Redes</v>
      </c>
      <c r="L744" s="92" t="s">
        <v>403</v>
      </c>
    </row>
    <row r="745" spans="3:12">
      <c r="C745" s="103" t="s">
        <v>52</v>
      </c>
      <c r="D745" s="798"/>
      <c r="E745" s="207">
        <v>0</v>
      </c>
      <c r="F745" s="113">
        <v>25</v>
      </c>
      <c r="G745" s="91">
        <f t="shared" si="80"/>
        <v>0</v>
      </c>
      <c r="H745" s="155"/>
      <c r="I745" s="92" t="s">
        <v>948</v>
      </c>
      <c r="J745" s="92" t="str">
        <f>VLOOKUP(I745,Presupuesto!$B$11:$C$566,2,0)</f>
        <v>UTILES DE ESCRITORIO, OFICINA Y ENSE¥ANZA</v>
      </c>
      <c r="K745" s="92" t="str">
        <f t="shared" si="81"/>
        <v>Gobernabilidad y Procesos  de Gestión Descentralizada en Redes</v>
      </c>
      <c r="L745" s="92" t="s">
        <v>414</v>
      </c>
    </row>
    <row r="746" spans="3:12" ht="15.75" thickBot="1">
      <c r="C746" s="211" t="s">
        <v>434</v>
      </c>
      <c r="D746" s="212">
        <v>0</v>
      </c>
      <c r="E746" s="265">
        <v>0</v>
      </c>
      <c r="F746" s="98">
        <f>HLOOKUP(C746,$AH$2:$BU$3,2,0)</f>
        <v>1150</v>
      </c>
      <c r="G746" s="99">
        <f>D746*E746*F746</f>
        <v>0</v>
      </c>
      <c r="H746" s="266"/>
      <c r="I746" s="267" t="s">
        <v>303</v>
      </c>
      <c r="J746" s="100" t="str">
        <f>VLOOKUP(I746,Presupuesto!$B$11:$C$566,2,0)</f>
        <v>VIATICOS (26200-00)</v>
      </c>
      <c r="K746" s="268" t="str">
        <f t="shared" si="81"/>
        <v>Gobernabilidad y Procesos  de Gestión Descentralizada en Redes</v>
      </c>
      <c r="L746" s="268" t="s">
        <v>414</v>
      </c>
    </row>
    <row r="747" spans="3:12" ht="15.75" thickBot="1"/>
    <row r="748" spans="3:12" ht="15.75" thickBot="1">
      <c r="C748" s="29" t="s">
        <v>43</v>
      </c>
      <c r="D748" s="30">
        <f>SUM(G755:G764)</f>
        <v>78180.916666666672</v>
      </c>
      <c r="E748" s="87"/>
      <c r="F748" s="87"/>
      <c r="G748" s="87"/>
      <c r="H748" s="70"/>
      <c r="I748" s="70"/>
      <c r="J748" s="70"/>
      <c r="K748" s="106"/>
    </row>
    <row r="749" spans="3:12">
      <c r="C749" s="69"/>
      <c r="D749" s="31"/>
      <c r="E749" s="87"/>
      <c r="F749" s="87"/>
      <c r="G749" s="87"/>
      <c r="H749" s="70"/>
      <c r="I749" s="70"/>
      <c r="J749" s="70"/>
      <c r="K749" s="106"/>
    </row>
    <row r="750" spans="3:12">
      <c r="C750" s="69"/>
      <c r="D750" s="31"/>
      <c r="E750" s="87"/>
      <c r="F750" s="87"/>
      <c r="G750" s="87"/>
      <c r="H750" s="70"/>
      <c r="I750" s="70"/>
      <c r="J750" s="70"/>
      <c r="K750" s="106"/>
    </row>
    <row r="751" spans="3:12" ht="15.75">
      <c r="C751" s="199" t="s">
        <v>394</v>
      </c>
      <c r="D751" s="300" t="s">
        <v>2436</v>
      </c>
      <c r="E751" s="87"/>
      <c r="F751" s="87"/>
      <c r="G751" s="87"/>
      <c r="H751" s="70"/>
      <c r="I751" s="70"/>
      <c r="J751" s="70"/>
      <c r="K751" s="106"/>
    </row>
    <row r="752" spans="3:12" ht="18.75">
      <c r="C752" s="203" t="str">
        <f>IFERROR(VLOOKUP(D751,'Desarrollo e Innov. Curricular'!$G:$H,2,FALSE),IFERROR(VLOOKUP(D751,'Investigación Científica'!$G:$H,2,FALSE),IFERROR(VLOOKUP(D751,'Vinculación Univ. Sociedad'!$G:$H,2,FALSE),IFERROR(VLOOKUP(D751,'Docencia y Profesorado Universi'!$G:$H,2,FALSE),IFERROR(VLOOKUP(D751,'Estudiantes y Graduados'!$G:$H,2,FALSE),IFERROR(VLOOKUP(D751,'10Gestion Administrativa'!$G:$H,2,FALSE),IFERROR(VLOOKUP(D751,'Gestión Académica'!$G:$H,2,FALSE),IFERROR(VLOOKUP(D751,'Aseguramiento de la Calidad'!$G:$H,2,FALSE),IFERROR(VLOOKUP(D751,'Gestión del Conocimiento'!$G:$H,2,FALSE),IFERROR(VLOOKUP(D751,'Gobernabilidad y Procesos...'!$G:$H,2,FALSE),IFERROR(VLOOKUP(D751,'Gestión del Talento Humano'!$G:$H,2,FALSE),IFERROR(VLOOKUP(D751,'Internacionalización de la E.S.'!$G:$H,2,FALSE),IFERROR(VLOOKUP(D751,'Cultura de Innovación Insti...'!$G:$H,2,FALSE),VLOOKUP(D751,'Lo Esencial de la Reforma Univ.'!$G:$H,2,0))))))))))))))</f>
        <v>1. Implementar el Plan de Mejoras de las carreras, producto del proceso de autoevaluación de las mismas.</v>
      </c>
      <c r="D752" s="31"/>
      <c r="E752" s="87"/>
      <c r="F752" s="87"/>
      <c r="G752" s="87"/>
      <c r="H752" s="70"/>
      <c r="I752" s="70"/>
      <c r="J752" s="70"/>
      <c r="K752" s="106"/>
    </row>
    <row r="753" spans="3:12" ht="15.75" thickBot="1">
      <c r="C753" s="69"/>
      <c r="D753" s="31"/>
      <c r="E753" s="87"/>
      <c r="F753" s="87"/>
      <c r="G753" s="87"/>
      <c r="H753" s="70"/>
      <c r="I753" s="70"/>
      <c r="J753" s="70"/>
      <c r="K753" s="106"/>
    </row>
    <row r="754" spans="3:12" ht="30.75" thickBot="1">
      <c r="C754" s="120" t="s">
        <v>44</v>
      </c>
      <c r="D754" s="123" t="s">
        <v>45</v>
      </c>
      <c r="E754" s="122" t="s">
        <v>55</v>
      </c>
      <c r="F754" s="122" t="s">
        <v>57</v>
      </c>
      <c r="G754" s="121" t="s">
        <v>27</v>
      </c>
      <c r="H754" s="127" t="s">
        <v>133</v>
      </c>
      <c r="I754" s="122" t="s">
        <v>46</v>
      </c>
      <c r="J754" s="122" t="s">
        <v>134</v>
      </c>
      <c r="K754" s="122" t="s">
        <v>412</v>
      </c>
      <c r="L754" s="122" t="s">
        <v>413</v>
      </c>
    </row>
    <row r="755" spans="3:12">
      <c r="C755" s="260" t="s">
        <v>47</v>
      </c>
      <c r="D755" s="797">
        <v>13</v>
      </c>
      <c r="E755" s="261"/>
      <c r="F755" s="109">
        <v>30000</v>
      </c>
      <c r="G755" s="262">
        <f t="shared" ref="G755:G763" si="82">E755*F755</f>
        <v>0</v>
      </c>
      <c r="H755" s="263" t="s">
        <v>131</v>
      </c>
      <c r="I755" s="110" t="s">
        <v>705</v>
      </c>
      <c r="J755" s="110" t="str">
        <f>VLOOKUP(I755,Presupuesto!$B$11:$C$566,2,0)</f>
        <v>SERVICIOS DE CAPACITACION.</v>
      </c>
      <c r="K755" s="264" t="s">
        <v>1382</v>
      </c>
      <c r="L755" s="110" t="s">
        <v>396</v>
      </c>
    </row>
    <row r="756" spans="3:12">
      <c r="C756" s="93" t="s">
        <v>48</v>
      </c>
      <c r="D756" s="798"/>
      <c r="E756" s="195">
        <v>10</v>
      </c>
      <c r="F756" s="94">
        <v>0</v>
      </c>
      <c r="G756" s="91">
        <f t="shared" si="82"/>
        <v>0</v>
      </c>
      <c r="H756" s="155"/>
      <c r="I756" s="92" t="s">
        <v>723</v>
      </c>
      <c r="J756" s="92" t="str">
        <f>VLOOKUP(I756,Presupuesto!$B$11:$C$566,2,0)</f>
        <v>SERVICIOS DE IMPRENTA PUBLIC.Y REPRODUCCION</v>
      </c>
      <c r="K756" s="92" t="str">
        <f>$K$17</f>
        <v>Gobernabilidad y Procesos  de Gestión Descentralizada en Redes</v>
      </c>
      <c r="L756" s="92" t="s">
        <v>414</v>
      </c>
    </row>
    <row r="757" spans="3:12">
      <c r="C757" s="93" t="s">
        <v>49</v>
      </c>
      <c r="D757" s="798"/>
      <c r="E757" s="195">
        <f>D755</f>
        <v>13</v>
      </c>
      <c r="F757" s="94">
        <v>6000</v>
      </c>
      <c r="G757" s="91">
        <f t="shared" si="82"/>
        <v>78000</v>
      </c>
      <c r="H757" s="155" t="s">
        <v>131</v>
      </c>
      <c r="I757" s="92" t="s">
        <v>798</v>
      </c>
      <c r="J757" s="92" t="str">
        <f>VLOOKUP(I757,Presupuesto!$B$11:$C$566,2,0)</f>
        <v>ALIMENTOS B EBIDAS PARA PERSONAS</v>
      </c>
      <c r="K757" s="92" t="str">
        <f t="shared" ref="K757:K764" si="83">$K$17</f>
        <v>Gobernabilidad y Procesos  de Gestión Descentralizada en Redes</v>
      </c>
      <c r="L757" s="92" t="s">
        <v>398</v>
      </c>
    </row>
    <row r="758" spans="3:12">
      <c r="C758" s="93" t="s">
        <v>50</v>
      </c>
      <c r="D758" s="798"/>
      <c r="E758" s="145">
        <v>0</v>
      </c>
      <c r="F758" s="112">
        <v>10000</v>
      </c>
      <c r="G758" s="91">
        <f t="shared" si="82"/>
        <v>0</v>
      </c>
      <c r="H758" s="155"/>
      <c r="I758" s="258" t="s">
        <v>302</v>
      </c>
      <c r="J758" s="92" t="str">
        <f>VLOOKUP(I758,Presupuesto!$B$11:$C$566,2,0)</f>
        <v>PASAJES (26100-00)</v>
      </c>
      <c r="K758" s="92" t="str">
        <f t="shared" si="83"/>
        <v>Gobernabilidad y Procesos  de Gestión Descentralizada en Redes</v>
      </c>
      <c r="L758" s="92" t="s">
        <v>414</v>
      </c>
    </row>
    <row r="759" spans="3:12">
      <c r="C759" s="93" t="s">
        <v>421</v>
      </c>
      <c r="D759" s="798"/>
      <c r="E759" s="145">
        <v>0</v>
      </c>
      <c r="F759" s="112">
        <v>250</v>
      </c>
      <c r="G759" s="91">
        <f t="shared" si="82"/>
        <v>0</v>
      </c>
      <c r="H759" s="155"/>
      <c r="I759" s="92" t="s">
        <v>827</v>
      </c>
      <c r="J759" s="92" t="str">
        <f>VLOOKUP(I759,Presupuesto!$B$11:$C$566,2,0)</f>
        <v>PRODUCTOS PAPEL Y CARTON</v>
      </c>
      <c r="K759" s="92" t="str">
        <f t="shared" si="83"/>
        <v>Gobernabilidad y Procesos  de Gestión Descentralizada en Redes</v>
      </c>
      <c r="L759" s="92" t="s">
        <v>414</v>
      </c>
    </row>
    <row r="760" spans="3:12">
      <c r="C760" s="93" t="s">
        <v>51</v>
      </c>
      <c r="D760" s="798"/>
      <c r="E760" s="195">
        <f>(D755*25)/500</f>
        <v>0.65</v>
      </c>
      <c r="F760" s="94">
        <v>85</v>
      </c>
      <c r="G760" s="91">
        <f t="shared" si="82"/>
        <v>55.25</v>
      </c>
      <c r="H760" s="155" t="s">
        <v>131</v>
      </c>
      <c r="I760" s="92" t="s">
        <v>827</v>
      </c>
      <c r="J760" s="92" t="str">
        <f>VLOOKUP(I760,Presupuesto!$B$11:$C$566,2,0)</f>
        <v>PRODUCTOS PAPEL Y CARTON</v>
      </c>
      <c r="K760" s="92" t="str">
        <f t="shared" si="83"/>
        <v>Gobernabilidad y Procesos  de Gestión Descentralizada en Redes</v>
      </c>
      <c r="L760" s="92" t="s">
        <v>414</v>
      </c>
    </row>
    <row r="761" spans="3:12">
      <c r="C761" s="93" t="s">
        <v>125</v>
      </c>
      <c r="D761" s="798"/>
      <c r="E761" s="195">
        <f>D755/12</f>
        <v>1.0833333333333333</v>
      </c>
      <c r="F761" s="94">
        <v>36</v>
      </c>
      <c r="G761" s="91">
        <f t="shared" si="82"/>
        <v>39</v>
      </c>
      <c r="H761" s="155" t="s">
        <v>131</v>
      </c>
      <c r="I761" s="92" t="s">
        <v>948</v>
      </c>
      <c r="J761" s="92" t="str">
        <f>VLOOKUP(I761,Presupuesto!$B$11:$C$566,2,0)</f>
        <v>UTILES DE ESCRITORIO, OFICINA Y ENSE¥ANZA</v>
      </c>
      <c r="K761" s="92" t="str">
        <f t="shared" si="83"/>
        <v>Gobernabilidad y Procesos  de Gestión Descentralizada en Redes</v>
      </c>
      <c r="L761" s="92" t="s">
        <v>414</v>
      </c>
    </row>
    <row r="762" spans="3:12">
      <c r="C762" s="93" t="s">
        <v>34</v>
      </c>
      <c r="D762" s="798"/>
      <c r="E762" s="195">
        <f>D755/12</f>
        <v>1.0833333333333333</v>
      </c>
      <c r="F762" s="94">
        <v>80</v>
      </c>
      <c r="G762" s="91">
        <f t="shared" si="82"/>
        <v>86.666666666666657</v>
      </c>
      <c r="H762" s="155" t="s">
        <v>131</v>
      </c>
      <c r="I762" s="92" t="s">
        <v>948</v>
      </c>
      <c r="J762" s="92" t="str">
        <f>VLOOKUP(I762,Presupuesto!$B$11:$C$566,2,0)</f>
        <v>UTILES DE ESCRITORIO, OFICINA Y ENSE¥ANZA</v>
      </c>
      <c r="K762" s="92" t="str">
        <f t="shared" si="83"/>
        <v>Gobernabilidad y Procesos  de Gestión Descentralizada en Redes</v>
      </c>
      <c r="L762" s="92" t="s">
        <v>414</v>
      </c>
    </row>
    <row r="763" spans="3:12">
      <c r="C763" s="103" t="s">
        <v>52</v>
      </c>
      <c r="D763" s="798"/>
      <c r="E763" s="207">
        <v>0</v>
      </c>
      <c r="F763" s="113">
        <v>25</v>
      </c>
      <c r="G763" s="91">
        <f t="shared" si="82"/>
        <v>0</v>
      </c>
      <c r="H763" s="155"/>
      <c r="I763" s="92" t="s">
        <v>948</v>
      </c>
      <c r="J763" s="92" t="str">
        <f>VLOOKUP(I763,Presupuesto!$B$11:$C$566,2,0)</f>
        <v>UTILES DE ESCRITORIO, OFICINA Y ENSE¥ANZA</v>
      </c>
      <c r="K763" s="92" t="str">
        <f t="shared" si="83"/>
        <v>Gobernabilidad y Procesos  de Gestión Descentralizada en Redes</v>
      </c>
      <c r="L763" s="92" t="s">
        <v>414</v>
      </c>
    </row>
    <row r="764" spans="3:12" ht="15.75" thickBot="1">
      <c r="C764" s="211" t="s">
        <v>434</v>
      </c>
      <c r="D764" s="212">
        <v>0</v>
      </c>
      <c r="E764" s="265">
        <v>0</v>
      </c>
      <c r="F764" s="98">
        <f>HLOOKUP(C764,$AH$2:$BU$3,2,0)</f>
        <v>1150</v>
      </c>
      <c r="G764" s="99">
        <f>D764*E764*F764</f>
        <v>0</v>
      </c>
      <c r="H764" s="266"/>
      <c r="I764" s="267" t="s">
        <v>303</v>
      </c>
      <c r="J764" s="100" t="str">
        <f>VLOOKUP(I764,Presupuesto!$B$11:$C$566,2,0)</f>
        <v>VIATICOS (26200-00)</v>
      </c>
      <c r="K764" s="268" t="str">
        <f t="shared" si="83"/>
        <v>Gobernabilidad y Procesos  de Gestión Descentralizada en Redes</v>
      </c>
      <c r="L764" s="268" t="s">
        <v>414</v>
      </c>
    </row>
    <row r="765" spans="3:12" ht="15.75" thickBot="1"/>
    <row r="766" spans="3:12" ht="15.75" thickBot="1">
      <c r="C766" s="29" t="s">
        <v>43</v>
      </c>
      <c r="D766" s="30">
        <f>SUM(G773:G782)</f>
        <v>4278.333333333333</v>
      </c>
      <c r="E766" s="87"/>
      <c r="F766" s="87"/>
      <c r="G766" s="87"/>
      <c r="H766" s="70"/>
      <c r="I766" s="70"/>
      <c r="J766" s="70"/>
      <c r="K766" s="106"/>
    </row>
    <row r="767" spans="3:12">
      <c r="C767" s="69"/>
      <c r="D767" s="31"/>
      <c r="E767" s="87"/>
      <c r="F767" s="87"/>
      <c r="G767" s="87"/>
      <c r="H767" s="70"/>
      <c r="I767" s="70"/>
      <c r="J767" s="70"/>
      <c r="K767" s="106"/>
    </row>
    <row r="768" spans="3:12">
      <c r="C768" s="69"/>
      <c r="D768" s="31"/>
      <c r="E768" s="87"/>
      <c r="F768" s="87"/>
      <c r="G768" s="87"/>
      <c r="H768" s="70"/>
      <c r="I768" s="70"/>
      <c r="J768" s="70"/>
      <c r="K768" s="106"/>
    </row>
    <row r="769" spans="3:12" ht="15.75">
      <c r="C769" s="199" t="s">
        <v>394</v>
      </c>
      <c r="D769" s="300" t="s">
        <v>2089</v>
      </c>
      <c r="E769" s="87"/>
      <c r="F769" s="87"/>
      <c r="G769" s="87"/>
      <c r="H769" s="70"/>
      <c r="I769" s="70"/>
      <c r="J769" s="70"/>
      <c r="K769" s="106"/>
    </row>
    <row r="770" spans="3:12" ht="18.75">
      <c r="C770" s="203" t="str">
        <f>IFERROR(VLOOKUP(D769,'Desarrollo e Innov. Curricular'!$G:$H,2,FALSE),IFERROR(VLOOKUP(D769,'Investigación Científica'!$G:$H,2,FALSE),IFERROR(VLOOKUP(D769,'Vinculación Univ. Sociedad'!$G:$H,2,FALSE),IFERROR(VLOOKUP(D769,'Docencia y Profesorado Universi'!$G:$H,2,FALSE),IFERROR(VLOOKUP(D769,'Estudiantes y Graduados'!$G:$H,2,FALSE),IFERROR(VLOOKUP(D769,'10Gestion Administrativa'!$G:$H,2,FALSE),IFERROR(VLOOKUP(D769,'Gestión Académica'!$G:$H,2,FALSE),IFERROR(VLOOKUP(D769,'Aseguramiento de la Calidad'!$G:$H,2,FALSE),IFERROR(VLOOKUP(D769,'Gestión del Conocimiento'!$G:$H,2,FALSE),IFERROR(VLOOKUP(D769,'Gobernabilidad y Procesos...'!$G:$H,2,FALSE),IFERROR(VLOOKUP(D769,'Gestión del Talento Humano'!$G:$H,2,FALSE),IFERROR(VLOOKUP(D769,'Internacionalización de la E.S.'!$G:$H,2,FALSE),IFERROR(VLOOKUP(D769,'Cultura de Innovación Insti...'!$G:$H,2,FALSE),VLOOKUP(D769,'Lo Esencial de la Reforma Univ.'!$G:$H,2,0))))))))))))))</f>
        <v>5. Promocionar la investigación de la Facultad en la Semana Científica de la UNAH.</v>
      </c>
      <c r="D770" s="31"/>
      <c r="E770" s="87"/>
      <c r="F770" s="87"/>
      <c r="G770" s="87"/>
      <c r="H770" s="70"/>
      <c r="I770" s="70"/>
      <c r="J770" s="70"/>
      <c r="K770" s="106"/>
    </row>
    <row r="771" spans="3:12" ht="15.75" thickBot="1">
      <c r="C771" s="69"/>
      <c r="D771" s="31"/>
      <c r="E771" s="87"/>
      <c r="F771" s="87"/>
      <c r="G771" s="87"/>
      <c r="H771" s="70"/>
      <c r="I771" s="70"/>
      <c r="J771" s="70"/>
      <c r="K771" s="106"/>
    </row>
    <row r="772" spans="3:12" ht="30.75" thickBot="1">
      <c r="C772" s="120" t="s">
        <v>44</v>
      </c>
      <c r="D772" s="123" t="s">
        <v>45</v>
      </c>
      <c r="E772" s="122" t="s">
        <v>55</v>
      </c>
      <c r="F772" s="122" t="s">
        <v>57</v>
      </c>
      <c r="G772" s="121" t="s">
        <v>27</v>
      </c>
      <c r="H772" s="127" t="s">
        <v>133</v>
      </c>
      <c r="I772" s="122" t="s">
        <v>46</v>
      </c>
      <c r="J772" s="122" t="s">
        <v>134</v>
      </c>
      <c r="K772" s="122" t="s">
        <v>412</v>
      </c>
      <c r="L772" s="122" t="s">
        <v>413</v>
      </c>
    </row>
    <row r="773" spans="3:12">
      <c r="C773" s="260" t="s">
        <v>47</v>
      </c>
      <c r="D773" s="797">
        <v>20</v>
      </c>
      <c r="E773" s="261"/>
      <c r="F773" s="109">
        <v>30000</v>
      </c>
      <c r="G773" s="262">
        <f t="shared" ref="G773:G781" si="84">E773*F773</f>
        <v>0</v>
      </c>
      <c r="H773" s="263" t="s">
        <v>131</v>
      </c>
      <c r="I773" s="110" t="s">
        <v>705</v>
      </c>
      <c r="J773" s="110" t="str">
        <f>VLOOKUP(I773,Presupuesto!$B$11:$C$566,2,0)</f>
        <v>SERVICIOS DE CAPACITACION.</v>
      </c>
      <c r="K773" s="264" t="s">
        <v>1382</v>
      </c>
      <c r="L773" s="110" t="s">
        <v>396</v>
      </c>
    </row>
    <row r="774" spans="3:12">
      <c r="C774" s="93" t="s">
        <v>48</v>
      </c>
      <c r="D774" s="798"/>
      <c r="E774" s="195">
        <v>10</v>
      </c>
      <c r="F774" s="94">
        <v>0</v>
      </c>
      <c r="G774" s="91">
        <f t="shared" si="84"/>
        <v>0</v>
      </c>
      <c r="H774" s="155"/>
      <c r="I774" s="92" t="s">
        <v>723</v>
      </c>
      <c r="J774" s="92" t="str">
        <f>VLOOKUP(I774,Presupuesto!$B$11:$C$566,2,0)</f>
        <v>SERVICIOS DE IMPRENTA PUBLIC.Y REPRODUCCION</v>
      </c>
      <c r="K774" s="92" t="str">
        <f>$K$17</f>
        <v>Gobernabilidad y Procesos  de Gestión Descentralizada en Redes</v>
      </c>
      <c r="L774" s="92" t="s">
        <v>414</v>
      </c>
    </row>
    <row r="775" spans="3:12">
      <c r="C775" s="93" t="s">
        <v>49</v>
      </c>
      <c r="D775" s="798"/>
      <c r="E775" s="195">
        <f>D773</f>
        <v>20</v>
      </c>
      <c r="F775" s="94">
        <v>200</v>
      </c>
      <c r="G775" s="91">
        <f t="shared" si="84"/>
        <v>4000</v>
      </c>
      <c r="H775" s="155" t="s">
        <v>131</v>
      </c>
      <c r="I775" s="92" t="s">
        <v>798</v>
      </c>
      <c r="J775" s="92" t="str">
        <f>VLOOKUP(I775,Presupuesto!$B$11:$C$566,2,0)</f>
        <v>ALIMENTOS B EBIDAS PARA PERSONAS</v>
      </c>
      <c r="K775" s="92" t="str">
        <f t="shared" ref="K775:K782" si="85">$K$17</f>
        <v>Gobernabilidad y Procesos  de Gestión Descentralizada en Redes</v>
      </c>
      <c r="L775" s="92" t="s">
        <v>398</v>
      </c>
    </row>
    <row r="776" spans="3:12">
      <c r="C776" s="93" t="s">
        <v>50</v>
      </c>
      <c r="D776" s="798"/>
      <c r="E776" s="145">
        <v>0</v>
      </c>
      <c r="F776" s="112">
        <v>10000</v>
      </c>
      <c r="G776" s="91">
        <f t="shared" si="84"/>
        <v>0</v>
      </c>
      <c r="H776" s="155"/>
      <c r="I776" s="258" t="s">
        <v>302</v>
      </c>
      <c r="J776" s="92" t="str">
        <f>VLOOKUP(I776,Presupuesto!$B$11:$C$566,2,0)</f>
        <v>PASAJES (26100-00)</v>
      </c>
      <c r="K776" s="92" t="str">
        <f t="shared" si="85"/>
        <v>Gobernabilidad y Procesos  de Gestión Descentralizada en Redes</v>
      </c>
      <c r="L776" s="92" t="s">
        <v>414</v>
      </c>
    </row>
    <row r="777" spans="3:12">
      <c r="C777" s="93" t="s">
        <v>421</v>
      </c>
      <c r="D777" s="798"/>
      <c r="E777" s="145">
        <v>0</v>
      </c>
      <c r="F777" s="112">
        <v>250</v>
      </c>
      <c r="G777" s="91">
        <f t="shared" si="84"/>
        <v>0</v>
      </c>
      <c r="H777" s="155"/>
      <c r="I777" s="92" t="s">
        <v>827</v>
      </c>
      <c r="J777" s="92" t="str">
        <f>VLOOKUP(I777,Presupuesto!$B$11:$C$566,2,0)</f>
        <v>PRODUCTOS PAPEL Y CARTON</v>
      </c>
      <c r="K777" s="92" t="str">
        <f t="shared" si="85"/>
        <v>Gobernabilidad y Procesos  de Gestión Descentralizada en Redes</v>
      </c>
      <c r="L777" s="92" t="s">
        <v>414</v>
      </c>
    </row>
    <row r="778" spans="3:12">
      <c r="C778" s="93" t="s">
        <v>51</v>
      </c>
      <c r="D778" s="798"/>
      <c r="E778" s="195">
        <f>(D773*25)/500</f>
        <v>1</v>
      </c>
      <c r="F778" s="94">
        <v>85</v>
      </c>
      <c r="G778" s="91">
        <f t="shared" si="84"/>
        <v>85</v>
      </c>
      <c r="H778" s="155" t="s">
        <v>131</v>
      </c>
      <c r="I778" s="92" t="s">
        <v>827</v>
      </c>
      <c r="J778" s="92" t="str">
        <f>VLOOKUP(I778,Presupuesto!$B$11:$C$566,2,0)</f>
        <v>PRODUCTOS PAPEL Y CARTON</v>
      </c>
      <c r="K778" s="92" t="str">
        <f t="shared" si="85"/>
        <v>Gobernabilidad y Procesos  de Gestión Descentralizada en Redes</v>
      </c>
      <c r="L778" s="92" t="s">
        <v>414</v>
      </c>
    </row>
    <row r="779" spans="3:12">
      <c r="C779" s="93" t="s">
        <v>125</v>
      </c>
      <c r="D779" s="798"/>
      <c r="E779" s="195">
        <f>D773/12</f>
        <v>1.6666666666666667</v>
      </c>
      <c r="F779" s="94">
        <v>36</v>
      </c>
      <c r="G779" s="91">
        <f t="shared" si="84"/>
        <v>60</v>
      </c>
      <c r="H779" s="155" t="s">
        <v>131</v>
      </c>
      <c r="I779" s="92" t="s">
        <v>948</v>
      </c>
      <c r="J779" s="92" t="str">
        <f>VLOOKUP(I779,Presupuesto!$B$11:$C$566,2,0)</f>
        <v>UTILES DE ESCRITORIO, OFICINA Y ENSE¥ANZA</v>
      </c>
      <c r="K779" s="92" t="str">
        <f t="shared" si="85"/>
        <v>Gobernabilidad y Procesos  de Gestión Descentralizada en Redes</v>
      </c>
      <c r="L779" s="92" t="s">
        <v>414</v>
      </c>
    </row>
    <row r="780" spans="3:12">
      <c r="C780" s="93" t="s">
        <v>34</v>
      </c>
      <c r="D780" s="798"/>
      <c r="E780" s="195">
        <f>D773/12</f>
        <v>1.6666666666666667</v>
      </c>
      <c r="F780" s="94">
        <v>80</v>
      </c>
      <c r="G780" s="91">
        <f t="shared" si="84"/>
        <v>133.33333333333334</v>
      </c>
      <c r="H780" s="155" t="s">
        <v>131</v>
      </c>
      <c r="I780" s="92" t="s">
        <v>948</v>
      </c>
      <c r="J780" s="92" t="str">
        <f>VLOOKUP(I780,Presupuesto!$B$11:$C$566,2,0)</f>
        <v>UTILES DE ESCRITORIO, OFICINA Y ENSE¥ANZA</v>
      </c>
      <c r="K780" s="92" t="str">
        <f t="shared" si="85"/>
        <v>Gobernabilidad y Procesos  de Gestión Descentralizada en Redes</v>
      </c>
      <c r="L780" s="92" t="s">
        <v>414</v>
      </c>
    </row>
    <row r="781" spans="3:12">
      <c r="C781" s="103" t="s">
        <v>52</v>
      </c>
      <c r="D781" s="798"/>
      <c r="E781" s="207">
        <v>0</v>
      </c>
      <c r="F781" s="113">
        <v>25</v>
      </c>
      <c r="G781" s="91">
        <f t="shared" si="84"/>
        <v>0</v>
      </c>
      <c r="H781" s="155"/>
      <c r="I781" s="92" t="s">
        <v>948</v>
      </c>
      <c r="J781" s="92" t="str">
        <f>VLOOKUP(I781,Presupuesto!$B$11:$C$566,2,0)</f>
        <v>UTILES DE ESCRITORIO, OFICINA Y ENSE¥ANZA</v>
      </c>
      <c r="K781" s="92" t="str">
        <f t="shared" si="85"/>
        <v>Gobernabilidad y Procesos  de Gestión Descentralizada en Redes</v>
      </c>
      <c r="L781" s="92" t="s">
        <v>414</v>
      </c>
    </row>
    <row r="782" spans="3:12" ht="15.75" thickBot="1">
      <c r="C782" s="211" t="s">
        <v>434</v>
      </c>
      <c r="D782" s="212">
        <v>0</v>
      </c>
      <c r="E782" s="265">
        <v>0</v>
      </c>
      <c r="F782" s="98">
        <f>HLOOKUP(C782,$AH$2:$BU$3,2,0)</f>
        <v>1150</v>
      </c>
      <c r="G782" s="99">
        <f>D782*E782*F782</f>
        <v>0</v>
      </c>
      <c r="H782" s="266"/>
      <c r="I782" s="267" t="s">
        <v>303</v>
      </c>
      <c r="J782" s="100" t="str">
        <f>VLOOKUP(I782,Presupuesto!$B$11:$C$566,2,0)</f>
        <v>VIATICOS (26200-00)</v>
      </c>
      <c r="K782" s="268" t="str">
        <f t="shared" si="85"/>
        <v>Gobernabilidad y Procesos  de Gestión Descentralizada en Redes</v>
      </c>
      <c r="L782" s="268" t="s">
        <v>414</v>
      </c>
    </row>
    <row r="783" spans="3:12" ht="15.75" thickBot="1"/>
    <row r="784" spans="3:12" ht="15.75" thickBot="1">
      <c r="C784" s="29" t="s">
        <v>43</v>
      </c>
      <c r="D784" s="30">
        <f>SUM(G791:G800)</f>
        <v>39870.833333333336</v>
      </c>
      <c r="E784" s="87"/>
      <c r="F784" s="87"/>
      <c r="G784" s="87"/>
      <c r="H784" s="70"/>
      <c r="I784" s="70"/>
      <c r="J784" s="70"/>
      <c r="K784" s="106"/>
    </row>
    <row r="785" spans="3:12">
      <c r="C785" s="69"/>
      <c r="D785" s="31"/>
      <c r="E785" s="87"/>
      <c r="F785" s="87"/>
      <c r="G785" s="87"/>
      <c r="H785" s="70"/>
      <c r="I785" s="70"/>
      <c r="J785" s="70"/>
      <c r="K785" s="106"/>
    </row>
    <row r="786" spans="3:12">
      <c r="C786" s="69"/>
      <c r="D786" s="31"/>
      <c r="E786" s="87"/>
      <c r="F786" s="87"/>
      <c r="G786" s="87"/>
      <c r="H786" s="70"/>
      <c r="I786" s="70"/>
      <c r="J786" s="70"/>
      <c r="K786" s="106"/>
    </row>
    <row r="787" spans="3:12" ht="15.75">
      <c r="C787" s="199" t="s">
        <v>394</v>
      </c>
      <c r="D787" s="300" t="s">
        <v>2419</v>
      </c>
      <c r="E787" s="87"/>
      <c r="F787" s="87"/>
      <c r="G787" s="87"/>
      <c r="H787" s="70"/>
      <c r="I787" s="70"/>
      <c r="J787" s="70"/>
      <c r="K787" s="106"/>
    </row>
    <row r="788" spans="3:12" ht="18.75">
      <c r="C788" s="203" t="str">
        <f>IFERROR(VLOOKUP(D787,'Desarrollo e Innov. Curricular'!$G:$H,2,FALSE),IFERROR(VLOOKUP(D787,'Investigación Científica'!$G:$H,2,FALSE),IFERROR(VLOOKUP(D787,'Vinculación Univ. Sociedad'!$G:$H,2,FALSE),IFERROR(VLOOKUP(D787,'Docencia y Profesorado Universi'!$G:$H,2,FALSE),IFERROR(VLOOKUP(D787,'Estudiantes y Graduados'!$G:$H,2,FALSE),IFERROR(VLOOKUP(D787,'10Gestion Administrativa'!$G:$H,2,FALSE),IFERROR(VLOOKUP(D787,'Gestión Académica'!$G:$H,2,FALSE),IFERROR(VLOOKUP(D787,'Aseguramiento de la Calidad'!$G:$H,2,FALSE),IFERROR(VLOOKUP(D787,'Gestión del Conocimiento'!$G:$H,2,FALSE),IFERROR(VLOOKUP(D787,'Gobernabilidad y Procesos...'!$G:$H,2,FALSE),IFERROR(VLOOKUP(D787,'Gestión del Talento Humano'!$G:$H,2,FALSE),IFERROR(VLOOKUP(D787,'Internacionalización de la E.S.'!$G:$H,2,FALSE),IFERROR(VLOOKUP(D787,'Cultura de Innovación Insti...'!$G:$H,2,FALSE),VLOOKUP(D787,'Lo Esencial de la Reforma Univ.'!$G:$H,2,0))))))))))))))</f>
        <v>5. Promocionar la investigación de la Facultad en la Semana Científica de la UNAH.</v>
      </c>
      <c r="D788" s="31"/>
      <c r="E788" s="87"/>
      <c r="F788" s="87"/>
      <c r="G788" s="87"/>
      <c r="H788" s="70"/>
      <c r="I788" s="70"/>
      <c r="J788" s="70"/>
      <c r="K788" s="106"/>
    </row>
    <row r="789" spans="3:12" ht="15.75" thickBot="1">
      <c r="C789" s="69"/>
      <c r="D789" s="31"/>
      <c r="E789" s="87"/>
      <c r="F789" s="87"/>
      <c r="G789" s="87"/>
      <c r="H789" s="70"/>
      <c r="I789" s="70"/>
      <c r="J789" s="70"/>
      <c r="K789" s="106"/>
    </row>
    <row r="790" spans="3:12" ht="30.75" thickBot="1">
      <c r="C790" s="120" t="s">
        <v>44</v>
      </c>
      <c r="D790" s="123" t="s">
        <v>45</v>
      </c>
      <c r="E790" s="122" t="s">
        <v>55</v>
      </c>
      <c r="F790" s="122" t="s">
        <v>57</v>
      </c>
      <c r="G790" s="121" t="s">
        <v>27</v>
      </c>
      <c r="H790" s="127" t="s">
        <v>133</v>
      </c>
      <c r="I790" s="122" t="s">
        <v>46</v>
      </c>
      <c r="J790" s="122" t="s">
        <v>134</v>
      </c>
      <c r="K790" s="122" t="s">
        <v>412</v>
      </c>
      <c r="L790" s="122" t="s">
        <v>413</v>
      </c>
    </row>
    <row r="791" spans="3:12">
      <c r="C791" s="260" t="s">
        <v>47</v>
      </c>
      <c r="D791" s="797">
        <v>350</v>
      </c>
      <c r="E791" s="261"/>
      <c r="F791" s="109">
        <v>30000</v>
      </c>
      <c r="G791" s="262">
        <f t="shared" ref="G791:G799" si="86">E791*F791</f>
        <v>0</v>
      </c>
      <c r="H791" s="263" t="s">
        <v>131</v>
      </c>
      <c r="I791" s="110" t="s">
        <v>705</v>
      </c>
      <c r="J791" s="110" t="str">
        <f>VLOOKUP(I791,Presupuesto!$B$11:$C$566,2,0)</f>
        <v>SERVICIOS DE CAPACITACION.</v>
      </c>
      <c r="K791" s="264" t="s">
        <v>1382</v>
      </c>
      <c r="L791" s="110" t="s">
        <v>396</v>
      </c>
    </row>
    <row r="792" spans="3:12">
      <c r="C792" s="93" t="s">
        <v>48</v>
      </c>
      <c r="D792" s="798"/>
      <c r="E792" s="195">
        <v>10</v>
      </c>
      <c r="F792" s="94">
        <v>0</v>
      </c>
      <c r="G792" s="91">
        <f t="shared" si="86"/>
        <v>0</v>
      </c>
      <c r="H792" s="155"/>
      <c r="I792" s="92" t="s">
        <v>723</v>
      </c>
      <c r="J792" s="92" t="str">
        <f>VLOOKUP(I792,Presupuesto!$B$11:$C$566,2,0)</f>
        <v>SERVICIOS DE IMPRENTA PUBLIC.Y REPRODUCCION</v>
      </c>
      <c r="K792" s="92" t="str">
        <f>$K$17</f>
        <v>Gobernabilidad y Procesos  de Gestión Descentralizada en Redes</v>
      </c>
      <c r="L792" s="92" t="s">
        <v>414</v>
      </c>
    </row>
    <row r="793" spans="3:12">
      <c r="C793" s="93" t="s">
        <v>49</v>
      </c>
      <c r="D793" s="798"/>
      <c r="E793" s="195">
        <f>D791</f>
        <v>350</v>
      </c>
      <c r="F793" s="94">
        <v>100</v>
      </c>
      <c r="G793" s="91">
        <f t="shared" si="86"/>
        <v>35000</v>
      </c>
      <c r="H793" s="155" t="s">
        <v>131</v>
      </c>
      <c r="I793" s="92" t="s">
        <v>798</v>
      </c>
      <c r="J793" s="92" t="str">
        <f>VLOOKUP(I793,Presupuesto!$B$11:$C$566,2,0)</f>
        <v>ALIMENTOS B EBIDAS PARA PERSONAS</v>
      </c>
      <c r="K793" s="92" t="str">
        <f t="shared" ref="K793:K800" si="87">$K$17</f>
        <v>Gobernabilidad y Procesos  de Gestión Descentralizada en Redes</v>
      </c>
      <c r="L793" s="92" t="s">
        <v>398</v>
      </c>
    </row>
    <row r="794" spans="3:12">
      <c r="C794" s="93" t="s">
        <v>50</v>
      </c>
      <c r="D794" s="798"/>
      <c r="E794" s="145">
        <v>0</v>
      </c>
      <c r="F794" s="112">
        <v>10000</v>
      </c>
      <c r="G794" s="91">
        <f t="shared" si="86"/>
        <v>0</v>
      </c>
      <c r="H794" s="155"/>
      <c r="I794" s="258" t="s">
        <v>302</v>
      </c>
      <c r="J794" s="92" t="str">
        <f>VLOOKUP(I794,Presupuesto!$B$11:$C$566,2,0)</f>
        <v>PASAJES (26100-00)</v>
      </c>
      <c r="K794" s="92" t="str">
        <f t="shared" si="87"/>
        <v>Gobernabilidad y Procesos  de Gestión Descentralizada en Redes</v>
      </c>
      <c r="L794" s="92" t="s">
        <v>414</v>
      </c>
    </row>
    <row r="795" spans="3:12">
      <c r="C795" s="93" t="s">
        <v>421</v>
      </c>
      <c r="D795" s="798"/>
      <c r="E795" s="145">
        <v>0</v>
      </c>
      <c r="F795" s="112">
        <v>250</v>
      </c>
      <c r="G795" s="91">
        <f t="shared" si="86"/>
        <v>0</v>
      </c>
      <c r="H795" s="155"/>
      <c r="I795" s="92" t="s">
        <v>827</v>
      </c>
      <c r="J795" s="92" t="str">
        <f>VLOOKUP(I795,Presupuesto!$B$11:$C$566,2,0)</f>
        <v>PRODUCTOS PAPEL Y CARTON</v>
      </c>
      <c r="K795" s="92" t="str">
        <f t="shared" si="87"/>
        <v>Gobernabilidad y Procesos  de Gestión Descentralizada en Redes</v>
      </c>
      <c r="L795" s="92" t="s">
        <v>414</v>
      </c>
    </row>
    <row r="796" spans="3:12">
      <c r="C796" s="93" t="s">
        <v>51</v>
      </c>
      <c r="D796" s="798"/>
      <c r="E796" s="195">
        <f>(D791*25)/500</f>
        <v>17.5</v>
      </c>
      <c r="F796" s="94">
        <v>85</v>
      </c>
      <c r="G796" s="91">
        <f t="shared" si="86"/>
        <v>1487.5</v>
      </c>
      <c r="H796" s="155" t="s">
        <v>131</v>
      </c>
      <c r="I796" s="92" t="s">
        <v>827</v>
      </c>
      <c r="J796" s="92" t="str">
        <f>VLOOKUP(I796,Presupuesto!$B$11:$C$566,2,0)</f>
        <v>PRODUCTOS PAPEL Y CARTON</v>
      </c>
      <c r="K796" s="92" t="str">
        <f t="shared" si="87"/>
        <v>Gobernabilidad y Procesos  de Gestión Descentralizada en Redes</v>
      </c>
      <c r="L796" s="92" t="s">
        <v>414</v>
      </c>
    </row>
    <row r="797" spans="3:12">
      <c r="C797" s="93" t="s">
        <v>125</v>
      </c>
      <c r="D797" s="798"/>
      <c r="E797" s="195">
        <f>D791/12</f>
        <v>29.166666666666668</v>
      </c>
      <c r="F797" s="94">
        <v>36</v>
      </c>
      <c r="G797" s="91">
        <f t="shared" si="86"/>
        <v>1050</v>
      </c>
      <c r="H797" s="155" t="s">
        <v>131</v>
      </c>
      <c r="I797" s="92" t="s">
        <v>948</v>
      </c>
      <c r="J797" s="92" t="str">
        <f>VLOOKUP(I797,Presupuesto!$B$11:$C$566,2,0)</f>
        <v>UTILES DE ESCRITORIO, OFICINA Y ENSE¥ANZA</v>
      </c>
      <c r="K797" s="92" t="str">
        <f t="shared" si="87"/>
        <v>Gobernabilidad y Procesos  de Gestión Descentralizada en Redes</v>
      </c>
      <c r="L797" s="92" t="s">
        <v>414</v>
      </c>
    </row>
    <row r="798" spans="3:12">
      <c r="C798" s="93" t="s">
        <v>34</v>
      </c>
      <c r="D798" s="798"/>
      <c r="E798" s="195">
        <f>D791/12</f>
        <v>29.166666666666668</v>
      </c>
      <c r="F798" s="94">
        <v>80</v>
      </c>
      <c r="G798" s="91">
        <f t="shared" si="86"/>
        <v>2333.3333333333335</v>
      </c>
      <c r="H798" s="155" t="s">
        <v>131</v>
      </c>
      <c r="I798" s="92" t="s">
        <v>948</v>
      </c>
      <c r="J798" s="92" t="str">
        <f>VLOOKUP(I798,Presupuesto!$B$11:$C$566,2,0)</f>
        <v>UTILES DE ESCRITORIO, OFICINA Y ENSE¥ANZA</v>
      </c>
      <c r="K798" s="92" t="str">
        <f t="shared" si="87"/>
        <v>Gobernabilidad y Procesos  de Gestión Descentralizada en Redes</v>
      </c>
      <c r="L798" s="92" t="s">
        <v>414</v>
      </c>
    </row>
    <row r="799" spans="3:12">
      <c r="C799" s="103" t="s">
        <v>52</v>
      </c>
      <c r="D799" s="798"/>
      <c r="E799" s="207">
        <v>0</v>
      </c>
      <c r="F799" s="113">
        <v>25</v>
      </c>
      <c r="G799" s="91">
        <f t="shared" si="86"/>
        <v>0</v>
      </c>
      <c r="H799" s="155"/>
      <c r="I799" s="92" t="s">
        <v>948</v>
      </c>
      <c r="J799" s="92" t="str">
        <f>VLOOKUP(I799,Presupuesto!$B$11:$C$566,2,0)</f>
        <v>UTILES DE ESCRITORIO, OFICINA Y ENSE¥ANZA</v>
      </c>
      <c r="K799" s="92" t="str">
        <f t="shared" si="87"/>
        <v>Gobernabilidad y Procesos  de Gestión Descentralizada en Redes</v>
      </c>
      <c r="L799" s="92" t="s">
        <v>414</v>
      </c>
    </row>
    <row r="800" spans="3:12" ht="15.75" thickBot="1">
      <c r="C800" s="211" t="s">
        <v>434</v>
      </c>
      <c r="D800" s="212">
        <v>0</v>
      </c>
      <c r="E800" s="265">
        <v>0</v>
      </c>
      <c r="F800" s="98">
        <f>HLOOKUP(C800,$AH$2:$BU$3,2,0)</f>
        <v>1150</v>
      </c>
      <c r="G800" s="99">
        <f>D800*E800*F800</f>
        <v>0</v>
      </c>
      <c r="H800" s="266"/>
      <c r="I800" s="267" t="s">
        <v>303</v>
      </c>
      <c r="J800" s="100" t="str">
        <f>VLOOKUP(I800,Presupuesto!$B$11:$C$566,2,0)</f>
        <v>VIATICOS (26200-00)</v>
      </c>
      <c r="K800" s="268" t="str">
        <f t="shared" si="87"/>
        <v>Gobernabilidad y Procesos  de Gestión Descentralizada en Redes</v>
      </c>
      <c r="L800" s="268" t="s">
        <v>414</v>
      </c>
    </row>
    <row r="801" spans="3:12" ht="15.75" thickBot="1"/>
    <row r="802" spans="3:12" ht="15.75" thickBot="1">
      <c r="C802" s="29" t="s">
        <v>43</v>
      </c>
      <c r="D802" s="30">
        <f>SUM(G809:G818)</f>
        <v>12000</v>
      </c>
      <c r="E802" s="87"/>
      <c r="F802" s="87"/>
      <c r="G802" s="87"/>
      <c r="H802" s="70"/>
      <c r="I802" s="70"/>
      <c r="J802" s="70"/>
      <c r="K802" s="106"/>
    </row>
    <row r="803" spans="3:12">
      <c r="C803" s="69"/>
      <c r="D803" s="31"/>
      <c r="E803" s="87"/>
      <c r="F803" s="87"/>
      <c r="G803" s="87"/>
      <c r="H803" s="70"/>
      <c r="I803" s="70"/>
      <c r="J803" s="70"/>
      <c r="K803" s="106"/>
    </row>
    <row r="804" spans="3:12">
      <c r="C804" s="69"/>
      <c r="D804" s="31"/>
      <c r="E804" s="87"/>
      <c r="F804" s="87"/>
      <c r="G804" s="87"/>
      <c r="H804" s="70"/>
      <c r="I804" s="70"/>
      <c r="J804" s="70"/>
      <c r="K804" s="106"/>
    </row>
    <row r="805" spans="3:12" ht="15.75">
      <c r="C805" s="199" t="s">
        <v>394</v>
      </c>
      <c r="D805" s="300" t="s">
        <v>2425</v>
      </c>
      <c r="E805" s="87"/>
      <c r="F805" s="87"/>
      <c r="G805" s="87"/>
      <c r="H805" s="70"/>
      <c r="I805" s="70"/>
      <c r="J805" s="70"/>
      <c r="K805" s="106"/>
    </row>
    <row r="806" spans="3:12" ht="18.75">
      <c r="C806" s="203" t="str">
        <f>IFERROR(VLOOKUP(D805,'Desarrollo e Innov. Curricular'!$G:$H,2,FALSE),IFERROR(VLOOKUP(D805,'Investigación Científica'!$G:$H,2,FALSE),IFERROR(VLOOKUP(D805,'Vinculación Univ. Sociedad'!$G:$H,2,FALSE),IFERROR(VLOOKUP(D805,'Docencia y Profesorado Universi'!$G:$H,2,FALSE),IFERROR(VLOOKUP(D805,'Estudiantes y Graduados'!$G:$H,2,FALSE),IFERROR(VLOOKUP(D805,'10Gestion Administrativa'!$G:$H,2,FALSE),IFERROR(VLOOKUP(D805,'Gestión Académica'!$G:$H,2,FALSE),IFERROR(VLOOKUP(D805,'Aseguramiento de la Calidad'!$G:$H,2,FALSE),IFERROR(VLOOKUP(D805,'Gestión del Conocimiento'!$G:$H,2,FALSE),IFERROR(VLOOKUP(D805,'Gobernabilidad y Procesos...'!$G:$H,2,FALSE),IFERROR(VLOOKUP(D805,'Gestión del Talento Humano'!$G:$H,2,FALSE),IFERROR(VLOOKUP(D805,'Internacionalización de la E.S.'!$G:$H,2,FALSE),IFERROR(VLOOKUP(D805,'Cultura de Innovación Insti...'!$G:$H,2,FALSE),VLOOKUP(D805,'Lo Esencial de la Reforma Univ.'!$G:$H,2,0))))))))))))))</f>
        <v>5. Promocionar la investigación de la Facultad en la Semana Científica de la UNAH.</v>
      </c>
      <c r="D806" s="31"/>
      <c r="E806" s="87"/>
      <c r="F806" s="87"/>
      <c r="G806" s="87"/>
      <c r="H806" s="70"/>
      <c r="I806" s="70"/>
      <c r="J806" s="70"/>
      <c r="K806" s="106"/>
    </row>
    <row r="807" spans="3:12" ht="15.75" thickBot="1">
      <c r="C807" s="69"/>
      <c r="D807" s="31"/>
      <c r="E807" s="87"/>
      <c r="F807" s="87"/>
      <c r="G807" s="87"/>
      <c r="H807" s="70"/>
      <c r="I807" s="70"/>
      <c r="J807" s="70"/>
      <c r="K807" s="106"/>
    </row>
    <row r="808" spans="3:12" ht="30.75" thickBot="1">
      <c r="C808" s="120" t="s">
        <v>44</v>
      </c>
      <c r="D808" s="123" t="s">
        <v>45</v>
      </c>
      <c r="E808" s="122" t="s">
        <v>55</v>
      </c>
      <c r="F808" s="122" t="s">
        <v>57</v>
      </c>
      <c r="G808" s="121" t="s">
        <v>27</v>
      </c>
      <c r="H808" s="127" t="s">
        <v>133</v>
      </c>
      <c r="I808" s="122" t="s">
        <v>46</v>
      </c>
      <c r="J808" s="122" t="s">
        <v>134</v>
      </c>
      <c r="K808" s="122" t="s">
        <v>412</v>
      </c>
      <c r="L808" s="122" t="s">
        <v>413</v>
      </c>
    </row>
    <row r="809" spans="3:12">
      <c r="C809" s="260" t="s">
        <v>47</v>
      </c>
      <c r="D809" s="797">
        <v>30</v>
      </c>
      <c r="E809" s="261"/>
      <c r="F809" s="109">
        <v>30000</v>
      </c>
      <c r="G809" s="262">
        <f t="shared" ref="G809:G817" si="88">E809*F809</f>
        <v>0</v>
      </c>
      <c r="H809" s="263" t="s">
        <v>131</v>
      </c>
      <c r="I809" s="110" t="s">
        <v>705</v>
      </c>
      <c r="J809" s="110" t="str">
        <f>VLOOKUP(I809,Presupuesto!$B$11:$C$566,2,0)</f>
        <v>SERVICIOS DE CAPACITACION.</v>
      </c>
      <c r="K809" s="264" t="s">
        <v>1382</v>
      </c>
      <c r="L809" s="110" t="s">
        <v>396</v>
      </c>
    </row>
    <row r="810" spans="3:12">
      <c r="C810" s="93" t="s">
        <v>48</v>
      </c>
      <c r="D810" s="798"/>
      <c r="E810" s="195">
        <v>10</v>
      </c>
      <c r="F810" s="94">
        <v>0</v>
      </c>
      <c r="G810" s="91">
        <f t="shared" si="88"/>
        <v>0</v>
      </c>
      <c r="H810" s="155"/>
      <c r="I810" s="92" t="s">
        <v>723</v>
      </c>
      <c r="J810" s="92" t="str">
        <f>VLOOKUP(I810,Presupuesto!$B$11:$C$566,2,0)</f>
        <v>SERVICIOS DE IMPRENTA PUBLIC.Y REPRODUCCION</v>
      </c>
      <c r="K810" s="92" t="str">
        <f>$K$17</f>
        <v>Gobernabilidad y Procesos  de Gestión Descentralizada en Redes</v>
      </c>
      <c r="L810" s="92" t="s">
        <v>414</v>
      </c>
    </row>
    <row r="811" spans="3:12">
      <c r="C811" s="93" t="s">
        <v>49</v>
      </c>
      <c r="D811" s="798"/>
      <c r="E811" s="195">
        <f>D809</f>
        <v>30</v>
      </c>
      <c r="F811" s="94">
        <v>400</v>
      </c>
      <c r="G811" s="91">
        <f t="shared" si="88"/>
        <v>12000</v>
      </c>
      <c r="H811" s="155" t="s">
        <v>131</v>
      </c>
      <c r="I811" s="92" t="s">
        <v>798</v>
      </c>
      <c r="J811" s="92" t="str">
        <f>VLOOKUP(I811,Presupuesto!$B$11:$C$566,2,0)</f>
        <v>ALIMENTOS B EBIDAS PARA PERSONAS</v>
      </c>
      <c r="K811" s="92" t="str">
        <f t="shared" ref="K811:K818" si="89">$K$17</f>
        <v>Gobernabilidad y Procesos  de Gestión Descentralizada en Redes</v>
      </c>
      <c r="L811" s="92" t="s">
        <v>398</v>
      </c>
    </row>
    <row r="812" spans="3:12">
      <c r="C812" s="93" t="s">
        <v>50</v>
      </c>
      <c r="D812" s="798"/>
      <c r="E812" s="145">
        <v>0</v>
      </c>
      <c r="F812" s="112">
        <v>10000</v>
      </c>
      <c r="G812" s="91">
        <f t="shared" si="88"/>
        <v>0</v>
      </c>
      <c r="H812" s="155"/>
      <c r="I812" s="258" t="s">
        <v>302</v>
      </c>
      <c r="J812" s="92" t="str">
        <f>VLOOKUP(I812,Presupuesto!$B$11:$C$566,2,0)</f>
        <v>PASAJES (26100-00)</v>
      </c>
      <c r="K812" s="92" t="str">
        <f t="shared" si="89"/>
        <v>Gobernabilidad y Procesos  de Gestión Descentralizada en Redes</v>
      </c>
      <c r="L812" s="92" t="s">
        <v>414</v>
      </c>
    </row>
    <row r="813" spans="3:12">
      <c r="C813" s="93" t="s">
        <v>421</v>
      </c>
      <c r="D813" s="798"/>
      <c r="E813" s="145">
        <v>0</v>
      </c>
      <c r="F813" s="112">
        <v>250</v>
      </c>
      <c r="G813" s="91">
        <f t="shared" si="88"/>
        <v>0</v>
      </c>
      <c r="H813" s="155"/>
      <c r="I813" s="92" t="s">
        <v>827</v>
      </c>
      <c r="J813" s="92" t="str">
        <f>VLOOKUP(I813,Presupuesto!$B$11:$C$566,2,0)</f>
        <v>PRODUCTOS PAPEL Y CARTON</v>
      </c>
      <c r="K813" s="92" t="str">
        <f t="shared" si="89"/>
        <v>Gobernabilidad y Procesos  de Gestión Descentralizada en Redes</v>
      </c>
      <c r="L813" s="92" t="s">
        <v>414</v>
      </c>
    </row>
    <row r="814" spans="3:12">
      <c r="C814" s="93" t="s">
        <v>51</v>
      </c>
      <c r="D814" s="798"/>
      <c r="E814" s="195">
        <v>0</v>
      </c>
      <c r="F814" s="94">
        <v>85</v>
      </c>
      <c r="G814" s="91">
        <f t="shared" si="88"/>
        <v>0</v>
      </c>
      <c r="H814" s="155"/>
      <c r="I814" s="92" t="s">
        <v>827</v>
      </c>
      <c r="J814" s="92" t="str">
        <f>VLOOKUP(I814,Presupuesto!$B$11:$C$566,2,0)</f>
        <v>PRODUCTOS PAPEL Y CARTON</v>
      </c>
      <c r="K814" s="92" t="str">
        <f t="shared" si="89"/>
        <v>Gobernabilidad y Procesos  de Gestión Descentralizada en Redes</v>
      </c>
      <c r="L814" s="92" t="s">
        <v>414</v>
      </c>
    </row>
    <row r="815" spans="3:12">
      <c r="C815" s="93" t="s">
        <v>125</v>
      </c>
      <c r="D815" s="798"/>
      <c r="E815" s="195">
        <v>0</v>
      </c>
      <c r="F815" s="94">
        <v>36</v>
      </c>
      <c r="G815" s="91">
        <f t="shared" si="88"/>
        <v>0</v>
      </c>
      <c r="H815" s="155"/>
      <c r="I815" s="92" t="s">
        <v>948</v>
      </c>
      <c r="J815" s="92" t="str">
        <f>VLOOKUP(I815,Presupuesto!$B$11:$C$566,2,0)</f>
        <v>UTILES DE ESCRITORIO, OFICINA Y ENSE¥ANZA</v>
      </c>
      <c r="K815" s="92" t="str">
        <f t="shared" si="89"/>
        <v>Gobernabilidad y Procesos  de Gestión Descentralizada en Redes</v>
      </c>
      <c r="L815" s="92" t="s">
        <v>414</v>
      </c>
    </row>
    <row r="816" spans="3:12">
      <c r="C816" s="93" t="s">
        <v>34</v>
      </c>
      <c r="D816" s="798"/>
      <c r="E816" s="195">
        <v>0</v>
      </c>
      <c r="F816" s="94">
        <v>80</v>
      </c>
      <c r="G816" s="91">
        <f t="shared" si="88"/>
        <v>0</v>
      </c>
      <c r="H816" s="155"/>
      <c r="I816" s="92" t="s">
        <v>948</v>
      </c>
      <c r="J816" s="92" t="str">
        <f>VLOOKUP(I816,Presupuesto!$B$11:$C$566,2,0)</f>
        <v>UTILES DE ESCRITORIO, OFICINA Y ENSE¥ANZA</v>
      </c>
      <c r="K816" s="92" t="str">
        <f t="shared" si="89"/>
        <v>Gobernabilidad y Procesos  de Gestión Descentralizada en Redes</v>
      </c>
      <c r="L816" s="92" t="s">
        <v>414</v>
      </c>
    </row>
    <row r="817" spans="3:12">
      <c r="C817" s="103" t="s">
        <v>52</v>
      </c>
      <c r="D817" s="798"/>
      <c r="E817" s="207">
        <v>0</v>
      </c>
      <c r="F817" s="113">
        <v>25</v>
      </c>
      <c r="G817" s="91">
        <f t="shared" si="88"/>
        <v>0</v>
      </c>
      <c r="H817" s="155"/>
      <c r="I817" s="92" t="s">
        <v>948</v>
      </c>
      <c r="J817" s="92" t="str">
        <f>VLOOKUP(I817,Presupuesto!$B$11:$C$566,2,0)</f>
        <v>UTILES DE ESCRITORIO, OFICINA Y ENSE¥ANZA</v>
      </c>
      <c r="K817" s="92" t="str">
        <f t="shared" si="89"/>
        <v>Gobernabilidad y Procesos  de Gestión Descentralizada en Redes</v>
      </c>
      <c r="L817" s="92" t="s">
        <v>414</v>
      </c>
    </row>
    <row r="818" spans="3:12" ht="15.75" thickBot="1">
      <c r="C818" s="211" t="s">
        <v>434</v>
      </c>
      <c r="D818" s="212">
        <v>0</v>
      </c>
      <c r="E818" s="265">
        <v>0</v>
      </c>
      <c r="F818" s="98">
        <f>HLOOKUP(C818,$AH$2:$BU$3,2,0)</f>
        <v>1150</v>
      </c>
      <c r="G818" s="99">
        <f>D818*E818*F818</f>
        <v>0</v>
      </c>
      <c r="H818" s="266"/>
      <c r="I818" s="267" t="s">
        <v>303</v>
      </c>
      <c r="J818" s="100" t="str">
        <f>VLOOKUP(I818,Presupuesto!$B$11:$C$566,2,0)</f>
        <v>VIATICOS (26200-00)</v>
      </c>
      <c r="K818" s="268" t="str">
        <f t="shared" si="89"/>
        <v>Gobernabilidad y Procesos  de Gestión Descentralizada en Redes</v>
      </c>
      <c r="L818" s="268" t="s">
        <v>414</v>
      </c>
    </row>
    <row r="819" spans="3:12" ht="15.75" thickBot="1"/>
    <row r="820" spans="3:12" ht="15.75" thickBot="1">
      <c r="C820" s="29" t="s">
        <v>43</v>
      </c>
      <c r="D820" s="30">
        <f>SUM(G827:G836)</f>
        <v>20250</v>
      </c>
      <c r="E820" s="87"/>
      <c r="F820" s="87"/>
      <c r="G820" s="87"/>
      <c r="H820" s="70"/>
      <c r="I820" s="70"/>
      <c r="J820" s="70"/>
      <c r="K820" s="106"/>
    </row>
    <row r="821" spans="3:12">
      <c r="C821" s="69"/>
      <c r="D821" s="31"/>
      <c r="E821" s="87"/>
      <c r="F821" s="87"/>
      <c r="G821" s="87"/>
      <c r="H821" s="70"/>
      <c r="I821" s="70"/>
      <c r="J821" s="70"/>
      <c r="K821" s="106"/>
    </row>
    <row r="822" spans="3:12">
      <c r="C822" s="69"/>
      <c r="D822" s="31"/>
      <c r="E822" s="87"/>
      <c r="F822" s="87"/>
      <c r="G822" s="87"/>
      <c r="H822" s="70"/>
      <c r="I822" s="70"/>
      <c r="J822" s="70"/>
      <c r="K822" s="106"/>
    </row>
    <row r="823" spans="3:12" ht="15.75">
      <c r="C823" s="199" t="s">
        <v>394</v>
      </c>
      <c r="D823" s="300" t="s">
        <v>2426</v>
      </c>
      <c r="E823" s="87"/>
      <c r="F823" s="87"/>
      <c r="G823" s="87"/>
      <c r="H823" s="70"/>
      <c r="I823" s="70"/>
      <c r="J823" s="70"/>
      <c r="K823" s="106"/>
    </row>
    <row r="824" spans="3:12" ht="18.75">
      <c r="C824" s="203" t="str">
        <f>IFERROR(VLOOKUP(D823,'Desarrollo e Innov. Curricular'!$G:$H,2,FALSE),IFERROR(VLOOKUP(D823,'Investigación Científica'!$G:$H,2,FALSE),IFERROR(VLOOKUP(D823,'Vinculación Univ. Sociedad'!$G:$H,2,FALSE),IFERROR(VLOOKUP(D823,'Docencia y Profesorado Universi'!$G:$H,2,FALSE),IFERROR(VLOOKUP(D823,'Estudiantes y Graduados'!$G:$H,2,FALSE),IFERROR(VLOOKUP(D823,'10Gestion Administrativa'!$G:$H,2,FALSE),IFERROR(VLOOKUP(D823,'Gestión Académica'!$G:$H,2,FALSE),IFERROR(VLOOKUP(D823,'Aseguramiento de la Calidad'!$G:$H,2,FALSE),IFERROR(VLOOKUP(D823,'Gestión del Conocimiento'!$G:$H,2,FALSE),IFERROR(VLOOKUP(D823,'Gobernabilidad y Procesos...'!$G:$H,2,FALSE),IFERROR(VLOOKUP(D823,'Gestión del Talento Humano'!$G:$H,2,FALSE),IFERROR(VLOOKUP(D823,'Internacionalización de la E.S.'!$G:$H,2,FALSE),IFERROR(VLOOKUP(D823,'Cultura de Innovación Insti...'!$G:$H,2,FALSE),VLOOKUP(D823,'Lo Esencial de la Reforma Univ.'!$G:$H,2,0))))))))))))))</f>
        <v>5. Promocionar la investigación de la Facultad en la Semana Científica de la UNAH.</v>
      </c>
      <c r="D824" s="31"/>
      <c r="E824" s="87"/>
      <c r="F824" s="87"/>
      <c r="G824" s="87"/>
      <c r="H824" s="70"/>
      <c r="I824" s="70"/>
      <c r="J824" s="70"/>
      <c r="K824" s="106"/>
    </row>
    <row r="825" spans="3:12" ht="15.75" thickBot="1">
      <c r="C825" s="69"/>
      <c r="D825" s="31"/>
      <c r="E825" s="87"/>
      <c r="F825" s="87"/>
      <c r="G825" s="87"/>
      <c r="H825" s="70"/>
      <c r="I825" s="70"/>
      <c r="J825" s="70"/>
      <c r="K825" s="106"/>
    </row>
    <row r="826" spans="3:12" ht="30.75" thickBot="1">
      <c r="C826" s="120" t="s">
        <v>44</v>
      </c>
      <c r="D826" s="123" t="s">
        <v>45</v>
      </c>
      <c r="E826" s="122" t="s">
        <v>55</v>
      </c>
      <c r="F826" s="122" t="s">
        <v>57</v>
      </c>
      <c r="G826" s="121" t="s">
        <v>27</v>
      </c>
      <c r="H826" s="127" t="s">
        <v>133</v>
      </c>
      <c r="I826" s="122" t="s">
        <v>46</v>
      </c>
      <c r="J826" s="122" t="s">
        <v>134</v>
      </c>
      <c r="K826" s="122" t="s">
        <v>412</v>
      </c>
      <c r="L826" s="122" t="s">
        <v>413</v>
      </c>
    </row>
    <row r="827" spans="3:12">
      <c r="C827" s="260" t="s">
        <v>47</v>
      </c>
      <c r="D827" s="797">
        <v>90</v>
      </c>
      <c r="E827" s="261"/>
      <c r="F827" s="109">
        <v>30000</v>
      </c>
      <c r="G827" s="262">
        <f t="shared" ref="G827:G835" si="90">E827*F827</f>
        <v>0</v>
      </c>
      <c r="H827" s="263" t="s">
        <v>131</v>
      </c>
      <c r="I827" s="110" t="s">
        <v>705</v>
      </c>
      <c r="J827" s="110" t="str">
        <f>VLOOKUP(I827,Presupuesto!$B$11:$C$566,2,0)</f>
        <v>SERVICIOS DE CAPACITACION.</v>
      </c>
      <c r="K827" s="264" t="s">
        <v>1382</v>
      </c>
      <c r="L827" s="110" t="s">
        <v>396</v>
      </c>
    </row>
    <row r="828" spans="3:12">
      <c r="C828" s="93" t="s">
        <v>48</v>
      </c>
      <c r="D828" s="798"/>
      <c r="E828" s="195">
        <v>10</v>
      </c>
      <c r="F828" s="94">
        <v>0</v>
      </c>
      <c r="G828" s="91">
        <f t="shared" si="90"/>
        <v>0</v>
      </c>
      <c r="H828" s="155"/>
      <c r="I828" s="92" t="s">
        <v>723</v>
      </c>
      <c r="J828" s="92" t="str">
        <f>VLOOKUP(I828,Presupuesto!$B$11:$C$566,2,0)</f>
        <v>SERVICIOS DE IMPRENTA PUBLIC.Y REPRODUCCION</v>
      </c>
      <c r="K828" s="92" t="str">
        <f>$K$17</f>
        <v>Gobernabilidad y Procesos  de Gestión Descentralizada en Redes</v>
      </c>
      <c r="L828" s="92" t="s">
        <v>414</v>
      </c>
    </row>
    <row r="829" spans="3:12">
      <c r="C829" s="93" t="s">
        <v>49</v>
      </c>
      <c r="D829" s="798"/>
      <c r="E829" s="195">
        <f>D827</f>
        <v>90</v>
      </c>
      <c r="F829" s="94">
        <v>225</v>
      </c>
      <c r="G829" s="91">
        <f t="shared" si="90"/>
        <v>20250</v>
      </c>
      <c r="H829" s="155" t="s">
        <v>131</v>
      </c>
      <c r="I829" s="92" t="s">
        <v>798</v>
      </c>
      <c r="J829" s="92" t="str">
        <f>VLOOKUP(I829,Presupuesto!$B$11:$C$566,2,0)</f>
        <v>ALIMENTOS B EBIDAS PARA PERSONAS</v>
      </c>
      <c r="K829" s="92" t="str">
        <f t="shared" ref="K829:K836" si="91">$K$17</f>
        <v>Gobernabilidad y Procesos  de Gestión Descentralizada en Redes</v>
      </c>
      <c r="L829" s="92" t="s">
        <v>398</v>
      </c>
    </row>
    <row r="830" spans="3:12">
      <c r="C830" s="93" t="s">
        <v>50</v>
      </c>
      <c r="D830" s="798"/>
      <c r="E830" s="145">
        <v>0</v>
      </c>
      <c r="F830" s="112">
        <v>10000</v>
      </c>
      <c r="G830" s="91">
        <f t="shared" si="90"/>
        <v>0</v>
      </c>
      <c r="H830" s="155"/>
      <c r="I830" s="258" t="s">
        <v>302</v>
      </c>
      <c r="J830" s="92" t="str">
        <f>VLOOKUP(I830,Presupuesto!$B$11:$C$566,2,0)</f>
        <v>PASAJES (26100-00)</v>
      </c>
      <c r="K830" s="92" t="str">
        <f t="shared" si="91"/>
        <v>Gobernabilidad y Procesos  de Gestión Descentralizada en Redes</v>
      </c>
      <c r="L830" s="92" t="s">
        <v>414</v>
      </c>
    </row>
    <row r="831" spans="3:12">
      <c r="C831" s="93" t="s">
        <v>421</v>
      </c>
      <c r="D831" s="798"/>
      <c r="E831" s="145">
        <v>0</v>
      </c>
      <c r="F831" s="112">
        <v>250</v>
      </c>
      <c r="G831" s="91">
        <f t="shared" si="90"/>
        <v>0</v>
      </c>
      <c r="H831" s="155"/>
      <c r="I831" s="92" t="s">
        <v>827</v>
      </c>
      <c r="J831" s="92" t="str">
        <f>VLOOKUP(I831,Presupuesto!$B$11:$C$566,2,0)</f>
        <v>PRODUCTOS PAPEL Y CARTON</v>
      </c>
      <c r="K831" s="92" t="str">
        <f t="shared" si="91"/>
        <v>Gobernabilidad y Procesos  de Gestión Descentralizada en Redes</v>
      </c>
      <c r="L831" s="92" t="s">
        <v>414</v>
      </c>
    </row>
    <row r="832" spans="3:12">
      <c r="C832" s="93" t="s">
        <v>51</v>
      </c>
      <c r="D832" s="798"/>
      <c r="E832" s="195">
        <v>0</v>
      </c>
      <c r="F832" s="94">
        <v>85</v>
      </c>
      <c r="G832" s="91">
        <f t="shared" si="90"/>
        <v>0</v>
      </c>
      <c r="H832" s="155"/>
      <c r="I832" s="92" t="s">
        <v>827</v>
      </c>
      <c r="J832" s="92" t="str">
        <f>VLOOKUP(I832,Presupuesto!$B$11:$C$566,2,0)</f>
        <v>PRODUCTOS PAPEL Y CARTON</v>
      </c>
      <c r="K832" s="92" t="str">
        <f t="shared" si="91"/>
        <v>Gobernabilidad y Procesos  de Gestión Descentralizada en Redes</v>
      </c>
      <c r="L832" s="92" t="s">
        <v>414</v>
      </c>
    </row>
    <row r="833" spans="3:12">
      <c r="C833" s="93" t="s">
        <v>125</v>
      </c>
      <c r="D833" s="798"/>
      <c r="E833" s="195">
        <v>0</v>
      </c>
      <c r="F833" s="94">
        <v>36</v>
      </c>
      <c r="G833" s="91">
        <f t="shared" si="90"/>
        <v>0</v>
      </c>
      <c r="H833" s="155"/>
      <c r="I833" s="92" t="s">
        <v>948</v>
      </c>
      <c r="J833" s="92" t="str">
        <f>VLOOKUP(I833,Presupuesto!$B$11:$C$566,2,0)</f>
        <v>UTILES DE ESCRITORIO, OFICINA Y ENSE¥ANZA</v>
      </c>
      <c r="K833" s="92" t="str">
        <f t="shared" si="91"/>
        <v>Gobernabilidad y Procesos  de Gestión Descentralizada en Redes</v>
      </c>
      <c r="L833" s="92" t="s">
        <v>414</v>
      </c>
    </row>
    <row r="834" spans="3:12">
      <c r="C834" s="93" t="s">
        <v>34</v>
      </c>
      <c r="D834" s="798"/>
      <c r="E834" s="195">
        <v>0</v>
      </c>
      <c r="F834" s="94">
        <v>80</v>
      </c>
      <c r="G834" s="91">
        <f t="shared" si="90"/>
        <v>0</v>
      </c>
      <c r="H834" s="155"/>
      <c r="I834" s="92" t="s">
        <v>948</v>
      </c>
      <c r="J834" s="92" t="str">
        <f>VLOOKUP(I834,Presupuesto!$B$11:$C$566,2,0)</f>
        <v>UTILES DE ESCRITORIO, OFICINA Y ENSE¥ANZA</v>
      </c>
      <c r="K834" s="92" t="str">
        <f t="shared" si="91"/>
        <v>Gobernabilidad y Procesos  de Gestión Descentralizada en Redes</v>
      </c>
      <c r="L834" s="92" t="s">
        <v>414</v>
      </c>
    </row>
    <row r="835" spans="3:12">
      <c r="C835" s="103" t="s">
        <v>52</v>
      </c>
      <c r="D835" s="798"/>
      <c r="E835" s="207">
        <v>0</v>
      </c>
      <c r="F835" s="113">
        <v>25</v>
      </c>
      <c r="G835" s="91">
        <f t="shared" si="90"/>
        <v>0</v>
      </c>
      <c r="H835" s="155"/>
      <c r="I835" s="92" t="s">
        <v>948</v>
      </c>
      <c r="J835" s="92" t="str">
        <f>VLOOKUP(I835,Presupuesto!$B$11:$C$566,2,0)</f>
        <v>UTILES DE ESCRITORIO, OFICINA Y ENSE¥ANZA</v>
      </c>
      <c r="K835" s="92" t="str">
        <f t="shared" si="91"/>
        <v>Gobernabilidad y Procesos  de Gestión Descentralizada en Redes</v>
      </c>
      <c r="L835" s="92" t="s">
        <v>414</v>
      </c>
    </row>
    <row r="836" spans="3:12" ht="15.75" thickBot="1">
      <c r="C836" s="211" t="s">
        <v>434</v>
      </c>
      <c r="D836" s="212">
        <v>0</v>
      </c>
      <c r="E836" s="265">
        <v>0</v>
      </c>
      <c r="F836" s="98">
        <f>HLOOKUP(C836,$AH$2:$BU$3,2,0)</f>
        <v>1150</v>
      </c>
      <c r="G836" s="99">
        <f>D836*E836*F836</f>
        <v>0</v>
      </c>
      <c r="H836" s="266"/>
      <c r="I836" s="267" t="s">
        <v>303</v>
      </c>
      <c r="J836" s="100" t="str">
        <f>VLOOKUP(I836,Presupuesto!$B$11:$C$566,2,0)</f>
        <v>VIATICOS (26200-00)</v>
      </c>
      <c r="K836" s="268" t="str">
        <f t="shared" si="91"/>
        <v>Gobernabilidad y Procesos  de Gestión Descentralizada en Redes</v>
      </c>
      <c r="L836" s="268" t="s">
        <v>414</v>
      </c>
    </row>
    <row r="837" spans="3:12" ht="15.75" thickBot="1"/>
    <row r="838" spans="3:12" ht="15.75" thickBot="1">
      <c r="C838" s="29" t="s">
        <v>43</v>
      </c>
      <c r="D838" s="30">
        <f>SUM(G845:G854)</f>
        <v>165566.66666666666</v>
      </c>
      <c r="E838" s="87"/>
      <c r="F838" s="87"/>
      <c r="G838" s="87"/>
      <c r="H838" s="70"/>
      <c r="I838" s="70"/>
      <c r="J838" s="70"/>
      <c r="K838" s="106"/>
    </row>
    <row r="839" spans="3:12">
      <c r="C839" s="69"/>
      <c r="D839" s="31"/>
      <c r="E839" s="87"/>
      <c r="F839" s="87"/>
      <c r="G839" s="87"/>
      <c r="H839" s="70"/>
      <c r="I839" s="70"/>
      <c r="J839" s="70"/>
      <c r="K839" s="106"/>
    </row>
    <row r="840" spans="3:12">
      <c r="C840" s="69"/>
      <c r="D840" s="31"/>
      <c r="E840" s="87"/>
      <c r="F840" s="87"/>
      <c r="G840" s="87"/>
      <c r="H840" s="70"/>
      <c r="I840" s="70"/>
      <c r="J840" s="70"/>
      <c r="K840" s="106"/>
    </row>
    <row r="841" spans="3:12" ht="15.75">
      <c r="C841" s="199" t="s">
        <v>394</v>
      </c>
      <c r="D841" s="300" t="s">
        <v>2427</v>
      </c>
      <c r="E841" s="87"/>
      <c r="F841" s="87"/>
      <c r="G841" s="87"/>
      <c r="H841" s="70"/>
      <c r="I841" s="70"/>
      <c r="J841" s="70"/>
      <c r="K841" s="106"/>
    </row>
    <row r="842" spans="3:12" ht="18.75">
      <c r="C842" s="203" t="str">
        <f>IFERROR(VLOOKUP(D841,'Desarrollo e Innov. Curricular'!$G:$H,2,FALSE),IFERROR(VLOOKUP(D841,'Investigación Científica'!$G:$H,2,FALSE),IFERROR(VLOOKUP(D841,'Vinculación Univ. Sociedad'!$G:$H,2,FALSE),IFERROR(VLOOKUP(D841,'Docencia y Profesorado Universi'!$G:$H,2,FALSE),IFERROR(VLOOKUP(D841,'Estudiantes y Graduados'!$G:$H,2,FALSE),IFERROR(VLOOKUP(D841,'10Gestion Administrativa'!$G:$H,2,FALSE),IFERROR(VLOOKUP(D841,'Gestión Académica'!$G:$H,2,FALSE),IFERROR(VLOOKUP(D841,'Aseguramiento de la Calidad'!$G:$H,2,FALSE),IFERROR(VLOOKUP(D841,'Gestión del Conocimiento'!$G:$H,2,FALSE),IFERROR(VLOOKUP(D841,'Gobernabilidad y Procesos...'!$G:$H,2,FALSE),IFERROR(VLOOKUP(D841,'Gestión del Talento Humano'!$G:$H,2,FALSE),IFERROR(VLOOKUP(D841,'Internacionalización de la E.S.'!$G:$H,2,FALSE),IFERROR(VLOOKUP(D841,'Cultura de Innovación Insti...'!$G:$H,2,FALSE),VLOOKUP(D841,'Lo Esencial de la Reforma Univ.'!$G:$H,2,0))))))))))))))</f>
        <v>5. Promocionar la investigación de la Facultad en la Semana Científica de la UNAH.</v>
      </c>
      <c r="D842" s="31"/>
      <c r="E842" s="87"/>
      <c r="F842" s="87"/>
      <c r="G842" s="87"/>
      <c r="H842" s="70"/>
      <c r="I842" s="70"/>
      <c r="J842" s="70"/>
      <c r="K842" s="106"/>
    </row>
    <row r="843" spans="3:12" ht="15.75" thickBot="1">
      <c r="C843" s="69"/>
      <c r="D843" s="31"/>
      <c r="E843" s="87"/>
      <c r="F843" s="87"/>
      <c r="G843" s="87"/>
      <c r="H843" s="70"/>
      <c r="I843" s="70"/>
      <c r="J843" s="70"/>
      <c r="K843" s="106"/>
    </row>
    <row r="844" spans="3:12" ht="30.75" thickBot="1">
      <c r="C844" s="120" t="s">
        <v>44</v>
      </c>
      <c r="D844" s="123" t="s">
        <v>45</v>
      </c>
      <c r="E844" s="122" t="s">
        <v>55</v>
      </c>
      <c r="F844" s="122" t="s">
        <v>57</v>
      </c>
      <c r="G844" s="121" t="s">
        <v>27</v>
      </c>
      <c r="H844" s="127" t="s">
        <v>133</v>
      </c>
      <c r="I844" s="122" t="s">
        <v>46</v>
      </c>
      <c r="J844" s="122" t="s">
        <v>134</v>
      </c>
      <c r="K844" s="122" t="s">
        <v>412</v>
      </c>
      <c r="L844" s="122" t="s">
        <v>413</v>
      </c>
    </row>
    <row r="845" spans="3:12">
      <c r="C845" s="260" t="s">
        <v>47</v>
      </c>
      <c r="D845" s="797">
        <v>400</v>
      </c>
      <c r="E845" s="261"/>
      <c r="F845" s="109">
        <v>30000</v>
      </c>
      <c r="G845" s="262">
        <f t="shared" ref="G845:G853" si="92">E845*F845</f>
        <v>0</v>
      </c>
      <c r="H845" s="263" t="s">
        <v>131</v>
      </c>
      <c r="I845" s="110" t="s">
        <v>705</v>
      </c>
      <c r="J845" s="110" t="str">
        <f>VLOOKUP(I845,Presupuesto!$B$11:$C$566,2,0)</f>
        <v>SERVICIOS DE CAPACITACION.</v>
      </c>
      <c r="K845" s="264" t="s">
        <v>1382</v>
      </c>
      <c r="L845" s="110" t="s">
        <v>396</v>
      </c>
    </row>
    <row r="846" spans="3:12">
      <c r="C846" s="93" t="s">
        <v>48</v>
      </c>
      <c r="D846" s="798"/>
      <c r="E846" s="195">
        <v>10</v>
      </c>
      <c r="F846" s="94">
        <v>0</v>
      </c>
      <c r="G846" s="91">
        <f t="shared" si="92"/>
        <v>0</v>
      </c>
      <c r="H846" s="155"/>
      <c r="I846" s="92" t="s">
        <v>723</v>
      </c>
      <c r="J846" s="92" t="str">
        <f>VLOOKUP(I846,Presupuesto!$B$11:$C$566,2,0)</f>
        <v>SERVICIOS DE IMPRENTA PUBLIC.Y REPRODUCCION</v>
      </c>
      <c r="K846" s="92" t="str">
        <f>$K$17</f>
        <v>Gobernabilidad y Procesos  de Gestión Descentralizada en Redes</v>
      </c>
      <c r="L846" s="92" t="s">
        <v>414</v>
      </c>
    </row>
    <row r="847" spans="3:12">
      <c r="C847" s="93" t="s">
        <v>49</v>
      </c>
      <c r="D847" s="798"/>
      <c r="E847" s="195">
        <f>D845</f>
        <v>400</v>
      </c>
      <c r="F847" s="94">
        <v>400</v>
      </c>
      <c r="G847" s="91">
        <f t="shared" si="92"/>
        <v>160000</v>
      </c>
      <c r="H847" s="155" t="s">
        <v>131</v>
      </c>
      <c r="I847" s="92" t="s">
        <v>798</v>
      </c>
      <c r="J847" s="92" t="str">
        <f>VLOOKUP(I847,Presupuesto!$B$11:$C$566,2,0)</f>
        <v>ALIMENTOS B EBIDAS PARA PERSONAS</v>
      </c>
      <c r="K847" s="92" t="str">
        <f t="shared" ref="K847:K854" si="93">$K$17</f>
        <v>Gobernabilidad y Procesos  de Gestión Descentralizada en Redes</v>
      </c>
      <c r="L847" s="92" t="s">
        <v>398</v>
      </c>
    </row>
    <row r="848" spans="3:12">
      <c r="C848" s="93" t="s">
        <v>50</v>
      </c>
      <c r="D848" s="798"/>
      <c r="E848" s="145">
        <v>0</v>
      </c>
      <c r="F848" s="112">
        <v>10000</v>
      </c>
      <c r="G848" s="91">
        <f t="shared" si="92"/>
        <v>0</v>
      </c>
      <c r="H848" s="155"/>
      <c r="I848" s="258" t="s">
        <v>302</v>
      </c>
      <c r="J848" s="92" t="str">
        <f>VLOOKUP(I848,Presupuesto!$B$11:$C$566,2,0)</f>
        <v>PASAJES (26100-00)</v>
      </c>
      <c r="K848" s="92" t="str">
        <f t="shared" si="93"/>
        <v>Gobernabilidad y Procesos  de Gestión Descentralizada en Redes</v>
      </c>
      <c r="L848" s="92" t="s">
        <v>414</v>
      </c>
    </row>
    <row r="849" spans="3:12">
      <c r="C849" s="93" t="s">
        <v>421</v>
      </c>
      <c r="D849" s="798"/>
      <c r="E849" s="145">
        <v>0</v>
      </c>
      <c r="F849" s="112">
        <v>250</v>
      </c>
      <c r="G849" s="91">
        <f t="shared" si="92"/>
        <v>0</v>
      </c>
      <c r="H849" s="155"/>
      <c r="I849" s="92" t="s">
        <v>827</v>
      </c>
      <c r="J849" s="92" t="str">
        <f>VLOOKUP(I849,Presupuesto!$B$11:$C$566,2,0)</f>
        <v>PRODUCTOS PAPEL Y CARTON</v>
      </c>
      <c r="K849" s="92" t="str">
        <f t="shared" si="93"/>
        <v>Gobernabilidad y Procesos  de Gestión Descentralizada en Redes</v>
      </c>
      <c r="L849" s="92" t="s">
        <v>414</v>
      </c>
    </row>
    <row r="850" spans="3:12">
      <c r="C850" s="93" t="s">
        <v>51</v>
      </c>
      <c r="D850" s="798"/>
      <c r="E850" s="195">
        <f>(D845*25)/500</f>
        <v>20</v>
      </c>
      <c r="F850" s="94">
        <v>85</v>
      </c>
      <c r="G850" s="91">
        <f t="shared" si="92"/>
        <v>1700</v>
      </c>
      <c r="H850" s="155" t="s">
        <v>131</v>
      </c>
      <c r="I850" s="92" t="s">
        <v>827</v>
      </c>
      <c r="J850" s="92" t="str">
        <f>VLOOKUP(I850,Presupuesto!$B$11:$C$566,2,0)</f>
        <v>PRODUCTOS PAPEL Y CARTON</v>
      </c>
      <c r="K850" s="92" t="str">
        <f t="shared" si="93"/>
        <v>Gobernabilidad y Procesos  de Gestión Descentralizada en Redes</v>
      </c>
      <c r="L850" s="92" t="s">
        <v>414</v>
      </c>
    </row>
    <row r="851" spans="3:12">
      <c r="C851" s="93" t="s">
        <v>125</v>
      </c>
      <c r="D851" s="798"/>
      <c r="E851" s="195">
        <f>D845/12</f>
        <v>33.333333333333336</v>
      </c>
      <c r="F851" s="94">
        <v>36</v>
      </c>
      <c r="G851" s="91">
        <f t="shared" si="92"/>
        <v>1200</v>
      </c>
      <c r="H851" s="155" t="s">
        <v>131</v>
      </c>
      <c r="I851" s="92" t="s">
        <v>948</v>
      </c>
      <c r="J851" s="92" t="str">
        <f>VLOOKUP(I851,Presupuesto!$B$11:$C$566,2,0)</f>
        <v>UTILES DE ESCRITORIO, OFICINA Y ENSE¥ANZA</v>
      </c>
      <c r="K851" s="92" t="str">
        <f t="shared" si="93"/>
        <v>Gobernabilidad y Procesos  de Gestión Descentralizada en Redes</v>
      </c>
      <c r="L851" s="92" t="s">
        <v>414</v>
      </c>
    </row>
    <row r="852" spans="3:12">
      <c r="C852" s="93" t="s">
        <v>34</v>
      </c>
      <c r="D852" s="798"/>
      <c r="E852" s="195">
        <f>D845/12</f>
        <v>33.333333333333336</v>
      </c>
      <c r="F852" s="94">
        <v>80</v>
      </c>
      <c r="G852" s="91">
        <f t="shared" si="92"/>
        <v>2666.666666666667</v>
      </c>
      <c r="H852" s="155" t="s">
        <v>131</v>
      </c>
      <c r="I852" s="92" t="s">
        <v>948</v>
      </c>
      <c r="J852" s="92" t="str">
        <f>VLOOKUP(I852,Presupuesto!$B$11:$C$566,2,0)</f>
        <v>UTILES DE ESCRITORIO, OFICINA Y ENSE¥ANZA</v>
      </c>
      <c r="K852" s="92" t="str">
        <f t="shared" si="93"/>
        <v>Gobernabilidad y Procesos  de Gestión Descentralizada en Redes</v>
      </c>
      <c r="L852" s="92" t="s">
        <v>414</v>
      </c>
    </row>
    <row r="853" spans="3:12">
      <c r="C853" s="103" t="s">
        <v>52</v>
      </c>
      <c r="D853" s="798"/>
      <c r="E853" s="207">
        <v>0</v>
      </c>
      <c r="F853" s="113">
        <v>25</v>
      </c>
      <c r="G853" s="91">
        <f t="shared" si="92"/>
        <v>0</v>
      </c>
      <c r="H853" s="155"/>
      <c r="I853" s="92" t="s">
        <v>948</v>
      </c>
      <c r="J853" s="92" t="str">
        <f>VLOOKUP(I853,Presupuesto!$B$11:$C$566,2,0)</f>
        <v>UTILES DE ESCRITORIO, OFICINA Y ENSE¥ANZA</v>
      </c>
      <c r="K853" s="92" t="str">
        <f t="shared" si="93"/>
        <v>Gobernabilidad y Procesos  de Gestión Descentralizada en Redes</v>
      </c>
      <c r="L853" s="92" t="s">
        <v>414</v>
      </c>
    </row>
    <row r="854" spans="3:12" ht="15.75" thickBot="1">
      <c r="C854" s="211" t="s">
        <v>434</v>
      </c>
      <c r="D854" s="212">
        <v>0</v>
      </c>
      <c r="E854" s="265">
        <v>0</v>
      </c>
      <c r="F854" s="98">
        <f>HLOOKUP(C854,$AH$2:$BU$3,2,0)</f>
        <v>1150</v>
      </c>
      <c r="G854" s="99">
        <f>D854*E854*F854</f>
        <v>0</v>
      </c>
      <c r="H854" s="266"/>
      <c r="I854" s="267" t="s">
        <v>303</v>
      </c>
      <c r="J854" s="100" t="str">
        <f>VLOOKUP(I854,Presupuesto!$B$11:$C$566,2,0)</f>
        <v>VIATICOS (26200-00)</v>
      </c>
      <c r="K854" s="268" t="str">
        <f t="shared" si="93"/>
        <v>Gobernabilidad y Procesos  de Gestión Descentralizada en Redes</v>
      </c>
      <c r="L854" s="268" t="s">
        <v>414</v>
      </c>
    </row>
    <row r="855" spans="3:12" ht="15.75" thickBot="1"/>
    <row r="856" spans="3:12" ht="15.75" thickBot="1">
      <c r="C856" s="29" t="s">
        <v>43</v>
      </c>
      <c r="D856" s="30">
        <f>SUM(G863:G872)</f>
        <v>25695.833333333332</v>
      </c>
      <c r="E856" s="87"/>
      <c r="F856" s="87"/>
      <c r="G856" s="87"/>
      <c r="H856" s="70"/>
      <c r="I856" s="70"/>
      <c r="J856" s="70"/>
      <c r="K856" s="106"/>
    </row>
    <row r="857" spans="3:12">
      <c r="C857" s="69"/>
      <c r="D857" s="31"/>
      <c r="E857" s="87"/>
      <c r="F857" s="87"/>
      <c r="G857" s="87"/>
      <c r="H857" s="70"/>
      <c r="I857" s="70"/>
      <c r="J857" s="70"/>
      <c r="K857" s="106"/>
    </row>
    <row r="858" spans="3:12">
      <c r="C858" s="69"/>
      <c r="D858" s="31"/>
      <c r="E858" s="87"/>
      <c r="F858" s="87"/>
      <c r="G858" s="87"/>
      <c r="H858" s="70"/>
      <c r="I858" s="70"/>
      <c r="J858" s="70"/>
      <c r="K858" s="106"/>
    </row>
    <row r="859" spans="3:12" ht="15.75">
      <c r="C859" s="199" t="s">
        <v>394</v>
      </c>
      <c r="D859" s="300" t="s">
        <v>2428</v>
      </c>
      <c r="E859" s="87"/>
      <c r="F859" s="87"/>
      <c r="G859" s="87"/>
      <c r="H859" s="70"/>
      <c r="I859" s="70"/>
      <c r="J859" s="70"/>
      <c r="K859" s="106"/>
    </row>
    <row r="860" spans="3:12" ht="18.75">
      <c r="C860" s="203" t="str">
        <f>IFERROR(VLOOKUP(D859,'Desarrollo e Innov. Curricular'!$G:$H,2,FALSE),IFERROR(VLOOKUP(D859,'Investigación Científica'!$G:$H,2,FALSE),IFERROR(VLOOKUP(D859,'Vinculación Univ. Sociedad'!$G:$H,2,FALSE),IFERROR(VLOOKUP(D859,'Docencia y Profesorado Universi'!$G:$H,2,FALSE),IFERROR(VLOOKUP(D859,'Estudiantes y Graduados'!$G:$H,2,FALSE),IFERROR(VLOOKUP(D859,'10Gestion Administrativa'!$G:$H,2,FALSE),IFERROR(VLOOKUP(D859,'Gestión Académica'!$G:$H,2,FALSE),IFERROR(VLOOKUP(D859,'Aseguramiento de la Calidad'!$G:$H,2,FALSE),IFERROR(VLOOKUP(D859,'Gestión del Conocimiento'!$G:$H,2,FALSE),IFERROR(VLOOKUP(D859,'Gobernabilidad y Procesos...'!$G:$H,2,FALSE),IFERROR(VLOOKUP(D859,'Gestión del Talento Humano'!$G:$H,2,FALSE),IFERROR(VLOOKUP(D859,'Internacionalización de la E.S.'!$G:$H,2,FALSE),IFERROR(VLOOKUP(D859,'Cultura de Innovación Insti...'!$G:$H,2,FALSE),VLOOKUP(D859,'Lo Esencial de la Reforma Univ.'!$G:$H,2,0))))))))))))))</f>
        <v>5. Promocionar la investigación de la Facultad en la Semana Científica de la UNAH.</v>
      </c>
      <c r="D860" s="31"/>
      <c r="E860" s="87"/>
      <c r="F860" s="87"/>
      <c r="G860" s="87"/>
      <c r="H860" s="70"/>
      <c r="I860" s="70"/>
      <c r="J860" s="70"/>
      <c r="K860" s="106"/>
    </row>
    <row r="861" spans="3:12" ht="15.75" thickBot="1">
      <c r="C861" s="69"/>
      <c r="D861" s="31"/>
      <c r="E861" s="87"/>
      <c r="F861" s="87"/>
      <c r="G861" s="87"/>
      <c r="H861" s="70"/>
      <c r="I861" s="70"/>
      <c r="J861" s="70"/>
      <c r="K861" s="106"/>
    </row>
    <row r="862" spans="3:12" ht="30.75" thickBot="1">
      <c r="C862" s="120" t="s">
        <v>44</v>
      </c>
      <c r="D862" s="123" t="s">
        <v>45</v>
      </c>
      <c r="E862" s="122" t="s">
        <v>55</v>
      </c>
      <c r="F862" s="122" t="s">
        <v>57</v>
      </c>
      <c r="G862" s="121" t="s">
        <v>27</v>
      </c>
      <c r="H862" s="127" t="s">
        <v>133</v>
      </c>
      <c r="I862" s="122" t="s">
        <v>46</v>
      </c>
      <c r="J862" s="122" t="s">
        <v>134</v>
      </c>
      <c r="K862" s="122" t="s">
        <v>412</v>
      </c>
      <c r="L862" s="122" t="s">
        <v>413</v>
      </c>
    </row>
    <row r="863" spans="3:12">
      <c r="C863" s="260" t="s">
        <v>47</v>
      </c>
      <c r="D863" s="797">
        <v>50</v>
      </c>
      <c r="E863" s="261"/>
      <c r="F863" s="109">
        <v>30000</v>
      </c>
      <c r="G863" s="262">
        <f t="shared" ref="G863:G871" si="94">E863*F863</f>
        <v>0</v>
      </c>
      <c r="H863" s="263" t="s">
        <v>131</v>
      </c>
      <c r="I863" s="110" t="s">
        <v>705</v>
      </c>
      <c r="J863" s="110" t="str">
        <f>VLOOKUP(I863,Presupuesto!$B$11:$C$566,2,0)</f>
        <v>SERVICIOS DE CAPACITACION.</v>
      </c>
      <c r="K863" s="264" t="s">
        <v>1382</v>
      </c>
      <c r="L863" s="110" t="s">
        <v>396</v>
      </c>
    </row>
    <row r="864" spans="3:12">
      <c r="C864" s="93" t="s">
        <v>48</v>
      </c>
      <c r="D864" s="798"/>
      <c r="E864" s="195">
        <v>10</v>
      </c>
      <c r="F864" s="94">
        <v>0</v>
      </c>
      <c r="G864" s="91">
        <f t="shared" si="94"/>
        <v>0</v>
      </c>
      <c r="H864" s="155"/>
      <c r="I864" s="92" t="s">
        <v>723</v>
      </c>
      <c r="J864" s="92" t="str">
        <f>VLOOKUP(I864,Presupuesto!$B$11:$C$566,2,0)</f>
        <v>SERVICIOS DE IMPRENTA PUBLIC.Y REPRODUCCION</v>
      </c>
      <c r="K864" s="92" t="str">
        <f>$K$17</f>
        <v>Gobernabilidad y Procesos  de Gestión Descentralizada en Redes</v>
      </c>
      <c r="L864" s="92" t="s">
        <v>414</v>
      </c>
    </row>
    <row r="865" spans="3:12">
      <c r="C865" s="93" t="s">
        <v>49</v>
      </c>
      <c r="D865" s="798"/>
      <c r="E865" s="195">
        <f>D863</f>
        <v>50</v>
      </c>
      <c r="F865" s="94">
        <v>500</v>
      </c>
      <c r="G865" s="91">
        <f t="shared" si="94"/>
        <v>25000</v>
      </c>
      <c r="H865" s="155" t="s">
        <v>131</v>
      </c>
      <c r="I865" s="92" t="s">
        <v>798</v>
      </c>
      <c r="J865" s="92" t="str">
        <f>VLOOKUP(I865,Presupuesto!$B$11:$C$566,2,0)</f>
        <v>ALIMENTOS B EBIDAS PARA PERSONAS</v>
      </c>
      <c r="K865" s="92" t="str">
        <f t="shared" ref="K865:K872" si="95">$K$17</f>
        <v>Gobernabilidad y Procesos  de Gestión Descentralizada en Redes</v>
      </c>
      <c r="L865" s="92" t="s">
        <v>398</v>
      </c>
    </row>
    <row r="866" spans="3:12">
      <c r="C866" s="93" t="s">
        <v>50</v>
      </c>
      <c r="D866" s="798"/>
      <c r="E866" s="145">
        <v>0</v>
      </c>
      <c r="F866" s="112">
        <v>10000</v>
      </c>
      <c r="G866" s="91">
        <f t="shared" si="94"/>
        <v>0</v>
      </c>
      <c r="H866" s="155"/>
      <c r="I866" s="258" t="s">
        <v>302</v>
      </c>
      <c r="J866" s="92" t="str">
        <f>VLOOKUP(I866,Presupuesto!$B$11:$C$566,2,0)</f>
        <v>PASAJES (26100-00)</v>
      </c>
      <c r="K866" s="92" t="str">
        <f t="shared" si="95"/>
        <v>Gobernabilidad y Procesos  de Gestión Descentralizada en Redes</v>
      </c>
      <c r="L866" s="92" t="s">
        <v>414</v>
      </c>
    </row>
    <row r="867" spans="3:12">
      <c r="C867" s="93" t="s">
        <v>421</v>
      </c>
      <c r="D867" s="798"/>
      <c r="E867" s="145">
        <v>0</v>
      </c>
      <c r="F867" s="112">
        <v>250</v>
      </c>
      <c r="G867" s="91">
        <f t="shared" si="94"/>
        <v>0</v>
      </c>
      <c r="H867" s="155"/>
      <c r="I867" s="92" t="s">
        <v>827</v>
      </c>
      <c r="J867" s="92" t="str">
        <f>VLOOKUP(I867,Presupuesto!$B$11:$C$566,2,0)</f>
        <v>PRODUCTOS PAPEL Y CARTON</v>
      </c>
      <c r="K867" s="92" t="str">
        <f t="shared" si="95"/>
        <v>Gobernabilidad y Procesos  de Gestión Descentralizada en Redes</v>
      </c>
      <c r="L867" s="92" t="s">
        <v>414</v>
      </c>
    </row>
    <row r="868" spans="3:12">
      <c r="C868" s="93" t="s">
        <v>51</v>
      </c>
      <c r="D868" s="798"/>
      <c r="E868" s="195">
        <f>(D863*25)/500</f>
        <v>2.5</v>
      </c>
      <c r="F868" s="94">
        <v>85</v>
      </c>
      <c r="G868" s="91">
        <f t="shared" si="94"/>
        <v>212.5</v>
      </c>
      <c r="H868" s="155" t="s">
        <v>131</v>
      </c>
      <c r="I868" s="92" t="s">
        <v>827</v>
      </c>
      <c r="J868" s="92" t="str">
        <f>VLOOKUP(I868,Presupuesto!$B$11:$C$566,2,0)</f>
        <v>PRODUCTOS PAPEL Y CARTON</v>
      </c>
      <c r="K868" s="92" t="str">
        <f t="shared" si="95"/>
        <v>Gobernabilidad y Procesos  de Gestión Descentralizada en Redes</v>
      </c>
      <c r="L868" s="92" t="s">
        <v>414</v>
      </c>
    </row>
    <row r="869" spans="3:12">
      <c r="C869" s="93" t="s">
        <v>125</v>
      </c>
      <c r="D869" s="798"/>
      <c r="E869" s="195">
        <f>D863/12</f>
        <v>4.166666666666667</v>
      </c>
      <c r="F869" s="94">
        <v>36</v>
      </c>
      <c r="G869" s="91">
        <f t="shared" si="94"/>
        <v>150</v>
      </c>
      <c r="H869" s="155" t="s">
        <v>131</v>
      </c>
      <c r="I869" s="92" t="s">
        <v>948</v>
      </c>
      <c r="J869" s="92" t="str">
        <f>VLOOKUP(I869,Presupuesto!$B$11:$C$566,2,0)</f>
        <v>UTILES DE ESCRITORIO, OFICINA Y ENSE¥ANZA</v>
      </c>
      <c r="K869" s="92" t="str">
        <f t="shared" si="95"/>
        <v>Gobernabilidad y Procesos  de Gestión Descentralizada en Redes</v>
      </c>
      <c r="L869" s="92" t="s">
        <v>414</v>
      </c>
    </row>
    <row r="870" spans="3:12">
      <c r="C870" s="93" t="s">
        <v>34</v>
      </c>
      <c r="D870" s="798"/>
      <c r="E870" s="195">
        <f>D863/12</f>
        <v>4.166666666666667</v>
      </c>
      <c r="F870" s="94">
        <v>80</v>
      </c>
      <c r="G870" s="91">
        <f t="shared" si="94"/>
        <v>333.33333333333337</v>
      </c>
      <c r="H870" s="155" t="s">
        <v>131</v>
      </c>
      <c r="I870" s="92" t="s">
        <v>948</v>
      </c>
      <c r="J870" s="92" t="str">
        <f>VLOOKUP(I870,Presupuesto!$B$11:$C$566,2,0)</f>
        <v>UTILES DE ESCRITORIO, OFICINA Y ENSE¥ANZA</v>
      </c>
      <c r="K870" s="92" t="str">
        <f t="shared" si="95"/>
        <v>Gobernabilidad y Procesos  de Gestión Descentralizada en Redes</v>
      </c>
      <c r="L870" s="92" t="s">
        <v>414</v>
      </c>
    </row>
    <row r="871" spans="3:12">
      <c r="C871" s="103" t="s">
        <v>52</v>
      </c>
      <c r="D871" s="798"/>
      <c r="E871" s="207">
        <v>0</v>
      </c>
      <c r="F871" s="113">
        <v>25</v>
      </c>
      <c r="G871" s="91">
        <f t="shared" si="94"/>
        <v>0</v>
      </c>
      <c r="H871" s="155"/>
      <c r="I871" s="92" t="s">
        <v>948</v>
      </c>
      <c r="J871" s="92" t="str">
        <f>VLOOKUP(I871,Presupuesto!$B$11:$C$566,2,0)</f>
        <v>UTILES DE ESCRITORIO, OFICINA Y ENSE¥ANZA</v>
      </c>
      <c r="K871" s="92" t="str">
        <f t="shared" si="95"/>
        <v>Gobernabilidad y Procesos  de Gestión Descentralizada en Redes</v>
      </c>
      <c r="L871" s="92" t="s">
        <v>414</v>
      </c>
    </row>
    <row r="872" spans="3:12" ht="15.75" thickBot="1">
      <c r="C872" s="211" t="s">
        <v>434</v>
      </c>
      <c r="D872" s="212">
        <v>0</v>
      </c>
      <c r="E872" s="265">
        <v>0</v>
      </c>
      <c r="F872" s="98">
        <f>HLOOKUP(C872,$AH$2:$BU$3,2,0)</f>
        <v>1150</v>
      </c>
      <c r="G872" s="99">
        <f>D872*E872*F872</f>
        <v>0</v>
      </c>
      <c r="H872" s="266"/>
      <c r="I872" s="267" t="s">
        <v>303</v>
      </c>
      <c r="J872" s="100" t="str">
        <f>VLOOKUP(I872,Presupuesto!$B$11:$C$566,2,0)</f>
        <v>VIATICOS (26200-00)</v>
      </c>
      <c r="K872" s="268" t="str">
        <f t="shared" si="95"/>
        <v>Gobernabilidad y Procesos  de Gestión Descentralizada en Redes</v>
      </c>
      <c r="L872" s="268" t="s">
        <v>414</v>
      </c>
    </row>
    <row r="873" spans="3:12" ht="15.75" thickBot="1"/>
    <row r="874" spans="3:12" ht="15.75" thickBot="1">
      <c r="C874" s="29" t="s">
        <v>43</v>
      </c>
      <c r="D874" s="30">
        <f>SUM(G881:G890)</f>
        <v>15000</v>
      </c>
      <c r="E874" s="87"/>
      <c r="F874" s="87"/>
      <c r="G874" s="87"/>
      <c r="H874" s="70"/>
      <c r="I874" s="70"/>
      <c r="J874" s="70"/>
      <c r="K874" s="106"/>
    </row>
    <row r="875" spans="3:12">
      <c r="C875" s="69"/>
      <c r="D875" s="31"/>
      <c r="E875" s="87"/>
      <c r="F875" s="87"/>
      <c r="G875" s="87"/>
      <c r="H875" s="70"/>
      <c r="I875" s="70"/>
      <c r="J875" s="70"/>
      <c r="K875" s="106"/>
    </row>
    <row r="876" spans="3:12">
      <c r="C876" s="69"/>
      <c r="D876" s="31"/>
      <c r="E876" s="87"/>
      <c r="F876" s="87"/>
      <c r="G876" s="87"/>
      <c r="H876" s="70"/>
      <c r="I876" s="70"/>
      <c r="J876" s="70"/>
      <c r="K876" s="106"/>
    </row>
    <row r="877" spans="3:12" ht="15.75">
      <c r="C877" s="199" t="s">
        <v>394</v>
      </c>
      <c r="D877" s="300" t="s">
        <v>2401</v>
      </c>
      <c r="E877" s="87"/>
      <c r="F877" s="87"/>
      <c r="G877" s="87"/>
      <c r="H877" s="70"/>
      <c r="I877" s="70"/>
      <c r="J877" s="70"/>
      <c r="K877" s="106"/>
    </row>
    <row r="878" spans="3:12" ht="18.75">
      <c r="C878" s="203" t="str">
        <f>IFERROR(VLOOKUP(D877,'Desarrollo e Innov. Curricular'!$G:$H,2,FALSE),IFERROR(VLOOKUP(D877,'Investigación Científica'!$G:$H,2,FALSE),IFERROR(VLOOKUP(D877,'Vinculación Univ. Sociedad'!$G:$H,2,FALSE),IFERROR(VLOOKUP(D877,'Docencia y Profesorado Universi'!$G:$H,2,FALSE),IFERROR(VLOOKUP(D877,'Estudiantes y Graduados'!$G:$H,2,FALSE),IFERROR(VLOOKUP(D877,'10Gestion Administrativa'!$G:$H,2,FALSE),IFERROR(VLOOKUP(D877,'Gestión Académica'!$G:$H,2,FALSE),IFERROR(VLOOKUP(D877,'Aseguramiento de la Calidad'!$G:$H,2,FALSE),IFERROR(VLOOKUP(D877,'Gestión del Conocimiento'!$G:$H,2,FALSE),IFERROR(VLOOKUP(D877,'Gobernabilidad y Procesos...'!$G:$H,2,FALSE),IFERROR(VLOOKUP(D877,'Gestión del Talento Humano'!$G:$H,2,FALSE),IFERROR(VLOOKUP(D877,'Internacionalización de la E.S.'!$G:$H,2,FALSE),IFERROR(VLOOKUP(D877,'Cultura de Innovación Insti...'!$G:$H,2,FALSE),VLOOKUP(D877,'Lo Esencial de la Reforma Univ.'!$G:$H,2,0))))))))))))))</f>
        <v>1. Formar en el proceso de re-clasificación de acuerdo al a normativa vigente, y talleres de sensibilización para asumir las resposnsabilidades que les competen.</v>
      </c>
      <c r="D878" s="31"/>
      <c r="E878" s="87"/>
      <c r="F878" s="87"/>
      <c r="G878" s="87"/>
      <c r="H878" s="70"/>
      <c r="I878" s="70"/>
      <c r="J878" s="70"/>
      <c r="K878" s="106"/>
    </row>
    <row r="879" spans="3:12" ht="15.75" thickBot="1">
      <c r="C879" s="69"/>
      <c r="D879" s="31"/>
      <c r="E879" s="87"/>
      <c r="F879" s="87"/>
      <c r="G879" s="87"/>
      <c r="H879" s="70"/>
      <c r="I879" s="70"/>
      <c r="J879" s="70"/>
      <c r="K879" s="106"/>
    </row>
    <row r="880" spans="3:12" ht="30.75" thickBot="1">
      <c r="C880" s="120" t="s">
        <v>44</v>
      </c>
      <c r="D880" s="123" t="s">
        <v>45</v>
      </c>
      <c r="E880" s="122" t="s">
        <v>55</v>
      </c>
      <c r="F880" s="122" t="s">
        <v>57</v>
      </c>
      <c r="G880" s="121" t="s">
        <v>27</v>
      </c>
      <c r="H880" s="127" t="s">
        <v>133</v>
      </c>
      <c r="I880" s="122" t="s">
        <v>46</v>
      </c>
      <c r="J880" s="122" t="s">
        <v>134</v>
      </c>
      <c r="K880" s="122" t="s">
        <v>412</v>
      </c>
      <c r="L880" s="122" t="s">
        <v>413</v>
      </c>
    </row>
    <row r="881" spans="3:12">
      <c r="C881" s="260" t="s">
        <v>47</v>
      </c>
      <c r="D881" s="797">
        <v>30</v>
      </c>
      <c r="E881" s="261"/>
      <c r="F881" s="109">
        <v>30000</v>
      </c>
      <c r="G881" s="262">
        <f t="shared" ref="G881:G889" si="96">E881*F881</f>
        <v>0</v>
      </c>
      <c r="H881" s="263" t="s">
        <v>131</v>
      </c>
      <c r="I881" s="110" t="s">
        <v>705</v>
      </c>
      <c r="J881" s="110" t="str">
        <f>VLOOKUP(I881,Presupuesto!$B$11:$C$566,2,0)</f>
        <v>SERVICIOS DE CAPACITACION.</v>
      </c>
      <c r="K881" s="264" t="s">
        <v>1382</v>
      </c>
      <c r="L881" s="110" t="s">
        <v>396</v>
      </c>
    </row>
    <row r="882" spans="3:12">
      <c r="C882" s="93" t="s">
        <v>48</v>
      </c>
      <c r="D882" s="798"/>
      <c r="E882" s="195">
        <v>10</v>
      </c>
      <c r="F882" s="94">
        <v>0</v>
      </c>
      <c r="G882" s="91">
        <f t="shared" si="96"/>
        <v>0</v>
      </c>
      <c r="H882" s="155"/>
      <c r="I882" s="92" t="s">
        <v>723</v>
      </c>
      <c r="J882" s="92" t="str">
        <f>VLOOKUP(I882,Presupuesto!$B$11:$C$566,2,0)</f>
        <v>SERVICIOS DE IMPRENTA PUBLIC.Y REPRODUCCION</v>
      </c>
      <c r="K882" s="92" t="str">
        <f>$K$17</f>
        <v>Gobernabilidad y Procesos  de Gestión Descentralizada en Redes</v>
      </c>
      <c r="L882" s="92" t="s">
        <v>414</v>
      </c>
    </row>
    <row r="883" spans="3:12">
      <c r="C883" s="93" t="s">
        <v>49</v>
      </c>
      <c r="D883" s="798"/>
      <c r="E883" s="195">
        <f>D881</f>
        <v>30</v>
      </c>
      <c r="F883" s="94">
        <v>500</v>
      </c>
      <c r="G883" s="91">
        <f t="shared" si="96"/>
        <v>15000</v>
      </c>
      <c r="H883" s="155" t="s">
        <v>131</v>
      </c>
      <c r="I883" s="92" t="s">
        <v>798</v>
      </c>
      <c r="J883" s="92" t="str">
        <f>VLOOKUP(I883,Presupuesto!$B$11:$C$566,2,0)</f>
        <v>ALIMENTOS B EBIDAS PARA PERSONAS</v>
      </c>
      <c r="K883" s="92" t="s">
        <v>1372</v>
      </c>
      <c r="L883" s="92" t="s">
        <v>398</v>
      </c>
    </row>
    <row r="884" spans="3:12">
      <c r="C884" s="93" t="s">
        <v>50</v>
      </c>
      <c r="D884" s="798"/>
      <c r="E884" s="145">
        <v>0</v>
      </c>
      <c r="F884" s="112">
        <v>10000</v>
      </c>
      <c r="G884" s="91">
        <f t="shared" si="96"/>
        <v>0</v>
      </c>
      <c r="H884" s="155"/>
      <c r="I884" s="258" t="s">
        <v>302</v>
      </c>
      <c r="J884" s="92" t="str">
        <f>VLOOKUP(I884,Presupuesto!$B$11:$C$566,2,0)</f>
        <v>PASAJES (26100-00)</v>
      </c>
      <c r="K884" s="92" t="str">
        <f t="shared" ref="K884:K890" si="97">$K$17</f>
        <v>Gobernabilidad y Procesos  de Gestión Descentralizada en Redes</v>
      </c>
      <c r="L884" s="92" t="s">
        <v>414</v>
      </c>
    </row>
    <row r="885" spans="3:12">
      <c r="C885" s="93" t="s">
        <v>421</v>
      </c>
      <c r="D885" s="798"/>
      <c r="E885" s="145">
        <v>0</v>
      </c>
      <c r="F885" s="112">
        <v>250</v>
      </c>
      <c r="G885" s="91">
        <f t="shared" si="96"/>
        <v>0</v>
      </c>
      <c r="H885" s="155"/>
      <c r="I885" s="92" t="s">
        <v>827</v>
      </c>
      <c r="J885" s="92" t="str">
        <f>VLOOKUP(I885,Presupuesto!$B$11:$C$566,2,0)</f>
        <v>PRODUCTOS PAPEL Y CARTON</v>
      </c>
      <c r="K885" s="92" t="str">
        <f t="shared" si="97"/>
        <v>Gobernabilidad y Procesos  de Gestión Descentralizada en Redes</v>
      </c>
      <c r="L885" s="92" t="s">
        <v>414</v>
      </c>
    </row>
    <row r="886" spans="3:12">
      <c r="C886" s="93" t="s">
        <v>51</v>
      </c>
      <c r="D886" s="798"/>
      <c r="E886" s="195">
        <v>0</v>
      </c>
      <c r="F886" s="94">
        <v>85</v>
      </c>
      <c r="G886" s="91">
        <f t="shared" si="96"/>
        <v>0</v>
      </c>
      <c r="H886" s="155"/>
      <c r="I886" s="92" t="s">
        <v>827</v>
      </c>
      <c r="J886" s="92" t="str">
        <f>VLOOKUP(I886,Presupuesto!$B$11:$C$566,2,0)</f>
        <v>PRODUCTOS PAPEL Y CARTON</v>
      </c>
      <c r="K886" s="92" t="str">
        <f t="shared" si="97"/>
        <v>Gobernabilidad y Procesos  de Gestión Descentralizada en Redes</v>
      </c>
      <c r="L886" s="92" t="s">
        <v>414</v>
      </c>
    </row>
    <row r="887" spans="3:12">
      <c r="C887" s="93" t="s">
        <v>125</v>
      </c>
      <c r="D887" s="798"/>
      <c r="E887" s="195">
        <v>0</v>
      </c>
      <c r="F887" s="94">
        <v>36</v>
      </c>
      <c r="G887" s="91">
        <f t="shared" si="96"/>
        <v>0</v>
      </c>
      <c r="H887" s="155"/>
      <c r="I887" s="92" t="s">
        <v>948</v>
      </c>
      <c r="J887" s="92" t="str">
        <f>VLOOKUP(I887,Presupuesto!$B$11:$C$566,2,0)</f>
        <v>UTILES DE ESCRITORIO, OFICINA Y ENSE¥ANZA</v>
      </c>
      <c r="K887" s="92" t="str">
        <f t="shared" si="97"/>
        <v>Gobernabilidad y Procesos  de Gestión Descentralizada en Redes</v>
      </c>
      <c r="L887" s="92" t="s">
        <v>414</v>
      </c>
    </row>
    <row r="888" spans="3:12">
      <c r="C888" s="93" t="s">
        <v>34</v>
      </c>
      <c r="D888" s="798"/>
      <c r="E888" s="195">
        <v>0</v>
      </c>
      <c r="F888" s="94">
        <v>80</v>
      </c>
      <c r="G888" s="91">
        <f t="shared" si="96"/>
        <v>0</v>
      </c>
      <c r="H888" s="155"/>
      <c r="I888" s="92" t="s">
        <v>948</v>
      </c>
      <c r="J888" s="92" t="str">
        <f>VLOOKUP(I888,Presupuesto!$B$11:$C$566,2,0)</f>
        <v>UTILES DE ESCRITORIO, OFICINA Y ENSE¥ANZA</v>
      </c>
      <c r="K888" s="92" t="str">
        <f t="shared" si="97"/>
        <v>Gobernabilidad y Procesos  de Gestión Descentralizada en Redes</v>
      </c>
      <c r="L888" s="92" t="s">
        <v>414</v>
      </c>
    </row>
    <row r="889" spans="3:12">
      <c r="C889" s="103" t="s">
        <v>52</v>
      </c>
      <c r="D889" s="798"/>
      <c r="E889" s="207">
        <v>0</v>
      </c>
      <c r="F889" s="113">
        <v>25</v>
      </c>
      <c r="G889" s="91">
        <f t="shared" si="96"/>
        <v>0</v>
      </c>
      <c r="H889" s="155"/>
      <c r="I889" s="92" t="s">
        <v>948</v>
      </c>
      <c r="J889" s="92" t="str">
        <f>VLOOKUP(I889,Presupuesto!$B$11:$C$566,2,0)</f>
        <v>UTILES DE ESCRITORIO, OFICINA Y ENSE¥ANZA</v>
      </c>
      <c r="K889" s="92" t="str">
        <f t="shared" si="97"/>
        <v>Gobernabilidad y Procesos  de Gestión Descentralizada en Redes</v>
      </c>
      <c r="L889" s="92" t="s">
        <v>414</v>
      </c>
    </row>
    <row r="890" spans="3:12" ht="15.75" thickBot="1">
      <c r="C890" s="211" t="s">
        <v>434</v>
      </c>
      <c r="D890" s="212">
        <v>0</v>
      </c>
      <c r="E890" s="265">
        <v>0</v>
      </c>
      <c r="F890" s="98">
        <f>HLOOKUP(C890,$AH$2:$BU$3,2,0)</f>
        <v>1150</v>
      </c>
      <c r="G890" s="99">
        <f>D890*E890*F890</f>
        <v>0</v>
      </c>
      <c r="H890" s="266"/>
      <c r="I890" s="267" t="s">
        <v>303</v>
      </c>
      <c r="J890" s="100" t="str">
        <f>VLOOKUP(I890,Presupuesto!$B$11:$C$566,2,0)</f>
        <v>VIATICOS (26200-00)</v>
      </c>
      <c r="K890" s="268" t="str">
        <f t="shared" si="97"/>
        <v>Gobernabilidad y Procesos  de Gestión Descentralizada en Redes</v>
      </c>
      <c r="L890" s="268" t="s">
        <v>414</v>
      </c>
    </row>
    <row r="891" spans="3:12" ht="15.75" thickBot="1"/>
    <row r="892" spans="3:12" ht="15.75" thickBot="1">
      <c r="C892" s="29" t="s">
        <v>43</v>
      </c>
      <c r="D892" s="30">
        <f>SUM(G899:G908)</f>
        <v>36000</v>
      </c>
      <c r="E892" s="87"/>
      <c r="F892" s="87"/>
      <c r="G892" s="87"/>
      <c r="H892" s="70"/>
      <c r="I892" s="70"/>
      <c r="J892" s="70"/>
      <c r="K892" s="106"/>
    </row>
    <row r="893" spans="3:12">
      <c r="C893" s="69"/>
      <c r="D893" s="31"/>
      <c r="E893" s="87"/>
      <c r="F893" s="87"/>
      <c r="G893" s="87"/>
      <c r="H893" s="70"/>
      <c r="I893" s="70"/>
      <c r="J893" s="70"/>
      <c r="K893" s="106"/>
    </row>
    <row r="894" spans="3:12">
      <c r="C894" s="69"/>
      <c r="D894" s="31"/>
      <c r="E894" s="87"/>
      <c r="F894" s="87"/>
      <c r="G894" s="87"/>
      <c r="H894" s="70"/>
      <c r="I894" s="70"/>
      <c r="J894" s="70"/>
      <c r="K894" s="106"/>
    </row>
    <row r="895" spans="3:12" ht="15.75">
      <c r="C895" s="199" t="s">
        <v>394</v>
      </c>
      <c r="D895" s="300" t="s">
        <v>2404</v>
      </c>
      <c r="E895" s="87"/>
      <c r="F895" s="87"/>
      <c r="G895" s="87"/>
      <c r="H895" s="70"/>
      <c r="I895" s="70"/>
      <c r="J895" s="70"/>
      <c r="K895" s="106"/>
    </row>
    <row r="896" spans="3:12" ht="18.75">
      <c r="C896" s="203" t="str">
        <f>IFERROR(VLOOKUP(D895,'Desarrollo e Innov. Curricular'!$G:$H,2,FALSE),IFERROR(VLOOKUP(D895,'Investigación Científica'!$G:$H,2,FALSE),IFERROR(VLOOKUP(D895,'Vinculación Univ. Sociedad'!$G:$H,2,FALSE),IFERROR(VLOOKUP(D895,'Docencia y Profesorado Universi'!$G:$H,2,FALSE),IFERROR(VLOOKUP(D895,'Estudiantes y Graduados'!$G:$H,2,FALSE),IFERROR(VLOOKUP(D895,'10Gestion Administrativa'!$G:$H,2,FALSE),IFERROR(VLOOKUP(D895,'Gestión Académica'!$G:$H,2,FALSE),IFERROR(VLOOKUP(D895,'Aseguramiento de la Calidad'!$G:$H,2,FALSE),IFERROR(VLOOKUP(D895,'Gestión del Conocimiento'!$G:$H,2,FALSE),IFERROR(VLOOKUP(D895,'Gobernabilidad y Procesos...'!$G:$H,2,FALSE),IFERROR(VLOOKUP(D895,'Gestión del Talento Humano'!$G:$H,2,FALSE),IFERROR(VLOOKUP(D895,'Internacionalización de la E.S.'!$G:$H,2,FALSE),IFERROR(VLOOKUP(D895,'Cultura de Innovación Insti...'!$G:$H,2,FALSE),VLOOKUP(D895,'Lo Esencial de la Reforma Univ.'!$G:$H,2,0))))))))))))))</f>
        <v>1. Formar en el proceso de re-clasificación de acuerdo al a normativa vigente, y talleres de sensibilización para asumir las resposnsabilidades que les competen.</v>
      </c>
      <c r="D896" s="31"/>
      <c r="E896" s="87"/>
      <c r="F896" s="87"/>
      <c r="G896" s="87"/>
      <c r="H896" s="70"/>
      <c r="I896" s="70"/>
      <c r="J896" s="70"/>
      <c r="K896" s="106"/>
    </row>
    <row r="897" spans="3:12" ht="15.75" thickBot="1">
      <c r="C897" s="69"/>
      <c r="D897" s="31"/>
      <c r="E897" s="87"/>
      <c r="F897" s="87"/>
      <c r="G897" s="87"/>
      <c r="H897" s="70"/>
      <c r="I897" s="70"/>
      <c r="J897" s="70"/>
      <c r="K897" s="106"/>
    </row>
    <row r="898" spans="3:12" ht="30.75" thickBot="1">
      <c r="C898" s="120" t="s">
        <v>44</v>
      </c>
      <c r="D898" s="123" t="s">
        <v>45</v>
      </c>
      <c r="E898" s="122" t="s">
        <v>55</v>
      </c>
      <c r="F898" s="122" t="s">
        <v>57</v>
      </c>
      <c r="G898" s="121" t="s">
        <v>27</v>
      </c>
      <c r="H898" s="127" t="s">
        <v>133</v>
      </c>
      <c r="I898" s="122" t="s">
        <v>46</v>
      </c>
      <c r="J898" s="122" t="s">
        <v>134</v>
      </c>
      <c r="K898" s="122" t="s">
        <v>412</v>
      </c>
      <c r="L898" s="122" t="s">
        <v>413</v>
      </c>
    </row>
    <row r="899" spans="3:12">
      <c r="C899" s="260" t="s">
        <v>47</v>
      </c>
      <c r="D899" s="797">
        <v>90</v>
      </c>
      <c r="E899" s="261"/>
      <c r="F899" s="109">
        <v>30000</v>
      </c>
      <c r="G899" s="262">
        <f t="shared" ref="G899:G907" si="98">E899*F899</f>
        <v>0</v>
      </c>
      <c r="H899" s="263" t="s">
        <v>131</v>
      </c>
      <c r="I899" s="110" t="s">
        <v>705</v>
      </c>
      <c r="J899" s="110" t="str">
        <f>VLOOKUP(I899,Presupuesto!$B$11:$C$566,2,0)</f>
        <v>SERVICIOS DE CAPACITACION.</v>
      </c>
      <c r="K899" s="264" t="s">
        <v>1382</v>
      </c>
      <c r="L899" s="110" t="s">
        <v>396</v>
      </c>
    </row>
    <row r="900" spans="3:12">
      <c r="C900" s="93" t="s">
        <v>48</v>
      </c>
      <c r="D900" s="798"/>
      <c r="E900" s="195">
        <v>10</v>
      </c>
      <c r="F900" s="94">
        <v>0</v>
      </c>
      <c r="G900" s="91">
        <f t="shared" si="98"/>
        <v>0</v>
      </c>
      <c r="H900" s="155"/>
      <c r="I900" s="92" t="s">
        <v>723</v>
      </c>
      <c r="J900" s="92" t="str">
        <f>VLOOKUP(I900,Presupuesto!$B$11:$C$566,2,0)</f>
        <v>SERVICIOS DE IMPRENTA PUBLIC.Y REPRODUCCION</v>
      </c>
      <c r="K900" s="92" t="str">
        <f>$K$17</f>
        <v>Gobernabilidad y Procesos  de Gestión Descentralizada en Redes</v>
      </c>
      <c r="L900" s="92" t="s">
        <v>414</v>
      </c>
    </row>
    <row r="901" spans="3:12">
      <c r="C901" s="93" t="s">
        <v>49</v>
      </c>
      <c r="D901" s="798"/>
      <c r="E901" s="195">
        <f>D899</f>
        <v>90</v>
      </c>
      <c r="F901" s="94">
        <v>400</v>
      </c>
      <c r="G901" s="91">
        <f t="shared" si="98"/>
        <v>36000</v>
      </c>
      <c r="H901" s="155" t="s">
        <v>131</v>
      </c>
      <c r="I901" s="92" t="s">
        <v>798</v>
      </c>
      <c r="J901" s="92" t="str">
        <f>VLOOKUP(I901,Presupuesto!$B$11:$C$566,2,0)</f>
        <v>ALIMENTOS B EBIDAS PARA PERSONAS</v>
      </c>
      <c r="K901" s="92" t="s">
        <v>1372</v>
      </c>
      <c r="L901" s="92" t="s">
        <v>400</v>
      </c>
    </row>
    <row r="902" spans="3:12">
      <c r="C902" s="93" t="s">
        <v>50</v>
      </c>
      <c r="D902" s="798"/>
      <c r="E902" s="145">
        <v>0</v>
      </c>
      <c r="F902" s="112">
        <v>10000</v>
      </c>
      <c r="G902" s="91">
        <f t="shared" si="98"/>
        <v>0</v>
      </c>
      <c r="H902" s="155"/>
      <c r="I902" s="258" t="s">
        <v>302</v>
      </c>
      <c r="J902" s="92" t="str">
        <f>VLOOKUP(I902,Presupuesto!$B$11:$C$566,2,0)</f>
        <v>PASAJES (26100-00)</v>
      </c>
      <c r="K902" s="92" t="str">
        <f t="shared" ref="K902:K908" si="99">$K$17</f>
        <v>Gobernabilidad y Procesos  de Gestión Descentralizada en Redes</v>
      </c>
      <c r="L902" s="92" t="s">
        <v>414</v>
      </c>
    </row>
    <row r="903" spans="3:12">
      <c r="C903" s="93" t="s">
        <v>421</v>
      </c>
      <c r="D903" s="798"/>
      <c r="E903" s="145">
        <v>0</v>
      </c>
      <c r="F903" s="112">
        <v>250</v>
      </c>
      <c r="G903" s="91">
        <f t="shared" si="98"/>
        <v>0</v>
      </c>
      <c r="H903" s="155"/>
      <c r="I903" s="92" t="s">
        <v>827</v>
      </c>
      <c r="J903" s="92" t="str">
        <f>VLOOKUP(I903,Presupuesto!$B$11:$C$566,2,0)</f>
        <v>PRODUCTOS PAPEL Y CARTON</v>
      </c>
      <c r="K903" s="92" t="str">
        <f t="shared" si="99"/>
        <v>Gobernabilidad y Procesos  de Gestión Descentralizada en Redes</v>
      </c>
      <c r="L903" s="92" t="s">
        <v>414</v>
      </c>
    </row>
    <row r="904" spans="3:12">
      <c r="C904" s="93" t="s">
        <v>51</v>
      </c>
      <c r="D904" s="798"/>
      <c r="E904" s="195">
        <v>0</v>
      </c>
      <c r="F904" s="94">
        <v>85</v>
      </c>
      <c r="G904" s="91">
        <f t="shared" si="98"/>
        <v>0</v>
      </c>
      <c r="H904" s="155"/>
      <c r="I904" s="92" t="s">
        <v>827</v>
      </c>
      <c r="J904" s="92" t="str">
        <f>VLOOKUP(I904,Presupuesto!$B$11:$C$566,2,0)</f>
        <v>PRODUCTOS PAPEL Y CARTON</v>
      </c>
      <c r="K904" s="92" t="str">
        <f t="shared" si="99"/>
        <v>Gobernabilidad y Procesos  de Gestión Descentralizada en Redes</v>
      </c>
      <c r="L904" s="92" t="s">
        <v>414</v>
      </c>
    </row>
    <row r="905" spans="3:12">
      <c r="C905" s="93" t="s">
        <v>125</v>
      </c>
      <c r="D905" s="798"/>
      <c r="E905" s="195">
        <v>0</v>
      </c>
      <c r="F905" s="94">
        <v>36</v>
      </c>
      <c r="G905" s="91">
        <f t="shared" si="98"/>
        <v>0</v>
      </c>
      <c r="H905" s="155"/>
      <c r="I905" s="92" t="s">
        <v>948</v>
      </c>
      <c r="J905" s="92" t="str">
        <f>VLOOKUP(I905,Presupuesto!$B$11:$C$566,2,0)</f>
        <v>UTILES DE ESCRITORIO, OFICINA Y ENSE¥ANZA</v>
      </c>
      <c r="K905" s="92" t="str">
        <f t="shared" si="99"/>
        <v>Gobernabilidad y Procesos  de Gestión Descentralizada en Redes</v>
      </c>
      <c r="L905" s="92" t="s">
        <v>414</v>
      </c>
    </row>
    <row r="906" spans="3:12">
      <c r="C906" s="93" t="s">
        <v>34</v>
      </c>
      <c r="D906" s="798"/>
      <c r="E906" s="195">
        <v>0</v>
      </c>
      <c r="F906" s="94">
        <v>80</v>
      </c>
      <c r="G906" s="91">
        <f t="shared" si="98"/>
        <v>0</v>
      </c>
      <c r="H906" s="155"/>
      <c r="I906" s="92" t="s">
        <v>948</v>
      </c>
      <c r="J906" s="92" t="str">
        <f>VLOOKUP(I906,Presupuesto!$B$11:$C$566,2,0)</f>
        <v>UTILES DE ESCRITORIO, OFICINA Y ENSE¥ANZA</v>
      </c>
      <c r="K906" s="92" t="str">
        <f t="shared" si="99"/>
        <v>Gobernabilidad y Procesos  de Gestión Descentralizada en Redes</v>
      </c>
      <c r="L906" s="92" t="s">
        <v>414</v>
      </c>
    </row>
    <row r="907" spans="3:12">
      <c r="C907" s="103" t="s">
        <v>52</v>
      </c>
      <c r="D907" s="798"/>
      <c r="E907" s="207">
        <v>0</v>
      </c>
      <c r="F907" s="113">
        <v>25</v>
      </c>
      <c r="G907" s="91">
        <f t="shared" si="98"/>
        <v>0</v>
      </c>
      <c r="H907" s="155"/>
      <c r="I907" s="92" t="s">
        <v>948</v>
      </c>
      <c r="J907" s="92" t="str">
        <f>VLOOKUP(I907,Presupuesto!$B$11:$C$566,2,0)</f>
        <v>UTILES DE ESCRITORIO, OFICINA Y ENSE¥ANZA</v>
      </c>
      <c r="K907" s="92" t="str">
        <f t="shared" si="99"/>
        <v>Gobernabilidad y Procesos  de Gestión Descentralizada en Redes</v>
      </c>
      <c r="L907" s="92" t="s">
        <v>414</v>
      </c>
    </row>
    <row r="908" spans="3:12" ht="15.75" thickBot="1">
      <c r="C908" s="211" t="s">
        <v>434</v>
      </c>
      <c r="D908" s="212">
        <v>0</v>
      </c>
      <c r="E908" s="265">
        <v>0</v>
      </c>
      <c r="F908" s="98">
        <f>HLOOKUP(C908,$AH$2:$BU$3,2,0)</f>
        <v>1150</v>
      </c>
      <c r="G908" s="99">
        <f>D908*E908*F908</f>
        <v>0</v>
      </c>
      <c r="H908" s="266"/>
      <c r="I908" s="267" t="s">
        <v>303</v>
      </c>
      <c r="J908" s="100" t="str">
        <f>VLOOKUP(I908,Presupuesto!$B$11:$C$566,2,0)</f>
        <v>VIATICOS (26200-00)</v>
      </c>
      <c r="K908" s="268" t="str">
        <f t="shared" si="99"/>
        <v>Gobernabilidad y Procesos  de Gestión Descentralizada en Redes</v>
      </c>
      <c r="L908" s="268" t="s">
        <v>414</v>
      </c>
    </row>
    <row r="909" spans="3:12" ht="15.75" thickBot="1"/>
    <row r="910" spans="3:12" ht="15.75" thickBot="1">
      <c r="C910" s="29" t="s">
        <v>43</v>
      </c>
      <c r="D910" s="30">
        <f>SUM(G917:G926)</f>
        <v>35000</v>
      </c>
      <c r="E910" s="87"/>
      <c r="F910" s="87"/>
      <c r="G910" s="87"/>
      <c r="H910" s="70"/>
      <c r="I910" s="70"/>
      <c r="J910" s="70"/>
      <c r="K910" s="106"/>
    </row>
    <row r="911" spans="3:12">
      <c r="C911" s="69"/>
      <c r="D911" s="31"/>
      <c r="E911" s="87"/>
      <c r="F911" s="87"/>
      <c r="G911" s="87"/>
      <c r="H911" s="70"/>
      <c r="I911" s="70"/>
      <c r="J911" s="70"/>
      <c r="K911" s="106"/>
    </row>
    <row r="912" spans="3:12">
      <c r="C912" s="69"/>
      <c r="D912" s="31"/>
      <c r="E912" s="87"/>
      <c r="F912" s="87"/>
      <c r="G912" s="87"/>
      <c r="H912" s="70"/>
      <c r="I912" s="70"/>
      <c r="J912" s="70"/>
      <c r="K912" s="106"/>
    </row>
    <row r="913" spans="3:12" ht="15.75">
      <c r="C913" s="199" t="s">
        <v>394</v>
      </c>
      <c r="D913" s="300" t="s">
        <v>2391</v>
      </c>
      <c r="E913" s="87"/>
      <c r="F913" s="87"/>
      <c r="G913" s="87"/>
      <c r="H913" s="70"/>
      <c r="I913" s="70"/>
      <c r="J913" s="70"/>
      <c r="K913" s="106"/>
    </row>
    <row r="914" spans="3:12" ht="18.75">
      <c r="C914" s="203" t="str">
        <f>IFERROR(VLOOKUP(D913,'Desarrollo e Innov. Curricular'!$G:$H,2,FALSE),IFERROR(VLOOKUP(D913,'Investigación Científica'!$G:$H,2,FALSE),IFERROR(VLOOKUP(D913,'Vinculación Univ. Sociedad'!$G:$H,2,FALSE),IFERROR(VLOOKUP(D913,'Docencia y Profesorado Universi'!$G:$H,2,FALSE),IFERROR(VLOOKUP(D913,'Estudiantes y Graduados'!$G:$H,2,FALSE),IFERROR(VLOOKUP(D913,'10Gestion Administrativa'!$G:$H,2,FALSE),IFERROR(VLOOKUP(D913,'Gestión Académica'!$G:$H,2,FALSE),IFERROR(VLOOKUP(D913,'Aseguramiento de la Calidad'!$G:$H,2,FALSE),IFERROR(VLOOKUP(D913,'Gestión del Conocimiento'!$G:$H,2,FALSE),IFERROR(VLOOKUP(D913,'Gobernabilidad y Procesos...'!$G:$H,2,FALSE),IFERROR(VLOOKUP(D913,'Gestión del Talento Humano'!$G:$H,2,FALSE),IFERROR(VLOOKUP(D913,'Internacionalización de la E.S.'!$G:$H,2,FALSE),IFERROR(VLOOKUP(D913,'Cultura de Innovación Insti...'!$G:$H,2,FALSE),VLOOKUP(D913,'Lo Esencial de la Reforma Univ.'!$G:$H,2,0))))))))))))))</f>
        <v>3. Incluir la representación estudiantil en los espacios académicos.</v>
      </c>
      <c r="D914" s="31"/>
      <c r="E914" s="87"/>
      <c r="F914" s="87"/>
      <c r="G914" s="87"/>
      <c r="H914" s="70"/>
      <c r="I914" s="70"/>
      <c r="J914" s="70"/>
      <c r="K914" s="106"/>
    </row>
    <row r="915" spans="3:12" ht="15.75" thickBot="1">
      <c r="C915" s="69"/>
      <c r="D915" s="31"/>
      <c r="E915" s="87"/>
      <c r="F915" s="87"/>
      <c r="G915" s="87"/>
      <c r="H915" s="70"/>
      <c r="I915" s="70"/>
      <c r="J915" s="70"/>
      <c r="K915" s="106"/>
    </row>
    <row r="916" spans="3:12" ht="30.75" thickBot="1">
      <c r="C916" s="120" t="s">
        <v>44</v>
      </c>
      <c r="D916" s="123" t="s">
        <v>45</v>
      </c>
      <c r="E916" s="122" t="s">
        <v>55</v>
      </c>
      <c r="F916" s="122" t="s">
        <v>57</v>
      </c>
      <c r="G916" s="121" t="s">
        <v>27</v>
      </c>
      <c r="H916" s="127" t="s">
        <v>133</v>
      </c>
      <c r="I916" s="122" t="s">
        <v>46</v>
      </c>
      <c r="J916" s="122" t="s">
        <v>134</v>
      </c>
      <c r="K916" s="122" t="s">
        <v>412</v>
      </c>
      <c r="L916" s="122" t="s">
        <v>413</v>
      </c>
    </row>
    <row r="917" spans="3:12">
      <c r="C917" s="260" t="s">
        <v>47</v>
      </c>
      <c r="D917" s="797">
        <v>700</v>
      </c>
      <c r="E917" s="261"/>
      <c r="F917" s="109">
        <v>30000</v>
      </c>
      <c r="G917" s="262">
        <f t="shared" ref="G917:G925" si="100">E917*F917</f>
        <v>0</v>
      </c>
      <c r="H917" s="263" t="s">
        <v>131</v>
      </c>
      <c r="I917" s="110" t="s">
        <v>705</v>
      </c>
      <c r="J917" s="110" t="str">
        <f>VLOOKUP(I917,Presupuesto!$B$11:$C$566,2,0)</f>
        <v>SERVICIOS DE CAPACITACION.</v>
      </c>
      <c r="K917" s="264" t="s">
        <v>1382</v>
      </c>
      <c r="L917" s="110" t="s">
        <v>396</v>
      </c>
    </row>
    <row r="918" spans="3:12">
      <c r="C918" s="93" t="s">
        <v>48</v>
      </c>
      <c r="D918" s="798"/>
      <c r="E918" s="195">
        <v>10</v>
      </c>
      <c r="F918" s="94">
        <v>0</v>
      </c>
      <c r="G918" s="91">
        <f t="shared" si="100"/>
        <v>0</v>
      </c>
      <c r="H918" s="155"/>
      <c r="I918" s="92" t="s">
        <v>723</v>
      </c>
      <c r="J918" s="92" t="str">
        <f>VLOOKUP(I918,Presupuesto!$B$11:$C$566,2,0)</f>
        <v>SERVICIOS DE IMPRENTA PUBLIC.Y REPRODUCCION</v>
      </c>
      <c r="K918" s="92" t="str">
        <f>$K$17</f>
        <v>Gobernabilidad y Procesos  de Gestión Descentralizada en Redes</v>
      </c>
      <c r="L918" s="92" t="s">
        <v>414</v>
      </c>
    </row>
    <row r="919" spans="3:12">
      <c r="C919" s="93" t="s">
        <v>49</v>
      </c>
      <c r="D919" s="798"/>
      <c r="E919" s="195">
        <f>D917</f>
        <v>700</v>
      </c>
      <c r="F919" s="94">
        <v>50</v>
      </c>
      <c r="G919" s="91">
        <f t="shared" si="100"/>
        <v>35000</v>
      </c>
      <c r="H919" s="155" t="s">
        <v>131</v>
      </c>
      <c r="I919" s="92" t="s">
        <v>798</v>
      </c>
      <c r="J919" s="92" t="str">
        <f>VLOOKUP(I919,Presupuesto!$B$11:$C$566,2,0)</f>
        <v>ALIMENTOS B EBIDAS PARA PERSONAS</v>
      </c>
      <c r="K919" s="92" t="s">
        <v>1374</v>
      </c>
      <c r="L919" s="92" t="s">
        <v>400</v>
      </c>
    </row>
    <row r="920" spans="3:12">
      <c r="C920" s="93" t="s">
        <v>50</v>
      </c>
      <c r="D920" s="798"/>
      <c r="E920" s="145">
        <v>0</v>
      </c>
      <c r="F920" s="112">
        <v>10000</v>
      </c>
      <c r="G920" s="91">
        <f t="shared" si="100"/>
        <v>0</v>
      </c>
      <c r="H920" s="155"/>
      <c r="I920" s="258" t="s">
        <v>302</v>
      </c>
      <c r="J920" s="92" t="str">
        <f>VLOOKUP(I920,Presupuesto!$B$11:$C$566,2,0)</f>
        <v>PASAJES (26100-00)</v>
      </c>
      <c r="K920" s="92" t="str">
        <f t="shared" ref="K920:K926" si="101">$K$17</f>
        <v>Gobernabilidad y Procesos  de Gestión Descentralizada en Redes</v>
      </c>
      <c r="L920" s="92" t="s">
        <v>414</v>
      </c>
    </row>
    <row r="921" spans="3:12">
      <c r="C921" s="93" t="s">
        <v>421</v>
      </c>
      <c r="D921" s="798"/>
      <c r="E921" s="145">
        <v>0</v>
      </c>
      <c r="F921" s="112">
        <v>250</v>
      </c>
      <c r="G921" s="91">
        <f t="shared" si="100"/>
        <v>0</v>
      </c>
      <c r="H921" s="155"/>
      <c r="I921" s="92" t="s">
        <v>827</v>
      </c>
      <c r="J921" s="92" t="str">
        <f>VLOOKUP(I921,Presupuesto!$B$11:$C$566,2,0)</f>
        <v>PRODUCTOS PAPEL Y CARTON</v>
      </c>
      <c r="K921" s="92" t="str">
        <f t="shared" si="101"/>
        <v>Gobernabilidad y Procesos  de Gestión Descentralizada en Redes</v>
      </c>
      <c r="L921" s="92" t="s">
        <v>414</v>
      </c>
    </row>
    <row r="922" spans="3:12">
      <c r="C922" s="93" t="s">
        <v>51</v>
      </c>
      <c r="D922" s="798"/>
      <c r="E922" s="195">
        <v>0</v>
      </c>
      <c r="F922" s="94">
        <v>85</v>
      </c>
      <c r="G922" s="91">
        <f t="shared" si="100"/>
        <v>0</v>
      </c>
      <c r="H922" s="155"/>
      <c r="I922" s="92" t="s">
        <v>827</v>
      </c>
      <c r="J922" s="92" t="str">
        <f>VLOOKUP(I922,Presupuesto!$B$11:$C$566,2,0)</f>
        <v>PRODUCTOS PAPEL Y CARTON</v>
      </c>
      <c r="K922" s="92" t="str">
        <f t="shared" si="101"/>
        <v>Gobernabilidad y Procesos  de Gestión Descentralizada en Redes</v>
      </c>
      <c r="L922" s="92" t="s">
        <v>414</v>
      </c>
    </row>
    <row r="923" spans="3:12">
      <c r="C923" s="93" t="s">
        <v>125</v>
      </c>
      <c r="D923" s="798"/>
      <c r="E923" s="195">
        <v>0</v>
      </c>
      <c r="F923" s="94">
        <v>36</v>
      </c>
      <c r="G923" s="91">
        <f t="shared" si="100"/>
        <v>0</v>
      </c>
      <c r="H923" s="155"/>
      <c r="I923" s="92" t="s">
        <v>948</v>
      </c>
      <c r="J923" s="92" t="str">
        <f>VLOOKUP(I923,Presupuesto!$B$11:$C$566,2,0)</f>
        <v>UTILES DE ESCRITORIO, OFICINA Y ENSE¥ANZA</v>
      </c>
      <c r="K923" s="92" t="str">
        <f t="shared" si="101"/>
        <v>Gobernabilidad y Procesos  de Gestión Descentralizada en Redes</v>
      </c>
      <c r="L923" s="92" t="s">
        <v>414</v>
      </c>
    </row>
    <row r="924" spans="3:12">
      <c r="C924" s="93" t="s">
        <v>34</v>
      </c>
      <c r="D924" s="798"/>
      <c r="E924" s="195">
        <v>0</v>
      </c>
      <c r="F924" s="94">
        <v>80</v>
      </c>
      <c r="G924" s="91">
        <f t="shared" si="100"/>
        <v>0</v>
      </c>
      <c r="H924" s="155"/>
      <c r="I924" s="92" t="s">
        <v>948</v>
      </c>
      <c r="J924" s="92" t="str">
        <f>VLOOKUP(I924,Presupuesto!$B$11:$C$566,2,0)</f>
        <v>UTILES DE ESCRITORIO, OFICINA Y ENSE¥ANZA</v>
      </c>
      <c r="K924" s="92" t="str">
        <f t="shared" si="101"/>
        <v>Gobernabilidad y Procesos  de Gestión Descentralizada en Redes</v>
      </c>
      <c r="L924" s="92" t="s">
        <v>414</v>
      </c>
    </row>
    <row r="925" spans="3:12">
      <c r="C925" s="103" t="s">
        <v>52</v>
      </c>
      <c r="D925" s="798"/>
      <c r="E925" s="207">
        <v>0</v>
      </c>
      <c r="F925" s="113">
        <v>25</v>
      </c>
      <c r="G925" s="91">
        <f t="shared" si="100"/>
        <v>0</v>
      </c>
      <c r="H925" s="155"/>
      <c r="I925" s="92" t="s">
        <v>948</v>
      </c>
      <c r="J925" s="92" t="str">
        <f>VLOOKUP(I925,Presupuesto!$B$11:$C$566,2,0)</f>
        <v>UTILES DE ESCRITORIO, OFICINA Y ENSE¥ANZA</v>
      </c>
      <c r="K925" s="92" t="str">
        <f t="shared" si="101"/>
        <v>Gobernabilidad y Procesos  de Gestión Descentralizada en Redes</v>
      </c>
      <c r="L925" s="92" t="s">
        <v>414</v>
      </c>
    </row>
    <row r="926" spans="3:12" ht="15.75" thickBot="1">
      <c r="C926" s="211" t="s">
        <v>434</v>
      </c>
      <c r="D926" s="212">
        <v>0</v>
      </c>
      <c r="E926" s="265">
        <v>0</v>
      </c>
      <c r="F926" s="98">
        <f>HLOOKUP(C926,$AH$2:$BU$3,2,0)</f>
        <v>1150</v>
      </c>
      <c r="G926" s="99">
        <f>D926*E926*F926</f>
        <v>0</v>
      </c>
      <c r="H926" s="266"/>
      <c r="I926" s="267" t="s">
        <v>303</v>
      </c>
      <c r="J926" s="100" t="str">
        <f>VLOOKUP(I926,Presupuesto!$B$11:$C$566,2,0)</f>
        <v>VIATICOS (26200-00)</v>
      </c>
      <c r="K926" s="268" t="str">
        <f t="shared" si="101"/>
        <v>Gobernabilidad y Procesos  de Gestión Descentralizada en Redes</v>
      </c>
      <c r="L926" s="268" t="s">
        <v>414</v>
      </c>
    </row>
    <row r="927" spans="3:12" ht="15.75" thickBot="1"/>
    <row r="928" spans="3:12" ht="15.75" thickBot="1">
      <c r="C928" s="29" t="s">
        <v>43</v>
      </c>
      <c r="D928" s="30">
        <f>SUM(G935:G944)</f>
        <v>44195.833333333336</v>
      </c>
      <c r="E928" s="87"/>
      <c r="F928" s="87"/>
      <c r="G928" s="87"/>
      <c r="H928" s="70"/>
      <c r="I928" s="70"/>
      <c r="J928" s="70"/>
      <c r="K928" s="106"/>
    </row>
    <row r="929" spans="3:12">
      <c r="C929" s="69"/>
      <c r="D929" s="31"/>
      <c r="E929" s="87"/>
      <c r="F929" s="87"/>
      <c r="G929" s="87"/>
      <c r="H929" s="70"/>
      <c r="I929" s="70"/>
      <c r="J929" s="70"/>
      <c r="K929" s="106"/>
    </row>
    <row r="930" spans="3:12">
      <c r="C930" s="69"/>
      <c r="D930" s="31"/>
      <c r="E930" s="87"/>
      <c r="F930" s="87"/>
      <c r="G930" s="87"/>
      <c r="H930" s="70"/>
      <c r="I930" s="70"/>
      <c r="J930" s="70"/>
      <c r="K930" s="106"/>
    </row>
    <row r="931" spans="3:12" ht="15.75">
      <c r="C931" s="199" t="s">
        <v>394</v>
      </c>
      <c r="D931" s="300" t="s">
        <v>2377</v>
      </c>
      <c r="E931" s="87"/>
      <c r="F931" s="87"/>
      <c r="G931" s="87"/>
      <c r="H931" s="70"/>
      <c r="I931" s="70"/>
      <c r="J931" s="70"/>
      <c r="K931" s="106"/>
    </row>
    <row r="932" spans="3:12" ht="18.75">
      <c r="C932" s="203" t="str">
        <f>IFERROR(VLOOKUP(D931,'Desarrollo e Innov. Curricular'!$G:$H,2,FALSE),IFERROR(VLOOKUP(D931,'Investigación Científica'!$G:$H,2,FALSE),IFERROR(VLOOKUP(D931,'Vinculación Univ. Sociedad'!$G:$H,2,FALSE),IFERROR(VLOOKUP(D931,'Docencia y Profesorado Universi'!$G:$H,2,FALSE),IFERROR(VLOOKUP(D931,'Estudiantes y Graduados'!$G:$H,2,FALSE),IFERROR(VLOOKUP(D931,'10Gestion Administrativa'!$G:$H,2,FALSE),IFERROR(VLOOKUP(D931,'Gestión Académica'!$G:$H,2,FALSE),IFERROR(VLOOKUP(D931,'Aseguramiento de la Calidad'!$G:$H,2,FALSE),IFERROR(VLOOKUP(D931,'Gestión del Conocimiento'!$G:$H,2,FALSE),IFERROR(VLOOKUP(D931,'Gobernabilidad y Procesos...'!$G:$H,2,FALSE),IFERROR(VLOOKUP(D931,'Gestión del Talento Humano'!$G:$H,2,FALSE),IFERROR(VLOOKUP(D931,'Internacionalización de la E.S.'!$G:$H,2,FALSE),IFERROR(VLOOKUP(D931,'Cultura de Innovación Insti...'!$G:$H,2,FALSE),VLOOKUP(D931,'Lo Esencial de la Reforma Univ.'!$G:$H,2,0))))))))))))))</f>
        <v xml:space="preserve">3. Diseñar un Plan de acción para la implementación del modelo educativo de la UNAH. </v>
      </c>
      <c r="D932" s="31"/>
      <c r="E932" s="87"/>
      <c r="F932" s="87"/>
      <c r="G932" s="87"/>
      <c r="H932" s="70"/>
      <c r="I932" s="70"/>
      <c r="J932" s="70"/>
      <c r="K932" s="106"/>
    </row>
    <row r="933" spans="3:12" ht="15.75" thickBot="1">
      <c r="C933" s="69"/>
      <c r="D933" s="31"/>
      <c r="E933" s="87"/>
      <c r="F933" s="87"/>
      <c r="G933" s="87"/>
      <c r="H933" s="70"/>
      <c r="I933" s="70"/>
      <c r="J933" s="70"/>
      <c r="K933" s="106"/>
    </row>
    <row r="934" spans="3:12" ht="30.75" thickBot="1">
      <c r="C934" s="120" t="s">
        <v>44</v>
      </c>
      <c r="D934" s="123" t="s">
        <v>45</v>
      </c>
      <c r="E934" s="122" t="s">
        <v>55</v>
      </c>
      <c r="F934" s="122" t="s">
        <v>57</v>
      </c>
      <c r="G934" s="121" t="s">
        <v>27</v>
      </c>
      <c r="H934" s="127" t="s">
        <v>133</v>
      </c>
      <c r="I934" s="122" t="s">
        <v>46</v>
      </c>
      <c r="J934" s="122" t="s">
        <v>134</v>
      </c>
      <c r="K934" s="122" t="s">
        <v>412</v>
      </c>
      <c r="L934" s="122" t="s">
        <v>413</v>
      </c>
    </row>
    <row r="935" spans="3:12">
      <c r="C935" s="260" t="s">
        <v>47</v>
      </c>
      <c r="D935" s="797">
        <v>50</v>
      </c>
      <c r="E935" s="261"/>
      <c r="F935" s="109">
        <v>30000</v>
      </c>
      <c r="G935" s="262">
        <f t="shared" ref="G935:G943" si="102">E935*F935</f>
        <v>0</v>
      </c>
      <c r="H935" s="263" t="s">
        <v>131</v>
      </c>
      <c r="I935" s="110" t="s">
        <v>705</v>
      </c>
      <c r="J935" s="110" t="str">
        <f>VLOOKUP(I935,Presupuesto!$B$11:$C$566,2,0)</f>
        <v>SERVICIOS DE CAPACITACION.</v>
      </c>
      <c r="K935" s="264" t="s">
        <v>1382</v>
      </c>
      <c r="L935" s="110" t="s">
        <v>396</v>
      </c>
    </row>
    <row r="936" spans="3:12">
      <c r="C936" s="93" t="s">
        <v>48</v>
      </c>
      <c r="D936" s="798"/>
      <c r="E936" s="195">
        <v>10</v>
      </c>
      <c r="F936" s="94">
        <v>0</v>
      </c>
      <c r="G936" s="91">
        <f t="shared" si="102"/>
        <v>0</v>
      </c>
      <c r="H936" s="155"/>
      <c r="I936" s="92" t="s">
        <v>723</v>
      </c>
      <c r="J936" s="92" t="str">
        <f>VLOOKUP(I936,Presupuesto!$B$11:$C$566,2,0)</f>
        <v>SERVICIOS DE IMPRENTA PUBLIC.Y REPRODUCCION</v>
      </c>
      <c r="K936" s="92" t="str">
        <f>$K$17</f>
        <v>Gobernabilidad y Procesos  de Gestión Descentralizada en Redes</v>
      </c>
      <c r="L936" s="92" t="s">
        <v>414</v>
      </c>
    </row>
    <row r="937" spans="3:12">
      <c r="C937" s="93" t="s">
        <v>49</v>
      </c>
      <c r="D937" s="798"/>
      <c r="E937" s="195">
        <f>D935</f>
        <v>50</v>
      </c>
      <c r="F937" s="94">
        <v>150</v>
      </c>
      <c r="G937" s="91">
        <f t="shared" si="102"/>
        <v>7500</v>
      </c>
      <c r="H937" s="155" t="s">
        <v>131</v>
      </c>
      <c r="I937" s="92" t="s">
        <v>798</v>
      </c>
      <c r="J937" s="92" t="str">
        <f>VLOOKUP(I937,Presupuesto!$B$11:$C$566,2,0)</f>
        <v>ALIMENTOS B EBIDAS PARA PERSONAS</v>
      </c>
      <c r="K937" s="92" t="s">
        <v>1377</v>
      </c>
      <c r="L937" s="92" t="s">
        <v>397</v>
      </c>
    </row>
    <row r="938" spans="3:12">
      <c r="C938" s="93" t="s">
        <v>50</v>
      </c>
      <c r="D938" s="798"/>
      <c r="E938" s="145">
        <v>0</v>
      </c>
      <c r="F938" s="112">
        <v>10000</v>
      </c>
      <c r="G938" s="91">
        <f t="shared" si="102"/>
        <v>0</v>
      </c>
      <c r="H938" s="155"/>
      <c r="I938" s="258" t="s">
        <v>302</v>
      </c>
      <c r="J938" s="92" t="str">
        <f>VLOOKUP(I938,Presupuesto!$B$11:$C$566,2,0)</f>
        <v>PASAJES (26100-00)</v>
      </c>
      <c r="K938" s="92" t="str">
        <f t="shared" ref="K938:K943" si="103">$K$17</f>
        <v>Gobernabilidad y Procesos  de Gestión Descentralizada en Redes</v>
      </c>
      <c r="L938" s="92" t="s">
        <v>414</v>
      </c>
    </row>
    <row r="939" spans="3:12">
      <c r="C939" s="93" t="s">
        <v>421</v>
      </c>
      <c r="D939" s="798"/>
      <c r="E939" s="145">
        <v>0</v>
      </c>
      <c r="F939" s="112">
        <v>250</v>
      </c>
      <c r="G939" s="91">
        <f t="shared" si="102"/>
        <v>0</v>
      </c>
      <c r="H939" s="155"/>
      <c r="I939" s="92" t="s">
        <v>827</v>
      </c>
      <c r="J939" s="92" t="str">
        <f>VLOOKUP(I939,Presupuesto!$B$11:$C$566,2,0)</f>
        <v>PRODUCTOS PAPEL Y CARTON</v>
      </c>
      <c r="K939" s="92" t="str">
        <f t="shared" si="103"/>
        <v>Gobernabilidad y Procesos  de Gestión Descentralizada en Redes</v>
      </c>
      <c r="L939" s="92" t="s">
        <v>414</v>
      </c>
    </row>
    <row r="940" spans="3:12">
      <c r="C940" s="93" t="s">
        <v>51</v>
      </c>
      <c r="D940" s="798"/>
      <c r="E940" s="195">
        <f>(D935*25)/500</f>
        <v>2.5</v>
      </c>
      <c r="F940" s="94">
        <v>85</v>
      </c>
      <c r="G940" s="91">
        <f t="shared" si="102"/>
        <v>212.5</v>
      </c>
      <c r="H940" s="155" t="s">
        <v>131</v>
      </c>
      <c r="I940" s="92" t="s">
        <v>827</v>
      </c>
      <c r="J940" s="92" t="str">
        <f>VLOOKUP(I940,Presupuesto!$B$11:$C$566,2,0)</f>
        <v>PRODUCTOS PAPEL Y CARTON</v>
      </c>
      <c r="K940" s="92" t="s">
        <v>1377</v>
      </c>
      <c r="L940" s="92" t="s">
        <v>397</v>
      </c>
    </row>
    <row r="941" spans="3:12">
      <c r="C941" s="93" t="s">
        <v>125</v>
      </c>
      <c r="D941" s="798"/>
      <c r="E941" s="195">
        <f>D935/12</f>
        <v>4.166666666666667</v>
      </c>
      <c r="F941" s="94">
        <v>36</v>
      </c>
      <c r="G941" s="91">
        <f t="shared" si="102"/>
        <v>150</v>
      </c>
      <c r="H941" s="155" t="s">
        <v>131</v>
      </c>
      <c r="I941" s="92" t="s">
        <v>948</v>
      </c>
      <c r="J941" s="92" t="str">
        <f>VLOOKUP(I941,Presupuesto!$B$11:$C$566,2,0)</f>
        <v>UTILES DE ESCRITORIO, OFICINA Y ENSE¥ANZA</v>
      </c>
      <c r="K941" s="92" t="s">
        <v>1377</v>
      </c>
      <c r="L941" s="92" t="s">
        <v>397</v>
      </c>
    </row>
    <row r="942" spans="3:12">
      <c r="C942" s="93" t="s">
        <v>34</v>
      </c>
      <c r="D942" s="798"/>
      <c r="E942" s="195">
        <f>D935/12</f>
        <v>4.166666666666667</v>
      </c>
      <c r="F942" s="94">
        <v>80</v>
      </c>
      <c r="G942" s="91">
        <f t="shared" si="102"/>
        <v>333.33333333333337</v>
      </c>
      <c r="H942" s="155" t="s">
        <v>131</v>
      </c>
      <c r="I942" s="92" t="s">
        <v>948</v>
      </c>
      <c r="J942" s="92" t="str">
        <f>VLOOKUP(I942,Presupuesto!$B$11:$C$566,2,0)</f>
        <v>UTILES DE ESCRITORIO, OFICINA Y ENSE¥ANZA</v>
      </c>
      <c r="K942" s="92" t="s">
        <v>1377</v>
      </c>
      <c r="L942" s="92" t="s">
        <v>397</v>
      </c>
    </row>
    <row r="943" spans="3:12">
      <c r="C943" s="103" t="s">
        <v>52</v>
      </c>
      <c r="D943" s="798"/>
      <c r="E943" s="207">
        <v>0</v>
      </c>
      <c r="F943" s="113">
        <v>25</v>
      </c>
      <c r="G943" s="91">
        <f t="shared" si="102"/>
        <v>0</v>
      </c>
      <c r="H943" s="155"/>
      <c r="I943" s="92" t="s">
        <v>948</v>
      </c>
      <c r="J943" s="92" t="str">
        <f>VLOOKUP(I943,Presupuesto!$B$11:$C$566,2,0)</f>
        <v>UTILES DE ESCRITORIO, OFICINA Y ENSE¥ANZA</v>
      </c>
      <c r="K943" s="92" t="str">
        <f t="shared" si="103"/>
        <v>Gobernabilidad y Procesos  de Gestión Descentralizada en Redes</v>
      </c>
      <c r="L943" s="92" t="s">
        <v>414</v>
      </c>
    </row>
    <row r="944" spans="3:12" ht="15.75" thickBot="1">
      <c r="C944" s="211" t="s">
        <v>432</v>
      </c>
      <c r="D944" s="212">
        <v>9</v>
      </c>
      <c r="E944" s="265">
        <v>2</v>
      </c>
      <c r="F944" s="98">
        <f>HLOOKUP(C944,$AH$2:$BU$3,2,0)</f>
        <v>2000</v>
      </c>
      <c r="G944" s="99">
        <f>D944*E944*F944</f>
        <v>36000</v>
      </c>
      <c r="H944" s="266" t="s">
        <v>131</v>
      </c>
      <c r="I944" s="267" t="s">
        <v>767</v>
      </c>
      <c r="J944" s="100" t="str">
        <f>VLOOKUP(I944,Presupuesto!$B$11:$C$566,2,0)</f>
        <v>VIATICOS NACIONALES</v>
      </c>
      <c r="K944" s="268" t="s">
        <v>1377</v>
      </c>
      <c r="L944" s="268" t="s">
        <v>397</v>
      </c>
    </row>
    <row r="945" spans="3:12" ht="15.75" thickBot="1"/>
    <row r="946" spans="3:12" ht="15.75" thickBot="1">
      <c r="C946" s="29" t="s">
        <v>43</v>
      </c>
      <c r="D946" s="30">
        <f>SUM(G953:G962)</f>
        <v>46043.75</v>
      </c>
      <c r="E946" s="87"/>
      <c r="F946" s="87"/>
      <c r="G946" s="87"/>
      <c r="H946" s="70"/>
      <c r="I946" s="70"/>
      <c r="J946" s="70"/>
      <c r="K946" s="106"/>
    </row>
    <row r="947" spans="3:12">
      <c r="C947" s="69"/>
      <c r="D947" s="31"/>
      <c r="E947" s="87"/>
      <c r="F947" s="87"/>
      <c r="G947" s="87"/>
      <c r="H947" s="70"/>
      <c r="I947" s="70"/>
      <c r="J947" s="70"/>
      <c r="K947" s="106"/>
    </row>
    <row r="948" spans="3:12">
      <c r="C948" s="69"/>
      <c r="D948" s="31"/>
      <c r="E948" s="87"/>
      <c r="F948" s="87"/>
      <c r="G948" s="87"/>
      <c r="H948" s="70"/>
      <c r="I948" s="70"/>
      <c r="J948" s="70"/>
      <c r="K948" s="106"/>
    </row>
    <row r="949" spans="3:12" ht="15.75">
      <c r="C949" s="199" t="s">
        <v>394</v>
      </c>
      <c r="D949" s="300" t="s">
        <v>2378</v>
      </c>
      <c r="E949" s="87"/>
      <c r="F949" s="87"/>
      <c r="G949" s="87"/>
      <c r="H949" s="70"/>
      <c r="I949" s="70"/>
      <c r="J949" s="70"/>
      <c r="K949" s="106"/>
    </row>
    <row r="950" spans="3:12" ht="18.75">
      <c r="C950" s="203" t="str">
        <f>IFERROR(VLOOKUP(D949,'Desarrollo e Innov. Curricular'!$G:$H,2,FALSE),IFERROR(VLOOKUP(D949,'Investigación Científica'!$G:$H,2,FALSE),IFERROR(VLOOKUP(D949,'Vinculación Univ. Sociedad'!$G:$H,2,FALSE),IFERROR(VLOOKUP(D949,'Docencia y Profesorado Universi'!$G:$H,2,FALSE),IFERROR(VLOOKUP(D949,'Estudiantes y Graduados'!$G:$H,2,FALSE),IFERROR(VLOOKUP(D949,'10Gestion Administrativa'!$G:$H,2,FALSE),IFERROR(VLOOKUP(D949,'Gestión Académica'!$G:$H,2,FALSE),IFERROR(VLOOKUP(D949,'Aseguramiento de la Calidad'!$G:$H,2,FALSE),IFERROR(VLOOKUP(D949,'Gestión del Conocimiento'!$G:$H,2,FALSE),IFERROR(VLOOKUP(D949,'Gobernabilidad y Procesos...'!$G:$H,2,FALSE),IFERROR(VLOOKUP(D949,'Gestión del Talento Humano'!$G:$H,2,FALSE),IFERROR(VLOOKUP(D949,'Internacionalización de la E.S.'!$G:$H,2,FALSE),IFERROR(VLOOKUP(D949,'Cultura de Innovación Insti...'!$G:$H,2,FALSE),VLOOKUP(D949,'Lo Esencial de la Reforma Univ.'!$G:$H,2,0))))))))))))))</f>
        <v xml:space="preserve">3. Diseñar un Plan de acción para la implementación del modelo educativo de la UNAH. </v>
      </c>
      <c r="D950" s="31"/>
      <c r="E950" s="87"/>
      <c r="F950" s="87"/>
      <c r="G950" s="87"/>
      <c r="H950" s="70"/>
      <c r="I950" s="70"/>
      <c r="J950" s="70"/>
      <c r="K950" s="106"/>
    </row>
    <row r="951" spans="3:12" ht="15.75" thickBot="1">
      <c r="C951" s="69"/>
      <c r="D951" s="31"/>
      <c r="E951" s="87"/>
      <c r="F951" s="87"/>
      <c r="G951" s="87"/>
      <c r="H951" s="70"/>
      <c r="I951" s="70"/>
      <c r="J951" s="70"/>
      <c r="K951" s="106"/>
    </row>
    <row r="952" spans="3:12" ht="30.75" thickBot="1">
      <c r="C952" s="120" t="s">
        <v>44</v>
      </c>
      <c r="D952" s="123" t="s">
        <v>45</v>
      </c>
      <c r="E952" s="122" t="s">
        <v>55</v>
      </c>
      <c r="F952" s="122" t="s">
        <v>57</v>
      </c>
      <c r="G952" s="121" t="s">
        <v>27</v>
      </c>
      <c r="H952" s="127" t="s">
        <v>133</v>
      </c>
      <c r="I952" s="122" t="s">
        <v>46</v>
      </c>
      <c r="J952" s="122" t="s">
        <v>134</v>
      </c>
      <c r="K952" s="122" t="s">
        <v>412</v>
      </c>
      <c r="L952" s="122" t="s">
        <v>413</v>
      </c>
    </row>
    <row r="953" spans="3:12">
      <c r="C953" s="260" t="s">
        <v>47</v>
      </c>
      <c r="D953" s="797">
        <v>75</v>
      </c>
      <c r="E953" s="261"/>
      <c r="F953" s="109">
        <v>30000</v>
      </c>
      <c r="G953" s="262">
        <f t="shared" ref="G953:G961" si="104">E953*F953</f>
        <v>0</v>
      </c>
      <c r="H953" s="263" t="s">
        <v>131</v>
      </c>
      <c r="I953" s="110" t="s">
        <v>705</v>
      </c>
      <c r="J953" s="110" t="str">
        <f>VLOOKUP(I953,Presupuesto!$B$11:$C$566,2,0)</f>
        <v>SERVICIOS DE CAPACITACION.</v>
      </c>
      <c r="K953" s="264" t="s">
        <v>1382</v>
      </c>
      <c r="L953" s="110" t="s">
        <v>396</v>
      </c>
    </row>
    <row r="954" spans="3:12">
      <c r="C954" s="93" t="s">
        <v>48</v>
      </c>
      <c r="D954" s="798"/>
      <c r="E954" s="195">
        <v>10</v>
      </c>
      <c r="F954" s="94">
        <v>0</v>
      </c>
      <c r="G954" s="91">
        <f t="shared" si="104"/>
        <v>0</v>
      </c>
      <c r="H954" s="155"/>
      <c r="I954" s="92" t="s">
        <v>723</v>
      </c>
      <c r="J954" s="92" t="str">
        <f>VLOOKUP(I954,Presupuesto!$B$11:$C$566,2,0)</f>
        <v>SERVICIOS DE IMPRENTA PUBLIC.Y REPRODUCCION</v>
      </c>
      <c r="K954" s="92" t="str">
        <f>$K$17</f>
        <v>Gobernabilidad y Procesos  de Gestión Descentralizada en Redes</v>
      </c>
      <c r="L954" s="92" t="s">
        <v>414</v>
      </c>
    </row>
    <row r="955" spans="3:12">
      <c r="C955" s="93" t="s">
        <v>49</v>
      </c>
      <c r="D955" s="798"/>
      <c r="E955" s="195">
        <f>D953</f>
        <v>75</v>
      </c>
      <c r="F955" s="94">
        <v>600</v>
      </c>
      <c r="G955" s="91">
        <f t="shared" si="104"/>
        <v>45000</v>
      </c>
      <c r="H955" s="155" t="s">
        <v>131</v>
      </c>
      <c r="I955" s="92" t="s">
        <v>798</v>
      </c>
      <c r="J955" s="92" t="str">
        <f>VLOOKUP(I955,Presupuesto!$B$11:$C$566,2,0)</f>
        <v>ALIMENTOS B EBIDAS PARA PERSONAS</v>
      </c>
      <c r="K955" s="92" t="s">
        <v>1378</v>
      </c>
      <c r="L955" s="92" t="s">
        <v>398</v>
      </c>
    </row>
    <row r="956" spans="3:12">
      <c r="C956" s="93" t="s">
        <v>50</v>
      </c>
      <c r="D956" s="798"/>
      <c r="E956" s="145">
        <v>0</v>
      </c>
      <c r="F956" s="112">
        <v>10000</v>
      </c>
      <c r="G956" s="91">
        <f t="shared" si="104"/>
        <v>0</v>
      </c>
      <c r="H956" s="155"/>
      <c r="I956" s="258" t="s">
        <v>302</v>
      </c>
      <c r="J956" s="92" t="str">
        <f>VLOOKUP(I956,Presupuesto!$B$11:$C$566,2,0)</f>
        <v>PASAJES (26100-00)</v>
      </c>
      <c r="K956" s="92" t="str">
        <f t="shared" ref="K956:K962" si="105">$K$17</f>
        <v>Gobernabilidad y Procesos  de Gestión Descentralizada en Redes</v>
      </c>
      <c r="L956" s="92" t="s">
        <v>414</v>
      </c>
    </row>
    <row r="957" spans="3:12">
      <c r="C957" s="93" t="s">
        <v>421</v>
      </c>
      <c r="D957" s="798"/>
      <c r="E957" s="145">
        <v>0</v>
      </c>
      <c r="F957" s="112">
        <v>250</v>
      </c>
      <c r="G957" s="91">
        <f t="shared" si="104"/>
        <v>0</v>
      </c>
      <c r="H957" s="155"/>
      <c r="I957" s="92" t="s">
        <v>827</v>
      </c>
      <c r="J957" s="92" t="str">
        <f>VLOOKUP(I957,Presupuesto!$B$11:$C$566,2,0)</f>
        <v>PRODUCTOS PAPEL Y CARTON</v>
      </c>
      <c r="K957" s="92" t="str">
        <f t="shared" si="105"/>
        <v>Gobernabilidad y Procesos  de Gestión Descentralizada en Redes</v>
      </c>
      <c r="L957" s="92" t="s">
        <v>414</v>
      </c>
    </row>
    <row r="958" spans="3:12">
      <c r="C958" s="93" t="s">
        <v>51</v>
      </c>
      <c r="D958" s="798"/>
      <c r="E958" s="195">
        <f>(D953*25)/500</f>
        <v>3.75</v>
      </c>
      <c r="F958" s="94">
        <v>85</v>
      </c>
      <c r="G958" s="91">
        <f t="shared" si="104"/>
        <v>318.75</v>
      </c>
      <c r="H958" s="155" t="s">
        <v>131</v>
      </c>
      <c r="I958" s="92" t="s">
        <v>827</v>
      </c>
      <c r="J958" s="92" t="str">
        <f>VLOOKUP(I958,Presupuesto!$B$11:$C$566,2,0)</f>
        <v>PRODUCTOS PAPEL Y CARTON</v>
      </c>
      <c r="K958" s="92" t="s">
        <v>1378</v>
      </c>
      <c r="L958" s="92" t="s">
        <v>414</v>
      </c>
    </row>
    <row r="959" spans="3:12">
      <c r="C959" s="93" t="s">
        <v>125</v>
      </c>
      <c r="D959" s="798"/>
      <c r="E959" s="195">
        <f>D953/12</f>
        <v>6.25</v>
      </c>
      <c r="F959" s="94">
        <v>36</v>
      </c>
      <c r="G959" s="91">
        <f t="shared" si="104"/>
        <v>225</v>
      </c>
      <c r="H959" s="155" t="s">
        <v>131</v>
      </c>
      <c r="I959" s="92" t="s">
        <v>948</v>
      </c>
      <c r="J959" s="92" t="str">
        <f>VLOOKUP(I959,Presupuesto!$B$11:$C$566,2,0)</f>
        <v>UTILES DE ESCRITORIO, OFICINA Y ENSE¥ANZA</v>
      </c>
      <c r="K959" s="92" t="s">
        <v>1378</v>
      </c>
      <c r="L959" s="92" t="s">
        <v>414</v>
      </c>
    </row>
    <row r="960" spans="3:12">
      <c r="C960" s="93" t="s">
        <v>34</v>
      </c>
      <c r="D960" s="798"/>
      <c r="E960" s="195">
        <f>D953/12</f>
        <v>6.25</v>
      </c>
      <c r="F960" s="94">
        <v>80</v>
      </c>
      <c r="G960" s="91">
        <f t="shared" si="104"/>
        <v>500</v>
      </c>
      <c r="H960" s="155" t="s">
        <v>131</v>
      </c>
      <c r="I960" s="92" t="s">
        <v>948</v>
      </c>
      <c r="J960" s="92" t="str">
        <f>VLOOKUP(I960,Presupuesto!$B$11:$C$566,2,0)</f>
        <v>UTILES DE ESCRITORIO, OFICINA Y ENSE¥ANZA</v>
      </c>
      <c r="K960" s="92" t="s">
        <v>1378</v>
      </c>
      <c r="L960" s="92" t="s">
        <v>414</v>
      </c>
    </row>
    <row r="961" spans="3:12">
      <c r="C961" s="103" t="s">
        <v>52</v>
      </c>
      <c r="D961" s="798"/>
      <c r="E961" s="207">
        <v>0</v>
      </c>
      <c r="F961" s="113">
        <v>25</v>
      </c>
      <c r="G961" s="91">
        <f t="shared" si="104"/>
        <v>0</v>
      </c>
      <c r="H961" s="155"/>
      <c r="I961" s="92" t="s">
        <v>948</v>
      </c>
      <c r="J961" s="92" t="str">
        <f>VLOOKUP(I961,Presupuesto!$B$11:$C$566,2,0)</f>
        <v>UTILES DE ESCRITORIO, OFICINA Y ENSE¥ANZA</v>
      </c>
      <c r="K961" s="92" t="str">
        <f t="shared" si="105"/>
        <v>Gobernabilidad y Procesos  de Gestión Descentralizada en Redes</v>
      </c>
      <c r="L961" s="92" t="s">
        <v>414</v>
      </c>
    </row>
    <row r="962" spans="3:12" ht="15.75" thickBot="1">
      <c r="C962" s="211" t="s">
        <v>434</v>
      </c>
      <c r="D962" s="212">
        <v>0</v>
      </c>
      <c r="E962" s="265">
        <v>0</v>
      </c>
      <c r="F962" s="98">
        <f>HLOOKUP(C962,$AH$2:$BU$3,2,0)</f>
        <v>1150</v>
      </c>
      <c r="G962" s="99">
        <f>D962*E962*F962</f>
        <v>0</v>
      </c>
      <c r="H962" s="266"/>
      <c r="I962" s="267" t="s">
        <v>303</v>
      </c>
      <c r="J962" s="100" t="str">
        <f>VLOOKUP(I962,Presupuesto!$B$11:$C$566,2,0)</f>
        <v>VIATICOS (26200-00)</v>
      </c>
      <c r="K962" s="268" t="str">
        <f t="shared" si="105"/>
        <v>Gobernabilidad y Procesos  de Gestión Descentralizada en Redes</v>
      </c>
      <c r="L962" s="268" t="s">
        <v>414</v>
      </c>
    </row>
    <row r="963" spans="3:12" ht="15.75" thickBot="1"/>
    <row r="964" spans="3:12" ht="15.75" thickBot="1">
      <c r="C964" s="29" t="s">
        <v>43</v>
      </c>
      <c r="D964" s="30">
        <f>SUM(G971:G980)</f>
        <v>66226.666666666672</v>
      </c>
      <c r="E964" s="87"/>
      <c r="F964" s="87"/>
      <c r="G964" s="87"/>
      <c r="H964" s="70"/>
      <c r="I964" s="70"/>
      <c r="J964" s="70"/>
      <c r="K964" s="106"/>
    </row>
    <row r="965" spans="3:12">
      <c r="C965" s="69"/>
      <c r="D965" s="31"/>
      <c r="E965" s="87"/>
      <c r="F965" s="87"/>
      <c r="G965" s="87"/>
      <c r="H965" s="70"/>
      <c r="I965" s="70"/>
      <c r="J965" s="70"/>
      <c r="K965" s="106"/>
    </row>
    <row r="966" spans="3:12">
      <c r="C966" s="69"/>
      <c r="D966" s="31"/>
      <c r="E966" s="87"/>
      <c r="F966" s="87"/>
      <c r="G966" s="87"/>
      <c r="H966" s="70"/>
      <c r="I966" s="70"/>
      <c r="J966" s="70"/>
      <c r="K966" s="106"/>
    </row>
    <row r="967" spans="3:12" ht="15.75">
      <c r="C967" s="199" t="s">
        <v>394</v>
      </c>
      <c r="D967" s="300" t="s">
        <v>2807</v>
      </c>
      <c r="E967" s="87"/>
      <c r="F967" s="87"/>
      <c r="G967" s="87"/>
      <c r="H967" s="70"/>
      <c r="I967" s="70"/>
      <c r="J967" s="70"/>
      <c r="K967" s="106"/>
    </row>
    <row r="968" spans="3:12" ht="18.75">
      <c r="C968" s="203" t="str">
        <f>IFERROR(VLOOKUP(D967,'Desarrollo e Innov. Curricular'!$G:$H,2,FALSE),IFERROR(VLOOKUP(D967,'Investigación Científica'!$G:$H,2,FALSE),IFERROR(VLOOKUP(D967,'Vinculación Univ. Sociedad'!$G:$H,2,FALSE),IFERROR(VLOOKUP(D967,'Docencia y Profesorado Universi'!$G:$H,2,FALSE),IFERROR(VLOOKUP(D967,'Estudiantes y Graduados'!$G:$H,2,FALSE),IFERROR(VLOOKUP(D967,'10Gestion Administrativa'!$G:$H,2,FALSE),IFERROR(VLOOKUP(D967,'Gestión Académica'!$G:$H,2,FALSE),IFERROR(VLOOKUP(D967,'Aseguramiento de la Calidad'!$G:$H,2,FALSE),IFERROR(VLOOKUP(D967,'Gestión del Conocimiento'!$G:$H,2,FALSE),IFERROR(VLOOKUP(D967,'Gobernabilidad y Procesos...'!$G:$H,2,FALSE),IFERROR(VLOOKUP(D967,'Gestión del Talento Humano'!$G:$H,2,FALSE),IFERROR(VLOOKUP(D967,'Internacionalización de la E.S.'!$G:$H,2,FALSE),IFERROR(VLOOKUP(D967,'Cultura de Innovación Insti...'!$G:$H,2,FALSE),VLOOKUP(D967,'Lo Esencial de la Reforma Univ.'!$G:$H,2,0))))))))))))))</f>
        <v>3. Optimizar la gestión académica de las Escuelas.</v>
      </c>
      <c r="D968" s="31"/>
      <c r="E968" s="87"/>
      <c r="F968" s="87"/>
      <c r="G968" s="87"/>
      <c r="H968" s="70"/>
      <c r="I968" s="70"/>
      <c r="J968" s="70"/>
      <c r="K968" s="106"/>
    </row>
    <row r="969" spans="3:12" ht="15.75" thickBot="1">
      <c r="C969" s="69"/>
      <c r="D969" s="31"/>
      <c r="E969" s="87"/>
      <c r="F969" s="87"/>
      <c r="G969" s="87"/>
      <c r="H969" s="70"/>
      <c r="I969" s="70"/>
      <c r="J969" s="70"/>
      <c r="K969" s="106"/>
    </row>
    <row r="970" spans="3:12" ht="30.75" thickBot="1">
      <c r="C970" s="120" t="s">
        <v>44</v>
      </c>
      <c r="D970" s="123" t="s">
        <v>45</v>
      </c>
      <c r="E970" s="122" t="s">
        <v>55</v>
      </c>
      <c r="F970" s="122" t="s">
        <v>57</v>
      </c>
      <c r="G970" s="121" t="s">
        <v>27</v>
      </c>
      <c r="H970" s="127" t="s">
        <v>133</v>
      </c>
      <c r="I970" s="122" t="s">
        <v>46</v>
      </c>
      <c r="J970" s="122" t="s">
        <v>134</v>
      </c>
      <c r="K970" s="122" t="s">
        <v>412</v>
      </c>
      <c r="L970" s="122" t="s">
        <v>413</v>
      </c>
    </row>
    <row r="971" spans="3:12">
      <c r="C971" s="260" t="s">
        <v>47</v>
      </c>
      <c r="D971" s="797">
        <v>160</v>
      </c>
      <c r="E971" s="261"/>
      <c r="F971" s="109">
        <v>30000</v>
      </c>
      <c r="G971" s="262">
        <f t="shared" ref="G971:G979" si="106">E971*F971</f>
        <v>0</v>
      </c>
      <c r="H971" s="263" t="s">
        <v>131</v>
      </c>
      <c r="I971" s="110" t="s">
        <v>705</v>
      </c>
      <c r="J971" s="110" t="str">
        <f>VLOOKUP(I971,Presupuesto!$B$11:$C$566,2,0)</f>
        <v>SERVICIOS DE CAPACITACION.</v>
      </c>
      <c r="K971" s="264" t="s">
        <v>1382</v>
      </c>
      <c r="L971" s="110" t="s">
        <v>396</v>
      </c>
    </row>
    <row r="972" spans="3:12">
      <c r="C972" s="93" t="s">
        <v>48</v>
      </c>
      <c r="D972" s="798"/>
      <c r="E972" s="195">
        <v>10</v>
      </c>
      <c r="F972" s="94">
        <v>0</v>
      </c>
      <c r="G972" s="91">
        <f t="shared" si="106"/>
        <v>0</v>
      </c>
      <c r="H972" s="155"/>
      <c r="I972" s="92" t="s">
        <v>723</v>
      </c>
      <c r="J972" s="92" t="str">
        <f>VLOOKUP(I972,Presupuesto!$B$11:$C$566,2,0)</f>
        <v>SERVICIOS DE IMPRENTA PUBLIC.Y REPRODUCCION</v>
      </c>
      <c r="K972" s="92" t="str">
        <f>$K$17</f>
        <v>Gobernabilidad y Procesos  de Gestión Descentralizada en Redes</v>
      </c>
      <c r="L972" s="92" t="s">
        <v>414</v>
      </c>
    </row>
    <row r="973" spans="3:12">
      <c r="C973" s="93" t="s">
        <v>49</v>
      </c>
      <c r="D973" s="798"/>
      <c r="E973" s="195">
        <f>D971</f>
        <v>160</v>
      </c>
      <c r="F973" s="94">
        <v>400</v>
      </c>
      <c r="G973" s="91">
        <f t="shared" si="106"/>
        <v>64000</v>
      </c>
      <c r="H973" s="155" t="s">
        <v>131</v>
      </c>
      <c r="I973" s="92" t="s">
        <v>798</v>
      </c>
      <c r="J973" s="92" t="str">
        <f>VLOOKUP(I973,Presupuesto!$B$11:$C$566,2,0)</f>
        <v>ALIMENTOS B EBIDAS PARA PERSONAS</v>
      </c>
      <c r="K973" s="92" t="s">
        <v>1380</v>
      </c>
      <c r="L973" s="92" t="s">
        <v>398</v>
      </c>
    </row>
    <row r="974" spans="3:12">
      <c r="C974" s="93" t="s">
        <v>50</v>
      </c>
      <c r="D974" s="798"/>
      <c r="E974" s="145">
        <v>0</v>
      </c>
      <c r="F974" s="112">
        <v>10000</v>
      </c>
      <c r="G974" s="91">
        <f t="shared" si="106"/>
        <v>0</v>
      </c>
      <c r="H974" s="155"/>
      <c r="I974" s="258" t="s">
        <v>302</v>
      </c>
      <c r="J974" s="92" t="str">
        <f>VLOOKUP(I974,Presupuesto!$B$11:$C$566,2,0)</f>
        <v>PASAJES (26100-00)</v>
      </c>
      <c r="K974" s="92" t="str">
        <f t="shared" ref="K974:K980" si="107">$K$17</f>
        <v>Gobernabilidad y Procesos  de Gestión Descentralizada en Redes</v>
      </c>
      <c r="L974" s="92" t="s">
        <v>414</v>
      </c>
    </row>
    <row r="975" spans="3:12">
      <c r="C975" s="93" t="s">
        <v>421</v>
      </c>
      <c r="D975" s="798"/>
      <c r="E975" s="145">
        <v>0</v>
      </c>
      <c r="F975" s="112">
        <v>250</v>
      </c>
      <c r="G975" s="91">
        <f t="shared" si="106"/>
        <v>0</v>
      </c>
      <c r="H975" s="155"/>
      <c r="I975" s="92" t="s">
        <v>827</v>
      </c>
      <c r="J975" s="92" t="str">
        <f>VLOOKUP(I975,Presupuesto!$B$11:$C$566,2,0)</f>
        <v>PRODUCTOS PAPEL Y CARTON</v>
      </c>
      <c r="K975" s="92" t="str">
        <f t="shared" si="107"/>
        <v>Gobernabilidad y Procesos  de Gestión Descentralizada en Redes</v>
      </c>
      <c r="L975" s="92" t="s">
        <v>414</v>
      </c>
    </row>
    <row r="976" spans="3:12">
      <c r="C976" s="93" t="s">
        <v>51</v>
      </c>
      <c r="D976" s="798"/>
      <c r="E976" s="195">
        <f>(D971*25)/500</f>
        <v>8</v>
      </c>
      <c r="F976" s="94">
        <v>85</v>
      </c>
      <c r="G976" s="91">
        <f t="shared" si="106"/>
        <v>680</v>
      </c>
      <c r="H976" s="155" t="s">
        <v>131</v>
      </c>
      <c r="I976" s="92" t="s">
        <v>827</v>
      </c>
      <c r="J976" s="92" t="str">
        <f>VLOOKUP(I976,Presupuesto!$B$11:$C$566,2,0)</f>
        <v>PRODUCTOS PAPEL Y CARTON</v>
      </c>
      <c r="K976" s="92" t="s">
        <v>1380</v>
      </c>
      <c r="L976" s="92" t="s">
        <v>398</v>
      </c>
    </row>
    <row r="977" spans="3:12">
      <c r="C977" s="93" t="s">
        <v>125</v>
      </c>
      <c r="D977" s="798"/>
      <c r="E977" s="195">
        <f>D971/12</f>
        <v>13.333333333333334</v>
      </c>
      <c r="F977" s="94">
        <v>36</v>
      </c>
      <c r="G977" s="91">
        <f t="shared" si="106"/>
        <v>480</v>
      </c>
      <c r="H977" s="155" t="s">
        <v>131</v>
      </c>
      <c r="I977" s="92" t="s">
        <v>948</v>
      </c>
      <c r="J977" s="92" t="str">
        <f>VLOOKUP(I977,Presupuesto!$B$11:$C$566,2,0)</f>
        <v>UTILES DE ESCRITORIO, OFICINA Y ENSE¥ANZA</v>
      </c>
      <c r="K977" s="92" t="s">
        <v>1380</v>
      </c>
      <c r="L977" s="92" t="s">
        <v>398</v>
      </c>
    </row>
    <row r="978" spans="3:12">
      <c r="C978" s="93" t="s">
        <v>34</v>
      </c>
      <c r="D978" s="798"/>
      <c r="E978" s="195">
        <f>D971/12</f>
        <v>13.333333333333334</v>
      </c>
      <c r="F978" s="94">
        <v>80</v>
      </c>
      <c r="G978" s="91">
        <f t="shared" si="106"/>
        <v>1066.6666666666667</v>
      </c>
      <c r="H978" s="155" t="s">
        <v>131</v>
      </c>
      <c r="I978" s="92" t="s">
        <v>948</v>
      </c>
      <c r="J978" s="92" t="str">
        <f>VLOOKUP(I978,Presupuesto!$B$11:$C$566,2,0)</f>
        <v>UTILES DE ESCRITORIO, OFICINA Y ENSE¥ANZA</v>
      </c>
      <c r="K978" s="92" t="s">
        <v>1380</v>
      </c>
      <c r="L978" s="92" t="s">
        <v>398</v>
      </c>
    </row>
    <row r="979" spans="3:12">
      <c r="C979" s="103" t="s">
        <v>52</v>
      </c>
      <c r="D979" s="798"/>
      <c r="E979" s="207">
        <v>0</v>
      </c>
      <c r="F979" s="113">
        <v>25</v>
      </c>
      <c r="G979" s="91">
        <f t="shared" si="106"/>
        <v>0</v>
      </c>
      <c r="H979" s="155"/>
      <c r="I979" s="92" t="s">
        <v>948</v>
      </c>
      <c r="J979" s="92" t="str">
        <f>VLOOKUP(I979,Presupuesto!$B$11:$C$566,2,0)</f>
        <v>UTILES DE ESCRITORIO, OFICINA Y ENSE¥ANZA</v>
      </c>
      <c r="K979" s="92" t="str">
        <f t="shared" si="107"/>
        <v>Gobernabilidad y Procesos  de Gestión Descentralizada en Redes</v>
      </c>
      <c r="L979" s="92" t="s">
        <v>414</v>
      </c>
    </row>
    <row r="980" spans="3:12" ht="15.75" thickBot="1">
      <c r="C980" s="211" t="s">
        <v>434</v>
      </c>
      <c r="D980" s="212">
        <v>0</v>
      </c>
      <c r="E980" s="265">
        <v>0</v>
      </c>
      <c r="F980" s="98">
        <f>HLOOKUP(C980,$AH$2:$BU$3,2,0)</f>
        <v>1150</v>
      </c>
      <c r="G980" s="99">
        <f>D980*E980*F980</f>
        <v>0</v>
      </c>
      <c r="H980" s="266"/>
      <c r="I980" s="267" t="s">
        <v>303</v>
      </c>
      <c r="J980" s="100" t="str">
        <f>VLOOKUP(I980,Presupuesto!$B$11:$C$566,2,0)</f>
        <v>VIATICOS (26200-00)</v>
      </c>
      <c r="K980" s="268" t="str">
        <f t="shared" si="107"/>
        <v>Gobernabilidad y Procesos  de Gestión Descentralizada en Redes</v>
      </c>
      <c r="L980" s="268" t="s">
        <v>414</v>
      </c>
    </row>
    <row r="981" spans="3:12" ht="15.75" thickBot="1"/>
    <row r="982" spans="3:12" ht="15.75" thickBot="1">
      <c r="C982" s="29" t="s">
        <v>43</v>
      </c>
      <c r="D982" s="30">
        <f>SUM(G989:G998)</f>
        <v>4000</v>
      </c>
      <c r="E982" s="87"/>
      <c r="F982" s="87"/>
      <c r="G982" s="87"/>
      <c r="H982" s="70"/>
      <c r="I982" s="70"/>
      <c r="J982" s="70"/>
      <c r="K982" s="106"/>
    </row>
    <row r="983" spans="3:12">
      <c r="C983" s="69"/>
      <c r="D983" s="31"/>
      <c r="E983" s="87"/>
      <c r="F983" s="87"/>
      <c r="G983" s="87"/>
      <c r="H983" s="70"/>
      <c r="I983" s="70"/>
      <c r="J983" s="70"/>
      <c r="K983" s="106"/>
    </row>
    <row r="984" spans="3:12">
      <c r="C984" s="69"/>
      <c r="D984" s="31"/>
      <c r="E984" s="87"/>
      <c r="F984" s="87"/>
      <c r="G984" s="87"/>
      <c r="H984" s="70"/>
      <c r="I984" s="70"/>
      <c r="J984" s="70"/>
      <c r="K984" s="106"/>
    </row>
    <row r="985" spans="3:12" ht="15.75">
      <c r="C985" s="199" t="s">
        <v>394</v>
      </c>
      <c r="D985" s="300" t="s">
        <v>2411</v>
      </c>
      <c r="E985" s="87"/>
      <c r="F985" s="87"/>
      <c r="G985" s="87"/>
      <c r="H985" s="70"/>
      <c r="I985" s="70"/>
      <c r="J985" s="70"/>
      <c r="K985" s="106"/>
    </row>
    <row r="986" spans="3:12" ht="18.75">
      <c r="C986" s="203" t="str">
        <f>IFERROR(VLOOKUP(D985,'Desarrollo e Innov. Curricular'!$G:$H,2,FALSE),IFERROR(VLOOKUP(D985,'Investigación Científica'!$G:$H,2,FALSE),IFERROR(VLOOKUP(D985,'Vinculación Univ. Sociedad'!$G:$H,2,FALSE),IFERROR(VLOOKUP(D985,'Docencia y Profesorado Universi'!$G:$H,2,FALSE),IFERROR(VLOOKUP(D985,'Estudiantes y Graduados'!$G:$H,2,FALSE),IFERROR(VLOOKUP(D985,'10Gestion Administrativa'!$G:$H,2,FALSE),IFERROR(VLOOKUP(D985,'Gestión Académica'!$G:$H,2,FALSE),IFERROR(VLOOKUP(D985,'Aseguramiento de la Calidad'!$G:$H,2,FALSE),IFERROR(VLOOKUP(D985,'Gestión del Conocimiento'!$G:$H,2,FALSE),IFERROR(VLOOKUP(D985,'Gobernabilidad y Procesos...'!$G:$H,2,FALSE),IFERROR(VLOOKUP(D985,'Gestión del Talento Humano'!$G:$H,2,FALSE),IFERROR(VLOOKUP(D985,'Internacionalización de la E.S.'!$G:$H,2,FALSE),IFERROR(VLOOKUP(D985,'Cultura de Innovación Insti...'!$G:$H,2,FALSE),VLOOKUP(D985,'Lo Esencial de la Reforma Univ.'!$G:$H,2,0))))))))))))))</f>
        <v xml:space="preserve">1. Organizar una estructura de gestión, control y evaluación que regule la vinculación Universidad-Facultad. </v>
      </c>
      <c r="D986" s="31"/>
      <c r="E986" s="87"/>
      <c r="F986" s="87"/>
      <c r="G986" s="87"/>
      <c r="H986" s="70"/>
      <c r="I986" s="70"/>
      <c r="J986" s="70"/>
      <c r="K986" s="106"/>
    </row>
    <row r="987" spans="3:12" ht="15.75" thickBot="1">
      <c r="C987" s="69"/>
      <c r="D987" s="31"/>
      <c r="E987" s="87"/>
      <c r="F987" s="87"/>
      <c r="G987" s="87"/>
      <c r="H987" s="70"/>
      <c r="I987" s="70"/>
      <c r="J987" s="70"/>
      <c r="K987" s="106"/>
    </row>
    <row r="988" spans="3:12" ht="30.75" thickBot="1">
      <c r="C988" s="120" t="s">
        <v>44</v>
      </c>
      <c r="D988" s="123" t="s">
        <v>45</v>
      </c>
      <c r="E988" s="122" t="s">
        <v>55</v>
      </c>
      <c r="F988" s="122" t="s">
        <v>57</v>
      </c>
      <c r="G988" s="121" t="s">
        <v>27</v>
      </c>
      <c r="H988" s="127" t="s">
        <v>133</v>
      </c>
      <c r="I988" s="122" t="s">
        <v>46</v>
      </c>
      <c r="J988" s="122" t="s">
        <v>134</v>
      </c>
      <c r="K988" s="122" t="s">
        <v>412</v>
      </c>
      <c r="L988" s="122" t="s">
        <v>413</v>
      </c>
    </row>
    <row r="989" spans="3:12">
      <c r="C989" s="260" t="s">
        <v>47</v>
      </c>
      <c r="D989" s="797">
        <v>40</v>
      </c>
      <c r="E989" s="261"/>
      <c r="F989" s="109">
        <v>30000</v>
      </c>
      <c r="G989" s="262">
        <f t="shared" ref="G989:G997" si="108">E989*F989</f>
        <v>0</v>
      </c>
      <c r="H989" s="263" t="s">
        <v>131</v>
      </c>
      <c r="I989" s="110" t="s">
        <v>705</v>
      </c>
      <c r="J989" s="110" t="str">
        <f>VLOOKUP(I989,Presupuesto!$B$11:$C$566,2,0)</f>
        <v>SERVICIOS DE CAPACITACION.</v>
      </c>
      <c r="K989" s="264" t="s">
        <v>1382</v>
      </c>
      <c r="L989" s="110" t="s">
        <v>396</v>
      </c>
    </row>
    <row r="990" spans="3:12">
      <c r="C990" s="93" t="s">
        <v>48</v>
      </c>
      <c r="D990" s="798"/>
      <c r="E990" s="195">
        <v>10</v>
      </c>
      <c r="F990" s="94">
        <v>0</v>
      </c>
      <c r="G990" s="91">
        <f t="shared" si="108"/>
        <v>0</v>
      </c>
      <c r="H990" s="155"/>
      <c r="I990" s="92" t="s">
        <v>723</v>
      </c>
      <c r="J990" s="92" t="str">
        <f>VLOOKUP(I990,Presupuesto!$B$11:$C$566,2,0)</f>
        <v>SERVICIOS DE IMPRENTA PUBLIC.Y REPRODUCCION</v>
      </c>
      <c r="K990" s="92" t="str">
        <f>$K$17</f>
        <v>Gobernabilidad y Procesos  de Gestión Descentralizada en Redes</v>
      </c>
      <c r="L990" s="92" t="s">
        <v>414</v>
      </c>
    </row>
    <row r="991" spans="3:12">
      <c r="C991" s="93" t="s">
        <v>49</v>
      </c>
      <c r="D991" s="798"/>
      <c r="E991" s="195">
        <f>D989</f>
        <v>40</v>
      </c>
      <c r="F991" s="94">
        <v>100</v>
      </c>
      <c r="G991" s="91">
        <f t="shared" si="108"/>
        <v>4000</v>
      </c>
      <c r="H991" s="155" t="s">
        <v>131</v>
      </c>
      <c r="I991" s="92" t="s">
        <v>798</v>
      </c>
      <c r="J991" s="92" t="str">
        <f>VLOOKUP(I991,Presupuesto!$B$11:$C$566,2,0)</f>
        <v>ALIMENTOS B EBIDAS PARA PERSONAS</v>
      </c>
      <c r="K991" s="92" t="s">
        <v>475</v>
      </c>
      <c r="L991" s="92" t="s">
        <v>414</v>
      </c>
    </row>
    <row r="992" spans="3:12">
      <c r="C992" s="93" t="s">
        <v>50</v>
      </c>
      <c r="D992" s="798"/>
      <c r="E992" s="145">
        <v>0</v>
      </c>
      <c r="F992" s="112">
        <v>10000</v>
      </c>
      <c r="G992" s="91">
        <f t="shared" si="108"/>
        <v>0</v>
      </c>
      <c r="H992" s="155"/>
      <c r="I992" s="258" t="s">
        <v>302</v>
      </c>
      <c r="J992" s="92" t="str">
        <f>VLOOKUP(I992,Presupuesto!$B$11:$C$566,2,0)</f>
        <v>PASAJES (26100-00)</v>
      </c>
      <c r="K992" s="92" t="str">
        <f t="shared" ref="K992:K998" si="109">$K$17</f>
        <v>Gobernabilidad y Procesos  de Gestión Descentralizada en Redes</v>
      </c>
      <c r="L992" s="92" t="s">
        <v>414</v>
      </c>
    </row>
    <row r="993" spans="3:12">
      <c r="C993" s="93" t="s">
        <v>421</v>
      </c>
      <c r="D993" s="798"/>
      <c r="E993" s="145">
        <v>0</v>
      </c>
      <c r="F993" s="112">
        <v>250</v>
      </c>
      <c r="G993" s="91">
        <f t="shared" si="108"/>
        <v>0</v>
      </c>
      <c r="H993" s="155"/>
      <c r="I993" s="92" t="s">
        <v>827</v>
      </c>
      <c r="J993" s="92" t="str">
        <f>VLOOKUP(I993,Presupuesto!$B$11:$C$566,2,0)</f>
        <v>PRODUCTOS PAPEL Y CARTON</v>
      </c>
      <c r="K993" s="92" t="str">
        <f t="shared" si="109"/>
        <v>Gobernabilidad y Procesos  de Gestión Descentralizada en Redes</v>
      </c>
      <c r="L993" s="92" t="s">
        <v>414</v>
      </c>
    </row>
    <row r="994" spans="3:12">
      <c r="C994" s="93" t="s">
        <v>51</v>
      </c>
      <c r="D994" s="798"/>
      <c r="E994" s="195">
        <v>0</v>
      </c>
      <c r="F994" s="94">
        <v>85</v>
      </c>
      <c r="G994" s="91">
        <f t="shared" si="108"/>
        <v>0</v>
      </c>
      <c r="H994" s="155"/>
      <c r="I994" s="92" t="s">
        <v>827</v>
      </c>
      <c r="J994" s="92" t="str">
        <f>VLOOKUP(I994,Presupuesto!$B$11:$C$566,2,0)</f>
        <v>PRODUCTOS PAPEL Y CARTON</v>
      </c>
      <c r="K994" s="92" t="str">
        <f t="shared" si="109"/>
        <v>Gobernabilidad y Procesos  de Gestión Descentralizada en Redes</v>
      </c>
      <c r="L994" s="92" t="s">
        <v>414</v>
      </c>
    </row>
    <row r="995" spans="3:12">
      <c r="C995" s="93" t="s">
        <v>125</v>
      </c>
      <c r="D995" s="798"/>
      <c r="E995" s="195">
        <v>0</v>
      </c>
      <c r="F995" s="94">
        <v>36</v>
      </c>
      <c r="G995" s="91">
        <f t="shared" si="108"/>
        <v>0</v>
      </c>
      <c r="H995" s="155"/>
      <c r="I995" s="92" t="s">
        <v>948</v>
      </c>
      <c r="J995" s="92" t="str">
        <f>VLOOKUP(I995,Presupuesto!$B$11:$C$566,2,0)</f>
        <v>UTILES DE ESCRITORIO, OFICINA Y ENSE¥ANZA</v>
      </c>
      <c r="K995" s="92" t="str">
        <f t="shared" si="109"/>
        <v>Gobernabilidad y Procesos  de Gestión Descentralizada en Redes</v>
      </c>
      <c r="L995" s="92" t="s">
        <v>414</v>
      </c>
    </row>
    <row r="996" spans="3:12">
      <c r="C996" s="93" t="s">
        <v>34</v>
      </c>
      <c r="D996" s="798"/>
      <c r="E996" s="195">
        <v>0</v>
      </c>
      <c r="F996" s="94">
        <v>80</v>
      </c>
      <c r="G996" s="91">
        <f t="shared" si="108"/>
        <v>0</v>
      </c>
      <c r="H996" s="155"/>
      <c r="I996" s="92" t="s">
        <v>948</v>
      </c>
      <c r="J996" s="92" t="str">
        <f>VLOOKUP(I996,Presupuesto!$B$11:$C$566,2,0)</f>
        <v>UTILES DE ESCRITORIO, OFICINA Y ENSE¥ANZA</v>
      </c>
      <c r="K996" s="92" t="str">
        <f t="shared" si="109"/>
        <v>Gobernabilidad y Procesos  de Gestión Descentralizada en Redes</v>
      </c>
      <c r="L996" s="92" t="s">
        <v>414</v>
      </c>
    </row>
    <row r="997" spans="3:12">
      <c r="C997" s="103" t="s">
        <v>52</v>
      </c>
      <c r="D997" s="798"/>
      <c r="E997" s="207">
        <v>0</v>
      </c>
      <c r="F997" s="113">
        <v>25</v>
      </c>
      <c r="G997" s="91">
        <f t="shared" si="108"/>
        <v>0</v>
      </c>
      <c r="H997" s="155"/>
      <c r="I997" s="92" t="s">
        <v>948</v>
      </c>
      <c r="J997" s="92" t="str">
        <f>VLOOKUP(I997,Presupuesto!$B$11:$C$566,2,0)</f>
        <v>UTILES DE ESCRITORIO, OFICINA Y ENSE¥ANZA</v>
      </c>
      <c r="K997" s="92" t="str">
        <f t="shared" si="109"/>
        <v>Gobernabilidad y Procesos  de Gestión Descentralizada en Redes</v>
      </c>
      <c r="L997" s="92" t="s">
        <v>414</v>
      </c>
    </row>
    <row r="998" spans="3:12" ht="15.75" thickBot="1">
      <c r="C998" s="211" t="s">
        <v>434</v>
      </c>
      <c r="D998" s="212">
        <v>0</v>
      </c>
      <c r="E998" s="265">
        <v>0</v>
      </c>
      <c r="F998" s="98">
        <f>HLOOKUP(C998,$AH$2:$BU$3,2,0)</f>
        <v>1150</v>
      </c>
      <c r="G998" s="99">
        <f>D998*E998*F998</f>
        <v>0</v>
      </c>
      <c r="H998" s="266"/>
      <c r="I998" s="267" t="s">
        <v>303</v>
      </c>
      <c r="J998" s="100" t="str">
        <f>VLOOKUP(I998,Presupuesto!$B$11:$C$566,2,0)</f>
        <v>VIATICOS (26200-00)</v>
      </c>
      <c r="K998" s="268" t="str">
        <f t="shared" si="109"/>
        <v>Gobernabilidad y Procesos  de Gestión Descentralizada en Redes</v>
      </c>
      <c r="L998" s="268" t="s">
        <v>414</v>
      </c>
    </row>
    <row r="999" spans="3:12" ht="15.75" thickBot="1"/>
    <row r="1000" spans="3:12" ht="15.75" thickBot="1">
      <c r="C1000" s="29" t="s">
        <v>43</v>
      </c>
      <c r="D1000" s="30">
        <f>SUM(G1007:G1016)</f>
        <v>116000</v>
      </c>
      <c r="E1000" s="87"/>
      <c r="F1000" s="87"/>
      <c r="G1000" s="87"/>
      <c r="H1000" s="70"/>
      <c r="I1000" s="70"/>
      <c r="J1000" s="70"/>
      <c r="K1000" s="106"/>
    </row>
    <row r="1001" spans="3:12">
      <c r="C1001" s="69"/>
      <c r="D1001" s="31"/>
      <c r="E1001" s="87"/>
      <c r="F1001" s="87"/>
      <c r="G1001" s="87"/>
      <c r="H1001" s="70"/>
      <c r="I1001" s="70"/>
      <c r="J1001" s="70"/>
      <c r="K1001" s="106"/>
    </row>
    <row r="1002" spans="3:12">
      <c r="C1002" s="69"/>
      <c r="D1002" s="31"/>
      <c r="E1002" s="87"/>
      <c r="F1002" s="87"/>
      <c r="G1002" s="87"/>
      <c r="H1002" s="70"/>
      <c r="I1002" s="70"/>
      <c r="J1002" s="70"/>
      <c r="K1002" s="106"/>
    </row>
    <row r="1003" spans="3:12" ht="15.75">
      <c r="C1003" s="199" t="s">
        <v>394</v>
      </c>
      <c r="D1003" s="300" t="s">
        <v>2403</v>
      </c>
      <c r="E1003" s="87"/>
      <c r="F1003" s="87"/>
      <c r="G1003" s="87"/>
      <c r="H1003" s="70"/>
      <c r="I1003" s="70"/>
      <c r="J1003" s="70"/>
      <c r="K1003" s="106"/>
    </row>
    <row r="1004" spans="3:12" ht="18.75">
      <c r="C1004" s="203" t="str">
        <f>IFERROR(VLOOKUP(D1003,'Desarrollo e Innov. Curricular'!$G:$H,2,FALSE),IFERROR(VLOOKUP(D1003,'Investigación Científica'!$G:$H,2,FALSE),IFERROR(VLOOKUP(D1003,'Vinculación Univ. Sociedad'!$G:$H,2,FALSE),IFERROR(VLOOKUP(D1003,'Docencia y Profesorado Universi'!$G:$H,2,FALSE),IFERROR(VLOOKUP(D1003,'Estudiantes y Graduados'!$G:$H,2,FALSE),IFERROR(VLOOKUP(D1003,'10Gestion Administrativa'!$G:$H,2,FALSE),IFERROR(VLOOKUP(D1003,'Gestión Académica'!$G:$H,2,FALSE),IFERROR(VLOOKUP(D1003,'Aseguramiento de la Calidad'!$G:$H,2,FALSE),IFERROR(VLOOKUP(D1003,'Gestión del Conocimiento'!$G:$H,2,FALSE),IFERROR(VLOOKUP(D1003,'Gobernabilidad y Procesos...'!$G:$H,2,FALSE),IFERROR(VLOOKUP(D1003,'Gestión del Talento Humano'!$G:$H,2,FALSE),IFERROR(VLOOKUP(D1003,'Internacionalización de la E.S.'!$G:$H,2,FALSE),IFERROR(VLOOKUP(D1003,'Cultura de Innovación Insti...'!$G:$H,2,FALSE),VLOOKUP(D1003,'Lo Esencial de la Reforma Univ.'!$G:$H,2,0))))))))))))))</f>
        <v>1. Formar en el proceso de re-clasificación de acuerdo al a normativa vigente, y talleres de sensibilización para asumir las resposnsabilidades que les competen.</v>
      </c>
      <c r="D1004" s="31"/>
      <c r="E1004" s="87"/>
      <c r="F1004" s="87"/>
      <c r="G1004" s="87"/>
      <c r="H1004" s="70"/>
      <c r="I1004" s="70"/>
      <c r="J1004" s="70"/>
      <c r="K1004" s="106"/>
    </row>
    <row r="1005" spans="3:12" ht="15.75" thickBot="1">
      <c r="C1005" s="69"/>
      <c r="D1005" s="31"/>
      <c r="E1005" s="87"/>
      <c r="F1005" s="87"/>
      <c r="G1005" s="87"/>
      <c r="H1005" s="70"/>
      <c r="I1005" s="70"/>
      <c r="J1005" s="70"/>
      <c r="K1005" s="106"/>
    </row>
    <row r="1006" spans="3:12" ht="30.75" thickBot="1">
      <c r="C1006" s="120" t="s">
        <v>44</v>
      </c>
      <c r="D1006" s="123" t="s">
        <v>45</v>
      </c>
      <c r="E1006" s="122" t="s">
        <v>55</v>
      </c>
      <c r="F1006" s="122" t="s">
        <v>57</v>
      </c>
      <c r="G1006" s="121" t="s">
        <v>27</v>
      </c>
      <c r="H1006" s="127" t="s">
        <v>133</v>
      </c>
      <c r="I1006" s="122" t="s">
        <v>46</v>
      </c>
      <c r="J1006" s="122" t="s">
        <v>134</v>
      </c>
      <c r="K1006" s="122" t="s">
        <v>412</v>
      </c>
      <c r="L1006" s="122" t="s">
        <v>413</v>
      </c>
    </row>
    <row r="1007" spans="3:12">
      <c r="C1007" s="260" t="s">
        <v>47</v>
      </c>
      <c r="D1007" s="797">
        <v>150</v>
      </c>
      <c r="E1007" s="261">
        <v>2</v>
      </c>
      <c r="F1007" s="109">
        <v>30000</v>
      </c>
      <c r="G1007" s="262">
        <f t="shared" ref="G1007:G1015" si="110">E1007*F1007</f>
        <v>60000</v>
      </c>
      <c r="H1007" s="263" t="s">
        <v>131</v>
      </c>
      <c r="I1007" s="110" t="s">
        <v>705</v>
      </c>
      <c r="J1007" s="110" t="str">
        <f>VLOOKUP(I1007,Presupuesto!$B$11:$C$566,2,0)</f>
        <v>SERVICIOS DE CAPACITACION.</v>
      </c>
      <c r="K1007" s="264" t="s">
        <v>1372</v>
      </c>
      <c r="L1007" s="110" t="s">
        <v>398</v>
      </c>
    </row>
    <row r="1008" spans="3:12">
      <c r="C1008" s="93" t="s">
        <v>48</v>
      </c>
      <c r="D1008" s="798"/>
      <c r="E1008" s="195">
        <v>10</v>
      </c>
      <c r="F1008" s="94">
        <v>0</v>
      </c>
      <c r="G1008" s="91">
        <f t="shared" si="110"/>
        <v>0</v>
      </c>
      <c r="H1008" s="155"/>
      <c r="I1008" s="92" t="s">
        <v>723</v>
      </c>
      <c r="J1008" s="92" t="str">
        <f>VLOOKUP(I1008,Presupuesto!$B$11:$C$566,2,0)</f>
        <v>SERVICIOS DE IMPRENTA PUBLIC.Y REPRODUCCION</v>
      </c>
      <c r="K1008" s="92" t="str">
        <f>$K$17</f>
        <v>Gobernabilidad y Procesos  de Gestión Descentralizada en Redes</v>
      </c>
      <c r="L1008" s="92" t="s">
        <v>414</v>
      </c>
    </row>
    <row r="1009" spans="3:12">
      <c r="C1009" s="93" t="s">
        <v>49</v>
      </c>
      <c r="D1009" s="798"/>
      <c r="E1009" s="195">
        <f>D1007</f>
        <v>150</v>
      </c>
      <c r="F1009" s="94">
        <v>100</v>
      </c>
      <c r="G1009" s="91">
        <f t="shared" si="110"/>
        <v>15000</v>
      </c>
      <c r="H1009" s="155" t="s">
        <v>131</v>
      </c>
      <c r="I1009" s="92" t="s">
        <v>798</v>
      </c>
      <c r="J1009" s="92" t="str">
        <f>VLOOKUP(I1009,Presupuesto!$B$11:$C$566,2,0)</f>
        <v>ALIMENTOS B EBIDAS PARA PERSONAS</v>
      </c>
      <c r="K1009" s="92" t="s">
        <v>1372</v>
      </c>
      <c r="L1009" s="92" t="s">
        <v>398</v>
      </c>
    </row>
    <row r="1010" spans="3:12">
      <c r="C1010" s="93" t="s">
        <v>50</v>
      </c>
      <c r="D1010" s="798"/>
      <c r="E1010" s="145">
        <v>2</v>
      </c>
      <c r="F1010" s="112">
        <v>10500</v>
      </c>
      <c r="G1010" s="91">
        <f t="shared" si="110"/>
        <v>21000</v>
      </c>
      <c r="H1010" s="155" t="s">
        <v>131</v>
      </c>
      <c r="I1010" s="258" t="s">
        <v>761</v>
      </c>
      <c r="J1010" s="92" t="str">
        <f>VLOOKUP(I1010,Presupuesto!$B$11:$C$566,2,0)</f>
        <v>PASAJES AL EXTERIOR</v>
      </c>
      <c r="K1010" s="92" t="s">
        <v>1372</v>
      </c>
      <c r="L1010" s="92" t="s">
        <v>398</v>
      </c>
    </row>
    <row r="1011" spans="3:12">
      <c r="C1011" s="93" t="s">
        <v>421</v>
      </c>
      <c r="D1011" s="798"/>
      <c r="E1011" s="145">
        <v>0</v>
      </c>
      <c r="F1011" s="112">
        <v>250</v>
      </c>
      <c r="G1011" s="91">
        <f t="shared" si="110"/>
        <v>0</v>
      </c>
      <c r="H1011" s="155"/>
      <c r="I1011" s="92" t="s">
        <v>827</v>
      </c>
      <c r="J1011" s="92" t="str">
        <f>VLOOKUP(I1011,Presupuesto!$B$11:$C$566,2,0)</f>
        <v>PRODUCTOS PAPEL Y CARTON</v>
      </c>
      <c r="K1011" s="92" t="str">
        <f t="shared" ref="K1011:K1015" si="111">$K$17</f>
        <v>Gobernabilidad y Procesos  de Gestión Descentralizada en Redes</v>
      </c>
      <c r="L1011" s="92" t="s">
        <v>414</v>
      </c>
    </row>
    <row r="1012" spans="3:12">
      <c r="C1012" s="93" t="s">
        <v>51</v>
      </c>
      <c r="D1012" s="798"/>
      <c r="E1012" s="195">
        <v>0</v>
      </c>
      <c r="F1012" s="94">
        <v>85</v>
      </c>
      <c r="G1012" s="91">
        <f t="shared" si="110"/>
        <v>0</v>
      </c>
      <c r="H1012" s="155"/>
      <c r="I1012" s="92" t="s">
        <v>827</v>
      </c>
      <c r="J1012" s="92" t="str">
        <f>VLOOKUP(I1012,Presupuesto!$B$11:$C$566,2,0)</f>
        <v>PRODUCTOS PAPEL Y CARTON</v>
      </c>
      <c r="K1012" s="92" t="str">
        <f t="shared" si="111"/>
        <v>Gobernabilidad y Procesos  de Gestión Descentralizada en Redes</v>
      </c>
      <c r="L1012" s="92" t="s">
        <v>414</v>
      </c>
    </row>
    <row r="1013" spans="3:12">
      <c r="C1013" s="93" t="s">
        <v>125</v>
      </c>
      <c r="D1013" s="798"/>
      <c r="E1013" s="195">
        <v>0</v>
      </c>
      <c r="F1013" s="94">
        <v>36</v>
      </c>
      <c r="G1013" s="91">
        <f t="shared" si="110"/>
        <v>0</v>
      </c>
      <c r="H1013" s="155"/>
      <c r="I1013" s="92" t="s">
        <v>948</v>
      </c>
      <c r="J1013" s="92" t="str">
        <f>VLOOKUP(I1013,Presupuesto!$B$11:$C$566,2,0)</f>
        <v>UTILES DE ESCRITORIO, OFICINA Y ENSE¥ANZA</v>
      </c>
      <c r="K1013" s="92" t="str">
        <f t="shared" si="111"/>
        <v>Gobernabilidad y Procesos  de Gestión Descentralizada en Redes</v>
      </c>
      <c r="L1013" s="92" t="s">
        <v>414</v>
      </c>
    </row>
    <row r="1014" spans="3:12">
      <c r="C1014" s="93" t="s">
        <v>34</v>
      </c>
      <c r="D1014" s="798"/>
      <c r="E1014" s="195">
        <v>0</v>
      </c>
      <c r="F1014" s="94">
        <v>80</v>
      </c>
      <c r="G1014" s="91">
        <f t="shared" si="110"/>
        <v>0</v>
      </c>
      <c r="H1014" s="155"/>
      <c r="I1014" s="92" t="s">
        <v>948</v>
      </c>
      <c r="J1014" s="92" t="str">
        <f>VLOOKUP(I1014,Presupuesto!$B$11:$C$566,2,0)</f>
        <v>UTILES DE ESCRITORIO, OFICINA Y ENSE¥ANZA</v>
      </c>
      <c r="K1014" s="92" t="str">
        <f t="shared" si="111"/>
        <v>Gobernabilidad y Procesos  de Gestión Descentralizada en Redes</v>
      </c>
      <c r="L1014" s="92" t="s">
        <v>414</v>
      </c>
    </row>
    <row r="1015" spans="3:12">
      <c r="C1015" s="103" t="s">
        <v>52</v>
      </c>
      <c r="D1015" s="798"/>
      <c r="E1015" s="207">
        <v>0</v>
      </c>
      <c r="F1015" s="113">
        <v>25</v>
      </c>
      <c r="G1015" s="91">
        <f t="shared" si="110"/>
        <v>0</v>
      </c>
      <c r="H1015" s="155"/>
      <c r="I1015" s="92" t="s">
        <v>948</v>
      </c>
      <c r="J1015" s="92" t="str">
        <f>VLOOKUP(I1015,Presupuesto!$B$11:$C$566,2,0)</f>
        <v>UTILES DE ESCRITORIO, OFICINA Y ENSE¥ANZA</v>
      </c>
      <c r="K1015" s="92" t="str">
        <f t="shared" si="111"/>
        <v>Gobernabilidad y Procesos  de Gestión Descentralizada en Redes</v>
      </c>
      <c r="L1015" s="92" t="s">
        <v>414</v>
      </c>
    </row>
    <row r="1016" spans="3:12" ht="15.75" thickBot="1">
      <c r="C1016" s="211" t="s">
        <v>432</v>
      </c>
      <c r="D1016" s="212">
        <v>2</v>
      </c>
      <c r="E1016" s="265">
        <v>5</v>
      </c>
      <c r="F1016" s="98">
        <f>HLOOKUP(C1016,$AH$2:$BU$3,2,0)</f>
        <v>2000</v>
      </c>
      <c r="G1016" s="99">
        <f>D1016*E1016*F1016</f>
        <v>20000</v>
      </c>
      <c r="H1016" s="266" t="s">
        <v>131</v>
      </c>
      <c r="I1016" s="267" t="s">
        <v>767</v>
      </c>
      <c r="J1016" s="100" t="str">
        <f>VLOOKUP(I1016,Presupuesto!$B$11:$C$566,2,0)</f>
        <v>VIATICOS NACIONALES</v>
      </c>
      <c r="K1016" s="268" t="s">
        <v>1372</v>
      </c>
      <c r="L1016" s="268" t="s">
        <v>398</v>
      </c>
    </row>
    <row r="1017" spans="3:12" ht="15.75" thickBot="1"/>
    <row r="1018" spans="3:12" ht="15.75" thickBot="1">
      <c r="C1018" s="29" t="s">
        <v>43</v>
      </c>
      <c r="D1018" s="30">
        <f>SUM(G1025:G1034)</f>
        <v>199731.66666666666</v>
      </c>
      <c r="E1018" s="87"/>
      <c r="F1018" s="87"/>
      <c r="G1018" s="87"/>
      <c r="H1018" s="70"/>
      <c r="I1018" s="70"/>
      <c r="J1018" s="70"/>
      <c r="K1018" s="106"/>
    </row>
    <row r="1019" spans="3:12">
      <c r="C1019" s="69"/>
      <c r="D1019" s="31"/>
      <c r="E1019" s="87"/>
      <c r="F1019" s="87"/>
      <c r="G1019" s="87"/>
      <c r="H1019" s="70"/>
      <c r="I1019" s="70"/>
      <c r="J1019" s="70"/>
      <c r="K1019" s="106"/>
    </row>
    <row r="1020" spans="3:12">
      <c r="C1020" s="69"/>
      <c r="D1020" s="31"/>
      <c r="E1020" s="87"/>
      <c r="F1020" s="87"/>
      <c r="G1020" s="87"/>
      <c r="H1020" s="70"/>
      <c r="I1020" s="70"/>
      <c r="J1020" s="70"/>
      <c r="K1020" s="106"/>
    </row>
    <row r="1021" spans="3:12" ht="15.75">
      <c r="C1021" s="199" t="s">
        <v>394</v>
      </c>
      <c r="D1021" s="300" t="s">
        <v>2408</v>
      </c>
      <c r="E1021" s="87"/>
      <c r="F1021" s="87"/>
      <c r="G1021" s="87"/>
      <c r="H1021" s="70"/>
      <c r="I1021" s="70"/>
      <c r="J1021" s="70"/>
      <c r="K1021" s="106"/>
    </row>
    <row r="1022" spans="3:12" ht="18.75">
      <c r="C1022" s="203" t="str">
        <f>IFERROR(VLOOKUP(D1021,'Desarrollo e Innov. Curricular'!$G:$H,2,FALSE),IFERROR(VLOOKUP(D1021,'Investigación Científica'!$G:$H,2,FALSE),IFERROR(VLOOKUP(D1021,'Vinculación Univ. Sociedad'!$G:$H,2,FALSE),IFERROR(VLOOKUP(D1021,'Docencia y Profesorado Universi'!$G:$H,2,FALSE),IFERROR(VLOOKUP(D1021,'Estudiantes y Graduados'!$G:$H,2,FALSE),IFERROR(VLOOKUP(D1021,'10Gestion Administrativa'!$G:$H,2,FALSE),IFERROR(VLOOKUP(D1021,'Gestión Académica'!$G:$H,2,FALSE),IFERROR(VLOOKUP(D1021,'Aseguramiento de la Calidad'!$G:$H,2,FALSE),IFERROR(VLOOKUP(D1021,'Gestión del Conocimiento'!$G:$H,2,FALSE),IFERROR(VLOOKUP(D1021,'Gobernabilidad y Procesos...'!$G:$H,2,FALSE),IFERROR(VLOOKUP(D1021,'Gestión del Talento Humano'!$G:$H,2,FALSE),IFERROR(VLOOKUP(D1021,'Internacionalización de la E.S.'!$G:$H,2,FALSE),IFERROR(VLOOKUP(D1021,'Cultura de Innovación Insti...'!$G:$H,2,FALSE),VLOOKUP(D1021,'Lo Esencial de la Reforma Univ.'!$G:$H,2,0))))))))))))))</f>
        <v>1. Formar en el proceso de re-clasificación de acuerdo al a normativa vigente, y talleres de sensibilización para asumir las resposnsabilidades que les competen.</v>
      </c>
      <c r="D1022" s="31"/>
      <c r="E1022" s="87"/>
      <c r="F1022" s="87"/>
      <c r="G1022" s="87"/>
      <c r="H1022" s="70"/>
      <c r="I1022" s="70"/>
      <c r="J1022" s="70"/>
      <c r="K1022" s="106"/>
    </row>
    <row r="1023" spans="3:12" ht="15.75" thickBot="1">
      <c r="C1023" s="69"/>
      <c r="D1023" s="31"/>
      <c r="E1023" s="87"/>
      <c r="F1023" s="87"/>
      <c r="G1023" s="87"/>
      <c r="H1023" s="70"/>
      <c r="I1023" s="70"/>
      <c r="J1023" s="70"/>
      <c r="K1023" s="106"/>
    </row>
    <row r="1024" spans="3:12" ht="30.75" thickBot="1">
      <c r="C1024" s="120" t="s">
        <v>44</v>
      </c>
      <c r="D1024" s="123" t="s">
        <v>45</v>
      </c>
      <c r="E1024" s="122" t="s">
        <v>55</v>
      </c>
      <c r="F1024" s="122" t="s">
        <v>57</v>
      </c>
      <c r="G1024" s="121" t="s">
        <v>27</v>
      </c>
      <c r="H1024" s="127" t="s">
        <v>133</v>
      </c>
      <c r="I1024" s="122" t="s">
        <v>46</v>
      </c>
      <c r="J1024" s="122" t="s">
        <v>134</v>
      </c>
      <c r="K1024" s="122" t="s">
        <v>412</v>
      </c>
      <c r="L1024" s="122" t="s">
        <v>413</v>
      </c>
    </row>
    <row r="1025" spans="3:12">
      <c r="C1025" s="260" t="s">
        <v>47</v>
      </c>
      <c r="D1025" s="797">
        <v>340</v>
      </c>
      <c r="E1025" s="261">
        <v>1</v>
      </c>
      <c r="F1025" s="109">
        <v>30000</v>
      </c>
      <c r="G1025" s="262">
        <f t="shared" ref="G1025:G1033" si="112">E1025*F1025</f>
        <v>30000</v>
      </c>
      <c r="H1025" s="263" t="s">
        <v>131</v>
      </c>
      <c r="I1025" s="110" t="s">
        <v>705</v>
      </c>
      <c r="J1025" s="110" t="str">
        <f>VLOOKUP(I1025,Presupuesto!$B$11:$C$566,2,0)</f>
        <v>SERVICIOS DE CAPACITACION.</v>
      </c>
      <c r="K1025" s="264" t="s">
        <v>1372</v>
      </c>
      <c r="L1025" s="110" t="s">
        <v>414</v>
      </c>
    </row>
    <row r="1026" spans="3:12">
      <c r="C1026" s="93" t="s">
        <v>48</v>
      </c>
      <c r="D1026" s="798"/>
      <c r="E1026" s="195">
        <v>10</v>
      </c>
      <c r="F1026" s="94">
        <v>0</v>
      </c>
      <c r="G1026" s="91">
        <f t="shared" si="112"/>
        <v>0</v>
      </c>
      <c r="H1026" s="155"/>
      <c r="I1026" s="92" t="s">
        <v>723</v>
      </c>
      <c r="J1026" s="92" t="str">
        <f>VLOOKUP(I1026,Presupuesto!$B$11:$C$566,2,0)</f>
        <v>SERVICIOS DE IMPRENTA PUBLIC.Y REPRODUCCION</v>
      </c>
      <c r="K1026" s="92" t="str">
        <f>$K$17</f>
        <v>Gobernabilidad y Procesos  de Gestión Descentralizada en Redes</v>
      </c>
      <c r="L1026" s="92" t="s">
        <v>414</v>
      </c>
    </row>
    <row r="1027" spans="3:12">
      <c r="C1027" s="93" t="s">
        <v>49</v>
      </c>
      <c r="D1027" s="798"/>
      <c r="E1027" s="195">
        <f>D1025</f>
        <v>340</v>
      </c>
      <c r="F1027" s="94">
        <v>400</v>
      </c>
      <c r="G1027" s="91">
        <f t="shared" si="112"/>
        <v>136000</v>
      </c>
      <c r="H1027" s="155" t="s">
        <v>131</v>
      </c>
      <c r="I1027" s="92" t="s">
        <v>798</v>
      </c>
      <c r="J1027" s="92" t="str">
        <f>VLOOKUP(I1027,Presupuesto!$B$11:$C$566,2,0)</f>
        <v>ALIMENTOS B EBIDAS PARA PERSONAS</v>
      </c>
      <c r="K1027" s="92" t="s">
        <v>1372</v>
      </c>
      <c r="L1027" s="92" t="s">
        <v>414</v>
      </c>
    </row>
    <row r="1028" spans="3:12">
      <c r="C1028" s="93" t="s">
        <v>50</v>
      </c>
      <c r="D1028" s="798"/>
      <c r="E1028" s="145">
        <v>1</v>
      </c>
      <c r="F1028" s="112">
        <v>15000</v>
      </c>
      <c r="G1028" s="91">
        <f t="shared" si="112"/>
        <v>15000</v>
      </c>
      <c r="H1028" s="155" t="s">
        <v>131</v>
      </c>
      <c r="I1028" s="258" t="s">
        <v>761</v>
      </c>
      <c r="J1028" s="92" t="str">
        <f>VLOOKUP(I1028,Presupuesto!$B$11:$C$566,2,0)</f>
        <v>PASAJES AL EXTERIOR</v>
      </c>
      <c r="K1028" s="92" t="s">
        <v>1372</v>
      </c>
      <c r="L1028" s="92" t="s">
        <v>414</v>
      </c>
    </row>
    <row r="1029" spans="3:12">
      <c r="C1029" s="93" t="s">
        <v>421</v>
      </c>
      <c r="D1029" s="798"/>
      <c r="E1029" s="145">
        <v>0</v>
      </c>
      <c r="F1029" s="112">
        <v>250</v>
      </c>
      <c r="G1029" s="91">
        <f t="shared" si="112"/>
        <v>0</v>
      </c>
      <c r="H1029" s="155"/>
      <c r="I1029" s="92" t="s">
        <v>827</v>
      </c>
      <c r="J1029" s="92" t="str">
        <f>VLOOKUP(I1029,Presupuesto!$B$11:$C$566,2,0)</f>
        <v>PRODUCTOS PAPEL Y CARTON</v>
      </c>
      <c r="K1029" s="92" t="str">
        <f t="shared" ref="K1029:K1033" si="113">$K$17</f>
        <v>Gobernabilidad y Procesos  de Gestión Descentralizada en Redes</v>
      </c>
      <c r="L1029" s="92" t="s">
        <v>414</v>
      </c>
    </row>
    <row r="1030" spans="3:12">
      <c r="C1030" s="93" t="s">
        <v>51</v>
      </c>
      <c r="D1030" s="798"/>
      <c r="E1030" s="195">
        <f>(D1025*25)/500</f>
        <v>17</v>
      </c>
      <c r="F1030" s="94">
        <v>85</v>
      </c>
      <c r="G1030" s="91">
        <f t="shared" si="112"/>
        <v>1445</v>
      </c>
      <c r="H1030" s="155" t="s">
        <v>131</v>
      </c>
      <c r="I1030" s="92" t="s">
        <v>827</v>
      </c>
      <c r="J1030" s="92" t="str">
        <f>VLOOKUP(I1030,Presupuesto!$B$11:$C$566,2,0)</f>
        <v>PRODUCTOS PAPEL Y CARTON</v>
      </c>
      <c r="K1030" s="92" t="s">
        <v>1372</v>
      </c>
      <c r="L1030" s="92" t="s">
        <v>414</v>
      </c>
    </row>
    <row r="1031" spans="3:12">
      <c r="C1031" s="93" t="s">
        <v>125</v>
      </c>
      <c r="D1031" s="798"/>
      <c r="E1031" s="195">
        <f>D1025/12</f>
        <v>28.333333333333332</v>
      </c>
      <c r="F1031" s="94">
        <v>36</v>
      </c>
      <c r="G1031" s="91">
        <f t="shared" si="112"/>
        <v>1020</v>
      </c>
      <c r="H1031" s="155" t="s">
        <v>131</v>
      </c>
      <c r="I1031" s="92" t="s">
        <v>948</v>
      </c>
      <c r="J1031" s="92" t="str">
        <f>VLOOKUP(I1031,Presupuesto!$B$11:$C$566,2,0)</f>
        <v>UTILES DE ESCRITORIO, OFICINA Y ENSE¥ANZA</v>
      </c>
      <c r="K1031" s="92" t="s">
        <v>1372</v>
      </c>
      <c r="L1031" s="92" t="s">
        <v>414</v>
      </c>
    </row>
    <row r="1032" spans="3:12">
      <c r="C1032" s="93" t="s">
        <v>34</v>
      </c>
      <c r="D1032" s="798"/>
      <c r="E1032" s="195">
        <f>D1025/12</f>
        <v>28.333333333333332</v>
      </c>
      <c r="F1032" s="94">
        <v>80</v>
      </c>
      <c r="G1032" s="91">
        <f t="shared" si="112"/>
        <v>2266.6666666666665</v>
      </c>
      <c r="H1032" s="155" t="s">
        <v>131</v>
      </c>
      <c r="I1032" s="92" t="s">
        <v>948</v>
      </c>
      <c r="J1032" s="92" t="str">
        <f>VLOOKUP(I1032,Presupuesto!$B$11:$C$566,2,0)</f>
        <v>UTILES DE ESCRITORIO, OFICINA Y ENSE¥ANZA</v>
      </c>
      <c r="K1032" s="92" t="s">
        <v>1372</v>
      </c>
      <c r="L1032" s="92" t="s">
        <v>414</v>
      </c>
    </row>
    <row r="1033" spans="3:12">
      <c r="C1033" s="103" t="s">
        <v>52</v>
      </c>
      <c r="D1033" s="798"/>
      <c r="E1033" s="207">
        <v>0</v>
      </c>
      <c r="F1033" s="113">
        <v>25</v>
      </c>
      <c r="G1033" s="91">
        <f t="shared" si="112"/>
        <v>0</v>
      </c>
      <c r="H1033" s="155"/>
      <c r="I1033" s="92" t="s">
        <v>948</v>
      </c>
      <c r="J1033" s="92" t="str">
        <f>VLOOKUP(I1033,Presupuesto!$B$11:$C$566,2,0)</f>
        <v>UTILES DE ESCRITORIO, OFICINA Y ENSE¥ANZA</v>
      </c>
      <c r="K1033" s="92" t="str">
        <f t="shared" si="113"/>
        <v>Gobernabilidad y Procesos  de Gestión Descentralizada en Redes</v>
      </c>
      <c r="L1033" s="92" t="s">
        <v>414</v>
      </c>
    </row>
    <row r="1034" spans="3:12" ht="15.75" thickBot="1">
      <c r="C1034" s="211" t="s">
        <v>432</v>
      </c>
      <c r="D1034" s="212">
        <v>1</v>
      </c>
      <c r="E1034" s="265">
        <v>7</v>
      </c>
      <c r="F1034" s="98">
        <f>HLOOKUP(C1034,$AH$2:$BU$3,2,0)</f>
        <v>2000</v>
      </c>
      <c r="G1034" s="99">
        <f>D1034*E1034*F1034</f>
        <v>14000</v>
      </c>
      <c r="H1034" s="266" t="s">
        <v>131</v>
      </c>
      <c r="I1034" s="267" t="s">
        <v>767</v>
      </c>
      <c r="J1034" s="100" t="str">
        <f>VLOOKUP(I1034,Presupuesto!$B$11:$C$566,2,0)</f>
        <v>VIATICOS NACIONALES</v>
      </c>
      <c r="K1034" s="268" t="s">
        <v>1372</v>
      </c>
      <c r="L1034" s="268" t="s">
        <v>414</v>
      </c>
    </row>
    <row r="1035" spans="3:12" ht="15.75" thickBot="1"/>
    <row r="1036" spans="3:12" ht="15.75" thickBot="1">
      <c r="C1036" s="29" t="s">
        <v>43</v>
      </c>
      <c r="D1036" s="30">
        <f>SUM(G1043:G1052)</f>
        <v>109575</v>
      </c>
      <c r="E1036" s="87"/>
      <c r="F1036" s="87"/>
      <c r="G1036" s="87"/>
      <c r="H1036" s="70"/>
      <c r="I1036" s="70"/>
      <c r="J1036" s="70"/>
      <c r="K1036" s="106"/>
    </row>
    <row r="1037" spans="3:12">
      <c r="C1037" s="69"/>
      <c r="D1037" s="31"/>
      <c r="E1037" s="87"/>
      <c r="F1037" s="87"/>
      <c r="G1037" s="87"/>
      <c r="H1037" s="70"/>
      <c r="I1037" s="70"/>
      <c r="J1037" s="70"/>
      <c r="K1037" s="106"/>
    </row>
    <row r="1038" spans="3:12">
      <c r="C1038" s="69"/>
      <c r="D1038" s="31"/>
      <c r="E1038" s="87"/>
      <c r="F1038" s="87"/>
      <c r="G1038" s="87"/>
      <c r="H1038" s="70"/>
      <c r="I1038" s="70"/>
      <c r="J1038" s="70"/>
      <c r="K1038" s="106"/>
    </row>
    <row r="1039" spans="3:12" ht="15.75">
      <c r="C1039" s="199" t="s">
        <v>394</v>
      </c>
      <c r="D1039" s="300" t="s">
        <v>2848</v>
      </c>
      <c r="E1039" s="87"/>
      <c r="F1039" s="87"/>
      <c r="G1039" s="87"/>
      <c r="H1039" s="70"/>
      <c r="I1039" s="70"/>
      <c r="J1039" s="70"/>
      <c r="K1039" s="106"/>
    </row>
    <row r="1040" spans="3:12" ht="18.75">
      <c r="C1040" s="203" t="str">
        <f>IFERROR(VLOOKUP(D1039,'Desarrollo e Innov. Curricular'!$G:$H,2,FALSE),IFERROR(VLOOKUP(D1039,'Investigación Científica'!$G:$H,2,FALSE),IFERROR(VLOOKUP(D1039,'Vinculación Univ. Sociedad'!$G:$H,2,FALSE),IFERROR(VLOOKUP(D1039,'Docencia y Profesorado Universi'!$G:$H,2,FALSE),IFERROR(VLOOKUP(D1039,'Estudiantes y Graduados'!$G:$H,2,FALSE),IFERROR(VLOOKUP(D1039,'10Gestion Administrativa'!$G:$H,2,FALSE),IFERROR(VLOOKUP(D1039,'Gestión Académica'!$G:$H,2,FALSE),IFERROR(VLOOKUP(D1039,'Aseguramiento de la Calidad'!$G:$H,2,FALSE),IFERROR(VLOOKUP(D1039,'Gestión del Conocimiento'!$G:$H,2,FALSE),IFERROR(VLOOKUP(D1039,'Gobernabilidad y Procesos...'!$G:$H,2,FALSE),IFERROR(VLOOKUP(D1039,'Gestión del Talento Humano'!$G:$H,2,FALSE),IFERROR(VLOOKUP(D1039,'Internacionalización de la E.S.'!$G:$H,2,FALSE),IFERROR(VLOOKUP(D1039,'Cultura de Innovación Insti...'!$G:$H,2,FALSE),VLOOKUP(D1039,'Lo Esencial de la Reforma Univ.'!$G:$H,2,0))))))))))))))</f>
        <v>5. Promover el proyecto de movilidad Docente y Estudiantil.</v>
      </c>
      <c r="D1040" s="31"/>
      <c r="E1040" s="87"/>
      <c r="F1040" s="87"/>
      <c r="G1040" s="87"/>
      <c r="H1040" s="70"/>
      <c r="I1040" s="70"/>
      <c r="J1040" s="70"/>
      <c r="K1040" s="106"/>
    </row>
    <row r="1041" spans="3:12" ht="15.75" thickBot="1">
      <c r="C1041" s="69"/>
      <c r="D1041" s="31"/>
      <c r="E1041" s="87"/>
      <c r="F1041" s="87"/>
      <c r="G1041" s="87"/>
      <c r="H1041" s="70"/>
      <c r="I1041" s="70"/>
      <c r="J1041" s="70"/>
      <c r="K1041" s="106"/>
    </row>
    <row r="1042" spans="3:12" ht="30.75" thickBot="1">
      <c r="C1042" s="120" t="s">
        <v>44</v>
      </c>
      <c r="D1042" s="123" t="s">
        <v>45</v>
      </c>
      <c r="E1042" s="122" t="s">
        <v>55</v>
      </c>
      <c r="F1042" s="122" t="s">
        <v>57</v>
      </c>
      <c r="G1042" s="121" t="s">
        <v>27</v>
      </c>
      <c r="H1042" s="127" t="s">
        <v>133</v>
      </c>
      <c r="I1042" s="122" t="s">
        <v>46</v>
      </c>
      <c r="J1042" s="122" t="s">
        <v>134</v>
      </c>
      <c r="K1042" s="122" t="s">
        <v>412</v>
      </c>
      <c r="L1042" s="122" t="s">
        <v>413</v>
      </c>
    </row>
    <row r="1043" spans="3:12">
      <c r="C1043" s="260" t="s">
        <v>47</v>
      </c>
      <c r="D1043" s="797"/>
      <c r="E1043" s="261"/>
      <c r="F1043" s="109">
        <v>30000</v>
      </c>
      <c r="G1043" s="262">
        <f t="shared" ref="G1043:G1051" si="114">E1043*F1043</f>
        <v>0</v>
      </c>
      <c r="H1043" s="263" t="s">
        <v>131</v>
      </c>
      <c r="I1043" s="110" t="s">
        <v>705</v>
      </c>
      <c r="J1043" s="110" t="str">
        <f>VLOOKUP(I1043,Presupuesto!$B$11:$C$566,2,0)</f>
        <v>SERVICIOS DE CAPACITACION.</v>
      </c>
      <c r="K1043" s="264" t="s">
        <v>1382</v>
      </c>
      <c r="L1043" s="110" t="s">
        <v>396</v>
      </c>
    </row>
    <row r="1044" spans="3:12">
      <c r="C1044" s="93" t="s">
        <v>48</v>
      </c>
      <c r="D1044" s="798"/>
      <c r="E1044" s="195">
        <v>10</v>
      </c>
      <c r="F1044" s="94">
        <v>0</v>
      </c>
      <c r="G1044" s="91">
        <f t="shared" si="114"/>
        <v>0</v>
      </c>
      <c r="H1044" s="155"/>
      <c r="I1044" s="92" t="s">
        <v>723</v>
      </c>
      <c r="J1044" s="92" t="str">
        <f>VLOOKUP(I1044,Presupuesto!$B$11:$C$566,2,0)</f>
        <v>SERVICIOS DE IMPRENTA PUBLIC.Y REPRODUCCION</v>
      </c>
      <c r="K1044" s="92" t="str">
        <f>$K$17</f>
        <v>Gobernabilidad y Procesos  de Gestión Descentralizada en Redes</v>
      </c>
      <c r="L1044" s="92" t="s">
        <v>414</v>
      </c>
    </row>
    <row r="1045" spans="3:12">
      <c r="C1045" s="93" t="s">
        <v>49</v>
      </c>
      <c r="D1045" s="798"/>
      <c r="E1045" s="195">
        <f>D1043</f>
        <v>0</v>
      </c>
      <c r="F1045" s="94">
        <v>150</v>
      </c>
      <c r="G1045" s="91">
        <f t="shared" si="114"/>
        <v>0</v>
      </c>
      <c r="H1045" s="155"/>
      <c r="I1045" s="92" t="s">
        <v>798</v>
      </c>
      <c r="J1045" s="92" t="str">
        <f>VLOOKUP(I1045,Presupuesto!$B$11:$C$566,2,0)</f>
        <v>ALIMENTOS B EBIDAS PARA PERSONAS</v>
      </c>
      <c r="K1045" s="92" t="str">
        <f t="shared" ref="K1045:K1052" si="115">$K$17</f>
        <v>Gobernabilidad y Procesos  de Gestión Descentralizada en Redes</v>
      </c>
      <c r="L1045" s="92" t="s">
        <v>398</v>
      </c>
    </row>
    <row r="1046" spans="3:12">
      <c r="C1046" s="93" t="s">
        <v>50</v>
      </c>
      <c r="D1046" s="798"/>
      <c r="E1046" s="145">
        <v>0</v>
      </c>
      <c r="F1046" s="112">
        <v>10000</v>
      </c>
      <c r="G1046" s="91">
        <f t="shared" si="114"/>
        <v>0</v>
      </c>
      <c r="H1046" s="155"/>
      <c r="I1046" s="258" t="s">
        <v>302</v>
      </c>
      <c r="J1046" s="92" t="str">
        <f>VLOOKUP(I1046,Presupuesto!$B$11:$C$566,2,0)</f>
        <v>PASAJES (26100-00)</v>
      </c>
      <c r="K1046" s="92" t="str">
        <f t="shared" si="115"/>
        <v>Gobernabilidad y Procesos  de Gestión Descentralizada en Redes</v>
      </c>
      <c r="L1046" s="92" t="s">
        <v>414</v>
      </c>
    </row>
    <row r="1047" spans="3:12">
      <c r="C1047" s="93" t="s">
        <v>421</v>
      </c>
      <c r="D1047" s="798"/>
      <c r="E1047" s="145">
        <v>0</v>
      </c>
      <c r="F1047" s="112">
        <v>250</v>
      </c>
      <c r="G1047" s="91">
        <f t="shared" si="114"/>
        <v>0</v>
      </c>
      <c r="H1047" s="155"/>
      <c r="I1047" s="92" t="s">
        <v>827</v>
      </c>
      <c r="J1047" s="92" t="str">
        <f>VLOOKUP(I1047,Presupuesto!$B$11:$C$566,2,0)</f>
        <v>PRODUCTOS PAPEL Y CARTON</v>
      </c>
      <c r="K1047" s="92" t="str">
        <f t="shared" si="115"/>
        <v>Gobernabilidad y Procesos  de Gestión Descentralizada en Redes</v>
      </c>
      <c r="L1047" s="92" t="s">
        <v>414</v>
      </c>
    </row>
    <row r="1048" spans="3:12">
      <c r="C1048" s="93" t="s">
        <v>51</v>
      </c>
      <c r="D1048" s="798"/>
      <c r="E1048" s="195">
        <f>(D1043*25)/500</f>
        <v>0</v>
      </c>
      <c r="F1048" s="94">
        <v>85</v>
      </c>
      <c r="G1048" s="91">
        <f t="shared" si="114"/>
        <v>0</v>
      </c>
      <c r="H1048" s="155"/>
      <c r="I1048" s="92" t="s">
        <v>827</v>
      </c>
      <c r="J1048" s="92" t="str">
        <f>VLOOKUP(I1048,Presupuesto!$B$11:$C$566,2,0)</f>
        <v>PRODUCTOS PAPEL Y CARTON</v>
      </c>
      <c r="K1048" s="92" t="str">
        <f t="shared" si="115"/>
        <v>Gobernabilidad y Procesos  de Gestión Descentralizada en Redes</v>
      </c>
      <c r="L1048" s="92" t="s">
        <v>414</v>
      </c>
    </row>
    <row r="1049" spans="3:12">
      <c r="C1049" s="93" t="s">
        <v>125</v>
      </c>
      <c r="D1049" s="798"/>
      <c r="E1049" s="195">
        <f>D1043/12</f>
        <v>0</v>
      </c>
      <c r="F1049" s="94">
        <v>36</v>
      </c>
      <c r="G1049" s="91">
        <f t="shared" si="114"/>
        <v>0</v>
      </c>
      <c r="H1049" s="155"/>
      <c r="I1049" s="92" t="s">
        <v>948</v>
      </c>
      <c r="J1049" s="92" t="str">
        <f>VLOOKUP(I1049,Presupuesto!$B$11:$C$566,2,0)</f>
        <v>UTILES DE ESCRITORIO, OFICINA Y ENSE¥ANZA</v>
      </c>
      <c r="K1049" s="92" t="str">
        <f t="shared" si="115"/>
        <v>Gobernabilidad y Procesos  de Gestión Descentralizada en Redes</v>
      </c>
      <c r="L1049" s="92" t="s">
        <v>414</v>
      </c>
    </row>
    <row r="1050" spans="3:12">
      <c r="C1050" s="93" t="s">
        <v>34</v>
      </c>
      <c r="D1050" s="798"/>
      <c r="E1050" s="195">
        <f>D1043/12</f>
        <v>0</v>
      </c>
      <c r="F1050" s="94">
        <v>80</v>
      </c>
      <c r="G1050" s="91">
        <f t="shared" si="114"/>
        <v>0</v>
      </c>
      <c r="H1050" s="155"/>
      <c r="I1050" s="92" t="s">
        <v>948</v>
      </c>
      <c r="J1050" s="92" t="str">
        <f>VLOOKUP(I1050,Presupuesto!$B$11:$C$566,2,0)</f>
        <v>UTILES DE ESCRITORIO, OFICINA Y ENSE¥ANZA</v>
      </c>
      <c r="K1050" s="92" t="str">
        <f t="shared" si="115"/>
        <v>Gobernabilidad y Procesos  de Gestión Descentralizada en Redes</v>
      </c>
      <c r="L1050" s="92" t="s">
        <v>414</v>
      </c>
    </row>
    <row r="1051" spans="3:12">
      <c r="C1051" s="103" t="s">
        <v>52</v>
      </c>
      <c r="D1051" s="798"/>
      <c r="E1051" s="207">
        <v>0</v>
      </c>
      <c r="F1051" s="113">
        <v>25</v>
      </c>
      <c r="G1051" s="91">
        <f t="shared" si="114"/>
        <v>0</v>
      </c>
      <c r="H1051" s="155"/>
      <c r="I1051" s="92" t="s">
        <v>948</v>
      </c>
      <c r="J1051" s="92" t="str">
        <f>VLOOKUP(I1051,Presupuesto!$B$11:$C$566,2,0)</f>
        <v>UTILES DE ESCRITORIO, OFICINA Y ENSE¥ANZA</v>
      </c>
      <c r="K1051" s="92" t="str">
        <f t="shared" si="115"/>
        <v>Gobernabilidad y Procesos  de Gestión Descentralizada en Redes</v>
      </c>
      <c r="L1051" s="92" t="s">
        <v>414</v>
      </c>
    </row>
    <row r="1052" spans="3:12" ht="15.75" thickBot="1">
      <c r="C1052" s="211" t="s">
        <v>429</v>
      </c>
      <c r="D1052" s="212">
        <v>1</v>
      </c>
      <c r="E1052" s="265">
        <v>1</v>
      </c>
      <c r="F1052" s="98">
        <v>109575</v>
      </c>
      <c r="G1052" s="99">
        <f>D1052*E1052*F1052</f>
        <v>109575</v>
      </c>
      <c r="H1052" s="266" t="s">
        <v>131</v>
      </c>
      <c r="I1052" s="267" t="s">
        <v>767</v>
      </c>
      <c r="J1052" s="100" t="str">
        <f>VLOOKUP(I1052,Presupuesto!$B$11:$C$566,2,0)</f>
        <v>VIATICOS NACIONALES</v>
      </c>
      <c r="K1052" s="268" t="str">
        <f t="shared" si="115"/>
        <v>Gobernabilidad y Procesos  de Gestión Descentralizada en Redes</v>
      </c>
      <c r="L1052" s="268" t="s">
        <v>414</v>
      </c>
    </row>
    <row r="1053" spans="3:12" ht="15.75" thickBot="1"/>
    <row r="1054" spans="3:12" ht="15.75" thickBot="1">
      <c r="C1054" s="29" t="s">
        <v>43</v>
      </c>
      <c r="D1054" s="30">
        <f>SUM(G1061:G1070)</f>
        <v>66825</v>
      </c>
      <c r="E1054" s="87"/>
      <c r="F1054" s="87"/>
      <c r="G1054" s="87"/>
      <c r="H1054" s="70"/>
      <c r="I1054" s="70"/>
      <c r="J1054" s="70"/>
      <c r="K1054" s="106"/>
    </row>
    <row r="1055" spans="3:12">
      <c r="C1055" s="69"/>
      <c r="D1055" s="31"/>
      <c r="E1055" s="87"/>
      <c r="F1055" s="87"/>
      <c r="G1055" s="87"/>
      <c r="H1055" s="70"/>
      <c r="I1055" s="70"/>
      <c r="J1055" s="70"/>
      <c r="K1055" s="106"/>
    </row>
    <row r="1056" spans="3:12">
      <c r="C1056" s="69"/>
      <c r="D1056" s="31"/>
      <c r="E1056" s="87"/>
      <c r="F1056" s="87"/>
      <c r="G1056" s="87"/>
      <c r="H1056" s="70"/>
      <c r="I1056" s="70"/>
      <c r="J1056" s="70"/>
      <c r="K1056" s="106"/>
    </row>
    <row r="1057" spans="3:12" ht="15.75">
      <c r="C1057" s="199" t="s">
        <v>394</v>
      </c>
      <c r="D1057" s="300" t="s">
        <v>2849</v>
      </c>
      <c r="E1057" s="87"/>
      <c r="F1057" s="87"/>
      <c r="G1057" s="87"/>
      <c r="H1057" s="70"/>
      <c r="I1057" s="70"/>
      <c r="J1057" s="70"/>
      <c r="K1057" s="106"/>
    </row>
    <row r="1058" spans="3:12" ht="18.75">
      <c r="C1058" s="203" t="str">
        <f>IFERROR(VLOOKUP(D1057,'Desarrollo e Innov. Curricular'!$G:$H,2,FALSE),IFERROR(VLOOKUP(D1057,'Investigación Científica'!$G:$H,2,FALSE),IFERROR(VLOOKUP(D1057,'Vinculación Univ. Sociedad'!$G:$H,2,FALSE),IFERROR(VLOOKUP(D1057,'Docencia y Profesorado Universi'!$G:$H,2,FALSE),IFERROR(VLOOKUP(D1057,'Estudiantes y Graduados'!$G:$H,2,FALSE),IFERROR(VLOOKUP(D1057,'10Gestion Administrativa'!$G:$H,2,FALSE),IFERROR(VLOOKUP(D1057,'Gestión Académica'!$G:$H,2,FALSE),IFERROR(VLOOKUP(D1057,'Aseguramiento de la Calidad'!$G:$H,2,FALSE),IFERROR(VLOOKUP(D1057,'Gestión del Conocimiento'!$G:$H,2,FALSE),IFERROR(VLOOKUP(D1057,'Gobernabilidad y Procesos...'!$G:$H,2,FALSE),IFERROR(VLOOKUP(D1057,'Gestión del Talento Humano'!$G:$H,2,FALSE),IFERROR(VLOOKUP(D1057,'Internacionalización de la E.S.'!$G:$H,2,FALSE),IFERROR(VLOOKUP(D1057,'Cultura de Innovación Insti...'!$G:$H,2,FALSE),VLOOKUP(D1057,'Lo Esencial de la Reforma Univ.'!$G:$H,2,0))))))))))))))</f>
        <v>1. Elaborar un Mapeo de actores e instituciones claves, con base en criterios  de relación, para establecer convenios e intercambios.</v>
      </c>
      <c r="D1058" s="31"/>
      <c r="E1058" s="87"/>
      <c r="F1058" s="87"/>
      <c r="G1058" s="87"/>
      <c r="H1058" s="70"/>
      <c r="I1058" s="70"/>
      <c r="J1058" s="70"/>
      <c r="K1058" s="106"/>
    </row>
    <row r="1059" spans="3:12" ht="15.75" thickBot="1">
      <c r="C1059" s="69"/>
      <c r="D1059" s="31"/>
      <c r="E1059" s="87"/>
      <c r="F1059" s="87"/>
      <c r="G1059" s="87"/>
      <c r="H1059" s="70"/>
      <c r="I1059" s="70"/>
      <c r="J1059" s="70"/>
      <c r="K1059" s="106"/>
    </row>
    <row r="1060" spans="3:12" ht="30.75" thickBot="1">
      <c r="C1060" s="120" t="s">
        <v>44</v>
      </c>
      <c r="D1060" s="123" t="s">
        <v>45</v>
      </c>
      <c r="E1060" s="122" t="s">
        <v>55</v>
      </c>
      <c r="F1060" s="122" t="s">
        <v>57</v>
      </c>
      <c r="G1060" s="121" t="s">
        <v>27</v>
      </c>
      <c r="H1060" s="127" t="s">
        <v>133</v>
      </c>
      <c r="I1060" s="122" t="s">
        <v>46</v>
      </c>
      <c r="J1060" s="122" t="s">
        <v>134</v>
      </c>
      <c r="K1060" s="122" t="s">
        <v>412</v>
      </c>
      <c r="L1060" s="122" t="s">
        <v>413</v>
      </c>
    </row>
    <row r="1061" spans="3:12">
      <c r="C1061" s="260" t="s">
        <v>47</v>
      </c>
      <c r="D1061" s="797"/>
      <c r="E1061" s="261"/>
      <c r="F1061" s="109">
        <v>30000</v>
      </c>
      <c r="G1061" s="262">
        <f t="shared" ref="G1061:G1069" si="116">E1061*F1061</f>
        <v>0</v>
      </c>
      <c r="H1061" s="263" t="s">
        <v>131</v>
      </c>
      <c r="I1061" s="110" t="s">
        <v>705</v>
      </c>
      <c r="J1061" s="110" t="str">
        <f>VLOOKUP(I1061,Presupuesto!$B$11:$C$566,2,0)</f>
        <v>SERVICIOS DE CAPACITACION.</v>
      </c>
      <c r="K1061" s="264" t="s">
        <v>1382</v>
      </c>
      <c r="L1061" s="110" t="s">
        <v>396</v>
      </c>
    </row>
    <row r="1062" spans="3:12">
      <c r="C1062" s="93" t="s">
        <v>48</v>
      </c>
      <c r="D1062" s="798"/>
      <c r="E1062" s="195">
        <v>10</v>
      </c>
      <c r="F1062" s="94">
        <v>0</v>
      </c>
      <c r="G1062" s="91">
        <f t="shared" si="116"/>
        <v>0</v>
      </c>
      <c r="H1062" s="155"/>
      <c r="I1062" s="92" t="s">
        <v>723</v>
      </c>
      <c r="J1062" s="92" t="str">
        <f>VLOOKUP(I1062,Presupuesto!$B$11:$C$566,2,0)</f>
        <v>SERVICIOS DE IMPRENTA PUBLIC.Y REPRODUCCION</v>
      </c>
      <c r="K1062" s="92" t="str">
        <f>$K$17</f>
        <v>Gobernabilidad y Procesos  de Gestión Descentralizada en Redes</v>
      </c>
      <c r="L1062" s="92" t="s">
        <v>414</v>
      </c>
    </row>
    <row r="1063" spans="3:12">
      <c r="C1063" s="93" t="s">
        <v>49</v>
      </c>
      <c r="D1063" s="798"/>
      <c r="E1063" s="195">
        <f>D1061</f>
        <v>0</v>
      </c>
      <c r="F1063" s="94">
        <v>150</v>
      </c>
      <c r="G1063" s="91">
        <f t="shared" si="116"/>
        <v>0</v>
      </c>
      <c r="H1063" s="155"/>
      <c r="I1063" s="92" t="s">
        <v>798</v>
      </c>
      <c r="J1063" s="92" t="str">
        <f>VLOOKUP(I1063,Presupuesto!$B$11:$C$566,2,0)</f>
        <v>ALIMENTOS B EBIDAS PARA PERSONAS</v>
      </c>
      <c r="K1063" s="92" t="str">
        <f t="shared" ref="K1063:K1070" si="117">$K$17</f>
        <v>Gobernabilidad y Procesos  de Gestión Descentralizada en Redes</v>
      </c>
      <c r="L1063" s="92" t="s">
        <v>398</v>
      </c>
    </row>
    <row r="1064" spans="3:12">
      <c r="C1064" s="93" t="s">
        <v>50</v>
      </c>
      <c r="D1064" s="798"/>
      <c r="E1064" s="145">
        <v>0</v>
      </c>
      <c r="F1064" s="112">
        <v>10000</v>
      </c>
      <c r="G1064" s="91">
        <f t="shared" si="116"/>
        <v>0</v>
      </c>
      <c r="H1064" s="155"/>
      <c r="I1064" s="258" t="s">
        <v>302</v>
      </c>
      <c r="J1064" s="92" t="str">
        <f>VLOOKUP(I1064,Presupuesto!$B$11:$C$566,2,0)</f>
        <v>PASAJES (26100-00)</v>
      </c>
      <c r="K1064" s="92" t="str">
        <f t="shared" si="117"/>
        <v>Gobernabilidad y Procesos  de Gestión Descentralizada en Redes</v>
      </c>
      <c r="L1064" s="92" t="s">
        <v>414</v>
      </c>
    </row>
    <row r="1065" spans="3:12">
      <c r="C1065" s="93" t="s">
        <v>421</v>
      </c>
      <c r="D1065" s="798"/>
      <c r="E1065" s="145">
        <v>0</v>
      </c>
      <c r="F1065" s="112">
        <v>250</v>
      </c>
      <c r="G1065" s="91">
        <f t="shared" si="116"/>
        <v>0</v>
      </c>
      <c r="H1065" s="155"/>
      <c r="I1065" s="92" t="s">
        <v>827</v>
      </c>
      <c r="J1065" s="92" t="str">
        <f>VLOOKUP(I1065,Presupuesto!$B$11:$C$566,2,0)</f>
        <v>PRODUCTOS PAPEL Y CARTON</v>
      </c>
      <c r="K1065" s="92" t="str">
        <f t="shared" si="117"/>
        <v>Gobernabilidad y Procesos  de Gestión Descentralizada en Redes</v>
      </c>
      <c r="L1065" s="92" t="s">
        <v>414</v>
      </c>
    </row>
    <row r="1066" spans="3:12">
      <c r="C1066" s="93" t="s">
        <v>51</v>
      </c>
      <c r="D1066" s="798"/>
      <c r="E1066" s="195">
        <f>(D1061*25)/500</f>
        <v>0</v>
      </c>
      <c r="F1066" s="94">
        <v>85</v>
      </c>
      <c r="G1066" s="91">
        <f t="shared" si="116"/>
        <v>0</v>
      </c>
      <c r="H1066" s="155"/>
      <c r="I1066" s="92" t="s">
        <v>827</v>
      </c>
      <c r="J1066" s="92" t="str">
        <f>VLOOKUP(I1066,Presupuesto!$B$11:$C$566,2,0)</f>
        <v>PRODUCTOS PAPEL Y CARTON</v>
      </c>
      <c r="K1066" s="92" t="str">
        <f t="shared" si="117"/>
        <v>Gobernabilidad y Procesos  de Gestión Descentralizada en Redes</v>
      </c>
      <c r="L1066" s="92" t="s">
        <v>414</v>
      </c>
    </row>
    <row r="1067" spans="3:12">
      <c r="C1067" s="93" t="s">
        <v>125</v>
      </c>
      <c r="D1067" s="798"/>
      <c r="E1067" s="195">
        <f>D1061/12</f>
        <v>0</v>
      </c>
      <c r="F1067" s="94">
        <v>36</v>
      </c>
      <c r="G1067" s="91">
        <f t="shared" si="116"/>
        <v>0</v>
      </c>
      <c r="H1067" s="155"/>
      <c r="I1067" s="92" t="s">
        <v>948</v>
      </c>
      <c r="J1067" s="92" t="str">
        <f>VLOOKUP(I1067,Presupuesto!$B$11:$C$566,2,0)</f>
        <v>UTILES DE ESCRITORIO, OFICINA Y ENSE¥ANZA</v>
      </c>
      <c r="K1067" s="92" t="str">
        <f t="shared" si="117"/>
        <v>Gobernabilidad y Procesos  de Gestión Descentralizada en Redes</v>
      </c>
      <c r="L1067" s="92" t="s">
        <v>414</v>
      </c>
    </row>
    <row r="1068" spans="3:12">
      <c r="C1068" s="93" t="s">
        <v>34</v>
      </c>
      <c r="D1068" s="798"/>
      <c r="E1068" s="195">
        <f>D1061/12</f>
        <v>0</v>
      </c>
      <c r="F1068" s="94">
        <v>80</v>
      </c>
      <c r="G1068" s="91">
        <f t="shared" si="116"/>
        <v>0</v>
      </c>
      <c r="H1068" s="155"/>
      <c r="I1068" s="92" t="s">
        <v>948</v>
      </c>
      <c r="J1068" s="92" t="str">
        <f>VLOOKUP(I1068,Presupuesto!$B$11:$C$566,2,0)</f>
        <v>UTILES DE ESCRITORIO, OFICINA Y ENSE¥ANZA</v>
      </c>
      <c r="K1068" s="92" t="str">
        <f t="shared" si="117"/>
        <v>Gobernabilidad y Procesos  de Gestión Descentralizada en Redes</v>
      </c>
      <c r="L1068" s="92" t="s">
        <v>414</v>
      </c>
    </row>
    <row r="1069" spans="3:12">
      <c r="C1069" s="103" t="s">
        <v>52</v>
      </c>
      <c r="D1069" s="798"/>
      <c r="E1069" s="207">
        <v>0</v>
      </c>
      <c r="F1069" s="113">
        <v>25</v>
      </c>
      <c r="G1069" s="91">
        <f t="shared" si="116"/>
        <v>0</v>
      </c>
      <c r="H1069" s="155"/>
      <c r="I1069" s="92" t="s">
        <v>948</v>
      </c>
      <c r="J1069" s="92" t="str">
        <f>VLOOKUP(I1069,Presupuesto!$B$11:$C$566,2,0)</f>
        <v>UTILES DE ESCRITORIO, OFICINA Y ENSE¥ANZA</v>
      </c>
      <c r="K1069" s="92" t="str">
        <f t="shared" si="117"/>
        <v>Gobernabilidad y Procesos  de Gestión Descentralizada en Redes</v>
      </c>
      <c r="L1069" s="92" t="s">
        <v>414</v>
      </c>
    </row>
    <row r="1070" spans="3:12" ht="15.75" thickBot="1">
      <c r="C1070" s="211" t="s">
        <v>429</v>
      </c>
      <c r="D1070" s="212">
        <v>1</v>
      </c>
      <c r="E1070" s="265">
        <v>1</v>
      </c>
      <c r="F1070" s="98">
        <v>66825</v>
      </c>
      <c r="G1070" s="99">
        <f>D1070*E1070*F1070</f>
        <v>66825</v>
      </c>
      <c r="H1070" s="266" t="s">
        <v>131</v>
      </c>
      <c r="I1070" s="267" t="s">
        <v>767</v>
      </c>
      <c r="J1070" s="100" t="str">
        <f>VLOOKUP(I1070,Presupuesto!$B$11:$C$566,2,0)</f>
        <v>VIATICOS NACIONALES</v>
      </c>
      <c r="K1070" s="268" t="str">
        <f t="shared" si="117"/>
        <v>Gobernabilidad y Procesos  de Gestión Descentralizada en Redes</v>
      </c>
      <c r="L1070" s="268" t="s">
        <v>414</v>
      </c>
    </row>
    <row r="1072" spans="3:12" ht="15.75" thickBot="1"/>
    <row r="1073" spans="3:12" ht="15.75" thickBot="1">
      <c r="C1073" s="29" t="s">
        <v>43</v>
      </c>
      <c r="D1073" s="30">
        <f>SUM(G1080:G1089)</f>
        <v>13195.833333333334</v>
      </c>
      <c r="E1073" s="87"/>
      <c r="F1073" s="87"/>
      <c r="G1073" s="87"/>
      <c r="H1073" s="70"/>
      <c r="I1073" s="70"/>
      <c r="J1073" s="70"/>
      <c r="K1073" s="106"/>
    </row>
    <row r="1074" spans="3:12">
      <c r="C1074" s="69"/>
      <c r="D1074" s="31"/>
      <c r="E1074" s="87"/>
      <c r="F1074" s="87"/>
      <c r="G1074" s="87"/>
      <c r="H1074" s="70"/>
      <c r="I1074" s="70"/>
      <c r="J1074" s="70"/>
      <c r="K1074" s="106"/>
    </row>
    <row r="1075" spans="3:12">
      <c r="C1075" s="69"/>
      <c r="D1075" s="31"/>
      <c r="E1075" s="87"/>
      <c r="F1075" s="87"/>
      <c r="G1075" s="87"/>
      <c r="H1075" s="70"/>
      <c r="I1075" s="70"/>
      <c r="J1075" s="70"/>
      <c r="K1075" s="106"/>
    </row>
    <row r="1076" spans="3:12" ht="15.75">
      <c r="C1076" s="199" t="s">
        <v>394</v>
      </c>
      <c r="D1076" s="300" t="s">
        <v>2873</v>
      </c>
      <c r="E1076" s="87"/>
      <c r="F1076" s="87"/>
      <c r="G1076" s="87"/>
      <c r="H1076" s="70"/>
      <c r="I1076" s="70"/>
      <c r="J1076" s="70"/>
      <c r="K1076" s="106"/>
    </row>
    <row r="1077" spans="3:12" ht="18.75">
      <c r="C1077" s="203" t="str">
        <f>IFERROR(VLOOKUP(D1076,'Desarrollo e Innov. Curricular'!$G:$H,2,FALSE),IFERROR(VLOOKUP(D1076,'Investigación Científica'!$G:$H,2,FALSE),IFERROR(VLOOKUP(D1076,'Vinculación Univ. Sociedad'!$G:$H,2,FALSE),IFERROR(VLOOKUP(D1076,'Docencia y Profesorado Universi'!$G:$H,2,FALSE),IFERROR(VLOOKUP(D1076,'Estudiantes y Graduados'!$G:$H,2,FALSE),IFERROR(VLOOKUP(D1076,'10Gestion Administrativa'!$G:$H,2,FALSE),IFERROR(VLOOKUP(D1076,'Gestión Académica'!$G:$H,2,FALSE),IFERROR(VLOOKUP(D1076,'Aseguramiento de la Calidad'!$G:$H,2,FALSE),IFERROR(VLOOKUP(D1076,'Gestión del Conocimiento'!$G:$H,2,FALSE),IFERROR(VLOOKUP(D1076,'Gobernabilidad y Procesos...'!$G:$H,2,FALSE),IFERROR(VLOOKUP(D1076,'Gestión del Talento Humano'!$G:$H,2,FALSE),IFERROR(VLOOKUP(D1076,'Internacionalización de la E.S.'!$G:$H,2,FALSE),IFERROR(VLOOKUP(D1076,'Cultura de Innovación Insti...'!$G:$H,2,FALSE),VLOOKUP(D1076,'Lo Esencial de la Reforma Univ.'!$G:$H,2,0))))))))))))))</f>
        <v>2. Instituir la Semana de la identidad  e interculturalidad.</v>
      </c>
      <c r="D1077" s="31"/>
      <c r="E1077" s="87"/>
      <c r="F1077" s="87"/>
      <c r="G1077" s="87"/>
      <c r="H1077" s="70"/>
      <c r="I1077" s="70"/>
      <c r="J1077" s="70"/>
      <c r="K1077" s="106"/>
    </row>
    <row r="1078" spans="3:12" ht="15.75" thickBot="1">
      <c r="C1078" s="69"/>
      <c r="D1078" s="31"/>
      <c r="E1078" s="87"/>
      <c r="F1078" s="87"/>
      <c r="G1078" s="87"/>
      <c r="H1078" s="70"/>
      <c r="I1078" s="70"/>
      <c r="J1078" s="70"/>
      <c r="K1078" s="106"/>
    </row>
    <row r="1079" spans="3:12" ht="30.75" thickBot="1">
      <c r="C1079" s="120" t="s">
        <v>44</v>
      </c>
      <c r="D1079" s="123" t="s">
        <v>45</v>
      </c>
      <c r="E1079" s="122" t="s">
        <v>55</v>
      </c>
      <c r="F1079" s="122" t="s">
        <v>57</v>
      </c>
      <c r="G1079" s="121" t="s">
        <v>27</v>
      </c>
      <c r="H1079" s="127" t="s">
        <v>133</v>
      </c>
      <c r="I1079" s="122" t="s">
        <v>46</v>
      </c>
      <c r="J1079" s="122" t="s">
        <v>134</v>
      </c>
      <c r="K1079" s="122" t="s">
        <v>412</v>
      </c>
      <c r="L1079" s="122" t="s">
        <v>413</v>
      </c>
    </row>
    <row r="1080" spans="3:12">
      <c r="C1080" s="260" t="s">
        <v>47</v>
      </c>
      <c r="D1080" s="797">
        <v>50</v>
      </c>
      <c r="E1080" s="261"/>
      <c r="F1080" s="109">
        <v>30000</v>
      </c>
      <c r="G1080" s="262">
        <f t="shared" ref="G1080:G1088" si="118">E1080*F1080</f>
        <v>0</v>
      </c>
      <c r="H1080" s="263" t="s">
        <v>131</v>
      </c>
      <c r="I1080" s="110" t="s">
        <v>705</v>
      </c>
      <c r="J1080" s="110" t="str">
        <f>VLOOKUP(I1080,Presupuesto!$B$11:$C$566,2,0)</f>
        <v>SERVICIOS DE CAPACITACION.</v>
      </c>
      <c r="K1080" s="264" t="s">
        <v>1382</v>
      </c>
      <c r="L1080" s="110" t="s">
        <v>396</v>
      </c>
    </row>
    <row r="1081" spans="3:12">
      <c r="C1081" s="93" t="s">
        <v>48</v>
      </c>
      <c r="D1081" s="798"/>
      <c r="E1081" s="195">
        <v>50</v>
      </c>
      <c r="F1081" s="94">
        <v>100</v>
      </c>
      <c r="G1081" s="91">
        <f t="shared" si="118"/>
        <v>5000</v>
      </c>
      <c r="H1081" s="155" t="s">
        <v>131</v>
      </c>
      <c r="I1081" s="92" t="s">
        <v>723</v>
      </c>
      <c r="J1081" s="92" t="str">
        <f>VLOOKUP(I1081,Presupuesto!$B$11:$C$566,2,0)</f>
        <v>SERVICIOS DE IMPRENTA PUBLIC.Y REPRODUCCION</v>
      </c>
      <c r="K1081" s="92" t="str">
        <f>$K$17</f>
        <v>Gobernabilidad y Procesos  de Gestión Descentralizada en Redes</v>
      </c>
      <c r="L1081" s="92" t="s">
        <v>414</v>
      </c>
    </row>
    <row r="1082" spans="3:12">
      <c r="C1082" s="93" t="s">
        <v>49</v>
      </c>
      <c r="D1082" s="798"/>
      <c r="E1082" s="195">
        <f>D1080</f>
        <v>50</v>
      </c>
      <c r="F1082" s="94">
        <v>150</v>
      </c>
      <c r="G1082" s="91">
        <f t="shared" si="118"/>
        <v>7500</v>
      </c>
      <c r="H1082" s="155" t="s">
        <v>131</v>
      </c>
      <c r="I1082" s="92" t="s">
        <v>798</v>
      </c>
      <c r="J1082" s="92" t="str">
        <f>VLOOKUP(I1082,Presupuesto!$B$11:$C$566,2,0)</f>
        <v>ALIMENTOS B EBIDAS PARA PERSONAS</v>
      </c>
      <c r="K1082" s="92" t="str">
        <f t="shared" ref="K1082:K1089" si="119">$K$17</f>
        <v>Gobernabilidad y Procesos  de Gestión Descentralizada en Redes</v>
      </c>
      <c r="L1082" s="92" t="s">
        <v>398</v>
      </c>
    </row>
    <row r="1083" spans="3:12">
      <c r="C1083" s="93" t="s">
        <v>50</v>
      </c>
      <c r="D1083" s="798"/>
      <c r="E1083" s="145">
        <v>0</v>
      </c>
      <c r="F1083" s="112">
        <v>10000</v>
      </c>
      <c r="G1083" s="91">
        <f t="shared" si="118"/>
        <v>0</v>
      </c>
      <c r="H1083" s="155"/>
      <c r="I1083" s="258" t="s">
        <v>302</v>
      </c>
      <c r="J1083" s="92" t="str">
        <f>VLOOKUP(I1083,Presupuesto!$B$11:$C$566,2,0)</f>
        <v>PASAJES (26100-00)</v>
      </c>
      <c r="K1083" s="92" t="str">
        <f t="shared" si="119"/>
        <v>Gobernabilidad y Procesos  de Gestión Descentralizada en Redes</v>
      </c>
      <c r="L1083" s="92" t="s">
        <v>414</v>
      </c>
    </row>
    <row r="1084" spans="3:12">
      <c r="C1084" s="93" t="s">
        <v>421</v>
      </c>
      <c r="D1084" s="798"/>
      <c r="E1084" s="145">
        <v>0</v>
      </c>
      <c r="F1084" s="112">
        <v>250</v>
      </c>
      <c r="G1084" s="91">
        <f t="shared" si="118"/>
        <v>0</v>
      </c>
      <c r="H1084" s="155"/>
      <c r="I1084" s="92" t="s">
        <v>827</v>
      </c>
      <c r="J1084" s="92" t="str">
        <f>VLOOKUP(I1084,Presupuesto!$B$11:$C$566,2,0)</f>
        <v>PRODUCTOS PAPEL Y CARTON</v>
      </c>
      <c r="K1084" s="92" t="str">
        <f t="shared" si="119"/>
        <v>Gobernabilidad y Procesos  de Gestión Descentralizada en Redes</v>
      </c>
      <c r="L1084" s="92" t="s">
        <v>414</v>
      </c>
    </row>
    <row r="1085" spans="3:12">
      <c r="C1085" s="93" t="s">
        <v>51</v>
      </c>
      <c r="D1085" s="798"/>
      <c r="E1085" s="195">
        <f>(D1080*25)/500</f>
        <v>2.5</v>
      </c>
      <c r="F1085" s="94">
        <v>85</v>
      </c>
      <c r="G1085" s="91">
        <f t="shared" si="118"/>
        <v>212.5</v>
      </c>
      <c r="H1085" s="155" t="s">
        <v>131</v>
      </c>
      <c r="I1085" s="92" t="s">
        <v>827</v>
      </c>
      <c r="J1085" s="92" t="str">
        <f>VLOOKUP(I1085,Presupuesto!$B$11:$C$566,2,0)</f>
        <v>PRODUCTOS PAPEL Y CARTON</v>
      </c>
      <c r="K1085" s="92" t="str">
        <f t="shared" si="119"/>
        <v>Gobernabilidad y Procesos  de Gestión Descentralizada en Redes</v>
      </c>
      <c r="L1085" s="92" t="s">
        <v>414</v>
      </c>
    </row>
    <row r="1086" spans="3:12">
      <c r="C1086" s="93" t="s">
        <v>125</v>
      </c>
      <c r="D1086" s="798"/>
      <c r="E1086" s="195">
        <f>D1080/12</f>
        <v>4.166666666666667</v>
      </c>
      <c r="F1086" s="94">
        <v>36</v>
      </c>
      <c r="G1086" s="91">
        <f t="shared" si="118"/>
        <v>150</v>
      </c>
      <c r="H1086" s="155" t="s">
        <v>131</v>
      </c>
      <c r="I1086" s="92" t="s">
        <v>948</v>
      </c>
      <c r="J1086" s="92" t="str">
        <f>VLOOKUP(I1086,Presupuesto!$B$11:$C$566,2,0)</f>
        <v>UTILES DE ESCRITORIO, OFICINA Y ENSE¥ANZA</v>
      </c>
      <c r="K1086" s="92" t="str">
        <f t="shared" si="119"/>
        <v>Gobernabilidad y Procesos  de Gestión Descentralizada en Redes</v>
      </c>
      <c r="L1086" s="92" t="s">
        <v>414</v>
      </c>
    </row>
    <row r="1087" spans="3:12">
      <c r="C1087" s="93" t="s">
        <v>34</v>
      </c>
      <c r="D1087" s="798"/>
      <c r="E1087" s="195">
        <f>D1080/12</f>
        <v>4.166666666666667</v>
      </c>
      <c r="F1087" s="94">
        <v>80</v>
      </c>
      <c r="G1087" s="91">
        <f t="shared" si="118"/>
        <v>333.33333333333337</v>
      </c>
      <c r="H1087" s="155" t="s">
        <v>131</v>
      </c>
      <c r="I1087" s="92" t="s">
        <v>948</v>
      </c>
      <c r="J1087" s="92" t="str">
        <f>VLOOKUP(I1087,Presupuesto!$B$11:$C$566,2,0)</f>
        <v>UTILES DE ESCRITORIO, OFICINA Y ENSE¥ANZA</v>
      </c>
      <c r="K1087" s="92" t="str">
        <f t="shared" si="119"/>
        <v>Gobernabilidad y Procesos  de Gestión Descentralizada en Redes</v>
      </c>
      <c r="L1087" s="92" t="s">
        <v>414</v>
      </c>
    </row>
    <row r="1088" spans="3:12">
      <c r="C1088" s="103" t="s">
        <v>52</v>
      </c>
      <c r="D1088" s="798"/>
      <c r="E1088" s="207">
        <v>0</v>
      </c>
      <c r="F1088" s="113">
        <v>25</v>
      </c>
      <c r="G1088" s="91">
        <f t="shared" si="118"/>
        <v>0</v>
      </c>
      <c r="H1088" s="155"/>
      <c r="I1088" s="92" t="s">
        <v>948</v>
      </c>
      <c r="J1088" s="92" t="str">
        <f>VLOOKUP(I1088,Presupuesto!$B$11:$C$566,2,0)</f>
        <v>UTILES DE ESCRITORIO, OFICINA Y ENSE¥ANZA</v>
      </c>
      <c r="K1088" s="92" t="str">
        <f t="shared" si="119"/>
        <v>Gobernabilidad y Procesos  de Gestión Descentralizada en Redes</v>
      </c>
      <c r="L1088" s="92" t="s">
        <v>414</v>
      </c>
    </row>
    <row r="1089" spans="3:12" ht="15.75" thickBot="1">
      <c r="C1089" s="211" t="s">
        <v>434</v>
      </c>
      <c r="D1089" s="212">
        <v>0</v>
      </c>
      <c r="E1089" s="265">
        <v>0</v>
      </c>
      <c r="F1089" s="98">
        <f>HLOOKUP(C1089,$AH$2:$BU$3,2,0)</f>
        <v>1150</v>
      </c>
      <c r="G1089" s="99">
        <f>D1089*E1089*F1089</f>
        <v>0</v>
      </c>
      <c r="H1089" s="266"/>
      <c r="I1089" s="267" t="s">
        <v>303</v>
      </c>
      <c r="J1089" s="100" t="str">
        <f>VLOOKUP(I1089,Presupuesto!$B$11:$C$566,2,0)</f>
        <v>VIATICOS (26200-00)</v>
      </c>
      <c r="K1089" s="268" t="str">
        <f t="shared" si="119"/>
        <v>Gobernabilidad y Procesos  de Gestión Descentralizada en Redes</v>
      </c>
      <c r="L1089" s="268" t="s">
        <v>414</v>
      </c>
    </row>
    <row r="1090" spans="3:12" ht="15.75" thickBot="1"/>
    <row r="1091" spans="3:12" ht="15.75" thickBot="1">
      <c r="C1091" s="29" t="s">
        <v>43</v>
      </c>
      <c r="D1091" s="30">
        <f>SUM(G1098:G1107)</f>
        <v>100362.5</v>
      </c>
      <c r="E1091" s="87"/>
      <c r="F1091" s="87"/>
      <c r="G1091" s="87"/>
      <c r="H1091" s="70"/>
      <c r="I1091" s="70"/>
      <c r="J1091" s="70"/>
      <c r="K1091" s="106"/>
    </row>
    <row r="1092" spans="3:12">
      <c r="C1092" s="69"/>
      <c r="D1092" s="31"/>
      <c r="E1092" s="87"/>
      <c r="F1092" s="87"/>
      <c r="G1092" s="87"/>
      <c r="H1092" s="70"/>
      <c r="I1092" s="70"/>
      <c r="J1092" s="70"/>
      <c r="K1092" s="106"/>
    </row>
    <row r="1093" spans="3:12">
      <c r="C1093" s="69"/>
      <c r="D1093" s="31"/>
      <c r="E1093" s="87"/>
      <c r="F1093" s="87"/>
      <c r="G1093" s="87"/>
      <c r="H1093" s="70"/>
      <c r="I1093" s="70"/>
      <c r="J1093" s="70"/>
      <c r="K1093" s="106"/>
    </row>
    <row r="1094" spans="3:12" ht="15.75">
      <c r="C1094" s="199" t="s">
        <v>394</v>
      </c>
      <c r="D1094" s="300" t="s">
        <v>2876</v>
      </c>
      <c r="E1094" s="87"/>
      <c r="F1094" s="87"/>
      <c r="G1094" s="87"/>
      <c r="H1094" s="70"/>
      <c r="I1094" s="70"/>
      <c r="J1094" s="70"/>
      <c r="K1094" s="106"/>
    </row>
    <row r="1095" spans="3:12" ht="18.75">
      <c r="C1095" s="203" t="str">
        <f>IFERROR(VLOOKUP(D1094,'Desarrollo e Innov. Curricular'!$G:$H,2,FALSE),IFERROR(VLOOKUP(D1094,'Investigación Científica'!$G:$H,2,FALSE),IFERROR(VLOOKUP(D1094,'Vinculación Univ. Sociedad'!$G:$H,2,FALSE),IFERROR(VLOOKUP(D1094,'Docencia y Profesorado Universi'!$G:$H,2,FALSE),IFERROR(VLOOKUP(D1094,'Estudiantes y Graduados'!$G:$H,2,FALSE),IFERROR(VLOOKUP(D1094,'10Gestion Administrativa'!$G:$H,2,FALSE),IFERROR(VLOOKUP(D1094,'Gestión Académica'!$G:$H,2,FALSE),IFERROR(VLOOKUP(D1094,'Aseguramiento de la Calidad'!$G:$H,2,FALSE),IFERROR(VLOOKUP(D1094,'Gestión del Conocimiento'!$G:$H,2,FALSE),IFERROR(VLOOKUP(D1094,'Gobernabilidad y Procesos...'!$G:$H,2,FALSE),IFERROR(VLOOKUP(D1094,'Gestión del Talento Humano'!$G:$H,2,FALSE),IFERROR(VLOOKUP(D1094,'Internacionalización de la E.S.'!$G:$H,2,FALSE),IFERROR(VLOOKUP(D1094,'Cultura de Innovación Insti...'!$G:$H,2,FALSE),VLOOKUP(D1094,'Lo Esencial de la Reforma Univ.'!$G:$H,2,0))))))))))))))</f>
        <v xml:space="preserve">3. Diseñar un Plan de acción para la implementación del modelo educativo de la UNAH. </v>
      </c>
      <c r="D1095" s="31"/>
      <c r="E1095" s="87"/>
      <c r="F1095" s="87"/>
      <c r="G1095" s="87"/>
      <c r="H1095" s="70"/>
      <c r="I1095" s="70"/>
      <c r="J1095" s="70"/>
      <c r="K1095" s="106"/>
    </row>
    <row r="1096" spans="3:12" ht="15.75" thickBot="1">
      <c r="C1096" s="69"/>
      <c r="D1096" s="31"/>
      <c r="E1096" s="87"/>
      <c r="F1096" s="87"/>
      <c r="G1096" s="87"/>
      <c r="H1096" s="70"/>
      <c r="I1096" s="70"/>
      <c r="J1096" s="70"/>
      <c r="K1096" s="106"/>
    </row>
    <row r="1097" spans="3:12" ht="30.75" thickBot="1">
      <c r="C1097" s="120" t="s">
        <v>44</v>
      </c>
      <c r="D1097" s="123" t="s">
        <v>45</v>
      </c>
      <c r="E1097" s="122" t="s">
        <v>55</v>
      </c>
      <c r="F1097" s="122" t="s">
        <v>57</v>
      </c>
      <c r="G1097" s="121" t="s">
        <v>27</v>
      </c>
      <c r="H1097" s="127" t="s">
        <v>133</v>
      </c>
      <c r="I1097" s="122" t="s">
        <v>46</v>
      </c>
      <c r="J1097" s="122" t="s">
        <v>134</v>
      </c>
      <c r="K1097" s="122" t="s">
        <v>412</v>
      </c>
      <c r="L1097" s="122" t="s">
        <v>413</v>
      </c>
    </row>
    <row r="1098" spans="3:12">
      <c r="C1098" s="260" t="s">
        <v>47</v>
      </c>
      <c r="D1098" s="797">
        <v>50</v>
      </c>
      <c r="E1098" s="261"/>
      <c r="F1098" s="109">
        <v>30000</v>
      </c>
      <c r="G1098" s="262">
        <f t="shared" ref="G1098:G1106" si="120">E1098*F1098</f>
        <v>0</v>
      </c>
      <c r="H1098" s="263" t="s">
        <v>131</v>
      </c>
      <c r="I1098" s="110" t="s">
        <v>705</v>
      </c>
      <c r="J1098" s="110" t="str">
        <f>VLOOKUP(I1098,Presupuesto!$B$11:$C$566,2,0)</f>
        <v>SERVICIOS DE CAPACITACION.</v>
      </c>
      <c r="K1098" s="264" t="s">
        <v>1382</v>
      </c>
      <c r="L1098" s="110" t="s">
        <v>396</v>
      </c>
    </row>
    <row r="1099" spans="3:12">
      <c r="C1099" s="93" t="s">
        <v>48</v>
      </c>
      <c r="D1099" s="798"/>
      <c r="E1099" s="195">
        <v>10</v>
      </c>
      <c r="F1099" s="94">
        <v>0</v>
      </c>
      <c r="G1099" s="91">
        <f t="shared" si="120"/>
        <v>0</v>
      </c>
      <c r="H1099" s="155"/>
      <c r="I1099" s="92" t="s">
        <v>723</v>
      </c>
      <c r="J1099" s="92" t="str">
        <f>VLOOKUP(I1099,Presupuesto!$B$11:$C$566,2,0)</f>
        <v>SERVICIOS DE IMPRENTA PUBLIC.Y REPRODUCCION</v>
      </c>
      <c r="K1099" s="92" t="str">
        <f>$K$17</f>
        <v>Gobernabilidad y Procesos  de Gestión Descentralizada en Redes</v>
      </c>
      <c r="L1099" s="92" t="s">
        <v>414</v>
      </c>
    </row>
    <row r="1100" spans="3:12">
      <c r="C1100" s="93" t="s">
        <v>49</v>
      </c>
      <c r="D1100" s="798"/>
      <c r="E1100" s="195">
        <f>D1098</f>
        <v>50</v>
      </c>
      <c r="F1100" s="94">
        <v>2000</v>
      </c>
      <c r="G1100" s="91">
        <f t="shared" si="120"/>
        <v>100000</v>
      </c>
      <c r="H1100" s="155" t="s">
        <v>131</v>
      </c>
      <c r="I1100" s="92" t="s">
        <v>798</v>
      </c>
      <c r="J1100" s="92" t="str">
        <f>VLOOKUP(I1100,Presupuesto!$B$11:$C$566,2,0)</f>
        <v>ALIMENTOS B EBIDAS PARA PERSONAS</v>
      </c>
      <c r="K1100" s="92" t="str">
        <f t="shared" ref="K1100:K1107" si="121">$K$17</f>
        <v>Gobernabilidad y Procesos  de Gestión Descentralizada en Redes</v>
      </c>
      <c r="L1100" s="92" t="s">
        <v>398</v>
      </c>
    </row>
    <row r="1101" spans="3:12">
      <c r="C1101" s="93" t="s">
        <v>50</v>
      </c>
      <c r="D1101" s="798"/>
      <c r="E1101" s="145">
        <v>0</v>
      </c>
      <c r="F1101" s="112">
        <v>10000</v>
      </c>
      <c r="G1101" s="91">
        <f t="shared" si="120"/>
        <v>0</v>
      </c>
      <c r="H1101" s="155"/>
      <c r="I1101" s="258" t="s">
        <v>302</v>
      </c>
      <c r="J1101" s="92" t="str">
        <f>VLOOKUP(I1101,Presupuesto!$B$11:$C$566,2,0)</f>
        <v>PASAJES (26100-00)</v>
      </c>
      <c r="K1101" s="92" t="str">
        <f t="shared" si="121"/>
        <v>Gobernabilidad y Procesos  de Gestión Descentralizada en Redes</v>
      </c>
      <c r="L1101" s="92" t="s">
        <v>414</v>
      </c>
    </row>
    <row r="1102" spans="3:12">
      <c r="C1102" s="93" t="s">
        <v>421</v>
      </c>
      <c r="D1102" s="798"/>
      <c r="E1102" s="145">
        <v>0</v>
      </c>
      <c r="F1102" s="112">
        <v>250</v>
      </c>
      <c r="G1102" s="91">
        <f t="shared" si="120"/>
        <v>0</v>
      </c>
      <c r="H1102" s="155"/>
      <c r="I1102" s="92" t="s">
        <v>827</v>
      </c>
      <c r="J1102" s="92" t="str">
        <f>VLOOKUP(I1102,Presupuesto!$B$11:$C$566,2,0)</f>
        <v>PRODUCTOS PAPEL Y CARTON</v>
      </c>
      <c r="K1102" s="92" t="str">
        <f t="shared" si="121"/>
        <v>Gobernabilidad y Procesos  de Gestión Descentralizada en Redes</v>
      </c>
      <c r="L1102" s="92" t="s">
        <v>414</v>
      </c>
    </row>
    <row r="1103" spans="3:12">
      <c r="C1103" s="93" t="s">
        <v>51</v>
      </c>
      <c r="D1103" s="798"/>
      <c r="E1103" s="195">
        <f>(D1098*25)/500</f>
        <v>2.5</v>
      </c>
      <c r="F1103" s="94">
        <v>85</v>
      </c>
      <c r="G1103" s="91">
        <f t="shared" si="120"/>
        <v>212.5</v>
      </c>
      <c r="H1103" s="155" t="s">
        <v>131</v>
      </c>
      <c r="I1103" s="92" t="s">
        <v>827</v>
      </c>
      <c r="J1103" s="92" t="str">
        <f>VLOOKUP(I1103,Presupuesto!$B$11:$C$566,2,0)</f>
        <v>PRODUCTOS PAPEL Y CARTON</v>
      </c>
      <c r="K1103" s="92" t="str">
        <f t="shared" si="121"/>
        <v>Gobernabilidad y Procesos  de Gestión Descentralizada en Redes</v>
      </c>
      <c r="L1103" s="92" t="s">
        <v>414</v>
      </c>
    </row>
    <row r="1104" spans="3:12">
      <c r="C1104" s="93" t="s">
        <v>125</v>
      </c>
      <c r="D1104" s="798"/>
      <c r="E1104" s="195">
        <f>D1098/12</f>
        <v>4.166666666666667</v>
      </c>
      <c r="F1104" s="94">
        <v>36</v>
      </c>
      <c r="G1104" s="91">
        <f t="shared" si="120"/>
        <v>150</v>
      </c>
      <c r="H1104" s="155" t="s">
        <v>131</v>
      </c>
      <c r="I1104" s="92" t="s">
        <v>948</v>
      </c>
      <c r="J1104" s="92" t="str">
        <f>VLOOKUP(I1104,Presupuesto!$B$11:$C$566,2,0)</f>
        <v>UTILES DE ESCRITORIO, OFICINA Y ENSE¥ANZA</v>
      </c>
      <c r="K1104" s="92" t="str">
        <f t="shared" si="121"/>
        <v>Gobernabilidad y Procesos  de Gestión Descentralizada en Redes</v>
      </c>
      <c r="L1104" s="92" t="s">
        <v>414</v>
      </c>
    </row>
    <row r="1105" spans="3:12">
      <c r="C1105" s="93" t="s">
        <v>34</v>
      </c>
      <c r="D1105" s="798"/>
      <c r="E1105" s="195">
        <v>0</v>
      </c>
      <c r="F1105" s="94">
        <v>80</v>
      </c>
      <c r="G1105" s="91">
        <f t="shared" si="120"/>
        <v>0</v>
      </c>
      <c r="H1105" s="155"/>
      <c r="I1105" s="92" t="s">
        <v>948</v>
      </c>
      <c r="J1105" s="92" t="str">
        <f>VLOOKUP(I1105,Presupuesto!$B$11:$C$566,2,0)</f>
        <v>UTILES DE ESCRITORIO, OFICINA Y ENSE¥ANZA</v>
      </c>
      <c r="K1105" s="92" t="str">
        <f t="shared" si="121"/>
        <v>Gobernabilidad y Procesos  de Gestión Descentralizada en Redes</v>
      </c>
      <c r="L1105" s="92" t="s">
        <v>414</v>
      </c>
    </row>
    <row r="1106" spans="3:12">
      <c r="C1106" s="103" t="s">
        <v>52</v>
      </c>
      <c r="D1106" s="798"/>
      <c r="E1106" s="207">
        <v>0</v>
      </c>
      <c r="F1106" s="113">
        <v>25</v>
      </c>
      <c r="G1106" s="91">
        <f t="shared" si="120"/>
        <v>0</v>
      </c>
      <c r="H1106" s="155"/>
      <c r="I1106" s="92" t="s">
        <v>948</v>
      </c>
      <c r="J1106" s="92" t="str">
        <f>VLOOKUP(I1106,Presupuesto!$B$11:$C$566,2,0)</f>
        <v>UTILES DE ESCRITORIO, OFICINA Y ENSE¥ANZA</v>
      </c>
      <c r="K1106" s="92" t="str">
        <f t="shared" si="121"/>
        <v>Gobernabilidad y Procesos  de Gestión Descentralizada en Redes</v>
      </c>
      <c r="L1106" s="92" t="s">
        <v>414</v>
      </c>
    </row>
    <row r="1107" spans="3:12" ht="15.75" thickBot="1">
      <c r="C1107" s="211" t="s">
        <v>434</v>
      </c>
      <c r="D1107" s="212">
        <v>0</v>
      </c>
      <c r="E1107" s="265">
        <v>0</v>
      </c>
      <c r="F1107" s="98">
        <f>HLOOKUP(C1107,$AH$2:$BU$3,2,0)</f>
        <v>1150</v>
      </c>
      <c r="G1107" s="99">
        <f>D1107*E1107*F1107</f>
        <v>0</v>
      </c>
      <c r="H1107" s="266"/>
      <c r="I1107" s="267" t="s">
        <v>303</v>
      </c>
      <c r="J1107" s="100" t="str">
        <f>VLOOKUP(I1107,Presupuesto!$B$11:$C$566,2,0)</f>
        <v>VIATICOS (26200-00)</v>
      </c>
      <c r="K1107" s="268" t="str">
        <f t="shared" si="121"/>
        <v>Gobernabilidad y Procesos  de Gestión Descentralizada en Redes</v>
      </c>
      <c r="L1107" s="268" t="s">
        <v>414</v>
      </c>
    </row>
    <row r="1108" spans="3:12" ht="15.75" thickBot="1"/>
    <row r="1109" spans="3:12" ht="15.75" thickBot="1">
      <c r="C1109" s="29" t="s">
        <v>43</v>
      </c>
      <c r="D1109" s="30">
        <f>SUM(G1116:G1125)</f>
        <v>8000</v>
      </c>
      <c r="E1109" s="87"/>
      <c r="F1109" s="87"/>
      <c r="G1109" s="87"/>
      <c r="H1109" s="70"/>
      <c r="I1109" s="70"/>
      <c r="J1109" s="70"/>
      <c r="K1109" s="106"/>
    </row>
    <row r="1110" spans="3:12">
      <c r="C1110" s="69"/>
      <c r="D1110" s="31"/>
      <c r="E1110" s="87"/>
      <c r="F1110" s="87"/>
      <c r="G1110" s="87"/>
      <c r="H1110" s="70"/>
      <c r="I1110" s="70"/>
      <c r="J1110" s="70"/>
      <c r="K1110" s="106"/>
    </row>
    <row r="1111" spans="3:12">
      <c r="C1111" s="69"/>
      <c r="D1111" s="31"/>
      <c r="E1111" s="87"/>
      <c r="F1111" s="87"/>
      <c r="G1111" s="87"/>
      <c r="H1111" s="70"/>
      <c r="I1111" s="70"/>
      <c r="J1111" s="70"/>
      <c r="K1111" s="106"/>
    </row>
    <row r="1112" spans="3:12" ht="15.75">
      <c r="C1112" s="199" t="s">
        <v>394</v>
      </c>
      <c r="D1112" s="300" t="s">
        <v>2379</v>
      </c>
      <c r="E1112" s="87"/>
      <c r="F1112" s="87"/>
      <c r="G1112" s="87"/>
      <c r="H1112" s="70"/>
      <c r="I1112" s="70"/>
      <c r="J1112" s="70"/>
      <c r="K1112" s="106"/>
    </row>
    <row r="1113" spans="3:12" ht="18.75">
      <c r="C1113" s="203" t="str">
        <f>IFERROR(VLOOKUP(D1112,'Desarrollo e Innov. Curricular'!$G:$H,2,FALSE),IFERROR(VLOOKUP(D1112,'Investigación Científica'!$G:$H,2,FALSE),IFERROR(VLOOKUP(D1112,'Vinculación Univ. Sociedad'!$G:$H,2,FALSE),IFERROR(VLOOKUP(D1112,'Docencia y Profesorado Universi'!$G:$H,2,FALSE),IFERROR(VLOOKUP(D1112,'Estudiantes y Graduados'!$G:$H,2,FALSE),IFERROR(VLOOKUP(D1112,'10Gestion Administrativa'!$G:$H,2,FALSE),IFERROR(VLOOKUP(D1112,'Gestión Académica'!$G:$H,2,FALSE),IFERROR(VLOOKUP(D1112,'Aseguramiento de la Calidad'!$G:$H,2,FALSE),IFERROR(VLOOKUP(D1112,'Gestión del Conocimiento'!$G:$H,2,FALSE),IFERROR(VLOOKUP(D1112,'Gobernabilidad y Procesos...'!$G:$H,2,FALSE),IFERROR(VLOOKUP(D1112,'Gestión del Talento Humano'!$G:$H,2,FALSE),IFERROR(VLOOKUP(D1112,'Internacionalización de la E.S.'!$G:$H,2,FALSE),IFERROR(VLOOKUP(D1112,'Cultura de Innovación Insti...'!$G:$H,2,FALSE),VLOOKUP(D1112,'Lo Esencial de la Reforma Univ.'!$G:$H,2,0))))))))))))))</f>
        <v xml:space="preserve">3. Diseñar un Plan de acción para la implementación del modelo educativo de la UNAH. </v>
      </c>
      <c r="D1113" s="31"/>
      <c r="E1113" s="87"/>
      <c r="F1113" s="87"/>
      <c r="G1113" s="87"/>
      <c r="H1113" s="70"/>
      <c r="I1113" s="70"/>
      <c r="J1113" s="70"/>
      <c r="K1113" s="106"/>
    </row>
    <row r="1114" spans="3:12" ht="15.75" thickBot="1">
      <c r="C1114" s="69"/>
      <c r="D1114" s="31"/>
      <c r="E1114" s="87"/>
      <c r="F1114" s="87"/>
      <c r="G1114" s="87"/>
      <c r="H1114" s="70"/>
      <c r="I1114" s="70"/>
      <c r="J1114" s="70"/>
      <c r="K1114" s="106"/>
    </row>
    <row r="1115" spans="3:12" ht="30.75" thickBot="1">
      <c r="C1115" s="120" t="s">
        <v>44</v>
      </c>
      <c r="D1115" s="123" t="s">
        <v>45</v>
      </c>
      <c r="E1115" s="122" t="s">
        <v>55</v>
      </c>
      <c r="F1115" s="122" t="s">
        <v>57</v>
      </c>
      <c r="G1115" s="121" t="s">
        <v>27</v>
      </c>
      <c r="H1115" s="127" t="s">
        <v>133</v>
      </c>
      <c r="I1115" s="122" t="s">
        <v>46</v>
      </c>
      <c r="J1115" s="122" t="s">
        <v>134</v>
      </c>
      <c r="K1115" s="122" t="s">
        <v>412</v>
      </c>
      <c r="L1115" s="122" t="s">
        <v>413</v>
      </c>
    </row>
    <row r="1116" spans="3:12">
      <c r="C1116" s="260" t="s">
        <v>47</v>
      </c>
      <c r="D1116" s="797">
        <v>40</v>
      </c>
      <c r="E1116" s="261"/>
      <c r="F1116" s="109">
        <v>30000</v>
      </c>
      <c r="G1116" s="262">
        <f t="shared" ref="G1116:G1124" si="122">E1116*F1116</f>
        <v>0</v>
      </c>
      <c r="H1116" s="263" t="s">
        <v>131</v>
      </c>
      <c r="I1116" s="110" t="s">
        <v>705</v>
      </c>
      <c r="J1116" s="110" t="str">
        <f>VLOOKUP(I1116,Presupuesto!$B$11:$C$566,2,0)</f>
        <v>SERVICIOS DE CAPACITACION.</v>
      </c>
      <c r="K1116" s="264" t="s">
        <v>1382</v>
      </c>
      <c r="L1116" s="110" t="s">
        <v>396</v>
      </c>
    </row>
    <row r="1117" spans="3:12">
      <c r="C1117" s="93" t="s">
        <v>48</v>
      </c>
      <c r="D1117" s="798"/>
      <c r="E1117" s="195">
        <v>10</v>
      </c>
      <c r="F1117" s="94">
        <v>0</v>
      </c>
      <c r="G1117" s="91">
        <f t="shared" si="122"/>
        <v>0</v>
      </c>
      <c r="H1117" s="155"/>
      <c r="I1117" s="92" t="s">
        <v>723</v>
      </c>
      <c r="J1117" s="92" t="str">
        <f>VLOOKUP(I1117,Presupuesto!$B$11:$C$566,2,0)</f>
        <v>SERVICIOS DE IMPRENTA PUBLIC.Y REPRODUCCION</v>
      </c>
      <c r="K1117" s="92" t="str">
        <f>$K$17</f>
        <v>Gobernabilidad y Procesos  de Gestión Descentralizada en Redes</v>
      </c>
      <c r="L1117" s="92" t="s">
        <v>414</v>
      </c>
    </row>
    <row r="1118" spans="3:12">
      <c r="C1118" s="93" t="s">
        <v>49</v>
      </c>
      <c r="D1118" s="798"/>
      <c r="E1118" s="195">
        <f>D1116</f>
        <v>40</v>
      </c>
      <c r="F1118" s="94">
        <v>200</v>
      </c>
      <c r="G1118" s="91">
        <f t="shared" si="122"/>
        <v>8000</v>
      </c>
      <c r="H1118" s="155" t="s">
        <v>131</v>
      </c>
      <c r="I1118" s="92" t="s">
        <v>798</v>
      </c>
      <c r="J1118" s="92" t="str">
        <f>VLOOKUP(I1118,Presupuesto!$B$11:$C$566,2,0)</f>
        <v>ALIMENTOS B EBIDAS PARA PERSONAS</v>
      </c>
      <c r="K1118" s="92" t="str">
        <f t="shared" ref="K1118:K1125" si="123">$K$17</f>
        <v>Gobernabilidad y Procesos  de Gestión Descentralizada en Redes</v>
      </c>
      <c r="L1118" s="92" t="s">
        <v>398</v>
      </c>
    </row>
    <row r="1119" spans="3:12">
      <c r="C1119" s="93" t="s">
        <v>50</v>
      </c>
      <c r="D1119" s="798"/>
      <c r="E1119" s="145">
        <v>0</v>
      </c>
      <c r="F1119" s="112">
        <v>10000</v>
      </c>
      <c r="G1119" s="91">
        <f t="shared" si="122"/>
        <v>0</v>
      </c>
      <c r="H1119" s="155"/>
      <c r="I1119" s="258" t="s">
        <v>302</v>
      </c>
      <c r="J1119" s="92" t="str">
        <f>VLOOKUP(I1119,Presupuesto!$B$11:$C$566,2,0)</f>
        <v>PASAJES (26100-00)</v>
      </c>
      <c r="K1119" s="92" t="str">
        <f t="shared" si="123"/>
        <v>Gobernabilidad y Procesos  de Gestión Descentralizada en Redes</v>
      </c>
      <c r="L1119" s="92" t="s">
        <v>414</v>
      </c>
    </row>
    <row r="1120" spans="3:12">
      <c r="C1120" s="93" t="s">
        <v>421</v>
      </c>
      <c r="D1120" s="798"/>
      <c r="E1120" s="145">
        <v>0</v>
      </c>
      <c r="F1120" s="112">
        <v>250</v>
      </c>
      <c r="G1120" s="91">
        <f t="shared" si="122"/>
        <v>0</v>
      </c>
      <c r="H1120" s="155"/>
      <c r="I1120" s="92" t="s">
        <v>827</v>
      </c>
      <c r="J1120" s="92" t="str">
        <f>VLOOKUP(I1120,Presupuesto!$B$11:$C$566,2,0)</f>
        <v>PRODUCTOS PAPEL Y CARTON</v>
      </c>
      <c r="K1120" s="92" t="str">
        <f t="shared" si="123"/>
        <v>Gobernabilidad y Procesos  de Gestión Descentralizada en Redes</v>
      </c>
      <c r="L1120" s="92" t="s">
        <v>414</v>
      </c>
    </row>
    <row r="1121" spans="3:12">
      <c r="C1121" s="93" t="s">
        <v>51</v>
      </c>
      <c r="D1121" s="798"/>
      <c r="E1121" s="195">
        <v>0</v>
      </c>
      <c r="F1121" s="94">
        <v>85</v>
      </c>
      <c r="G1121" s="91">
        <f t="shared" si="122"/>
        <v>0</v>
      </c>
      <c r="H1121" s="155"/>
      <c r="I1121" s="92" t="s">
        <v>827</v>
      </c>
      <c r="J1121" s="92" t="str">
        <f>VLOOKUP(I1121,Presupuesto!$B$11:$C$566,2,0)</f>
        <v>PRODUCTOS PAPEL Y CARTON</v>
      </c>
      <c r="K1121" s="92" t="str">
        <f t="shared" si="123"/>
        <v>Gobernabilidad y Procesos  de Gestión Descentralizada en Redes</v>
      </c>
      <c r="L1121" s="92" t="s">
        <v>414</v>
      </c>
    </row>
    <row r="1122" spans="3:12">
      <c r="C1122" s="93" t="s">
        <v>125</v>
      </c>
      <c r="D1122" s="798"/>
      <c r="E1122" s="195">
        <v>0</v>
      </c>
      <c r="F1122" s="94">
        <v>36</v>
      </c>
      <c r="G1122" s="91">
        <f t="shared" si="122"/>
        <v>0</v>
      </c>
      <c r="H1122" s="155"/>
      <c r="I1122" s="92" t="s">
        <v>948</v>
      </c>
      <c r="J1122" s="92" t="str">
        <f>VLOOKUP(I1122,Presupuesto!$B$11:$C$566,2,0)</f>
        <v>UTILES DE ESCRITORIO, OFICINA Y ENSE¥ANZA</v>
      </c>
      <c r="K1122" s="92" t="str">
        <f t="shared" si="123"/>
        <v>Gobernabilidad y Procesos  de Gestión Descentralizada en Redes</v>
      </c>
      <c r="L1122" s="92" t="s">
        <v>414</v>
      </c>
    </row>
    <row r="1123" spans="3:12">
      <c r="C1123" s="93" t="s">
        <v>34</v>
      </c>
      <c r="D1123" s="798"/>
      <c r="E1123" s="195">
        <v>0</v>
      </c>
      <c r="F1123" s="94">
        <v>80</v>
      </c>
      <c r="G1123" s="91">
        <f t="shared" si="122"/>
        <v>0</v>
      </c>
      <c r="H1123" s="155"/>
      <c r="I1123" s="92" t="s">
        <v>948</v>
      </c>
      <c r="J1123" s="92" t="str">
        <f>VLOOKUP(I1123,Presupuesto!$B$11:$C$566,2,0)</f>
        <v>UTILES DE ESCRITORIO, OFICINA Y ENSE¥ANZA</v>
      </c>
      <c r="K1123" s="92" t="str">
        <f t="shared" si="123"/>
        <v>Gobernabilidad y Procesos  de Gestión Descentralizada en Redes</v>
      </c>
      <c r="L1123" s="92" t="s">
        <v>414</v>
      </c>
    </row>
    <row r="1124" spans="3:12">
      <c r="C1124" s="103" t="s">
        <v>52</v>
      </c>
      <c r="D1124" s="798"/>
      <c r="E1124" s="207">
        <v>0</v>
      </c>
      <c r="F1124" s="113">
        <v>25</v>
      </c>
      <c r="G1124" s="91">
        <f t="shared" si="122"/>
        <v>0</v>
      </c>
      <c r="H1124" s="155"/>
      <c r="I1124" s="92" t="s">
        <v>948</v>
      </c>
      <c r="J1124" s="92" t="str">
        <f>VLOOKUP(I1124,Presupuesto!$B$11:$C$566,2,0)</f>
        <v>UTILES DE ESCRITORIO, OFICINA Y ENSE¥ANZA</v>
      </c>
      <c r="K1124" s="92" t="str">
        <f t="shared" si="123"/>
        <v>Gobernabilidad y Procesos  de Gestión Descentralizada en Redes</v>
      </c>
      <c r="L1124" s="92" t="s">
        <v>414</v>
      </c>
    </row>
    <row r="1125" spans="3:12" ht="15.75" thickBot="1">
      <c r="C1125" s="211" t="s">
        <v>434</v>
      </c>
      <c r="D1125" s="212">
        <v>0</v>
      </c>
      <c r="E1125" s="265">
        <v>0</v>
      </c>
      <c r="F1125" s="98">
        <f>HLOOKUP(C1125,$AH$2:$BU$3,2,0)</f>
        <v>1150</v>
      </c>
      <c r="G1125" s="99">
        <f>D1125*E1125*F1125</f>
        <v>0</v>
      </c>
      <c r="H1125" s="266"/>
      <c r="I1125" s="267" t="s">
        <v>303</v>
      </c>
      <c r="J1125" s="100" t="str">
        <f>VLOOKUP(I1125,Presupuesto!$B$11:$C$566,2,0)</f>
        <v>VIATICOS (26200-00)</v>
      </c>
      <c r="K1125" s="268" t="str">
        <f t="shared" si="123"/>
        <v>Gobernabilidad y Procesos  de Gestión Descentralizada en Redes</v>
      </c>
      <c r="L1125" s="268" t="s">
        <v>414</v>
      </c>
    </row>
    <row r="1126" spans="3:12" ht="15.75" thickBot="1"/>
    <row r="1127" spans="3:12" ht="15.75" thickBot="1">
      <c r="C1127" s="29" t="s">
        <v>43</v>
      </c>
      <c r="D1127" s="30">
        <f>SUM(G1134:G1143)</f>
        <v>0</v>
      </c>
      <c r="E1127" s="87"/>
      <c r="F1127" s="87"/>
      <c r="G1127" s="87"/>
      <c r="H1127" s="70"/>
      <c r="I1127" s="70"/>
      <c r="J1127" s="70"/>
      <c r="K1127" s="106"/>
    </row>
    <row r="1128" spans="3:12">
      <c r="C1128" s="69"/>
      <c r="D1128" s="31"/>
      <c r="E1128" s="87"/>
      <c r="F1128" s="87"/>
      <c r="G1128" s="87"/>
      <c r="H1128" s="70"/>
      <c r="I1128" s="70"/>
      <c r="J1128" s="70"/>
      <c r="K1128" s="106"/>
    </row>
    <row r="1129" spans="3:12">
      <c r="C1129" s="69"/>
      <c r="D1129" s="31"/>
      <c r="E1129" s="87"/>
      <c r="F1129" s="87"/>
      <c r="G1129" s="87"/>
      <c r="H1129" s="70"/>
      <c r="I1129" s="70"/>
      <c r="J1129" s="70"/>
      <c r="K1129" s="106"/>
    </row>
    <row r="1130" spans="3:12" ht="15.75">
      <c r="C1130" s="199" t="s">
        <v>394</v>
      </c>
      <c r="D1130" s="300"/>
      <c r="E1130" s="87"/>
      <c r="F1130" s="87"/>
      <c r="G1130" s="87"/>
      <c r="H1130" s="70"/>
      <c r="I1130" s="70"/>
      <c r="J1130" s="70"/>
      <c r="K1130" s="106"/>
    </row>
    <row r="1131" spans="3:12" ht="18.75">
      <c r="C1131" s="203" t="e">
        <f>IFERROR(VLOOKUP(D1130,'Desarrollo e Innov. Curricular'!$G:$H,2,FALSE),IFERROR(VLOOKUP(D1130,'Investigación Científica'!$G:$H,2,FALSE),IFERROR(VLOOKUP(D1130,'Vinculación Univ. Sociedad'!$G:$H,2,FALSE),IFERROR(VLOOKUP(D1130,'Docencia y Profesorado Universi'!$G:$H,2,FALSE),IFERROR(VLOOKUP(D1130,'Estudiantes y Graduados'!$G:$H,2,FALSE),IFERROR(VLOOKUP(D1130,'10Gestion Administrativa'!$G:$H,2,FALSE),IFERROR(VLOOKUP(D1130,'Gestión Académica'!$G:$H,2,FALSE),IFERROR(VLOOKUP(D1130,'Aseguramiento de la Calidad'!$G:$H,2,FALSE),IFERROR(VLOOKUP(D1130,'Gestión del Conocimiento'!$G:$H,2,FALSE),IFERROR(VLOOKUP(D1130,'Gobernabilidad y Procesos...'!$G:$H,2,FALSE),IFERROR(VLOOKUP(D1130,'Gestión del Talento Humano'!$G:$H,2,FALSE),IFERROR(VLOOKUP(D1130,'Internacionalización de la E.S.'!$G:$H,2,FALSE),IFERROR(VLOOKUP(D1130,'Cultura de Innovación Insti...'!$G:$H,2,FALSE),VLOOKUP(D1130,'Lo Esencial de la Reforma Univ.'!$G:$H,2,0))))))))))))))</f>
        <v>#N/A</v>
      </c>
      <c r="D1131" s="31"/>
      <c r="E1131" s="87"/>
      <c r="F1131" s="87"/>
      <c r="G1131" s="87"/>
      <c r="H1131" s="70"/>
      <c r="I1131" s="70"/>
      <c r="J1131" s="70"/>
      <c r="K1131" s="106"/>
    </row>
    <row r="1132" spans="3:12" ht="15.75" thickBot="1">
      <c r="C1132" s="69"/>
      <c r="D1132" s="31"/>
      <c r="E1132" s="87"/>
      <c r="F1132" s="87"/>
      <c r="G1132" s="87"/>
      <c r="H1132" s="70"/>
      <c r="I1132" s="70"/>
      <c r="J1132" s="70"/>
      <c r="K1132" s="106"/>
    </row>
    <row r="1133" spans="3:12" ht="30.75" thickBot="1">
      <c r="C1133" s="120" t="s">
        <v>44</v>
      </c>
      <c r="D1133" s="123" t="s">
        <v>45</v>
      </c>
      <c r="E1133" s="122" t="s">
        <v>55</v>
      </c>
      <c r="F1133" s="122" t="s">
        <v>57</v>
      </c>
      <c r="G1133" s="121" t="s">
        <v>27</v>
      </c>
      <c r="H1133" s="127" t="s">
        <v>133</v>
      </c>
      <c r="I1133" s="122" t="s">
        <v>46</v>
      </c>
      <c r="J1133" s="122" t="s">
        <v>134</v>
      </c>
      <c r="K1133" s="122" t="s">
        <v>412</v>
      </c>
      <c r="L1133" s="122" t="s">
        <v>413</v>
      </c>
    </row>
    <row r="1134" spans="3:12">
      <c r="C1134" s="260" t="s">
        <v>47</v>
      </c>
      <c r="D1134" s="797"/>
      <c r="E1134" s="261"/>
      <c r="F1134" s="109">
        <v>30000</v>
      </c>
      <c r="G1134" s="262">
        <f t="shared" ref="G1134:G1142" si="124">E1134*F1134</f>
        <v>0</v>
      </c>
      <c r="H1134" s="263" t="s">
        <v>131</v>
      </c>
      <c r="I1134" s="110" t="s">
        <v>705</v>
      </c>
      <c r="J1134" s="110" t="str">
        <f>VLOOKUP(I1134,Presupuesto!$B$11:$C$566,2,0)</f>
        <v>SERVICIOS DE CAPACITACION.</v>
      </c>
      <c r="K1134" s="264" t="s">
        <v>1382</v>
      </c>
      <c r="L1134" s="110" t="s">
        <v>396</v>
      </c>
    </row>
    <row r="1135" spans="3:12">
      <c r="C1135" s="93" t="s">
        <v>48</v>
      </c>
      <c r="D1135" s="798"/>
      <c r="E1135" s="195">
        <v>10</v>
      </c>
      <c r="F1135" s="94">
        <v>0</v>
      </c>
      <c r="G1135" s="91">
        <f t="shared" si="124"/>
        <v>0</v>
      </c>
      <c r="H1135" s="155"/>
      <c r="I1135" s="92" t="s">
        <v>723</v>
      </c>
      <c r="J1135" s="92" t="str">
        <f>VLOOKUP(I1135,Presupuesto!$B$11:$C$566,2,0)</f>
        <v>SERVICIOS DE IMPRENTA PUBLIC.Y REPRODUCCION</v>
      </c>
      <c r="K1135" s="92" t="str">
        <f>$K$17</f>
        <v>Gobernabilidad y Procesos  de Gestión Descentralizada en Redes</v>
      </c>
      <c r="L1135" s="92" t="s">
        <v>414</v>
      </c>
    </row>
    <row r="1136" spans="3:12">
      <c r="C1136" s="93" t="s">
        <v>49</v>
      </c>
      <c r="D1136" s="798"/>
      <c r="E1136" s="195">
        <f>D1134</f>
        <v>0</v>
      </c>
      <c r="F1136" s="94">
        <v>150</v>
      </c>
      <c r="G1136" s="91">
        <f t="shared" si="124"/>
        <v>0</v>
      </c>
      <c r="H1136" s="155"/>
      <c r="I1136" s="92" t="s">
        <v>798</v>
      </c>
      <c r="J1136" s="92" t="str">
        <f>VLOOKUP(I1136,Presupuesto!$B$11:$C$566,2,0)</f>
        <v>ALIMENTOS B EBIDAS PARA PERSONAS</v>
      </c>
      <c r="K1136" s="92" t="str">
        <f t="shared" ref="K1136:K1143" si="125">$K$17</f>
        <v>Gobernabilidad y Procesos  de Gestión Descentralizada en Redes</v>
      </c>
      <c r="L1136" s="92" t="s">
        <v>398</v>
      </c>
    </row>
    <row r="1137" spans="3:12">
      <c r="C1137" s="93" t="s">
        <v>50</v>
      </c>
      <c r="D1137" s="798"/>
      <c r="E1137" s="145">
        <v>0</v>
      </c>
      <c r="F1137" s="112">
        <v>10000</v>
      </c>
      <c r="G1137" s="91">
        <f t="shared" si="124"/>
        <v>0</v>
      </c>
      <c r="H1137" s="155"/>
      <c r="I1137" s="258" t="s">
        <v>302</v>
      </c>
      <c r="J1137" s="92" t="str">
        <f>VLOOKUP(I1137,Presupuesto!$B$11:$C$566,2,0)</f>
        <v>PASAJES (26100-00)</v>
      </c>
      <c r="K1137" s="92" t="str">
        <f t="shared" si="125"/>
        <v>Gobernabilidad y Procesos  de Gestión Descentralizada en Redes</v>
      </c>
      <c r="L1137" s="92" t="s">
        <v>414</v>
      </c>
    </row>
    <row r="1138" spans="3:12">
      <c r="C1138" s="93" t="s">
        <v>421</v>
      </c>
      <c r="D1138" s="798"/>
      <c r="E1138" s="145">
        <v>0</v>
      </c>
      <c r="F1138" s="112">
        <v>250</v>
      </c>
      <c r="G1138" s="91">
        <f t="shared" si="124"/>
        <v>0</v>
      </c>
      <c r="H1138" s="155"/>
      <c r="I1138" s="92" t="s">
        <v>827</v>
      </c>
      <c r="J1138" s="92" t="str">
        <f>VLOOKUP(I1138,Presupuesto!$B$11:$C$566,2,0)</f>
        <v>PRODUCTOS PAPEL Y CARTON</v>
      </c>
      <c r="K1138" s="92" t="str">
        <f t="shared" si="125"/>
        <v>Gobernabilidad y Procesos  de Gestión Descentralizada en Redes</v>
      </c>
      <c r="L1138" s="92" t="s">
        <v>414</v>
      </c>
    </row>
    <row r="1139" spans="3:12">
      <c r="C1139" s="93" t="s">
        <v>51</v>
      </c>
      <c r="D1139" s="798"/>
      <c r="E1139" s="195">
        <f>(D1134*25)/500</f>
        <v>0</v>
      </c>
      <c r="F1139" s="94">
        <v>85</v>
      </c>
      <c r="G1139" s="91">
        <f t="shared" si="124"/>
        <v>0</v>
      </c>
      <c r="H1139" s="155"/>
      <c r="I1139" s="92" t="s">
        <v>827</v>
      </c>
      <c r="J1139" s="92" t="str">
        <f>VLOOKUP(I1139,Presupuesto!$B$11:$C$566,2,0)</f>
        <v>PRODUCTOS PAPEL Y CARTON</v>
      </c>
      <c r="K1139" s="92" t="str">
        <f t="shared" si="125"/>
        <v>Gobernabilidad y Procesos  de Gestión Descentralizada en Redes</v>
      </c>
      <c r="L1139" s="92" t="s">
        <v>414</v>
      </c>
    </row>
    <row r="1140" spans="3:12">
      <c r="C1140" s="93" t="s">
        <v>125</v>
      </c>
      <c r="D1140" s="798"/>
      <c r="E1140" s="195">
        <f>D1134/12</f>
        <v>0</v>
      </c>
      <c r="F1140" s="94">
        <v>36</v>
      </c>
      <c r="G1140" s="91">
        <f t="shared" si="124"/>
        <v>0</v>
      </c>
      <c r="H1140" s="155"/>
      <c r="I1140" s="92" t="s">
        <v>948</v>
      </c>
      <c r="J1140" s="92" t="str">
        <f>VLOOKUP(I1140,Presupuesto!$B$11:$C$566,2,0)</f>
        <v>UTILES DE ESCRITORIO, OFICINA Y ENSE¥ANZA</v>
      </c>
      <c r="K1140" s="92" t="str">
        <f t="shared" si="125"/>
        <v>Gobernabilidad y Procesos  de Gestión Descentralizada en Redes</v>
      </c>
      <c r="L1140" s="92" t="s">
        <v>414</v>
      </c>
    </row>
    <row r="1141" spans="3:12">
      <c r="C1141" s="93" t="s">
        <v>34</v>
      </c>
      <c r="D1141" s="798"/>
      <c r="E1141" s="195">
        <f>D1134/12</f>
        <v>0</v>
      </c>
      <c r="F1141" s="94">
        <v>80</v>
      </c>
      <c r="G1141" s="91">
        <f t="shared" si="124"/>
        <v>0</v>
      </c>
      <c r="H1141" s="155"/>
      <c r="I1141" s="92" t="s">
        <v>948</v>
      </c>
      <c r="J1141" s="92" t="str">
        <f>VLOOKUP(I1141,Presupuesto!$B$11:$C$566,2,0)</f>
        <v>UTILES DE ESCRITORIO, OFICINA Y ENSE¥ANZA</v>
      </c>
      <c r="K1141" s="92" t="str">
        <f t="shared" si="125"/>
        <v>Gobernabilidad y Procesos  de Gestión Descentralizada en Redes</v>
      </c>
      <c r="L1141" s="92" t="s">
        <v>414</v>
      </c>
    </row>
    <row r="1142" spans="3:12">
      <c r="C1142" s="103" t="s">
        <v>52</v>
      </c>
      <c r="D1142" s="798"/>
      <c r="E1142" s="207">
        <v>0</v>
      </c>
      <c r="F1142" s="113">
        <v>25</v>
      </c>
      <c r="G1142" s="91">
        <f t="shared" si="124"/>
        <v>0</v>
      </c>
      <c r="H1142" s="155"/>
      <c r="I1142" s="92" t="s">
        <v>948</v>
      </c>
      <c r="J1142" s="92" t="str">
        <f>VLOOKUP(I1142,Presupuesto!$B$11:$C$566,2,0)</f>
        <v>UTILES DE ESCRITORIO, OFICINA Y ENSE¥ANZA</v>
      </c>
      <c r="K1142" s="92" t="str">
        <f t="shared" si="125"/>
        <v>Gobernabilidad y Procesos  de Gestión Descentralizada en Redes</v>
      </c>
      <c r="L1142" s="92" t="s">
        <v>414</v>
      </c>
    </row>
    <row r="1143" spans="3:12" ht="15.75" thickBot="1">
      <c r="C1143" s="211" t="s">
        <v>434</v>
      </c>
      <c r="D1143" s="212">
        <v>0</v>
      </c>
      <c r="E1143" s="265">
        <v>0</v>
      </c>
      <c r="F1143" s="98">
        <f>HLOOKUP(C1143,$AH$2:$BU$3,2,0)</f>
        <v>1150</v>
      </c>
      <c r="G1143" s="99">
        <f>D1143*E1143*F1143</f>
        <v>0</v>
      </c>
      <c r="H1143" s="266"/>
      <c r="I1143" s="267" t="s">
        <v>303</v>
      </c>
      <c r="J1143" s="100" t="str">
        <f>VLOOKUP(I1143,Presupuesto!$B$11:$C$566,2,0)</f>
        <v>VIATICOS (26200-00)</v>
      </c>
      <c r="K1143" s="268" t="str">
        <f t="shared" si="125"/>
        <v>Gobernabilidad y Procesos  de Gestión Descentralizada en Redes</v>
      </c>
      <c r="L1143" s="268" t="s">
        <v>414</v>
      </c>
    </row>
    <row r="1144" spans="3:12" ht="15.75" thickBot="1"/>
    <row r="1145" spans="3:12" ht="15.75" thickBot="1">
      <c r="C1145" s="29" t="s">
        <v>43</v>
      </c>
      <c r="D1145" s="30">
        <f>SUM(G1152:G1161)</f>
        <v>0</v>
      </c>
      <c r="E1145" s="87"/>
      <c r="F1145" s="87"/>
      <c r="G1145" s="87"/>
      <c r="H1145" s="70"/>
      <c r="I1145" s="70"/>
      <c r="J1145" s="70"/>
      <c r="K1145" s="106"/>
    </row>
    <row r="1146" spans="3:12">
      <c r="C1146" s="69"/>
      <c r="D1146" s="31"/>
      <c r="E1146" s="87"/>
      <c r="F1146" s="87"/>
      <c r="G1146" s="87"/>
      <c r="H1146" s="70"/>
      <c r="I1146" s="70"/>
      <c r="J1146" s="70"/>
      <c r="K1146" s="106"/>
    </row>
    <row r="1147" spans="3:12">
      <c r="C1147" s="69"/>
      <c r="D1147" s="31"/>
      <c r="E1147" s="87"/>
      <c r="F1147" s="87"/>
      <c r="G1147" s="87"/>
      <c r="H1147" s="70"/>
      <c r="I1147" s="70"/>
      <c r="J1147" s="70"/>
      <c r="K1147" s="106"/>
    </row>
    <row r="1148" spans="3:12" ht="15.75">
      <c r="C1148" s="199" t="s">
        <v>394</v>
      </c>
      <c r="D1148" s="300"/>
      <c r="E1148" s="87"/>
      <c r="F1148" s="87"/>
      <c r="G1148" s="87"/>
      <c r="H1148" s="70"/>
      <c r="I1148" s="70"/>
      <c r="J1148" s="70"/>
      <c r="K1148" s="106"/>
    </row>
    <row r="1149" spans="3:12" ht="18.75">
      <c r="C1149" s="203" t="e">
        <f>IFERROR(VLOOKUP(D1148,'Desarrollo e Innov. Curricular'!$G:$H,2,FALSE),IFERROR(VLOOKUP(D1148,'Investigación Científica'!$G:$H,2,FALSE),IFERROR(VLOOKUP(D1148,'Vinculación Univ. Sociedad'!$G:$H,2,FALSE),IFERROR(VLOOKUP(D1148,'Docencia y Profesorado Universi'!$G:$H,2,FALSE),IFERROR(VLOOKUP(D1148,'Estudiantes y Graduados'!$G:$H,2,FALSE),IFERROR(VLOOKUP(D1148,'10Gestion Administrativa'!$G:$H,2,FALSE),IFERROR(VLOOKUP(D1148,'Gestión Académica'!$G:$H,2,FALSE),IFERROR(VLOOKUP(D1148,'Aseguramiento de la Calidad'!$G:$H,2,FALSE),IFERROR(VLOOKUP(D1148,'Gestión del Conocimiento'!$G:$H,2,FALSE),IFERROR(VLOOKUP(D1148,'Gobernabilidad y Procesos...'!$G:$H,2,FALSE),IFERROR(VLOOKUP(D1148,'Gestión del Talento Humano'!$G:$H,2,FALSE),IFERROR(VLOOKUP(D1148,'Internacionalización de la E.S.'!$G:$H,2,FALSE),IFERROR(VLOOKUP(D1148,'Cultura de Innovación Insti...'!$G:$H,2,FALSE),VLOOKUP(D1148,'Lo Esencial de la Reforma Univ.'!$G:$H,2,0))))))))))))))</f>
        <v>#N/A</v>
      </c>
      <c r="D1149" s="31"/>
      <c r="E1149" s="87"/>
      <c r="F1149" s="87"/>
      <c r="G1149" s="87"/>
      <c r="H1149" s="70"/>
      <c r="I1149" s="70"/>
      <c r="J1149" s="70"/>
      <c r="K1149" s="106"/>
    </row>
    <row r="1150" spans="3:12" ht="15.75" thickBot="1">
      <c r="C1150" s="69"/>
      <c r="D1150" s="31"/>
      <c r="E1150" s="87"/>
      <c r="F1150" s="87"/>
      <c r="G1150" s="87"/>
      <c r="H1150" s="70"/>
      <c r="I1150" s="70"/>
      <c r="J1150" s="70"/>
      <c r="K1150" s="106"/>
    </row>
    <row r="1151" spans="3:12" ht="30.75" thickBot="1">
      <c r="C1151" s="120" t="s">
        <v>44</v>
      </c>
      <c r="D1151" s="123" t="s">
        <v>45</v>
      </c>
      <c r="E1151" s="122" t="s">
        <v>55</v>
      </c>
      <c r="F1151" s="122" t="s">
        <v>57</v>
      </c>
      <c r="G1151" s="121" t="s">
        <v>27</v>
      </c>
      <c r="H1151" s="127" t="s">
        <v>133</v>
      </c>
      <c r="I1151" s="122" t="s">
        <v>46</v>
      </c>
      <c r="J1151" s="122" t="s">
        <v>134</v>
      </c>
      <c r="K1151" s="122" t="s">
        <v>412</v>
      </c>
      <c r="L1151" s="122" t="s">
        <v>413</v>
      </c>
    </row>
    <row r="1152" spans="3:12">
      <c r="C1152" s="260" t="s">
        <v>47</v>
      </c>
      <c r="D1152" s="797"/>
      <c r="E1152" s="261"/>
      <c r="F1152" s="109">
        <v>30000</v>
      </c>
      <c r="G1152" s="262">
        <f t="shared" ref="G1152:G1160" si="126">E1152*F1152</f>
        <v>0</v>
      </c>
      <c r="H1152" s="263" t="s">
        <v>131</v>
      </c>
      <c r="I1152" s="110" t="s">
        <v>705</v>
      </c>
      <c r="J1152" s="110" t="str">
        <f>VLOOKUP(I1152,Presupuesto!$B$11:$C$566,2,0)</f>
        <v>SERVICIOS DE CAPACITACION.</v>
      </c>
      <c r="K1152" s="264" t="s">
        <v>1382</v>
      </c>
      <c r="L1152" s="110" t="s">
        <v>396</v>
      </c>
    </row>
    <row r="1153" spans="3:12">
      <c r="C1153" s="93" t="s">
        <v>48</v>
      </c>
      <c r="D1153" s="798"/>
      <c r="E1153" s="195">
        <v>10</v>
      </c>
      <c r="F1153" s="94">
        <v>0</v>
      </c>
      <c r="G1153" s="91">
        <f t="shared" si="126"/>
        <v>0</v>
      </c>
      <c r="H1153" s="155"/>
      <c r="I1153" s="92" t="s">
        <v>723</v>
      </c>
      <c r="J1153" s="92" t="str">
        <f>VLOOKUP(I1153,Presupuesto!$B$11:$C$566,2,0)</f>
        <v>SERVICIOS DE IMPRENTA PUBLIC.Y REPRODUCCION</v>
      </c>
      <c r="K1153" s="92" t="str">
        <f>$K$17</f>
        <v>Gobernabilidad y Procesos  de Gestión Descentralizada en Redes</v>
      </c>
      <c r="L1153" s="92" t="s">
        <v>414</v>
      </c>
    </row>
    <row r="1154" spans="3:12">
      <c r="C1154" s="93" t="s">
        <v>49</v>
      </c>
      <c r="D1154" s="798"/>
      <c r="E1154" s="195">
        <f>D1152</f>
        <v>0</v>
      </c>
      <c r="F1154" s="94">
        <v>150</v>
      </c>
      <c r="G1154" s="91">
        <f t="shared" si="126"/>
        <v>0</v>
      </c>
      <c r="H1154" s="155"/>
      <c r="I1154" s="92" t="s">
        <v>798</v>
      </c>
      <c r="J1154" s="92" t="str">
        <f>VLOOKUP(I1154,Presupuesto!$B$11:$C$566,2,0)</f>
        <v>ALIMENTOS B EBIDAS PARA PERSONAS</v>
      </c>
      <c r="K1154" s="92" t="str">
        <f t="shared" ref="K1154:K1161" si="127">$K$17</f>
        <v>Gobernabilidad y Procesos  de Gestión Descentralizada en Redes</v>
      </c>
      <c r="L1154" s="92" t="s">
        <v>398</v>
      </c>
    </row>
    <row r="1155" spans="3:12">
      <c r="C1155" s="93" t="s">
        <v>50</v>
      </c>
      <c r="D1155" s="798"/>
      <c r="E1155" s="145">
        <v>0</v>
      </c>
      <c r="F1155" s="112">
        <v>10000</v>
      </c>
      <c r="G1155" s="91">
        <f t="shared" si="126"/>
        <v>0</v>
      </c>
      <c r="H1155" s="155"/>
      <c r="I1155" s="258" t="s">
        <v>302</v>
      </c>
      <c r="J1155" s="92" t="str">
        <f>VLOOKUP(I1155,Presupuesto!$B$11:$C$566,2,0)</f>
        <v>PASAJES (26100-00)</v>
      </c>
      <c r="K1155" s="92" t="str">
        <f t="shared" si="127"/>
        <v>Gobernabilidad y Procesos  de Gestión Descentralizada en Redes</v>
      </c>
      <c r="L1155" s="92" t="s">
        <v>414</v>
      </c>
    </row>
    <row r="1156" spans="3:12">
      <c r="C1156" s="93" t="s">
        <v>421</v>
      </c>
      <c r="D1156" s="798"/>
      <c r="E1156" s="145">
        <v>0</v>
      </c>
      <c r="F1156" s="112">
        <v>250</v>
      </c>
      <c r="G1156" s="91">
        <f t="shared" si="126"/>
        <v>0</v>
      </c>
      <c r="H1156" s="155"/>
      <c r="I1156" s="92" t="s">
        <v>827</v>
      </c>
      <c r="J1156" s="92" t="str">
        <f>VLOOKUP(I1156,Presupuesto!$B$11:$C$566,2,0)</f>
        <v>PRODUCTOS PAPEL Y CARTON</v>
      </c>
      <c r="K1156" s="92" t="str">
        <f t="shared" si="127"/>
        <v>Gobernabilidad y Procesos  de Gestión Descentralizada en Redes</v>
      </c>
      <c r="L1156" s="92" t="s">
        <v>414</v>
      </c>
    </row>
    <row r="1157" spans="3:12">
      <c r="C1157" s="93" t="s">
        <v>51</v>
      </c>
      <c r="D1157" s="798"/>
      <c r="E1157" s="195">
        <f>(D1152*25)/500</f>
        <v>0</v>
      </c>
      <c r="F1157" s="94">
        <v>85</v>
      </c>
      <c r="G1157" s="91">
        <f t="shared" si="126"/>
        <v>0</v>
      </c>
      <c r="H1157" s="155"/>
      <c r="I1157" s="92" t="s">
        <v>827</v>
      </c>
      <c r="J1157" s="92" t="str">
        <f>VLOOKUP(I1157,Presupuesto!$B$11:$C$566,2,0)</f>
        <v>PRODUCTOS PAPEL Y CARTON</v>
      </c>
      <c r="K1157" s="92" t="str">
        <f t="shared" si="127"/>
        <v>Gobernabilidad y Procesos  de Gestión Descentralizada en Redes</v>
      </c>
      <c r="L1157" s="92" t="s">
        <v>414</v>
      </c>
    </row>
    <row r="1158" spans="3:12">
      <c r="C1158" s="93" t="s">
        <v>125</v>
      </c>
      <c r="D1158" s="798"/>
      <c r="E1158" s="195">
        <f>D1152/12</f>
        <v>0</v>
      </c>
      <c r="F1158" s="94">
        <v>36</v>
      </c>
      <c r="G1158" s="91">
        <f t="shared" si="126"/>
        <v>0</v>
      </c>
      <c r="H1158" s="155"/>
      <c r="I1158" s="92" t="s">
        <v>948</v>
      </c>
      <c r="J1158" s="92" t="str">
        <f>VLOOKUP(I1158,Presupuesto!$B$11:$C$566,2,0)</f>
        <v>UTILES DE ESCRITORIO, OFICINA Y ENSE¥ANZA</v>
      </c>
      <c r="K1158" s="92" t="str">
        <f t="shared" si="127"/>
        <v>Gobernabilidad y Procesos  de Gestión Descentralizada en Redes</v>
      </c>
      <c r="L1158" s="92" t="s">
        <v>414</v>
      </c>
    </row>
    <row r="1159" spans="3:12">
      <c r="C1159" s="93" t="s">
        <v>34</v>
      </c>
      <c r="D1159" s="798"/>
      <c r="E1159" s="195">
        <f>D1152/12</f>
        <v>0</v>
      </c>
      <c r="F1159" s="94">
        <v>80</v>
      </c>
      <c r="G1159" s="91">
        <f t="shared" si="126"/>
        <v>0</v>
      </c>
      <c r="H1159" s="155"/>
      <c r="I1159" s="92" t="s">
        <v>948</v>
      </c>
      <c r="J1159" s="92" t="str">
        <f>VLOOKUP(I1159,Presupuesto!$B$11:$C$566,2,0)</f>
        <v>UTILES DE ESCRITORIO, OFICINA Y ENSE¥ANZA</v>
      </c>
      <c r="K1159" s="92" t="str">
        <f t="shared" si="127"/>
        <v>Gobernabilidad y Procesos  de Gestión Descentralizada en Redes</v>
      </c>
      <c r="L1159" s="92" t="s">
        <v>414</v>
      </c>
    </row>
    <row r="1160" spans="3:12">
      <c r="C1160" s="103" t="s">
        <v>52</v>
      </c>
      <c r="D1160" s="798"/>
      <c r="E1160" s="207">
        <v>0</v>
      </c>
      <c r="F1160" s="113">
        <v>25</v>
      </c>
      <c r="G1160" s="91">
        <f t="shared" si="126"/>
        <v>0</v>
      </c>
      <c r="H1160" s="155"/>
      <c r="I1160" s="92" t="s">
        <v>948</v>
      </c>
      <c r="J1160" s="92" t="str">
        <f>VLOOKUP(I1160,Presupuesto!$B$11:$C$566,2,0)</f>
        <v>UTILES DE ESCRITORIO, OFICINA Y ENSE¥ANZA</v>
      </c>
      <c r="K1160" s="92" t="str">
        <f t="shared" si="127"/>
        <v>Gobernabilidad y Procesos  de Gestión Descentralizada en Redes</v>
      </c>
      <c r="L1160" s="92" t="s">
        <v>414</v>
      </c>
    </row>
    <row r="1161" spans="3:12" ht="15.75" thickBot="1">
      <c r="C1161" s="211" t="s">
        <v>434</v>
      </c>
      <c r="D1161" s="212">
        <v>0</v>
      </c>
      <c r="E1161" s="265">
        <v>0</v>
      </c>
      <c r="F1161" s="98">
        <f>HLOOKUP(C1161,$AH$2:$BU$3,2,0)</f>
        <v>1150</v>
      </c>
      <c r="G1161" s="99">
        <f>D1161*E1161*F1161</f>
        <v>0</v>
      </c>
      <c r="H1161" s="266"/>
      <c r="I1161" s="267" t="s">
        <v>303</v>
      </c>
      <c r="J1161" s="100" t="str">
        <f>VLOOKUP(I1161,Presupuesto!$B$11:$C$566,2,0)</f>
        <v>VIATICOS (26200-00)</v>
      </c>
      <c r="K1161" s="268" t="str">
        <f t="shared" si="127"/>
        <v>Gobernabilidad y Procesos  de Gestión Descentralizada en Redes</v>
      </c>
      <c r="L1161" s="268" t="s">
        <v>414</v>
      </c>
    </row>
    <row r="1162" spans="3:12" ht="15.75" thickBot="1"/>
    <row r="1163" spans="3:12" ht="15.75" thickBot="1">
      <c r="C1163" s="29" t="s">
        <v>43</v>
      </c>
      <c r="D1163" s="30">
        <f>SUM(G1170:G1179)</f>
        <v>0</v>
      </c>
      <c r="E1163" s="87"/>
      <c r="F1163" s="87"/>
      <c r="G1163" s="87"/>
      <c r="H1163" s="70"/>
      <c r="I1163" s="70"/>
      <c r="J1163" s="70"/>
      <c r="K1163" s="106"/>
    </row>
    <row r="1164" spans="3:12">
      <c r="C1164" s="69"/>
      <c r="D1164" s="31"/>
      <c r="E1164" s="87"/>
      <c r="F1164" s="87"/>
      <c r="G1164" s="87"/>
      <c r="H1164" s="70"/>
      <c r="I1164" s="70"/>
      <c r="J1164" s="70"/>
      <c r="K1164" s="106"/>
    </row>
    <row r="1165" spans="3:12">
      <c r="C1165" s="69"/>
      <c r="D1165" s="31"/>
      <c r="E1165" s="87"/>
      <c r="F1165" s="87"/>
      <c r="G1165" s="87"/>
      <c r="H1165" s="70"/>
      <c r="I1165" s="70"/>
      <c r="J1165" s="70"/>
      <c r="K1165" s="106"/>
    </row>
    <row r="1166" spans="3:12" ht="15.75">
      <c r="C1166" s="199" t="s">
        <v>394</v>
      </c>
      <c r="D1166" s="300"/>
      <c r="E1166" s="87"/>
      <c r="F1166" s="87"/>
      <c r="G1166" s="87"/>
      <c r="H1166" s="70"/>
      <c r="I1166" s="70"/>
      <c r="J1166" s="70"/>
      <c r="K1166" s="106"/>
    </row>
    <row r="1167" spans="3:12" ht="18.75">
      <c r="C1167" s="203" t="e">
        <f>IFERROR(VLOOKUP(D1166,'Desarrollo e Innov. Curricular'!$G:$H,2,FALSE),IFERROR(VLOOKUP(D1166,'Investigación Científica'!$G:$H,2,FALSE),IFERROR(VLOOKUP(D1166,'Vinculación Univ. Sociedad'!$G:$H,2,FALSE),IFERROR(VLOOKUP(D1166,'Docencia y Profesorado Universi'!$G:$H,2,FALSE),IFERROR(VLOOKUP(D1166,'Estudiantes y Graduados'!$G:$H,2,FALSE),IFERROR(VLOOKUP(D1166,'10Gestion Administrativa'!$G:$H,2,FALSE),IFERROR(VLOOKUP(D1166,'Gestión Académica'!$G:$H,2,FALSE),IFERROR(VLOOKUP(D1166,'Aseguramiento de la Calidad'!$G:$H,2,FALSE),IFERROR(VLOOKUP(D1166,'Gestión del Conocimiento'!$G:$H,2,FALSE),IFERROR(VLOOKUP(D1166,'Gobernabilidad y Procesos...'!$G:$H,2,FALSE),IFERROR(VLOOKUP(D1166,'Gestión del Talento Humano'!$G:$H,2,FALSE),IFERROR(VLOOKUP(D1166,'Internacionalización de la E.S.'!$G:$H,2,FALSE),IFERROR(VLOOKUP(D1166,'Cultura de Innovación Insti...'!$G:$H,2,FALSE),VLOOKUP(D1166,'Lo Esencial de la Reforma Univ.'!$G:$H,2,0))))))))))))))</f>
        <v>#N/A</v>
      </c>
      <c r="D1167" s="31"/>
      <c r="E1167" s="87"/>
      <c r="F1167" s="87"/>
      <c r="G1167" s="87"/>
      <c r="H1167" s="70"/>
      <c r="I1167" s="70"/>
      <c r="J1167" s="70"/>
      <c r="K1167" s="106"/>
    </row>
    <row r="1168" spans="3:12" ht="15.75" thickBot="1">
      <c r="C1168" s="69"/>
      <c r="D1168" s="31"/>
      <c r="E1168" s="87"/>
      <c r="F1168" s="87"/>
      <c r="G1168" s="87"/>
      <c r="H1168" s="70"/>
      <c r="I1168" s="70"/>
      <c r="J1168" s="70"/>
      <c r="K1168" s="106"/>
    </row>
    <row r="1169" spans="3:12" ht="30.75" thickBot="1">
      <c r="C1169" s="120" t="s">
        <v>44</v>
      </c>
      <c r="D1169" s="123" t="s">
        <v>45</v>
      </c>
      <c r="E1169" s="122" t="s">
        <v>55</v>
      </c>
      <c r="F1169" s="122" t="s">
        <v>57</v>
      </c>
      <c r="G1169" s="121" t="s">
        <v>27</v>
      </c>
      <c r="H1169" s="127" t="s">
        <v>133</v>
      </c>
      <c r="I1169" s="122" t="s">
        <v>46</v>
      </c>
      <c r="J1169" s="122" t="s">
        <v>134</v>
      </c>
      <c r="K1169" s="122" t="s">
        <v>412</v>
      </c>
      <c r="L1169" s="122" t="s">
        <v>413</v>
      </c>
    </row>
    <row r="1170" spans="3:12">
      <c r="C1170" s="260" t="s">
        <v>47</v>
      </c>
      <c r="D1170" s="797"/>
      <c r="E1170" s="261"/>
      <c r="F1170" s="109">
        <v>30000</v>
      </c>
      <c r="G1170" s="262">
        <f t="shared" ref="G1170:G1178" si="128">E1170*F1170</f>
        <v>0</v>
      </c>
      <c r="H1170" s="263" t="s">
        <v>131</v>
      </c>
      <c r="I1170" s="110" t="s">
        <v>705</v>
      </c>
      <c r="J1170" s="110" t="str">
        <f>VLOOKUP(I1170,Presupuesto!$B$11:$C$566,2,0)</f>
        <v>SERVICIOS DE CAPACITACION.</v>
      </c>
      <c r="K1170" s="264" t="s">
        <v>1382</v>
      </c>
      <c r="L1170" s="110" t="s">
        <v>396</v>
      </c>
    </row>
    <row r="1171" spans="3:12">
      <c r="C1171" s="93" t="s">
        <v>48</v>
      </c>
      <c r="D1171" s="798"/>
      <c r="E1171" s="195">
        <v>10</v>
      </c>
      <c r="F1171" s="94">
        <v>0</v>
      </c>
      <c r="G1171" s="91">
        <f t="shared" si="128"/>
        <v>0</v>
      </c>
      <c r="H1171" s="155"/>
      <c r="I1171" s="92" t="s">
        <v>723</v>
      </c>
      <c r="J1171" s="92" t="str">
        <f>VLOOKUP(I1171,Presupuesto!$B$11:$C$566,2,0)</f>
        <v>SERVICIOS DE IMPRENTA PUBLIC.Y REPRODUCCION</v>
      </c>
      <c r="K1171" s="92" t="str">
        <f>$K$17</f>
        <v>Gobernabilidad y Procesos  de Gestión Descentralizada en Redes</v>
      </c>
      <c r="L1171" s="92" t="s">
        <v>414</v>
      </c>
    </row>
    <row r="1172" spans="3:12">
      <c r="C1172" s="93" t="s">
        <v>49</v>
      </c>
      <c r="D1172" s="798"/>
      <c r="E1172" s="195">
        <f>D1170</f>
        <v>0</v>
      </c>
      <c r="F1172" s="94">
        <v>150</v>
      </c>
      <c r="G1172" s="91">
        <f t="shared" si="128"/>
        <v>0</v>
      </c>
      <c r="H1172" s="155"/>
      <c r="I1172" s="92" t="s">
        <v>798</v>
      </c>
      <c r="J1172" s="92" t="str">
        <f>VLOOKUP(I1172,Presupuesto!$B$11:$C$566,2,0)</f>
        <v>ALIMENTOS B EBIDAS PARA PERSONAS</v>
      </c>
      <c r="K1172" s="92" t="str">
        <f t="shared" ref="K1172:K1179" si="129">$K$17</f>
        <v>Gobernabilidad y Procesos  de Gestión Descentralizada en Redes</v>
      </c>
      <c r="L1172" s="92" t="s">
        <v>398</v>
      </c>
    </row>
    <row r="1173" spans="3:12">
      <c r="C1173" s="93" t="s">
        <v>50</v>
      </c>
      <c r="D1173" s="798"/>
      <c r="E1173" s="145">
        <v>0</v>
      </c>
      <c r="F1173" s="112">
        <v>10000</v>
      </c>
      <c r="G1173" s="91">
        <f t="shared" si="128"/>
        <v>0</v>
      </c>
      <c r="H1173" s="155"/>
      <c r="I1173" s="258" t="s">
        <v>302</v>
      </c>
      <c r="J1173" s="92" t="str">
        <f>VLOOKUP(I1173,Presupuesto!$B$11:$C$566,2,0)</f>
        <v>PASAJES (26100-00)</v>
      </c>
      <c r="K1173" s="92" t="str">
        <f t="shared" si="129"/>
        <v>Gobernabilidad y Procesos  de Gestión Descentralizada en Redes</v>
      </c>
      <c r="L1173" s="92" t="s">
        <v>414</v>
      </c>
    </row>
    <row r="1174" spans="3:12">
      <c r="C1174" s="93" t="s">
        <v>421</v>
      </c>
      <c r="D1174" s="798"/>
      <c r="E1174" s="145">
        <v>0</v>
      </c>
      <c r="F1174" s="112">
        <v>250</v>
      </c>
      <c r="G1174" s="91">
        <f t="shared" si="128"/>
        <v>0</v>
      </c>
      <c r="H1174" s="155"/>
      <c r="I1174" s="92" t="s">
        <v>827</v>
      </c>
      <c r="J1174" s="92" t="str">
        <f>VLOOKUP(I1174,Presupuesto!$B$11:$C$566,2,0)</f>
        <v>PRODUCTOS PAPEL Y CARTON</v>
      </c>
      <c r="K1174" s="92" t="str">
        <f t="shared" si="129"/>
        <v>Gobernabilidad y Procesos  de Gestión Descentralizada en Redes</v>
      </c>
      <c r="L1174" s="92" t="s">
        <v>414</v>
      </c>
    </row>
    <row r="1175" spans="3:12">
      <c r="C1175" s="93" t="s">
        <v>51</v>
      </c>
      <c r="D1175" s="798"/>
      <c r="E1175" s="195">
        <f>(D1170*25)/500</f>
        <v>0</v>
      </c>
      <c r="F1175" s="94">
        <v>85</v>
      </c>
      <c r="G1175" s="91">
        <f t="shared" si="128"/>
        <v>0</v>
      </c>
      <c r="H1175" s="155"/>
      <c r="I1175" s="92" t="s">
        <v>827</v>
      </c>
      <c r="J1175" s="92" t="str">
        <f>VLOOKUP(I1175,Presupuesto!$B$11:$C$566,2,0)</f>
        <v>PRODUCTOS PAPEL Y CARTON</v>
      </c>
      <c r="K1175" s="92" t="str">
        <f t="shared" si="129"/>
        <v>Gobernabilidad y Procesos  de Gestión Descentralizada en Redes</v>
      </c>
      <c r="L1175" s="92" t="s">
        <v>414</v>
      </c>
    </row>
    <row r="1176" spans="3:12">
      <c r="C1176" s="93" t="s">
        <v>125</v>
      </c>
      <c r="D1176" s="798"/>
      <c r="E1176" s="195">
        <f>D1170/12</f>
        <v>0</v>
      </c>
      <c r="F1176" s="94">
        <v>36</v>
      </c>
      <c r="G1176" s="91">
        <f t="shared" si="128"/>
        <v>0</v>
      </c>
      <c r="H1176" s="155"/>
      <c r="I1176" s="92" t="s">
        <v>948</v>
      </c>
      <c r="J1176" s="92" t="str">
        <f>VLOOKUP(I1176,Presupuesto!$B$11:$C$566,2,0)</f>
        <v>UTILES DE ESCRITORIO, OFICINA Y ENSE¥ANZA</v>
      </c>
      <c r="K1176" s="92" t="str">
        <f t="shared" si="129"/>
        <v>Gobernabilidad y Procesos  de Gestión Descentralizada en Redes</v>
      </c>
      <c r="L1176" s="92" t="s">
        <v>414</v>
      </c>
    </row>
    <row r="1177" spans="3:12">
      <c r="C1177" s="93" t="s">
        <v>34</v>
      </c>
      <c r="D1177" s="798"/>
      <c r="E1177" s="195">
        <f>D1170/12</f>
        <v>0</v>
      </c>
      <c r="F1177" s="94">
        <v>80</v>
      </c>
      <c r="G1177" s="91">
        <f t="shared" si="128"/>
        <v>0</v>
      </c>
      <c r="H1177" s="155"/>
      <c r="I1177" s="92" t="s">
        <v>948</v>
      </c>
      <c r="J1177" s="92" t="str">
        <f>VLOOKUP(I1177,Presupuesto!$B$11:$C$566,2,0)</f>
        <v>UTILES DE ESCRITORIO, OFICINA Y ENSE¥ANZA</v>
      </c>
      <c r="K1177" s="92" t="str">
        <f t="shared" si="129"/>
        <v>Gobernabilidad y Procesos  de Gestión Descentralizada en Redes</v>
      </c>
      <c r="L1177" s="92" t="s">
        <v>414</v>
      </c>
    </row>
    <row r="1178" spans="3:12">
      <c r="C1178" s="103" t="s">
        <v>52</v>
      </c>
      <c r="D1178" s="798"/>
      <c r="E1178" s="207">
        <v>0</v>
      </c>
      <c r="F1178" s="113">
        <v>25</v>
      </c>
      <c r="G1178" s="91">
        <f t="shared" si="128"/>
        <v>0</v>
      </c>
      <c r="H1178" s="155"/>
      <c r="I1178" s="92" t="s">
        <v>948</v>
      </c>
      <c r="J1178" s="92" t="str">
        <f>VLOOKUP(I1178,Presupuesto!$B$11:$C$566,2,0)</f>
        <v>UTILES DE ESCRITORIO, OFICINA Y ENSE¥ANZA</v>
      </c>
      <c r="K1178" s="92" t="str">
        <f t="shared" si="129"/>
        <v>Gobernabilidad y Procesos  de Gestión Descentralizada en Redes</v>
      </c>
      <c r="L1178" s="92" t="s">
        <v>414</v>
      </c>
    </row>
    <row r="1179" spans="3:12" ht="15.75" thickBot="1">
      <c r="C1179" s="211" t="s">
        <v>434</v>
      </c>
      <c r="D1179" s="212">
        <v>0</v>
      </c>
      <c r="E1179" s="265">
        <v>0</v>
      </c>
      <c r="F1179" s="98">
        <f>HLOOKUP(C1179,$AH$2:$BU$3,2,0)</f>
        <v>1150</v>
      </c>
      <c r="G1179" s="99">
        <f>D1179*E1179*F1179</f>
        <v>0</v>
      </c>
      <c r="H1179" s="266"/>
      <c r="I1179" s="267" t="s">
        <v>303</v>
      </c>
      <c r="J1179" s="100" t="str">
        <f>VLOOKUP(I1179,Presupuesto!$B$11:$C$566,2,0)</f>
        <v>VIATICOS (26200-00)</v>
      </c>
      <c r="K1179" s="268" t="str">
        <f t="shared" si="129"/>
        <v>Gobernabilidad y Procesos  de Gestión Descentralizada en Redes</v>
      </c>
      <c r="L1179" s="268" t="s">
        <v>414</v>
      </c>
    </row>
    <row r="1180" spans="3:12" ht="15.75" thickBot="1"/>
    <row r="1181" spans="3:12" ht="15.75" thickBot="1">
      <c r="C1181" s="29" t="s">
        <v>43</v>
      </c>
      <c r="D1181" s="30">
        <f>SUM(G1188:G1197)</f>
        <v>0</v>
      </c>
      <c r="E1181" s="87"/>
      <c r="F1181" s="87"/>
      <c r="G1181" s="87"/>
      <c r="H1181" s="70"/>
      <c r="I1181" s="70"/>
      <c r="J1181" s="70"/>
      <c r="K1181" s="106"/>
    </row>
    <row r="1182" spans="3:12">
      <c r="C1182" s="69"/>
      <c r="D1182" s="31"/>
      <c r="E1182" s="87"/>
      <c r="F1182" s="87"/>
      <c r="G1182" s="87"/>
      <c r="H1182" s="70"/>
      <c r="I1182" s="70"/>
      <c r="J1182" s="70"/>
      <c r="K1182" s="106"/>
    </row>
    <row r="1183" spans="3:12">
      <c r="C1183" s="69"/>
      <c r="D1183" s="31"/>
      <c r="E1183" s="87"/>
      <c r="F1183" s="87"/>
      <c r="G1183" s="87"/>
      <c r="H1183" s="70"/>
      <c r="I1183" s="70"/>
      <c r="J1183" s="70"/>
      <c r="K1183" s="106"/>
    </row>
    <row r="1184" spans="3:12" ht="15.75">
      <c r="C1184" s="199" t="s">
        <v>394</v>
      </c>
      <c r="D1184" s="300"/>
      <c r="E1184" s="87"/>
      <c r="F1184" s="87"/>
      <c r="G1184" s="87"/>
      <c r="H1184" s="70"/>
      <c r="I1184" s="70"/>
      <c r="J1184" s="70"/>
      <c r="K1184" s="106"/>
    </row>
    <row r="1185" spans="3:12" ht="18.75">
      <c r="C1185" s="203" t="e">
        <f>IFERROR(VLOOKUP(D1184,'Desarrollo e Innov. Curricular'!$G:$H,2,FALSE),IFERROR(VLOOKUP(D1184,'Investigación Científica'!$G:$H,2,FALSE),IFERROR(VLOOKUP(D1184,'Vinculación Univ. Sociedad'!$G:$H,2,FALSE),IFERROR(VLOOKUP(D1184,'Docencia y Profesorado Universi'!$G:$H,2,FALSE),IFERROR(VLOOKUP(D1184,'Estudiantes y Graduados'!$G:$H,2,FALSE),IFERROR(VLOOKUP(D1184,'10Gestion Administrativa'!$G:$H,2,FALSE),IFERROR(VLOOKUP(D1184,'Gestión Académica'!$G:$H,2,FALSE),IFERROR(VLOOKUP(D1184,'Aseguramiento de la Calidad'!$G:$H,2,FALSE),IFERROR(VLOOKUP(D1184,'Gestión del Conocimiento'!$G:$H,2,FALSE),IFERROR(VLOOKUP(D1184,'Gobernabilidad y Procesos...'!$G:$H,2,FALSE),IFERROR(VLOOKUP(D1184,'Gestión del Talento Humano'!$G:$H,2,FALSE),IFERROR(VLOOKUP(D1184,'Internacionalización de la E.S.'!$G:$H,2,FALSE),IFERROR(VLOOKUP(D1184,'Cultura de Innovación Insti...'!$G:$H,2,FALSE),VLOOKUP(D1184,'Lo Esencial de la Reforma Univ.'!$G:$H,2,0))))))))))))))</f>
        <v>#N/A</v>
      </c>
      <c r="D1185" s="31"/>
      <c r="E1185" s="87"/>
      <c r="F1185" s="87"/>
      <c r="G1185" s="87"/>
      <c r="H1185" s="70"/>
      <c r="I1185" s="70"/>
      <c r="J1185" s="70"/>
      <c r="K1185" s="106"/>
    </row>
    <row r="1186" spans="3:12" ht="15.75" thickBot="1">
      <c r="C1186" s="69"/>
      <c r="D1186" s="31"/>
      <c r="E1186" s="87"/>
      <c r="F1186" s="87"/>
      <c r="G1186" s="87"/>
      <c r="H1186" s="70"/>
      <c r="I1186" s="70"/>
      <c r="J1186" s="70"/>
      <c r="K1186" s="106"/>
    </row>
    <row r="1187" spans="3:12" ht="30.75" thickBot="1">
      <c r="C1187" s="120" t="s">
        <v>44</v>
      </c>
      <c r="D1187" s="123" t="s">
        <v>45</v>
      </c>
      <c r="E1187" s="122" t="s">
        <v>55</v>
      </c>
      <c r="F1187" s="122" t="s">
        <v>57</v>
      </c>
      <c r="G1187" s="121" t="s">
        <v>27</v>
      </c>
      <c r="H1187" s="127" t="s">
        <v>133</v>
      </c>
      <c r="I1187" s="122" t="s">
        <v>46</v>
      </c>
      <c r="J1187" s="122" t="s">
        <v>134</v>
      </c>
      <c r="K1187" s="122" t="s">
        <v>412</v>
      </c>
      <c r="L1187" s="122" t="s">
        <v>413</v>
      </c>
    </row>
    <row r="1188" spans="3:12">
      <c r="C1188" s="260" t="s">
        <v>47</v>
      </c>
      <c r="D1188" s="797"/>
      <c r="E1188" s="261"/>
      <c r="F1188" s="109">
        <v>30000</v>
      </c>
      <c r="G1188" s="262">
        <f t="shared" ref="G1188:G1196" si="130">E1188*F1188</f>
        <v>0</v>
      </c>
      <c r="H1188" s="263" t="s">
        <v>131</v>
      </c>
      <c r="I1188" s="110" t="s">
        <v>705</v>
      </c>
      <c r="J1188" s="110" t="str">
        <f>VLOOKUP(I1188,Presupuesto!$B$11:$C$566,2,0)</f>
        <v>SERVICIOS DE CAPACITACION.</v>
      </c>
      <c r="K1188" s="264" t="s">
        <v>1382</v>
      </c>
      <c r="L1188" s="110" t="s">
        <v>396</v>
      </c>
    </row>
    <row r="1189" spans="3:12">
      <c r="C1189" s="93" t="s">
        <v>48</v>
      </c>
      <c r="D1189" s="798"/>
      <c r="E1189" s="195">
        <v>10</v>
      </c>
      <c r="F1189" s="94">
        <v>0</v>
      </c>
      <c r="G1189" s="91">
        <f t="shared" si="130"/>
        <v>0</v>
      </c>
      <c r="H1189" s="155"/>
      <c r="I1189" s="92" t="s">
        <v>723</v>
      </c>
      <c r="J1189" s="92" t="str">
        <f>VLOOKUP(I1189,Presupuesto!$B$11:$C$566,2,0)</f>
        <v>SERVICIOS DE IMPRENTA PUBLIC.Y REPRODUCCION</v>
      </c>
      <c r="K1189" s="92" t="str">
        <f>$K$17</f>
        <v>Gobernabilidad y Procesos  de Gestión Descentralizada en Redes</v>
      </c>
      <c r="L1189" s="92" t="s">
        <v>414</v>
      </c>
    </row>
    <row r="1190" spans="3:12">
      <c r="C1190" s="93" t="s">
        <v>49</v>
      </c>
      <c r="D1190" s="798"/>
      <c r="E1190" s="195">
        <f>D1188</f>
        <v>0</v>
      </c>
      <c r="F1190" s="94">
        <v>150</v>
      </c>
      <c r="G1190" s="91">
        <f t="shared" si="130"/>
        <v>0</v>
      </c>
      <c r="H1190" s="155"/>
      <c r="I1190" s="92" t="s">
        <v>798</v>
      </c>
      <c r="J1190" s="92" t="str">
        <f>VLOOKUP(I1190,Presupuesto!$B$11:$C$566,2,0)</f>
        <v>ALIMENTOS B EBIDAS PARA PERSONAS</v>
      </c>
      <c r="K1190" s="92" t="str">
        <f t="shared" ref="K1190:K1197" si="131">$K$17</f>
        <v>Gobernabilidad y Procesos  de Gestión Descentralizada en Redes</v>
      </c>
      <c r="L1190" s="92" t="s">
        <v>398</v>
      </c>
    </row>
    <row r="1191" spans="3:12">
      <c r="C1191" s="93" t="s">
        <v>50</v>
      </c>
      <c r="D1191" s="798"/>
      <c r="E1191" s="145">
        <v>0</v>
      </c>
      <c r="F1191" s="112">
        <v>10000</v>
      </c>
      <c r="G1191" s="91">
        <f t="shared" si="130"/>
        <v>0</v>
      </c>
      <c r="H1191" s="155"/>
      <c r="I1191" s="258" t="s">
        <v>302</v>
      </c>
      <c r="J1191" s="92" t="str">
        <f>VLOOKUP(I1191,Presupuesto!$B$11:$C$566,2,0)</f>
        <v>PASAJES (26100-00)</v>
      </c>
      <c r="K1191" s="92" t="str">
        <f t="shared" si="131"/>
        <v>Gobernabilidad y Procesos  de Gestión Descentralizada en Redes</v>
      </c>
      <c r="L1191" s="92" t="s">
        <v>414</v>
      </c>
    </row>
    <row r="1192" spans="3:12">
      <c r="C1192" s="93" t="s">
        <v>421</v>
      </c>
      <c r="D1192" s="798"/>
      <c r="E1192" s="145">
        <v>0</v>
      </c>
      <c r="F1192" s="112">
        <v>250</v>
      </c>
      <c r="G1192" s="91">
        <f t="shared" si="130"/>
        <v>0</v>
      </c>
      <c r="H1192" s="155"/>
      <c r="I1192" s="92" t="s">
        <v>827</v>
      </c>
      <c r="J1192" s="92" t="str">
        <f>VLOOKUP(I1192,Presupuesto!$B$11:$C$566,2,0)</f>
        <v>PRODUCTOS PAPEL Y CARTON</v>
      </c>
      <c r="K1192" s="92" t="str">
        <f t="shared" si="131"/>
        <v>Gobernabilidad y Procesos  de Gestión Descentralizada en Redes</v>
      </c>
      <c r="L1192" s="92" t="s">
        <v>414</v>
      </c>
    </row>
    <row r="1193" spans="3:12">
      <c r="C1193" s="93" t="s">
        <v>51</v>
      </c>
      <c r="D1193" s="798"/>
      <c r="E1193" s="195">
        <f>(D1188*25)/500</f>
        <v>0</v>
      </c>
      <c r="F1193" s="94">
        <v>85</v>
      </c>
      <c r="G1193" s="91">
        <f t="shared" si="130"/>
        <v>0</v>
      </c>
      <c r="H1193" s="155"/>
      <c r="I1193" s="92" t="s">
        <v>827</v>
      </c>
      <c r="J1193" s="92" t="str">
        <f>VLOOKUP(I1193,Presupuesto!$B$11:$C$566,2,0)</f>
        <v>PRODUCTOS PAPEL Y CARTON</v>
      </c>
      <c r="K1193" s="92" t="str">
        <f t="shared" si="131"/>
        <v>Gobernabilidad y Procesos  de Gestión Descentralizada en Redes</v>
      </c>
      <c r="L1193" s="92" t="s">
        <v>414</v>
      </c>
    </row>
    <row r="1194" spans="3:12">
      <c r="C1194" s="93" t="s">
        <v>125</v>
      </c>
      <c r="D1194" s="798"/>
      <c r="E1194" s="195">
        <f>D1188/12</f>
        <v>0</v>
      </c>
      <c r="F1194" s="94">
        <v>36</v>
      </c>
      <c r="G1194" s="91">
        <f t="shared" si="130"/>
        <v>0</v>
      </c>
      <c r="H1194" s="155"/>
      <c r="I1194" s="92" t="s">
        <v>948</v>
      </c>
      <c r="J1194" s="92" t="str">
        <f>VLOOKUP(I1194,Presupuesto!$B$11:$C$566,2,0)</f>
        <v>UTILES DE ESCRITORIO, OFICINA Y ENSE¥ANZA</v>
      </c>
      <c r="K1194" s="92" t="str">
        <f t="shared" si="131"/>
        <v>Gobernabilidad y Procesos  de Gestión Descentralizada en Redes</v>
      </c>
      <c r="L1194" s="92" t="s">
        <v>414</v>
      </c>
    </row>
    <row r="1195" spans="3:12">
      <c r="C1195" s="93" t="s">
        <v>34</v>
      </c>
      <c r="D1195" s="798"/>
      <c r="E1195" s="195">
        <f>D1188/12</f>
        <v>0</v>
      </c>
      <c r="F1195" s="94">
        <v>80</v>
      </c>
      <c r="G1195" s="91">
        <f t="shared" si="130"/>
        <v>0</v>
      </c>
      <c r="H1195" s="155"/>
      <c r="I1195" s="92" t="s">
        <v>948</v>
      </c>
      <c r="J1195" s="92" t="str">
        <f>VLOOKUP(I1195,Presupuesto!$B$11:$C$566,2,0)</f>
        <v>UTILES DE ESCRITORIO, OFICINA Y ENSE¥ANZA</v>
      </c>
      <c r="K1195" s="92" t="str">
        <f t="shared" si="131"/>
        <v>Gobernabilidad y Procesos  de Gestión Descentralizada en Redes</v>
      </c>
      <c r="L1195" s="92" t="s">
        <v>414</v>
      </c>
    </row>
    <row r="1196" spans="3:12">
      <c r="C1196" s="103" t="s">
        <v>52</v>
      </c>
      <c r="D1196" s="798"/>
      <c r="E1196" s="207">
        <v>0</v>
      </c>
      <c r="F1196" s="113">
        <v>25</v>
      </c>
      <c r="G1196" s="91">
        <f t="shared" si="130"/>
        <v>0</v>
      </c>
      <c r="H1196" s="155"/>
      <c r="I1196" s="92" t="s">
        <v>948</v>
      </c>
      <c r="J1196" s="92" t="str">
        <f>VLOOKUP(I1196,Presupuesto!$B$11:$C$566,2,0)</f>
        <v>UTILES DE ESCRITORIO, OFICINA Y ENSE¥ANZA</v>
      </c>
      <c r="K1196" s="92" t="str">
        <f t="shared" si="131"/>
        <v>Gobernabilidad y Procesos  de Gestión Descentralizada en Redes</v>
      </c>
      <c r="L1196" s="92" t="s">
        <v>414</v>
      </c>
    </row>
    <row r="1197" spans="3:12" ht="15.75" thickBot="1">
      <c r="C1197" s="211" t="s">
        <v>434</v>
      </c>
      <c r="D1197" s="212">
        <v>0</v>
      </c>
      <c r="E1197" s="265">
        <v>0</v>
      </c>
      <c r="F1197" s="98">
        <f>HLOOKUP(C1197,$AH$2:$BU$3,2,0)</f>
        <v>1150</v>
      </c>
      <c r="G1197" s="99">
        <f>D1197*E1197*F1197</f>
        <v>0</v>
      </c>
      <c r="H1197" s="266"/>
      <c r="I1197" s="267" t="s">
        <v>303</v>
      </c>
      <c r="J1197" s="100" t="str">
        <f>VLOOKUP(I1197,Presupuesto!$B$11:$C$566,2,0)</f>
        <v>VIATICOS (26200-00)</v>
      </c>
      <c r="K1197" s="268" t="str">
        <f t="shared" si="131"/>
        <v>Gobernabilidad y Procesos  de Gestión Descentralizada en Redes</v>
      </c>
      <c r="L1197" s="268" t="s">
        <v>414</v>
      </c>
    </row>
    <row r="1198" spans="3:12" ht="15.75" thickBot="1"/>
    <row r="1199" spans="3:12" ht="15.75" thickBot="1">
      <c r="C1199" s="29" t="s">
        <v>43</v>
      </c>
      <c r="D1199" s="30">
        <f>SUM(G1206:G1215)</f>
        <v>0</v>
      </c>
      <c r="E1199" s="87"/>
      <c r="F1199" s="87"/>
      <c r="G1199" s="87"/>
      <c r="H1199" s="70"/>
      <c r="I1199" s="70"/>
      <c r="J1199" s="70"/>
      <c r="K1199" s="106"/>
    </row>
    <row r="1200" spans="3:12">
      <c r="C1200" s="69"/>
      <c r="D1200" s="31"/>
      <c r="E1200" s="87"/>
      <c r="F1200" s="87"/>
      <c r="G1200" s="87"/>
      <c r="H1200" s="70"/>
      <c r="I1200" s="70"/>
      <c r="J1200" s="70"/>
      <c r="K1200" s="106"/>
    </row>
    <row r="1201" spans="3:12">
      <c r="C1201" s="69"/>
      <c r="D1201" s="31"/>
      <c r="E1201" s="87"/>
      <c r="F1201" s="87"/>
      <c r="G1201" s="87"/>
      <c r="H1201" s="70"/>
      <c r="I1201" s="70"/>
      <c r="J1201" s="70"/>
      <c r="K1201" s="106"/>
    </row>
    <row r="1202" spans="3:12" ht="15.75">
      <c r="C1202" s="199" t="s">
        <v>394</v>
      </c>
      <c r="D1202" s="300"/>
      <c r="E1202" s="87"/>
      <c r="F1202" s="87"/>
      <c r="G1202" s="87"/>
      <c r="H1202" s="70"/>
      <c r="I1202" s="70"/>
      <c r="J1202" s="70"/>
      <c r="K1202" s="106"/>
    </row>
    <row r="1203" spans="3:12" ht="18.75">
      <c r="C1203" s="203" t="e">
        <f>IFERROR(VLOOKUP(D1202,'Desarrollo e Innov. Curricular'!$G:$H,2,FALSE),IFERROR(VLOOKUP(D1202,'Investigación Científica'!$G:$H,2,FALSE),IFERROR(VLOOKUP(D1202,'Vinculación Univ. Sociedad'!$G:$H,2,FALSE),IFERROR(VLOOKUP(D1202,'Docencia y Profesorado Universi'!$G:$H,2,FALSE),IFERROR(VLOOKUP(D1202,'Estudiantes y Graduados'!$G:$H,2,FALSE),IFERROR(VLOOKUP(D1202,'10Gestion Administrativa'!$G:$H,2,FALSE),IFERROR(VLOOKUP(D1202,'Gestión Académica'!$G:$H,2,FALSE),IFERROR(VLOOKUP(D1202,'Aseguramiento de la Calidad'!$G:$H,2,FALSE),IFERROR(VLOOKUP(D1202,'Gestión del Conocimiento'!$G:$H,2,FALSE),IFERROR(VLOOKUP(D1202,'Gobernabilidad y Procesos...'!$G:$H,2,FALSE),IFERROR(VLOOKUP(D1202,'Gestión del Talento Humano'!$G:$H,2,FALSE),IFERROR(VLOOKUP(D1202,'Internacionalización de la E.S.'!$G:$H,2,FALSE),IFERROR(VLOOKUP(D1202,'Cultura de Innovación Insti...'!$G:$H,2,FALSE),VLOOKUP(D1202,'Lo Esencial de la Reforma Univ.'!$G:$H,2,0))))))))))))))</f>
        <v>#N/A</v>
      </c>
      <c r="D1203" s="31"/>
      <c r="E1203" s="87"/>
      <c r="F1203" s="87"/>
      <c r="G1203" s="87"/>
      <c r="H1203" s="70"/>
      <c r="I1203" s="70"/>
      <c r="J1203" s="70"/>
      <c r="K1203" s="106"/>
    </row>
    <row r="1204" spans="3:12" ht="15.75" thickBot="1">
      <c r="C1204" s="69"/>
      <c r="D1204" s="31"/>
      <c r="E1204" s="87"/>
      <c r="F1204" s="87"/>
      <c r="G1204" s="87"/>
      <c r="H1204" s="70"/>
      <c r="I1204" s="70"/>
      <c r="J1204" s="70"/>
      <c r="K1204" s="106"/>
    </row>
    <row r="1205" spans="3:12" ht="30.75" thickBot="1">
      <c r="C1205" s="120" t="s">
        <v>44</v>
      </c>
      <c r="D1205" s="123" t="s">
        <v>45</v>
      </c>
      <c r="E1205" s="122" t="s">
        <v>55</v>
      </c>
      <c r="F1205" s="122" t="s">
        <v>57</v>
      </c>
      <c r="G1205" s="121" t="s">
        <v>27</v>
      </c>
      <c r="H1205" s="127" t="s">
        <v>133</v>
      </c>
      <c r="I1205" s="122" t="s">
        <v>46</v>
      </c>
      <c r="J1205" s="122" t="s">
        <v>134</v>
      </c>
      <c r="K1205" s="122" t="s">
        <v>412</v>
      </c>
      <c r="L1205" s="122" t="s">
        <v>413</v>
      </c>
    </row>
    <row r="1206" spans="3:12">
      <c r="C1206" s="260" t="s">
        <v>47</v>
      </c>
      <c r="D1206" s="797"/>
      <c r="E1206" s="261"/>
      <c r="F1206" s="109">
        <v>30000</v>
      </c>
      <c r="G1206" s="262">
        <f t="shared" ref="G1206:G1214" si="132">E1206*F1206</f>
        <v>0</v>
      </c>
      <c r="H1206" s="263" t="s">
        <v>131</v>
      </c>
      <c r="I1206" s="110" t="s">
        <v>705</v>
      </c>
      <c r="J1206" s="110" t="str">
        <f>VLOOKUP(I1206,Presupuesto!$B$11:$C$566,2,0)</f>
        <v>SERVICIOS DE CAPACITACION.</v>
      </c>
      <c r="K1206" s="264" t="s">
        <v>1382</v>
      </c>
      <c r="L1206" s="110" t="s">
        <v>396</v>
      </c>
    </row>
    <row r="1207" spans="3:12">
      <c r="C1207" s="93" t="s">
        <v>48</v>
      </c>
      <c r="D1207" s="798"/>
      <c r="E1207" s="195">
        <v>10</v>
      </c>
      <c r="F1207" s="94">
        <v>0</v>
      </c>
      <c r="G1207" s="91">
        <f t="shared" si="132"/>
        <v>0</v>
      </c>
      <c r="H1207" s="155"/>
      <c r="I1207" s="92" t="s">
        <v>723</v>
      </c>
      <c r="J1207" s="92" t="str">
        <f>VLOOKUP(I1207,Presupuesto!$B$11:$C$566,2,0)</f>
        <v>SERVICIOS DE IMPRENTA PUBLIC.Y REPRODUCCION</v>
      </c>
      <c r="K1207" s="92" t="str">
        <f>$K$17</f>
        <v>Gobernabilidad y Procesos  de Gestión Descentralizada en Redes</v>
      </c>
      <c r="L1207" s="92" t="s">
        <v>414</v>
      </c>
    </row>
    <row r="1208" spans="3:12">
      <c r="C1208" s="93" t="s">
        <v>49</v>
      </c>
      <c r="D1208" s="798"/>
      <c r="E1208" s="195">
        <f>D1206</f>
        <v>0</v>
      </c>
      <c r="F1208" s="94">
        <v>150</v>
      </c>
      <c r="G1208" s="91">
        <f t="shared" si="132"/>
        <v>0</v>
      </c>
      <c r="H1208" s="155"/>
      <c r="I1208" s="92" t="s">
        <v>798</v>
      </c>
      <c r="J1208" s="92" t="str">
        <f>VLOOKUP(I1208,Presupuesto!$B$11:$C$566,2,0)</f>
        <v>ALIMENTOS B EBIDAS PARA PERSONAS</v>
      </c>
      <c r="K1208" s="92" t="str">
        <f t="shared" ref="K1208:K1215" si="133">$K$17</f>
        <v>Gobernabilidad y Procesos  de Gestión Descentralizada en Redes</v>
      </c>
      <c r="L1208" s="92" t="s">
        <v>398</v>
      </c>
    </row>
    <row r="1209" spans="3:12">
      <c r="C1209" s="93" t="s">
        <v>50</v>
      </c>
      <c r="D1209" s="798"/>
      <c r="E1209" s="145">
        <v>0</v>
      </c>
      <c r="F1209" s="112">
        <v>10000</v>
      </c>
      <c r="G1209" s="91">
        <f t="shared" si="132"/>
        <v>0</v>
      </c>
      <c r="H1209" s="155"/>
      <c r="I1209" s="258" t="s">
        <v>302</v>
      </c>
      <c r="J1209" s="92" t="str">
        <f>VLOOKUP(I1209,Presupuesto!$B$11:$C$566,2,0)</f>
        <v>PASAJES (26100-00)</v>
      </c>
      <c r="K1209" s="92" t="str">
        <f t="shared" si="133"/>
        <v>Gobernabilidad y Procesos  de Gestión Descentralizada en Redes</v>
      </c>
      <c r="L1209" s="92" t="s">
        <v>414</v>
      </c>
    </row>
    <row r="1210" spans="3:12">
      <c r="C1210" s="93" t="s">
        <v>421</v>
      </c>
      <c r="D1210" s="798"/>
      <c r="E1210" s="145">
        <v>0</v>
      </c>
      <c r="F1210" s="112">
        <v>250</v>
      </c>
      <c r="G1210" s="91">
        <f t="shared" si="132"/>
        <v>0</v>
      </c>
      <c r="H1210" s="155"/>
      <c r="I1210" s="92" t="s">
        <v>827</v>
      </c>
      <c r="J1210" s="92" t="str">
        <f>VLOOKUP(I1210,Presupuesto!$B$11:$C$566,2,0)</f>
        <v>PRODUCTOS PAPEL Y CARTON</v>
      </c>
      <c r="K1210" s="92" t="str">
        <f t="shared" si="133"/>
        <v>Gobernabilidad y Procesos  de Gestión Descentralizada en Redes</v>
      </c>
      <c r="L1210" s="92" t="s">
        <v>414</v>
      </c>
    </row>
    <row r="1211" spans="3:12">
      <c r="C1211" s="93" t="s">
        <v>51</v>
      </c>
      <c r="D1211" s="798"/>
      <c r="E1211" s="195">
        <f>(D1206*25)/500</f>
        <v>0</v>
      </c>
      <c r="F1211" s="94">
        <v>85</v>
      </c>
      <c r="G1211" s="91">
        <f t="shared" si="132"/>
        <v>0</v>
      </c>
      <c r="H1211" s="155"/>
      <c r="I1211" s="92" t="s">
        <v>827</v>
      </c>
      <c r="J1211" s="92" t="str">
        <f>VLOOKUP(I1211,Presupuesto!$B$11:$C$566,2,0)</f>
        <v>PRODUCTOS PAPEL Y CARTON</v>
      </c>
      <c r="K1211" s="92" t="str">
        <f t="shared" si="133"/>
        <v>Gobernabilidad y Procesos  de Gestión Descentralizada en Redes</v>
      </c>
      <c r="L1211" s="92" t="s">
        <v>414</v>
      </c>
    </row>
    <row r="1212" spans="3:12">
      <c r="C1212" s="93" t="s">
        <v>125</v>
      </c>
      <c r="D1212" s="798"/>
      <c r="E1212" s="195">
        <f>D1206/12</f>
        <v>0</v>
      </c>
      <c r="F1212" s="94">
        <v>36</v>
      </c>
      <c r="G1212" s="91">
        <f t="shared" si="132"/>
        <v>0</v>
      </c>
      <c r="H1212" s="155"/>
      <c r="I1212" s="92" t="s">
        <v>948</v>
      </c>
      <c r="J1212" s="92" t="str">
        <f>VLOOKUP(I1212,Presupuesto!$B$11:$C$566,2,0)</f>
        <v>UTILES DE ESCRITORIO, OFICINA Y ENSE¥ANZA</v>
      </c>
      <c r="K1212" s="92" t="str">
        <f t="shared" si="133"/>
        <v>Gobernabilidad y Procesos  de Gestión Descentralizada en Redes</v>
      </c>
      <c r="L1212" s="92" t="s">
        <v>414</v>
      </c>
    </row>
    <row r="1213" spans="3:12">
      <c r="C1213" s="93" t="s">
        <v>34</v>
      </c>
      <c r="D1213" s="798"/>
      <c r="E1213" s="195">
        <f>D1206/12</f>
        <v>0</v>
      </c>
      <c r="F1213" s="94">
        <v>80</v>
      </c>
      <c r="G1213" s="91">
        <f t="shared" si="132"/>
        <v>0</v>
      </c>
      <c r="H1213" s="155"/>
      <c r="I1213" s="92" t="s">
        <v>948</v>
      </c>
      <c r="J1213" s="92" t="str">
        <f>VLOOKUP(I1213,Presupuesto!$B$11:$C$566,2,0)</f>
        <v>UTILES DE ESCRITORIO, OFICINA Y ENSE¥ANZA</v>
      </c>
      <c r="K1213" s="92" t="str">
        <f t="shared" si="133"/>
        <v>Gobernabilidad y Procesos  de Gestión Descentralizada en Redes</v>
      </c>
      <c r="L1213" s="92" t="s">
        <v>414</v>
      </c>
    </row>
    <row r="1214" spans="3:12">
      <c r="C1214" s="103" t="s">
        <v>52</v>
      </c>
      <c r="D1214" s="798"/>
      <c r="E1214" s="207">
        <v>0</v>
      </c>
      <c r="F1214" s="113">
        <v>25</v>
      </c>
      <c r="G1214" s="91">
        <f t="shared" si="132"/>
        <v>0</v>
      </c>
      <c r="H1214" s="155"/>
      <c r="I1214" s="92" t="s">
        <v>948</v>
      </c>
      <c r="J1214" s="92" t="str">
        <f>VLOOKUP(I1214,Presupuesto!$B$11:$C$566,2,0)</f>
        <v>UTILES DE ESCRITORIO, OFICINA Y ENSE¥ANZA</v>
      </c>
      <c r="K1214" s="92" t="str">
        <f t="shared" si="133"/>
        <v>Gobernabilidad y Procesos  de Gestión Descentralizada en Redes</v>
      </c>
      <c r="L1214" s="92" t="s">
        <v>414</v>
      </c>
    </row>
    <row r="1215" spans="3:12" ht="15.75" thickBot="1">
      <c r="C1215" s="211" t="s">
        <v>434</v>
      </c>
      <c r="D1215" s="212">
        <v>0</v>
      </c>
      <c r="E1215" s="265">
        <v>0</v>
      </c>
      <c r="F1215" s="98">
        <f>HLOOKUP(C1215,$AH$2:$BU$3,2,0)</f>
        <v>1150</v>
      </c>
      <c r="G1215" s="99">
        <f>D1215*E1215*F1215</f>
        <v>0</v>
      </c>
      <c r="H1215" s="266"/>
      <c r="I1215" s="267" t="s">
        <v>303</v>
      </c>
      <c r="J1215" s="100" t="str">
        <f>VLOOKUP(I1215,Presupuesto!$B$11:$C$566,2,0)</f>
        <v>VIATICOS (26200-00)</v>
      </c>
      <c r="K1215" s="268" t="str">
        <f t="shared" si="133"/>
        <v>Gobernabilidad y Procesos  de Gestión Descentralizada en Redes</v>
      </c>
      <c r="L1215" s="268" t="s">
        <v>414</v>
      </c>
    </row>
    <row r="1216" spans="3:12" ht="15.75" thickBot="1"/>
    <row r="1217" spans="3:12" ht="15.75" thickBot="1">
      <c r="C1217" s="29" t="s">
        <v>43</v>
      </c>
      <c r="D1217" s="30">
        <f>SUM(G1224:G1233)</f>
        <v>0</v>
      </c>
      <c r="E1217" s="87"/>
      <c r="F1217" s="87"/>
      <c r="G1217" s="87"/>
      <c r="H1217" s="70"/>
      <c r="I1217" s="70"/>
      <c r="J1217" s="70"/>
      <c r="K1217" s="106"/>
    </row>
    <row r="1218" spans="3:12">
      <c r="C1218" s="69"/>
      <c r="D1218" s="31"/>
      <c r="E1218" s="87"/>
      <c r="F1218" s="87"/>
      <c r="G1218" s="87"/>
      <c r="H1218" s="70"/>
      <c r="I1218" s="70"/>
      <c r="J1218" s="70"/>
      <c r="K1218" s="106"/>
    </row>
    <row r="1219" spans="3:12">
      <c r="C1219" s="69"/>
      <c r="D1219" s="31"/>
      <c r="E1219" s="87"/>
      <c r="F1219" s="87"/>
      <c r="G1219" s="87"/>
      <c r="H1219" s="70"/>
      <c r="I1219" s="70"/>
      <c r="J1219" s="70"/>
      <c r="K1219" s="106"/>
    </row>
    <row r="1220" spans="3:12" ht="15.75">
      <c r="C1220" s="199" t="s">
        <v>394</v>
      </c>
      <c r="D1220" s="300"/>
      <c r="E1220" s="87"/>
      <c r="F1220" s="87"/>
      <c r="G1220" s="87"/>
      <c r="H1220" s="70"/>
      <c r="I1220" s="70"/>
      <c r="J1220" s="70"/>
      <c r="K1220" s="106"/>
    </row>
    <row r="1221" spans="3:12" ht="18.75">
      <c r="C1221" s="203" t="e">
        <f>IFERROR(VLOOKUP(D1220,'Desarrollo e Innov. Curricular'!$G:$H,2,FALSE),IFERROR(VLOOKUP(D1220,'Investigación Científica'!$G:$H,2,FALSE),IFERROR(VLOOKUP(D1220,'Vinculación Univ. Sociedad'!$G:$H,2,FALSE),IFERROR(VLOOKUP(D1220,'Docencia y Profesorado Universi'!$G:$H,2,FALSE),IFERROR(VLOOKUP(D1220,'Estudiantes y Graduados'!$G:$H,2,FALSE),IFERROR(VLOOKUP(D1220,'10Gestion Administrativa'!$G:$H,2,FALSE),IFERROR(VLOOKUP(D1220,'Gestión Académica'!$G:$H,2,FALSE),IFERROR(VLOOKUP(D1220,'Aseguramiento de la Calidad'!$G:$H,2,FALSE),IFERROR(VLOOKUP(D1220,'Gestión del Conocimiento'!$G:$H,2,FALSE),IFERROR(VLOOKUP(D1220,'Gobernabilidad y Procesos...'!$G:$H,2,FALSE),IFERROR(VLOOKUP(D1220,'Gestión del Talento Humano'!$G:$H,2,FALSE),IFERROR(VLOOKUP(D1220,'Internacionalización de la E.S.'!$G:$H,2,FALSE),IFERROR(VLOOKUP(D1220,'Cultura de Innovación Insti...'!$G:$H,2,FALSE),VLOOKUP(D1220,'Lo Esencial de la Reforma Univ.'!$G:$H,2,0))))))))))))))</f>
        <v>#N/A</v>
      </c>
      <c r="D1221" s="31"/>
      <c r="E1221" s="87"/>
      <c r="F1221" s="87"/>
      <c r="G1221" s="87"/>
      <c r="H1221" s="70"/>
      <c r="I1221" s="70"/>
      <c r="J1221" s="70"/>
      <c r="K1221" s="106"/>
    </row>
    <row r="1222" spans="3:12" ht="15.75" thickBot="1">
      <c r="C1222" s="69"/>
      <c r="D1222" s="31"/>
      <c r="E1222" s="87"/>
      <c r="F1222" s="87"/>
      <c r="G1222" s="87"/>
      <c r="H1222" s="70"/>
      <c r="I1222" s="70"/>
      <c r="J1222" s="70"/>
      <c r="K1222" s="106"/>
    </row>
    <row r="1223" spans="3:12" ht="30.75" thickBot="1">
      <c r="C1223" s="120" t="s">
        <v>44</v>
      </c>
      <c r="D1223" s="123" t="s">
        <v>45</v>
      </c>
      <c r="E1223" s="122" t="s">
        <v>55</v>
      </c>
      <c r="F1223" s="122" t="s">
        <v>57</v>
      </c>
      <c r="G1223" s="121" t="s">
        <v>27</v>
      </c>
      <c r="H1223" s="127" t="s">
        <v>133</v>
      </c>
      <c r="I1223" s="122" t="s">
        <v>46</v>
      </c>
      <c r="J1223" s="122" t="s">
        <v>134</v>
      </c>
      <c r="K1223" s="122" t="s">
        <v>412</v>
      </c>
      <c r="L1223" s="122" t="s">
        <v>413</v>
      </c>
    </row>
    <row r="1224" spans="3:12">
      <c r="C1224" s="260" t="s">
        <v>47</v>
      </c>
      <c r="D1224" s="797"/>
      <c r="E1224" s="261"/>
      <c r="F1224" s="109">
        <v>30000</v>
      </c>
      <c r="G1224" s="262">
        <f t="shared" ref="G1224:G1232" si="134">E1224*F1224</f>
        <v>0</v>
      </c>
      <c r="H1224" s="263" t="s">
        <v>131</v>
      </c>
      <c r="I1224" s="110" t="s">
        <v>705</v>
      </c>
      <c r="J1224" s="110" t="str">
        <f>VLOOKUP(I1224,Presupuesto!$B$11:$C$566,2,0)</f>
        <v>SERVICIOS DE CAPACITACION.</v>
      </c>
      <c r="K1224" s="264" t="s">
        <v>1382</v>
      </c>
      <c r="L1224" s="110" t="s">
        <v>396</v>
      </c>
    </row>
    <row r="1225" spans="3:12">
      <c r="C1225" s="93" t="s">
        <v>48</v>
      </c>
      <c r="D1225" s="798"/>
      <c r="E1225" s="195">
        <v>10</v>
      </c>
      <c r="F1225" s="94">
        <v>0</v>
      </c>
      <c r="G1225" s="91">
        <f t="shared" si="134"/>
        <v>0</v>
      </c>
      <c r="H1225" s="155"/>
      <c r="I1225" s="92" t="s">
        <v>723</v>
      </c>
      <c r="J1225" s="92" t="str">
        <f>VLOOKUP(I1225,Presupuesto!$B$11:$C$566,2,0)</f>
        <v>SERVICIOS DE IMPRENTA PUBLIC.Y REPRODUCCION</v>
      </c>
      <c r="K1225" s="92" t="str">
        <f>$K$17</f>
        <v>Gobernabilidad y Procesos  de Gestión Descentralizada en Redes</v>
      </c>
      <c r="L1225" s="92" t="s">
        <v>414</v>
      </c>
    </row>
    <row r="1226" spans="3:12">
      <c r="C1226" s="93" t="s">
        <v>49</v>
      </c>
      <c r="D1226" s="798"/>
      <c r="E1226" s="195">
        <f>D1224</f>
        <v>0</v>
      </c>
      <c r="F1226" s="94">
        <v>150</v>
      </c>
      <c r="G1226" s="91">
        <f t="shared" si="134"/>
        <v>0</v>
      </c>
      <c r="H1226" s="155"/>
      <c r="I1226" s="92" t="s">
        <v>798</v>
      </c>
      <c r="J1226" s="92" t="str">
        <f>VLOOKUP(I1226,Presupuesto!$B$11:$C$566,2,0)</f>
        <v>ALIMENTOS B EBIDAS PARA PERSONAS</v>
      </c>
      <c r="K1226" s="92" t="str">
        <f t="shared" ref="K1226:K1233" si="135">$K$17</f>
        <v>Gobernabilidad y Procesos  de Gestión Descentralizada en Redes</v>
      </c>
      <c r="L1226" s="92" t="s">
        <v>398</v>
      </c>
    </row>
    <row r="1227" spans="3:12">
      <c r="C1227" s="93" t="s">
        <v>50</v>
      </c>
      <c r="D1227" s="798"/>
      <c r="E1227" s="145">
        <v>0</v>
      </c>
      <c r="F1227" s="112">
        <v>10000</v>
      </c>
      <c r="G1227" s="91">
        <f t="shared" si="134"/>
        <v>0</v>
      </c>
      <c r="H1227" s="155"/>
      <c r="I1227" s="258" t="s">
        <v>302</v>
      </c>
      <c r="J1227" s="92" t="str">
        <f>VLOOKUP(I1227,Presupuesto!$B$11:$C$566,2,0)</f>
        <v>PASAJES (26100-00)</v>
      </c>
      <c r="K1227" s="92" t="str">
        <f t="shared" si="135"/>
        <v>Gobernabilidad y Procesos  de Gestión Descentralizada en Redes</v>
      </c>
      <c r="L1227" s="92" t="s">
        <v>414</v>
      </c>
    </row>
    <row r="1228" spans="3:12">
      <c r="C1228" s="93" t="s">
        <v>421</v>
      </c>
      <c r="D1228" s="798"/>
      <c r="E1228" s="145">
        <v>0</v>
      </c>
      <c r="F1228" s="112">
        <v>250</v>
      </c>
      <c r="G1228" s="91">
        <f t="shared" si="134"/>
        <v>0</v>
      </c>
      <c r="H1228" s="155"/>
      <c r="I1228" s="92" t="s">
        <v>827</v>
      </c>
      <c r="J1228" s="92" t="str">
        <f>VLOOKUP(I1228,Presupuesto!$B$11:$C$566,2,0)</f>
        <v>PRODUCTOS PAPEL Y CARTON</v>
      </c>
      <c r="K1228" s="92" t="str">
        <f t="shared" si="135"/>
        <v>Gobernabilidad y Procesos  de Gestión Descentralizada en Redes</v>
      </c>
      <c r="L1228" s="92" t="s">
        <v>414</v>
      </c>
    </row>
    <row r="1229" spans="3:12">
      <c r="C1229" s="93" t="s">
        <v>51</v>
      </c>
      <c r="D1229" s="798"/>
      <c r="E1229" s="195">
        <f>(D1224*25)/500</f>
        <v>0</v>
      </c>
      <c r="F1229" s="94">
        <v>85</v>
      </c>
      <c r="G1229" s="91">
        <f t="shared" si="134"/>
        <v>0</v>
      </c>
      <c r="H1229" s="155"/>
      <c r="I1229" s="92" t="s">
        <v>827</v>
      </c>
      <c r="J1229" s="92" t="str">
        <f>VLOOKUP(I1229,Presupuesto!$B$11:$C$566,2,0)</f>
        <v>PRODUCTOS PAPEL Y CARTON</v>
      </c>
      <c r="K1229" s="92" t="str">
        <f t="shared" si="135"/>
        <v>Gobernabilidad y Procesos  de Gestión Descentralizada en Redes</v>
      </c>
      <c r="L1229" s="92" t="s">
        <v>414</v>
      </c>
    </row>
    <row r="1230" spans="3:12">
      <c r="C1230" s="93" t="s">
        <v>125</v>
      </c>
      <c r="D1230" s="798"/>
      <c r="E1230" s="195">
        <f>D1224/12</f>
        <v>0</v>
      </c>
      <c r="F1230" s="94">
        <v>36</v>
      </c>
      <c r="G1230" s="91">
        <f t="shared" si="134"/>
        <v>0</v>
      </c>
      <c r="H1230" s="155"/>
      <c r="I1230" s="92" t="s">
        <v>948</v>
      </c>
      <c r="J1230" s="92" t="str">
        <f>VLOOKUP(I1230,Presupuesto!$B$11:$C$566,2,0)</f>
        <v>UTILES DE ESCRITORIO, OFICINA Y ENSE¥ANZA</v>
      </c>
      <c r="K1230" s="92" t="str">
        <f t="shared" si="135"/>
        <v>Gobernabilidad y Procesos  de Gestión Descentralizada en Redes</v>
      </c>
      <c r="L1230" s="92" t="s">
        <v>414</v>
      </c>
    </row>
    <row r="1231" spans="3:12">
      <c r="C1231" s="93" t="s">
        <v>34</v>
      </c>
      <c r="D1231" s="798"/>
      <c r="E1231" s="195">
        <f>D1224/12</f>
        <v>0</v>
      </c>
      <c r="F1231" s="94">
        <v>80</v>
      </c>
      <c r="G1231" s="91">
        <f t="shared" si="134"/>
        <v>0</v>
      </c>
      <c r="H1231" s="155"/>
      <c r="I1231" s="92" t="s">
        <v>948</v>
      </c>
      <c r="J1231" s="92" t="str">
        <f>VLOOKUP(I1231,Presupuesto!$B$11:$C$566,2,0)</f>
        <v>UTILES DE ESCRITORIO, OFICINA Y ENSE¥ANZA</v>
      </c>
      <c r="K1231" s="92" t="str">
        <f t="shared" si="135"/>
        <v>Gobernabilidad y Procesos  de Gestión Descentralizada en Redes</v>
      </c>
      <c r="L1231" s="92" t="s">
        <v>414</v>
      </c>
    </row>
    <row r="1232" spans="3:12">
      <c r="C1232" s="103" t="s">
        <v>52</v>
      </c>
      <c r="D1232" s="798"/>
      <c r="E1232" s="207">
        <v>0</v>
      </c>
      <c r="F1232" s="113">
        <v>25</v>
      </c>
      <c r="G1232" s="91">
        <f t="shared" si="134"/>
        <v>0</v>
      </c>
      <c r="H1232" s="155"/>
      <c r="I1232" s="92" t="s">
        <v>948</v>
      </c>
      <c r="J1232" s="92" t="str">
        <f>VLOOKUP(I1232,Presupuesto!$B$11:$C$566,2,0)</f>
        <v>UTILES DE ESCRITORIO, OFICINA Y ENSE¥ANZA</v>
      </c>
      <c r="K1232" s="92" t="str">
        <f t="shared" si="135"/>
        <v>Gobernabilidad y Procesos  de Gestión Descentralizada en Redes</v>
      </c>
      <c r="L1232" s="92" t="s">
        <v>414</v>
      </c>
    </row>
    <row r="1233" spans="3:12" ht="15.75" thickBot="1">
      <c r="C1233" s="211" t="s">
        <v>434</v>
      </c>
      <c r="D1233" s="212">
        <v>0</v>
      </c>
      <c r="E1233" s="265">
        <v>0</v>
      </c>
      <c r="F1233" s="98">
        <f>HLOOKUP(C1233,$AH$2:$BU$3,2,0)</f>
        <v>1150</v>
      </c>
      <c r="G1233" s="99">
        <f>D1233*E1233*F1233</f>
        <v>0</v>
      </c>
      <c r="H1233" s="266"/>
      <c r="I1233" s="267" t="s">
        <v>303</v>
      </c>
      <c r="J1233" s="100" t="str">
        <f>VLOOKUP(I1233,Presupuesto!$B$11:$C$566,2,0)</f>
        <v>VIATICOS (26200-00)</v>
      </c>
      <c r="K1233" s="268" t="str">
        <f t="shared" si="135"/>
        <v>Gobernabilidad y Procesos  de Gestión Descentralizada en Redes</v>
      </c>
      <c r="L1233" s="268" t="s">
        <v>414</v>
      </c>
    </row>
    <row r="1234" spans="3:12" ht="15.75" thickBot="1"/>
    <row r="1235" spans="3:12" ht="15.75" thickBot="1">
      <c r="C1235" s="29" t="s">
        <v>43</v>
      </c>
      <c r="D1235" s="30">
        <f>SUM(G1242:G1251)</f>
        <v>0</v>
      </c>
      <c r="E1235" s="87"/>
      <c r="F1235" s="87"/>
      <c r="G1235" s="87"/>
      <c r="H1235" s="70"/>
      <c r="I1235" s="70"/>
      <c r="J1235" s="70"/>
      <c r="K1235" s="106"/>
    </row>
    <row r="1236" spans="3:12">
      <c r="C1236" s="69"/>
      <c r="D1236" s="31"/>
      <c r="E1236" s="87"/>
      <c r="F1236" s="87"/>
      <c r="G1236" s="87"/>
      <c r="H1236" s="70"/>
      <c r="I1236" s="70"/>
      <c r="J1236" s="70"/>
      <c r="K1236" s="106"/>
    </row>
    <row r="1237" spans="3:12">
      <c r="C1237" s="69"/>
      <c r="D1237" s="31"/>
      <c r="E1237" s="87"/>
      <c r="F1237" s="87"/>
      <c r="G1237" s="87"/>
      <c r="H1237" s="70"/>
      <c r="I1237" s="70"/>
      <c r="J1237" s="70"/>
      <c r="K1237" s="106"/>
    </row>
    <row r="1238" spans="3:12" ht="15.75">
      <c r="C1238" s="199" t="s">
        <v>394</v>
      </c>
      <c r="D1238" s="300"/>
      <c r="E1238" s="87"/>
      <c r="F1238" s="87"/>
      <c r="G1238" s="87"/>
      <c r="H1238" s="70"/>
      <c r="I1238" s="70"/>
      <c r="J1238" s="70"/>
      <c r="K1238" s="106"/>
    </row>
    <row r="1239" spans="3:12" ht="18.75">
      <c r="C1239" s="203" t="e">
        <f>IFERROR(VLOOKUP(D1238,'Desarrollo e Innov. Curricular'!$G:$H,2,FALSE),IFERROR(VLOOKUP(D1238,'Investigación Científica'!$G:$H,2,FALSE),IFERROR(VLOOKUP(D1238,'Vinculación Univ. Sociedad'!$G:$H,2,FALSE),IFERROR(VLOOKUP(D1238,'Docencia y Profesorado Universi'!$G:$H,2,FALSE),IFERROR(VLOOKUP(D1238,'Estudiantes y Graduados'!$G:$H,2,FALSE),IFERROR(VLOOKUP(D1238,'10Gestion Administrativa'!$G:$H,2,FALSE),IFERROR(VLOOKUP(D1238,'Gestión Académica'!$G:$H,2,FALSE),IFERROR(VLOOKUP(D1238,'Aseguramiento de la Calidad'!$G:$H,2,FALSE),IFERROR(VLOOKUP(D1238,'Gestión del Conocimiento'!$G:$H,2,FALSE),IFERROR(VLOOKUP(D1238,'Gobernabilidad y Procesos...'!$G:$H,2,FALSE),IFERROR(VLOOKUP(D1238,'Gestión del Talento Humano'!$G:$H,2,FALSE),IFERROR(VLOOKUP(D1238,'Internacionalización de la E.S.'!$G:$H,2,FALSE),IFERROR(VLOOKUP(D1238,'Cultura de Innovación Insti...'!$G:$H,2,FALSE),VLOOKUP(D1238,'Lo Esencial de la Reforma Univ.'!$G:$H,2,0))))))))))))))</f>
        <v>#N/A</v>
      </c>
      <c r="D1239" s="31"/>
      <c r="E1239" s="87"/>
      <c r="F1239" s="87"/>
      <c r="G1239" s="87"/>
      <c r="H1239" s="70"/>
      <c r="I1239" s="70"/>
      <c r="J1239" s="70"/>
      <c r="K1239" s="106"/>
    </row>
    <row r="1240" spans="3:12" ht="15.75" thickBot="1">
      <c r="C1240" s="69"/>
      <c r="D1240" s="31"/>
      <c r="E1240" s="87"/>
      <c r="F1240" s="87"/>
      <c r="G1240" s="87"/>
      <c r="H1240" s="70"/>
      <c r="I1240" s="70"/>
      <c r="J1240" s="70"/>
      <c r="K1240" s="106"/>
    </row>
    <row r="1241" spans="3:12" ht="30.75" thickBot="1">
      <c r="C1241" s="120" t="s">
        <v>44</v>
      </c>
      <c r="D1241" s="123" t="s">
        <v>45</v>
      </c>
      <c r="E1241" s="122" t="s">
        <v>55</v>
      </c>
      <c r="F1241" s="122" t="s">
        <v>57</v>
      </c>
      <c r="G1241" s="121" t="s">
        <v>27</v>
      </c>
      <c r="H1241" s="127" t="s">
        <v>133</v>
      </c>
      <c r="I1241" s="122" t="s">
        <v>46</v>
      </c>
      <c r="J1241" s="122" t="s">
        <v>134</v>
      </c>
      <c r="K1241" s="122" t="s">
        <v>412</v>
      </c>
      <c r="L1241" s="122" t="s">
        <v>413</v>
      </c>
    </row>
    <row r="1242" spans="3:12">
      <c r="C1242" s="260" t="s">
        <v>47</v>
      </c>
      <c r="D1242" s="797"/>
      <c r="E1242" s="261"/>
      <c r="F1242" s="109">
        <v>30000</v>
      </c>
      <c r="G1242" s="262">
        <f t="shared" ref="G1242:G1250" si="136">E1242*F1242</f>
        <v>0</v>
      </c>
      <c r="H1242" s="263" t="s">
        <v>131</v>
      </c>
      <c r="I1242" s="110" t="s">
        <v>705</v>
      </c>
      <c r="J1242" s="110" t="str">
        <f>VLOOKUP(I1242,Presupuesto!$B$11:$C$566,2,0)</f>
        <v>SERVICIOS DE CAPACITACION.</v>
      </c>
      <c r="K1242" s="264" t="s">
        <v>1382</v>
      </c>
      <c r="L1242" s="110" t="s">
        <v>396</v>
      </c>
    </row>
    <row r="1243" spans="3:12">
      <c r="C1243" s="93" t="s">
        <v>48</v>
      </c>
      <c r="D1243" s="798"/>
      <c r="E1243" s="195">
        <v>10</v>
      </c>
      <c r="F1243" s="94">
        <v>0</v>
      </c>
      <c r="G1243" s="91">
        <f t="shared" si="136"/>
        <v>0</v>
      </c>
      <c r="H1243" s="155"/>
      <c r="I1243" s="92" t="s">
        <v>723</v>
      </c>
      <c r="J1243" s="92" t="str">
        <f>VLOOKUP(I1243,Presupuesto!$B$11:$C$566,2,0)</f>
        <v>SERVICIOS DE IMPRENTA PUBLIC.Y REPRODUCCION</v>
      </c>
      <c r="K1243" s="92" t="str">
        <f>$K$17</f>
        <v>Gobernabilidad y Procesos  de Gestión Descentralizada en Redes</v>
      </c>
      <c r="L1243" s="92" t="s">
        <v>414</v>
      </c>
    </row>
    <row r="1244" spans="3:12">
      <c r="C1244" s="93" t="s">
        <v>49</v>
      </c>
      <c r="D1244" s="798"/>
      <c r="E1244" s="195">
        <f>D1242</f>
        <v>0</v>
      </c>
      <c r="F1244" s="94">
        <v>150</v>
      </c>
      <c r="G1244" s="91">
        <f t="shared" si="136"/>
        <v>0</v>
      </c>
      <c r="H1244" s="155"/>
      <c r="I1244" s="92" t="s">
        <v>798</v>
      </c>
      <c r="J1244" s="92" t="str">
        <f>VLOOKUP(I1244,Presupuesto!$B$11:$C$566,2,0)</f>
        <v>ALIMENTOS B EBIDAS PARA PERSONAS</v>
      </c>
      <c r="K1244" s="92" t="str">
        <f t="shared" ref="K1244:K1251" si="137">$K$17</f>
        <v>Gobernabilidad y Procesos  de Gestión Descentralizada en Redes</v>
      </c>
      <c r="L1244" s="92" t="s">
        <v>398</v>
      </c>
    </row>
    <row r="1245" spans="3:12">
      <c r="C1245" s="93" t="s">
        <v>50</v>
      </c>
      <c r="D1245" s="798"/>
      <c r="E1245" s="145">
        <v>0</v>
      </c>
      <c r="F1245" s="112">
        <v>10000</v>
      </c>
      <c r="G1245" s="91">
        <f t="shared" si="136"/>
        <v>0</v>
      </c>
      <c r="H1245" s="155"/>
      <c r="I1245" s="258" t="s">
        <v>302</v>
      </c>
      <c r="J1245" s="92" t="str">
        <f>VLOOKUP(I1245,Presupuesto!$B$11:$C$566,2,0)</f>
        <v>PASAJES (26100-00)</v>
      </c>
      <c r="K1245" s="92" t="str">
        <f t="shared" si="137"/>
        <v>Gobernabilidad y Procesos  de Gestión Descentralizada en Redes</v>
      </c>
      <c r="L1245" s="92" t="s">
        <v>414</v>
      </c>
    </row>
    <row r="1246" spans="3:12">
      <c r="C1246" s="93" t="s">
        <v>421</v>
      </c>
      <c r="D1246" s="798"/>
      <c r="E1246" s="145">
        <v>0</v>
      </c>
      <c r="F1246" s="112">
        <v>250</v>
      </c>
      <c r="G1246" s="91">
        <f t="shared" si="136"/>
        <v>0</v>
      </c>
      <c r="H1246" s="155"/>
      <c r="I1246" s="92" t="s">
        <v>827</v>
      </c>
      <c r="J1246" s="92" t="str">
        <f>VLOOKUP(I1246,Presupuesto!$B$11:$C$566,2,0)</f>
        <v>PRODUCTOS PAPEL Y CARTON</v>
      </c>
      <c r="K1246" s="92" t="str">
        <f t="shared" si="137"/>
        <v>Gobernabilidad y Procesos  de Gestión Descentralizada en Redes</v>
      </c>
      <c r="L1246" s="92" t="s">
        <v>414</v>
      </c>
    </row>
    <row r="1247" spans="3:12">
      <c r="C1247" s="93" t="s">
        <v>51</v>
      </c>
      <c r="D1247" s="798"/>
      <c r="E1247" s="195">
        <f>(D1242*25)/500</f>
        <v>0</v>
      </c>
      <c r="F1247" s="94">
        <v>85</v>
      </c>
      <c r="G1247" s="91">
        <f t="shared" si="136"/>
        <v>0</v>
      </c>
      <c r="H1247" s="155"/>
      <c r="I1247" s="92" t="s">
        <v>827</v>
      </c>
      <c r="J1247" s="92" t="str">
        <f>VLOOKUP(I1247,Presupuesto!$B$11:$C$566,2,0)</f>
        <v>PRODUCTOS PAPEL Y CARTON</v>
      </c>
      <c r="K1247" s="92" t="str">
        <f t="shared" si="137"/>
        <v>Gobernabilidad y Procesos  de Gestión Descentralizada en Redes</v>
      </c>
      <c r="L1247" s="92" t="s">
        <v>414</v>
      </c>
    </row>
    <row r="1248" spans="3:12">
      <c r="C1248" s="93" t="s">
        <v>125</v>
      </c>
      <c r="D1248" s="798"/>
      <c r="E1248" s="195">
        <f>D1242/12</f>
        <v>0</v>
      </c>
      <c r="F1248" s="94">
        <v>36</v>
      </c>
      <c r="G1248" s="91">
        <f t="shared" si="136"/>
        <v>0</v>
      </c>
      <c r="H1248" s="155"/>
      <c r="I1248" s="92" t="s">
        <v>948</v>
      </c>
      <c r="J1248" s="92" t="str">
        <f>VLOOKUP(I1248,Presupuesto!$B$11:$C$566,2,0)</f>
        <v>UTILES DE ESCRITORIO, OFICINA Y ENSE¥ANZA</v>
      </c>
      <c r="K1248" s="92" t="str">
        <f t="shared" si="137"/>
        <v>Gobernabilidad y Procesos  de Gestión Descentralizada en Redes</v>
      </c>
      <c r="L1248" s="92" t="s">
        <v>414</v>
      </c>
    </row>
    <row r="1249" spans="3:12">
      <c r="C1249" s="93" t="s">
        <v>34</v>
      </c>
      <c r="D1249" s="798"/>
      <c r="E1249" s="195">
        <f>D1242/12</f>
        <v>0</v>
      </c>
      <c r="F1249" s="94">
        <v>80</v>
      </c>
      <c r="G1249" s="91">
        <f t="shared" si="136"/>
        <v>0</v>
      </c>
      <c r="H1249" s="155"/>
      <c r="I1249" s="92" t="s">
        <v>948</v>
      </c>
      <c r="J1249" s="92" t="str">
        <f>VLOOKUP(I1249,Presupuesto!$B$11:$C$566,2,0)</f>
        <v>UTILES DE ESCRITORIO, OFICINA Y ENSE¥ANZA</v>
      </c>
      <c r="K1249" s="92" t="str">
        <f t="shared" si="137"/>
        <v>Gobernabilidad y Procesos  de Gestión Descentralizada en Redes</v>
      </c>
      <c r="L1249" s="92" t="s">
        <v>414</v>
      </c>
    </row>
    <row r="1250" spans="3:12">
      <c r="C1250" s="103" t="s">
        <v>52</v>
      </c>
      <c r="D1250" s="798"/>
      <c r="E1250" s="207">
        <v>0</v>
      </c>
      <c r="F1250" s="113">
        <v>25</v>
      </c>
      <c r="G1250" s="91">
        <f t="shared" si="136"/>
        <v>0</v>
      </c>
      <c r="H1250" s="155"/>
      <c r="I1250" s="92" t="s">
        <v>948</v>
      </c>
      <c r="J1250" s="92" t="str">
        <f>VLOOKUP(I1250,Presupuesto!$B$11:$C$566,2,0)</f>
        <v>UTILES DE ESCRITORIO, OFICINA Y ENSE¥ANZA</v>
      </c>
      <c r="K1250" s="92" t="str">
        <f t="shared" si="137"/>
        <v>Gobernabilidad y Procesos  de Gestión Descentralizada en Redes</v>
      </c>
      <c r="L1250" s="92" t="s">
        <v>414</v>
      </c>
    </row>
    <row r="1251" spans="3:12" ht="15.75" thickBot="1">
      <c r="C1251" s="211" t="s">
        <v>434</v>
      </c>
      <c r="D1251" s="212">
        <v>0</v>
      </c>
      <c r="E1251" s="265">
        <v>0</v>
      </c>
      <c r="F1251" s="98">
        <f>HLOOKUP(C1251,$AH$2:$BU$3,2,0)</f>
        <v>1150</v>
      </c>
      <c r="G1251" s="99">
        <f>D1251*E1251*F1251</f>
        <v>0</v>
      </c>
      <c r="H1251" s="266"/>
      <c r="I1251" s="267" t="s">
        <v>303</v>
      </c>
      <c r="J1251" s="100" t="str">
        <f>VLOOKUP(I1251,Presupuesto!$B$11:$C$566,2,0)</f>
        <v>VIATICOS (26200-00)</v>
      </c>
      <c r="K1251" s="268" t="str">
        <f t="shared" si="137"/>
        <v>Gobernabilidad y Procesos  de Gestión Descentralizada en Redes</v>
      </c>
      <c r="L1251" s="268" t="s">
        <v>414</v>
      </c>
    </row>
    <row r="1252" spans="3:12" ht="15.75" thickBot="1"/>
    <row r="1253" spans="3:12" ht="15.75" thickBot="1">
      <c r="C1253" s="29" t="s">
        <v>43</v>
      </c>
      <c r="D1253" s="30">
        <f>SUM(G1260:G1269)</f>
        <v>0</v>
      </c>
      <c r="E1253" s="87"/>
      <c r="F1253" s="87"/>
      <c r="G1253" s="87"/>
      <c r="H1253" s="70"/>
      <c r="I1253" s="70"/>
      <c r="J1253" s="70"/>
      <c r="K1253" s="106"/>
    </row>
    <row r="1254" spans="3:12">
      <c r="C1254" s="69"/>
      <c r="D1254" s="31"/>
      <c r="E1254" s="87"/>
      <c r="F1254" s="87"/>
      <c r="G1254" s="87"/>
      <c r="H1254" s="70"/>
      <c r="I1254" s="70"/>
      <c r="J1254" s="70"/>
      <c r="K1254" s="106"/>
    </row>
    <row r="1255" spans="3:12">
      <c r="C1255" s="69"/>
      <c r="D1255" s="31"/>
      <c r="E1255" s="87"/>
      <c r="F1255" s="87"/>
      <c r="G1255" s="87"/>
      <c r="H1255" s="70"/>
      <c r="I1255" s="70"/>
      <c r="J1255" s="70"/>
      <c r="K1255" s="106"/>
    </row>
    <row r="1256" spans="3:12" ht="15.75">
      <c r="C1256" s="199" t="s">
        <v>394</v>
      </c>
      <c r="D1256" s="300"/>
      <c r="E1256" s="87"/>
      <c r="F1256" s="87"/>
      <c r="G1256" s="87"/>
      <c r="H1256" s="70"/>
      <c r="I1256" s="70"/>
      <c r="J1256" s="70"/>
      <c r="K1256" s="106"/>
    </row>
    <row r="1257" spans="3:12" ht="18.75">
      <c r="C1257" s="203" t="e">
        <f>IFERROR(VLOOKUP(D1256,'Desarrollo e Innov. Curricular'!$G:$H,2,FALSE),IFERROR(VLOOKUP(D1256,'Investigación Científica'!$G:$H,2,FALSE),IFERROR(VLOOKUP(D1256,'Vinculación Univ. Sociedad'!$G:$H,2,FALSE),IFERROR(VLOOKUP(D1256,'Docencia y Profesorado Universi'!$G:$H,2,FALSE),IFERROR(VLOOKUP(D1256,'Estudiantes y Graduados'!$G:$H,2,FALSE),IFERROR(VLOOKUP(D1256,'10Gestion Administrativa'!$G:$H,2,FALSE),IFERROR(VLOOKUP(D1256,'Gestión Académica'!$G:$H,2,FALSE),IFERROR(VLOOKUP(D1256,'Aseguramiento de la Calidad'!$G:$H,2,FALSE),IFERROR(VLOOKUP(D1256,'Gestión del Conocimiento'!$G:$H,2,FALSE),IFERROR(VLOOKUP(D1256,'Gobernabilidad y Procesos...'!$G:$H,2,FALSE),IFERROR(VLOOKUP(D1256,'Gestión del Talento Humano'!$G:$H,2,FALSE),IFERROR(VLOOKUP(D1256,'Internacionalización de la E.S.'!$G:$H,2,FALSE),IFERROR(VLOOKUP(D1256,'Cultura de Innovación Insti...'!$G:$H,2,FALSE),VLOOKUP(D1256,'Lo Esencial de la Reforma Univ.'!$G:$H,2,0))))))))))))))</f>
        <v>#N/A</v>
      </c>
      <c r="D1257" s="31"/>
      <c r="E1257" s="87"/>
      <c r="F1257" s="87"/>
      <c r="G1257" s="87"/>
      <c r="H1257" s="70"/>
      <c r="I1257" s="70"/>
      <c r="J1257" s="70"/>
      <c r="K1257" s="106"/>
    </row>
    <row r="1258" spans="3:12" ht="15.75" thickBot="1">
      <c r="C1258" s="69"/>
      <c r="D1258" s="31"/>
      <c r="E1258" s="87"/>
      <c r="F1258" s="87"/>
      <c r="G1258" s="87"/>
      <c r="H1258" s="70"/>
      <c r="I1258" s="70"/>
      <c r="J1258" s="70"/>
      <c r="K1258" s="106"/>
    </row>
    <row r="1259" spans="3:12" ht="30.75" thickBot="1">
      <c r="C1259" s="120" t="s">
        <v>44</v>
      </c>
      <c r="D1259" s="123" t="s">
        <v>45</v>
      </c>
      <c r="E1259" s="122" t="s">
        <v>55</v>
      </c>
      <c r="F1259" s="122" t="s">
        <v>57</v>
      </c>
      <c r="G1259" s="121" t="s">
        <v>27</v>
      </c>
      <c r="H1259" s="127" t="s">
        <v>133</v>
      </c>
      <c r="I1259" s="122" t="s">
        <v>46</v>
      </c>
      <c r="J1259" s="122" t="s">
        <v>134</v>
      </c>
      <c r="K1259" s="122" t="s">
        <v>412</v>
      </c>
      <c r="L1259" s="122" t="s">
        <v>413</v>
      </c>
    </row>
    <row r="1260" spans="3:12">
      <c r="C1260" s="260" t="s">
        <v>47</v>
      </c>
      <c r="D1260" s="797"/>
      <c r="E1260" s="261"/>
      <c r="F1260" s="109">
        <v>30000</v>
      </c>
      <c r="G1260" s="262">
        <f t="shared" ref="G1260:G1268" si="138">E1260*F1260</f>
        <v>0</v>
      </c>
      <c r="H1260" s="263" t="s">
        <v>131</v>
      </c>
      <c r="I1260" s="110" t="s">
        <v>705</v>
      </c>
      <c r="J1260" s="110" t="str">
        <f>VLOOKUP(I1260,Presupuesto!$B$11:$C$566,2,0)</f>
        <v>SERVICIOS DE CAPACITACION.</v>
      </c>
      <c r="K1260" s="264" t="s">
        <v>1382</v>
      </c>
      <c r="L1260" s="110" t="s">
        <v>396</v>
      </c>
    </row>
    <row r="1261" spans="3:12">
      <c r="C1261" s="93" t="s">
        <v>48</v>
      </c>
      <c r="D1261" s="798"/>
      <c r="E1261" s="195">
        <v>10</v>
      </c>
      <c r="F1261" s="94">
        <v>0</v>
      </c>
      <c r="G1261" s="91">
        <f t="shared" si="138"/>
        <v>0</v>
      </c>
      <c r="H1261" s="155"/>
      <c r="I1261" s="92" t="s">
        <v>723</v>
      </c>
      <c r="J1261" s="92" t="str">
        <f>VLOOKUP(I1261,Presupuesto!$B$11:$C$566,2,0)</f>
        <v>SERVICIOS DE IMPRENTA PUBLIC.Y REPRODUCCION</v>
      </c>
      <c r="K1261" s="92" t="str">
        <f>$K$17</f>
        <v>Gobernabilidad y Procesos  de Gestión Descentralizada en Redes</v>
      </c>
      <c r="L1261" s="92" t="s">
        <v>414</v>
      </c>
    </row>
    <row r="1262" spans="3:12">
      <c r="C1262" s="93" t="s">
        <v>49</v>
      </c>
      <c r="D1262" s="798"/>
      <c r="E1262" s="195">
        <f>D1260</f>
        <v>0</v>
      </c>
      <c r="F1262" s="94">
        <v>150</v>
      </c>
      <c r="G1262" s="91">
        <f t="shared" si="138"/>
        <v>0</v>
      </c>
      <c r="H1262" s="155"/>
      <c r="I1262" s="92" t="s">
        <v>798</v>
      </c>
      <c r="J1262" s="92" t="str">
        <f>VLOOKUP(I1262,Presupuesto!$B$11:$C$566,2,0)</f>
        <v>ALIMENTOS B EBIDAS PARA PERSONAS</v>
      </c>
      <c r="K1262" s="92" t="str">
        <f t="shared" ref="K1262:K1269" si="139">$K$17</f>
        <v>Gobernabilidad y Procesos  de Gestión Descentralizada en Redes</v>
      </c>
      <c r="L1262" s="92" t="s">
        <v>398</v>
      </c>
    </row>
    <row r="1263" spans="3:12">
      <c r="C1263" s="93" t="s">
        <v>50</v>
      </c>
      <c r="D1263" s="798"/>
      <c r="E1263" s="145">
        <v>0</v>
      </c>
      <c r="F1263" s="112">
        <v>10000</v>
      </c>
      <c r="G1263" s="91">
        <f t="shared" si="138"/>
        <v>0</v>
      </c>
      <c r="H1263" s="155"/>
      <c r="I1263" s="258" t="s">
        <v>302</v>
      </c>
      <c r="J1263" s="92" t="str">
        <f>VLOOKUP(I1263,Presupuesto!$B$11:$C$566,2,0)</f>
        <v>PASAJES (26100-00)</v>
      </c>
      <c r="K1263" s="92" t="str">
        <f t="shared" si="139"/>
        <v>Gobernabilidad y Procesos  de Gestión Descentralizada en Redes</v>
      </c>
      <c r="L1263" s="92" t="s">
        <v>414</v>
      </c>
    </row>
    <row r="1264" spans="3:12">
      <c r="C1264" s="93" t="s">
        <v>421</v>
      </c>
      <c r="D1264" s="798"/>
      <c r="E1264" s="145">
        <v>0</v>
      </c>
      <c r="F1264" s="112">
        <v>250</v>
      </c>
      <c r="G1264" s="91">
        <f t="shared" si="138"/>
        <v>0</v>
      </c>
      <c r="H1264" s="155"/>
      <c r="I1264" s="92" t="s">
        <v>827</v>
      </c>
      <c r="J1264" s="92" t="str">
        <f>VLOOKUP(I1264,Presupuesto!$B$11:$C$566,2,0)</f>
        <v>PRODUCTOS PAPEL Y CARTON</v>
      </c>
      <c r="K1264" s="92" t="str">
        <f t="shared" si="139"/>
        <v>Gobernabilidad y Procesos  de Gestión Descentralizada en Redes</v>
      </c>
      <c r="L1264" s="92" t="s">
        <v>414</v>
      </c>
    </row>
    <row r="1265" spans="3:12">
      <c r="C1265" s="93" t="s">
        <v>51</v>
      </c>
      <c r="D1265" s="798"/>
      <c r="E1265" s="195">
        <f>(D1260*25)/500</f>
        <v>0</v>
      </c>
      <c r="F1265" s="94">
        <v>85</v>
      </c>
      <c r="G1265" s="91">
        <f t="shared" si="138"/>
        <v>0</v>
      </c>
      <c r="H1265" s="155"/>
      <c r="I1265" s="92" t="s">
        <v>827</v>
      </c>
      <c r="J1265" s="92" t="str">
        <f>VLOOKUP(I1265,Presupuesto!$B$11:$C$566,2,0)</f>
        <v>PRODUCTOS PAPEL Y CARTON</v>
      </c>
      <c r="K1265" s="92" t="str">
        <f t="shared" si="139"/>
        <v>Gobernabilidad y Procesos  de Gestión Descentralizada en Redes</v>
      </c>
      <c r="L1265" s="92" t="s">
        <v>414</v>
      </c>
    </row>
    <row r="1266" spans="3:12">
      <c r="C1266" s="93" t="s">
        <v>125</v>
      </c>
      <c r="D1266" s="798"/>
      <c r="E1266" s="195">
        <f>D1260/12</f>
        <v>0</v>
      </c>
      <c r="F1266" s="94">
        <v>36</v>
      </c>
      <c r="G1266" s="91">
        <f t="shared" si="138"/>
        <v>0</v>
      </c>
      <c r="H1266" s="155"/>
      <c r="I1266" s="92" t="s">
        <v>948</v>
      </c>
      <c r="J1266" s="92" t="str">
        <f>VLOOKUP(I1266,Presupuesto!$B$11:$C$566,2,0)</f>
        <v>UTILES DE ESCRITORIO, OFICINA Y ENSE¥ANZA</v>
      </c>
      <c r="K1266" s="92" t="str">
        <f t="shared" si="139"/>
        <v>Gobernabilidad y Procesos  de Gestión Descentralizada en Redes</v>
      </c>
      <c r="L1266" s="92" t="s">
        <v>414</v>
      </c>
    </row>
    <row r="1267" spans="3:12">
      <c r="C1267" s="93" t="s">
        <v>34</v>
      </c>
      <c r="D1267" s="798"/>
      <c r="E1267" s="195">
        <f>D1260/12</f>
        <v>0</v>
      </c>
      <c r="F1267" s="94">
        <v>80</v>
      </c>
      <c r="G1267" s="91">
        <f t="shared" si="138"/>
        <v>0</v>
      </c>
      <c r="H1267" s="155"/>
      <c r="I1267" s="92" t="s">
        <v>948</v>
      </c>
      <c r="J1267" s="92" t="str">
        <f>VLOOKUP(I1267,Presupuesto!$B$11:$C$566,2,0)</f>
        <v>UTILES DE ESCRITORIO, OFICINA Y ENSE¥ANZA</v>
      </c>
      <c r="K1267" s="92" t="str">
        <f t="shared" si="139"/>
        <v>Gobernabilidad y Procesos  de Gestión Descentralizada en Redes</v>
      </c>
      <c r="L1267" s="92" t="s">
        <v>414</v>
      </c>
    </row>
    <row r="1268" spans="3:12">
      <c r="C1268" s="103" t="s">
        <v>52</v>
      </c>
      <c r="D1268" s="798"/>
      <c r="E1268" s="207">
        <v>0</v>
      </c>
      <c r="F1268" s="113">
        <v>25</v>
      </c>
      <c r="G1268" s="91">
        <f t="shared" si="138"/>
        <v>0</v>
      </c>
      <c r="H1268" s="155"/>
      <c r="I1268" s="92" t="s">
        <v>948</v>
      </c>
      <c r="J1268" s="92" t="str">
        <f>VLOOKUP(I1268,Presupuesto!$B$11:$C$566,2,0)</f>
        <v>UTILES DE ESCRITORIO, OFICINA Y ENSE¥ANZA</v>
      </c>
      <c r="K1268" s="92" t="str">
        <f t="shared" si="139"/>
        <v>Gobernabilidad y Procesos  de Gestión Descentralizada en Redes</v>
      </c>
      <c r="L1268" s="92" t="s">
        <v>414</v>
      </c>
    </row>
    <row r="1269" spans="3:12" ht="15.75" thickBot="1">
      <c r="C1269" s="211" t="s">
        <v>434</v>
      </c>
      <c r="D1269" s="212">
        <v>0</v>
      </c>
      <c r="E1269" s="265">
        <v>0</v>
      </c>
      <c r="F1269" s="98">
        <f>HLOOKUP(C1269,$AH$2:$BU$3,2,0)</f>
        <v>1150</v>
      </c>
      <c r="G1269" s="99">
        <f>D1269*E1269*F1269</f>
        <v>0</v>
      </c>
      <c r="H1269" s="266"/>
      <c r="I1269" s="267" t="s">
        <v>303</v>
      </c>
      <c r="J1269" s="100" t="str">
        <f>VLOOKUP(I1269,Presupuesto!$B$11:$C$566,2,0)</f>
        <v>VIATICOS (26200-00)</v>
      </c>
      <c r="K1269" s="268" t="str">
        <f t="shared" si="139"/>
        <v>Gobernabilidad y Procesos  de Gestión Descentralizada en Redes</v>
      </c>
      <c r="L1269" s="268" t="s">
        <v>414</v>
      </c>
    </row>
    <row r="1270" spans="3:12" ht="15.75" thickBot="1"/>
    <row r="1271" spans="3:12" ht="15.75" thickBot="1">
      <c r="C1271" s="29" t="s">
        <v>43</v>
      </c>
      <c r="D1271" s="30">
        <f>SUM(G1278:G1287)</f>
        <v>0</v>
      </c>
      <c r="E1271" s="87"/>
      <c r="F1271" s="87"/>
      <c r="G1271" s="87"/>
      <c r="H1271" s="70"/>
      <c r="I1271" s="70"/>
      <c r="J1271" s="70"/>
      <c r="K1271" s="106"/>
    </row>
    <row r="1272" spans="3:12">
      <c r="C1272" s="69"/>
      <c r="D1272" s="31"/>
      <c r="E1272" s="87"/>
      <c r="F1272" s="87"/>
      <c r="G1272" s="87"/>
      <c r="H1272" s="70"/>
      <c r="I1272" s="70"/>
      <c r="J1272" s="70"/>
      <c r="K1272" s="106"/>
    </row>
    <row r="1273" spans="3:12">
      <c r="C1273" s="69"/>
      <c r="D1273" s="31"/>
      <c r="E1273" s="87"/>
      <c r="F1273" s="87"/>
      <c r="G1273" s="87"/>
      <c r="H1273" s="70"/>
      <c r="I1273" s="70"/>
      <c r="J1273" s="70"/>
      <c r="K1273" s="106"/>
    </row>
    <row r="1274" spans="3:12" ht="15.75">
      <c r="C1274" s="199" t="s">
        <v>394</v>
      </c>
      <c r="D1274" s="300"/>
      <c r="E1274" s="87"/>
      <c r="F1274" s="87"/>
      <c r="G1274" s="87"/>
      <c r="H1274" s="70"/>
      <c r="I1274" s="70"/>
      <c r="J1274" s="70"/>
      <c r="K1274" s="106"/>
    </row>
    <row r="1275" spans="3:12" ht="18.75">
      <c r="C1275" s="203" t="e">
        <f>IFERROR(VLOOKUP(D1274,'Desarrollo e Innov. Curricular'!$G:$H,2,FALSE),IFERROR(VLOOKUP(D1274,'Investigación Científica'!$G:$H,2,FALSE),IFERROR(VLOOKUP(D1274,'Vinculación Univ. Sociedad'!$G:$H,2,FALSE),IFERROR(VLOOKUP(D1274,'Docencia y Profesorado Universi'!$G:$H,2,FALSE),IFERROR(VLOOKUP(D1274,'Estudiantes y Graduados'!$G:$H,2,FALSE),IFERROR(VLOOKUP(D1274,'10Gestion Administrativa'!$G:$H,2,FALSE),IFERROR(VLOOKUP(D1274,'Gestión Académica'!$G:$H,2,FALSE),IFERROR(VLOOKUP(D1274,'Aseguramiento de la Calidad'!$G:$H,2,FALSE),IFERROR(VLOOKUP(D1274,'Gestión del Conocimiento'!$G:$H,2,FALSE),IFERROR(VLOOKUP(D1274,'Gobernabilidad y Procesos...'!$G:$H,2,FALSE),IFERROR(VLOOKUP(D1274,'Gestión del Talento Humano'!$G:$H,2,FALSE),IFERROR(VLOOKUP(D1274,'Internacionalización de la E.S.'!$G:$H,2,FALSE),IFERROR(VLOOKUP(D1274,'Cultura de Innovación Insti...'!$G:$H,2,FALSE),VLOOKUP(D1274,'Lo Esencial de la Reforma Univ.'!$G:$H,2,0))))))))))))))</f>
        <v>#N/A</v>
      </c>
      <c r="D1275" s="31"/>
      <c r="E1275" s="87"/>
      <c r="F1275" s="87"/>
      <c r="G1275" s="87"/>
      <c r="H1275" s="70"/>
      <c r="I1275" s="70"/>
      <c r="J1275" s="70"/>
      <c r="K1275" s="106"/>
    </row>
    <row r="1276" spans="3:12" ht="15.75" thickBot="1">
      <c r="C1276" s="69"/>
      <c r="D1276" s="31"/>
      <c r="E1276" s="87"/>
      <c r="F1276" s="87"/>
      <c r="G1276" s="87"/>
      <c r="H1276" s="70"/>
      <c r="I1276" s="70"/>
      <c r="J1276" s="70"/>
      <c r="K1276" s="106"/>
    </row>
    <row r="1277" spans="3:12" ht="30.75" thickBot="1">
      <c r="C1277" s="120" t="s">
        <v>44</v>
      </c>
      <c r="D1277" s="123" t="s">
        <v>45</v>
      </c>
      <c r="E1277" s="122" t="s">
        <v>55</v>
      </c>
      <c r="F1277" s="122" t="s">
        <v>57</v>
      </c>
      <c r="G1277" s="121" t="s">
        <v>27</v>
      </c>
      <c r="H1277" s="127" t="s">
        <v>133</v>
      </c>
      <c r="I1277" s="122" t="s">
        <v>46</v>
      </c>
      <c r="J1277" s="122" t="s">
        <v>134</v>
      </c>
      <c r="K1277" s="122" t="s">
        <v>412</v>
      </c>
      <c r="L1277" s="122" t="s">
        <v>413</v>
      </c>
    </row>
    <row r="1278" spans="3:12">
      <c r="C1278" s="260" t="s">
        <v>47</v>
      </c>
      <c r="D1278" s="797"/>
      <c r="E1278" s="261"/>
      <c r="F1278" s="109">
        <v>30000</v>
      </c>
      <c r="G1278" s="262">
        <f t="shared" ref="G1278:G1286" si="140">E1278*F1278</f>
        <v>0</v>
      </c>
      <c r="H1278" s="263" t="s">
        <v>131</v>
      </c>
      <c r="I1278" s="110" t="s">
        <v>705</v>
      </c>
      <c r="J1278" s="110" t="str">
        <f>VLOOKUP(I1278,Presupuesto!$B$11:$C$566,2,0)</f>
        <v>SERVICIOS DE CAPACITACION.</v>
      </c>
      <c r="K1278" s="264" t="s">
        <v>1382</v>
      </c>
      <c r="L1278" s="110" t="s">
        <v>396</v>
      </c>
    </row>
    <row r="1279" spans="3:12">
      <c r="C1279" s="93" t="s">
        <v>48</v>
      </c>
      <c r="D1279" s="798"/>
      <c r="E1279" s="195">
        <v>10</v>
      </c>
      <c r="F1279" s="94">
        <v>0</v>
      </c>
      <c r="G1279" s="91">
        <f t="shared" si="140"/>
        <v>0</v>
      </c>
      <c r="H1279" s="155"/>
      <c r="I1279" s="92" t="s">
        <v>723</v>
      </c>
      <c r="J1279" s="92" t="str">
        <f>VLOOKUP(I1279,Presupuesto!$B$11:$C$566,2,0)</f>
        <v>SERVICIOS DE IMPRENTA PUBLIC.Y REPRODUCCION</v>
      </c>
      <c r="K1279" s="92" t="str">
        <f>$K$17</f>
        <v>Gobernabilidad y Procesos  de Gestión Descentralizada en Redes</v>
      </c>
      <c r="L1279" s="92" t="s">
        <v>414</v>
      </c>
    </row>
    <row r="1280" spans="3:12">
      <c r="C1280" s="93" t="s">
        <v>49</v>
      </c>
      <c r="D1280" s="798"/>
      <c r="E1280" s="195">
        <f>D1278</f>
        <v>0</v>
      </c>
      <c r="F1280" s="94">
        <v>150</v>
      </c>
      <c r="G1280" s="91">
        <f t="shared" si="140"/>
        <v>0</v>
      </c>
      <c r="H1280" s="155"/>
      <c r="I1280" s="92" t="s">
        <v>798</v>
      </c>
      <c r="J1280" s="92" t="str">
        <f>VLOOKUP(I1280,Presupuesto!$B$11:$C$566,2,0)</f>
        <v>ALIMENTOS B EBIDAS PARA PERSONAS</v>
      </c>
      <c r="K1280" s="92" t="str">
        <f t="shared" ref="K1280:K1287" si="141">$K$17</f>
        <v>Gobernabilidad y Procesos  de Gestión Descentralizada en Redes</v>
      </c>
      <c r="L1280" s="92" t="s">
        <v>398</v>
      </c>
    </row>
    <row r="1281" spans="3:12">
      <c r="C1281" s="93" t="s">
        <v>50</v>
      </c>
      <c r="D1281" s="798"/>
      <c r="E1281" s="145">
        <v>0</v>
      </c>
      <c r="F1281" s="112">
        <v>10000</v>
      </c>
      <c r="G1281" s="91">
        <f t="shared" si="140"/>
        <v>0</v>
      </c>
      <c r="H1281" s="155"/>
      <c r="I1281" s="258" t="s">
        <v>302</v>
      </c>
      <c r="J1281" s="92" t="str">
        <f>VLOOKUP(I1281,Presupuesto!$B$11:$C$566,2,0)</f>
        <v>PASAJES (26100-00)</v>
      </c>
      <c r="K1281" s="92" t="str">
        <f t="shared" si="141"/>
        <v>Gobernabilidad y Procesos  de Gestión Descentralizada en Redes</v>
      </c>
      <c r="L1281" s="92" t="s">
        <v>414</v>
      </c>
    </row>
    <row r="1282" spans="3:12">
      <c r="C1282" s="93" t="s">
        <v>421</v>
      </c>
      <c r="D1282" s="798"/>
      <c r="E1282" s="145">
        <v>0</v>
      </c>
      <c r="F1282" s="112">
        <v>250</v>
      </c>
      <c r="G1282" s="91">
        <f t="shared" si="140"/>
        <v>0</v>
      </c>
      <c r="H1282" s="155"/>
      <c r="I1282" s="92" t="s">
        <v>827</v>
      </c>
      <c r="J1282" s="92" t="str">
        <f>VLOOKUP(I1282,Presupuesto!$B$11:$C$566,2,0)</f>
        <v>PRODUCTOS PAPEL Y CARTON</v>
      </c>
      <c r="K1282" s="92" t="str">
        <f t="shared" si="141"/>
        <v>Gobernabilidad y Procesos  de Gestión Descentralizada en Redes</v>
      </c>
      <c r="L1282" s="92" t="s">
        <v>414</v>
      </c>
    </row>
    <row r="1283" spans="3:12">
      <c r="C1283" s="93" t="s">
        <v>51</v>
      </c>
      <c r="D1283" s="798"/>
      <c r="E1283" s="195">
        <f>(D1278*25)/500</f>
        <v>0</v>
      </c>
      <c r="F1283" s="94">
        <v>85</v>
      </c>
      <c r="G1283" s="91">
        <f t="shared" si="140"/>
        <v>0</v>
      </c>
      <c r="H1283" s="155"/>
      <c r="I1283" s="92" t="s">
        <v>827</v>
      </c>
      <c r="J1283" s="92" t="str">
        <f>VLOOKUP(I1283,Presupuesto!$B$11:$C$566,2,0)</f>
        <v>PRODUCTOS PAPEL Y CARTON</v>
      </c>
      <c r="K1283" s="92" t="str">
        <f t="shared" si="141"/>
        <v>Gobernabilidad y Procesos  de Gestión Descentralizada en Redes</v>
      </c>
      <c r="L1283" s="92" t="s">
        <v>414</v>
      </c>
    </row>
    <row r="1284" spans="3:12">
      <c r="C1284" s="93" t="s">
        <v>125</v>
      </c>
      <c r="D1284" s="798"/>
      <c r="E1284" s="195">
        <f>D1278/12</f>
        <v>0</v>
      </c>
      <c r="F1284" s="94">
        <v>36</v>
      </c>
      <c r="G1284" s="91">
        <f t="shared" si="140"/>
        <v>0</v>
      </c>
      <c r="H1284" s="155"/>
      <c r="I1284" s="92" t="s">
        <v>948</v>
      </c>
      <c r="J1284" s="92" t="str">
        <f>VLOOKUP(I1284,Presupuesto!$B$11:$C$566,2,0)</f>
        <v>UTILES DE ESCRITORIO, OFICINA Y ENSE¥ANZA</v>
      </c>
      <c r="K1284" s="92" t="str">
        <f t="shared" si="141"/>
        <v>Gobernabilidad y Procesos  de Gestión Descentralizada en Redes</v>
      </c>
      <c r="L1284" s="92" t="s">
        <v>414</v>
      </c>
    </row>
    <row r="1285" spans="3:12">
      <c r="C1285" s="93" t="s">
        <v>34</v>
      </c>
      <c r="D1285" s="798"/>
      <c r="E1285" s="195">
        <f>D1278/12</f>
        <v>0</v>
      </c>
      <c r="F1285" s="94">
        <v>80</v>
      </c>
      <c r="G1285" s="91">
        <f t="shared" si="140"/>
        <v>0</v>
      </c>
      <c r="H1285" s="155"/>
      <c r="I1285" s="92" t="s">
        <v>948</v>
      </c>
      <c r="J1285" s="92" t="str">
        <f>VLOOKUP(I1285,Presupuesto!$B$11:$C$566,2,0)</f>
        <v>UTILES DE ESCRITORIO, OFICINA Y ENSE¥ANZA</v>
      </c>
      <c r="K1285" s="92" t="str">
        <f t="shared" si="141"/>
        <v>Gobernabilidad y Procesos  de Gestión Descentralizada en Redes</v>
      </c>
      <c r="L1285" s="92" t="s">
        <v>414</v>
      </c>
    </row>
    <row r="1286" spans="3:12">
      <c r="C1286" s="103" t="s">
        <v>52</v>
      </c>
      <c r="D1286" s="798"/>
      <c r="E1286" s="207">
        <v>0</v>
      </c>
      <c r="F1286" s="113">
        <v>25</v>
      </c>
      <c r="G1286" s="91">
        <f t="shared" si="140"/>
        <v>0</v>
      </c>
      <c r="H1286" s="155"/>
      <c r="I1286" s="92" t="s">
        <v>948</v>
      </c>
      <c r="J1286" s="92" t="str">
        <f>VLOOKUP(I1286,Presupuesto!$B$11:$C$566,2,0)</f>
        <v>UTILES DE ESCRITORIO, OFICINA Y ENSE¥ANZA</v>
      </c>
      <c r="K1286" s="92" t="str">
        <f t="shared" si="141"/>
        <v>Gobernabilidad y Procesos  de Gestión Descentralizada en Redes</v>
      </c>
      <c r="L1286" s="92" t="s">
        <v>414</v>
      </c>
    </row>
    <row r="1287" spans="3:12" ht="15.75" thickBot="1">
      <c r="C1287" s="211" t="s">
        <v>434</v>
      </c>
      <c r="D1287" s="212">
        <v>0</v>
      </c>
      <c r="E1287" s="265">
        <v>0</v>
      </c>
      <c r="F1287" s="98">
        <f>HLOOKUP(C1287,$AH$2:$BU$3,2,0)</f>
        <v>1150</v>
      </c>
      <c r="G1287" s="99">
        <f>D1287*E1287*F1287</f>
        <v>0</v>
      </c>
      <c r="H1287" s="266"/>
      <c r="I1287" s="267" t="s">
        <v>303</v>
      </c>
      <c r="J1287" s="100" t="str">
        <f>VLOOKUP(I1287,Presupuesto!$B$11:$C$566,2,0)</f>
        <v>VIATICOS (26200-00)</v>
      </c>
      <c r="K1287" s="268" t="str">
        <f t="shared" si="141"/>
        <v>Gobernabilidad y Procesos  de Gestión Descentralizada en Redes</v>
      </c>
      <c r="L1287" s="268" t="s">
        <v>414</v>
      </c>
    </row>
    <row r="1288" spans="3:12" ht="15.75" thickBot="1"/>
    <row r="1289" spans="3:12" ht="15.75" thickBot="1">
      <c r="C1289" s="29" t="s">
        <v>43</v>
      </c>
      <c r="D1289" s="30">
        <f>SUM(G1296:G1305)</f>
        <v>0</v>
      </c>
      <c r="E1289" s="87"/>
      <c r="F1289" s="87"/>
      <c r="G1289" s="87"/>
      <c r="H1289" s="70"/>
      <c r="I1289" s="70"/>
      <c r="J1289" s="70"/>
      <c r="K1289" s="106"/>
    </row>
    <row r="1290" spans="3:12">
      <c r="C1290" s="69"/>
      <c r="D1290" s="31"/>
      <c r="E1290" s="87"/>
      <c r="F1290" s="87"/>
      <c r="G1290" s="87"/>
      <c r="H1290" s="70"/>
      <c r="I1290" s="70"/>
      <c r="J1290" s="70"/>
      <c r="K1290" s="106"/>
    </row>
    <row r="1291" spans="3:12">
      <c r="C1291" s="69"/>
      <c r="D1291" s="31"/>
      <c r="E1291" s="87"/>
      <c r="F1291" s="87"/>
      <c r="G1291" s="87"/>
      <c r="H1291" s="70"/>
      <c r="I1291" s="70"/>
      <c r="J1291" s="70"/>
      <c r="K1291" s="106"/>
    </row>
    <row r="1292" spans="3:12" ht="15.75">
      <c r="C1292" s="199" t="s">
        <v>394</v>
      </c>
      <c r="D1292" s="300"/>
      <c r="E1292" s="87"/>
      <c r="F1292" s="87"/>
      <c r="G1292" s="87"/>
      <c r="H1292" s="70"/>
      <c r="I1292" s="70"/>
      <c r="J1292" s="70"/>
      <c r="K1292" s="106"/>
    </row>
    <row r="1293" spans="3:12" ht="18.75">
      <c r="C1293" s="203" t="e">
        <f>IFERROR(VLOOKUP(D1292,'Desarrollo e Innov. Curricular'!$G:$H,2,FALSE),IFERROR(VLOOKUP(D1292,'Investigación Científica'!$G:$H,2,FALSE),IFERROR(VLOOKUP(D1292,'Vinculación Univ. Sociedad'!$G:$H,2,FALSE),IFERROR(VLOOKUP(D1292,'Docencia y Profesorado Universi'!$G:$H,2,FALSE),IFERROR(VLOOKUP(D1292,'Estudiantes y Graduados'!$G:$H,2,FALSE),IFERROR(VLOOKUP(D1292,'10Gestion Administrativa'!$G:$H,2,FALSE),IFERROR(VLOOKUP(D1292,'Gestión Académica'!$G:$H,2,FALSE),IFERROR(VLOOKUP(D1292,'Aseguramiento de la Calidad'!$G:$H,2,FALSE),IFERROR(VLOOKUP(D1292,'Gestión del Conocimiento'!$G:$H,2,FALSE),IFERROR(VLOOKUP(D1292,'Gobernabilidad y Procesos...'!$G:$H,2,FALSE),IFERROR(VLOOKUP(D1292,'Gestión del Talento Humano'!$G:$H,2,FALSE),IFERROR(VLOOKUP(D1292,'Internacionalización de la E.S.'!$G:$H,2,FALSE),IFERROR(VLOOKUP(D1292,'Cultura de Innovación Insti...'!$G:$H,2,FALSE),VLOOKUP(D1292,'Lo Esencial de la Reforma Univ.'!$G:$H,2,0))))))))))))))</f>
        <v>#N/A</v>
      </c>
      <c r="D1293" s="31"/>
      <c r="E1293" s="87"/>
      <c r="F1293" s="87"/>
      <c r="G1293" s="87"/>
      <c r="H1293" s="70"/>
      <c r="I1293" s="70"/>
      <c r="J1293" s="70"/>
      <c r="K1293" s="106"/>
    </row>
    <row r="1294" spans="3:12" ht="15.75" thickBot="1">
      <c r="C1294" s="69"/>
      <c r="D1294" s="31"/>
      <c r="E1294" s="87"/>
      <c r="F1294" s="87"/>
      <c r="G1294" s="87"/>
      <c r="H1294" s="70"/>
      <c r="I1294" s="70"/>
      <c r="J1294" s="70"/>
      <c r="K1294" s="106"/>
    </row>
    <row r="1295" spans="3:12" ht="30.75" thickBot="1">
      <c r="C1295" s="120" t="s">
        <v>44</v>
      </c>
      <c r="D1295" s="123" t="s">
        <v>45</v>
      </c>
      <c r="E1295" s="122" t="s">
        <v>55</v>
      </c>
      <c r="F1295" s="122" t="s">
        <v>57</v>
      </c>
      <c r="G1295" s="121" t="s">
        <v>27</v>
      </c>
      <c r="H1295" s="127" t="s">
        <v>133</v>
      </c>
      <c r="I1295" s="122" t="s">
        <v>46</v>
      </c>
      <c r="J1295" s="122" t="s">
        <v>134</v>
      </c>
      <c r="K1295" s="122" t="s">
        <v>412</v>
      </c>
      <c r="L1295" s="122" t="s">
        <v>413</v>
      </c>
    </row>
    <row r="1296" spans="3:12">
      <c r="C1296" s="260" t="s">
        <v>47</v>
      </c>
      <c r="D1296" s="797"/>
      <c r="E1296" s="261"/>
      <c r="F1296" s="109">
        <v>30000</v>
      </c>
      <c r="G1296" s="262">
        <f t="shared" ref="G1296:G1304" si="142">E1296*F1296</f>
        <v>0</v>
      </c>
      <c r="H1296" s="263" t="s">
        <v>131</v>
      </c>
      <c r="I1296" s="110" t="s">
        <v>705</v>
      </c>
      <c r="J1296" s="110" t="str">
        <f>VLOOKUP(I1296,Presupuesto!$B$11:$C$566,2,0)</f>
        <v>SERVICIOS DE CAPACITACION.</v>
      </c>
      <c r="K1296" s="264" t="s">
        <v>1382</v>
      </c>
      <c r="L1296" s="110" t="s">
        <v>396</v>
      </c>
    </row>
    <row r="1297" spans="3:12">
      <c r="C1297" s="93" t="s">
        <v>48</v>
      </c>
      <c r="D1297" s="798"/>
      <c r="E1297" s="195">
        <v>10</v>
      </c>
      <c r="F1297" s="94">
        <v>0</v>
      </c>
      <c r="G1297" s="91">
        <f t="shared" si="142"/>
        <v>0</v>
      </c>
      <c r="H1297" s="155"/>
      <c r="I1297" s="92" t="s">
        <v>723</v>
      </c>
      <c r="J1297" s="92" t="str">
        <f>VLOOKUP(I1297,Presupuesto!$B$11:$C$566,2,0)</f>
        <v>SERVICIOS DE IMPRENTA PUBLIC.Y REPRODUCCION</v>
      </c>
      <c r="K1297" s="92" t="str">
        <f>$K$17</f>
        <v>Gobernabilidad y Procesos  de Gestión Descentralizada en Redes</v>
      </c>
      <c r="L1297" s="92" t="s">
        <v>414</v>
      </c>
    </row>
    <row r="1298" spans="3:12">
      <c r="C1298" s="93" t="s">
        <v>49</v>
      </c>
      <c r="D1298" s="798"/>
      <c r="E1298" s="195">
        <f>D1296</f>
        <v>0</v>
      </c>
      <c r="F1298" s="94">
        <v>150</v>
      </c>
      <c r="G1298" s="91">
        <f t="shared" si="142"/>
        <v>0</v>
      </c>
      <c r="H1298" s="155"/>
      <c r="I1298" s="92" t="s">
        <v>798</v>
      </c>
      <c r="J1298" s="92" t="str">
        <f>VLOOKUP(I1298,Presupuesto!$B$11:$C$566,2,0)</f>
        <v>ALIMENTOS B EBIDAS PARA PERSONAS</v>
      </c>
      <c r="K1298" s="92" t="str">
        <f t="shared" ref="K1298:K1305" si="143">$K$17</f>
        <v>Gobernabilidad y Procesos  de Gestión Descentralizada en Redes</v>
      </c>
      <c r="L1298" s="92" t="s">
        <v>398</v>
      </c>
    </row>
    <row r="1299" spans="3:12">
      <c r="C1299" s="93" t="s">
        <v>50</v>
      </c>
      <c r="D1299" s="798"/>
      <c r="E1299" s="145">
        <v>0</v>
      </c>
      <c r="F1299" s="112">
        <v>10000</v>
      </c>
      <c r="G1299" s="91">
        <f t="shared" si="142"/>
        <v>0</v>
      </c>
      <c r="H1299" s="155"/>
      <c r="I1299" s="258" t="s">
        <v>302</v>
      </c>
      <c r="J1299" s="92" t="str">
        <f>VLOOKUP(I1299,Presupuesto!$B$11:$C$566,2,0)</f>
        <v>PASAJES (26100-00)</v>
      </c>
      <c r="K1299" s="92" t="str">
        <f t="shared" si="143"/>
        <v>Gobernabilidad y Procesos  de Gestión Descentralizada en Redes</v>
      </c>
      <c r="L1299" s="92" t="s">
        <v>414</v>
      </c>
    </row>
    <row r="1300" spans="3:12">
      <c r="C1300" s="93" t="s">
        <v>421</v>
      </c>
      <c r="D1300" s="798"/>
      <c r="E1300" s="145">
        <v>0</v>
      </c>
      <c r="F1300" s="112">
        <v>250</v>
      </c>
      <c r="G1300" s="91">
        <f t="shared" si="142"/>
        <v>0</v>
      </c>
      <c r="H1300" s="155"/>
      <c r="I1300" s="92" t="s">
        <v>827</v>
      </c>
      <c r="J1300" s="92" t="str">
        <f>VLOOKUP(I1300,Presupuesto!$B$11:$C$566,2,0)</f>
        <v>PRODUCTOS PAPEL Y CARTON</v>
      </c>
      <c r="K1300" s="92" t="str">
        <f t="shared" si="143"/>
        <v>Gobernabilidad y Procesos  de Gestión Descentralizada en Redes</v>
      </c>
      <c r="L1300" s="92" t="s">
        <v>414</v>
      </c>
    </row>
    <row r="1301" spans="3:12">
      <c r="C1301" s="93" t="s">
        <v>51</v>
      </c>
      <c r="D1301" s="798"/>
      <c r="E1301" s="195">
        <f>(D1296*25)/500</f>
        <v>0</v>
      </c>
      <c r="F1301" s="94">
        <v>85</v>
      </c>
      <c r="G1301" s="91">
        <f t="shared" si="142"/>
        <v>0</v>
      </c>
      <c r="H1301" s="155"/>
      <c r="I1301" s="92" t="s">
        <v>827</v>
      </c>
      <c r="J1301" s="92" t="str">
        <f>VLOOKUP(I1301,Presupuesto!$B$11:$C$566,2,0)</f>
        <v>PRODUCTOS PAPEL Y CARTON</v>
      </c>
      <c r="K1301" s="92" t="str">
        <f t="shared" si="143"/>
        <v>Gobernabilidad y Procesos  de Gestión Descentralizada en Redes</v>
      </c>
      <c r="L1301" s="92" t="s">
        <v>414</v>
      </c>
    </row>
    <row r="1302" spans="3:12">
      <c r="C1302" s="93" t="s">
        <v>125</v>
      </c>
      <c r="D1302" s="798"/>
      <c r="E1302" s="195">
        <f>D1296/12</f>
        <v>0</v>
      </c>
      <c r="F1302" s="94">
        <v>36</v>
      </c>
      <c r="G1302" s="91">
        <f t="shared" si="142"/>
        <v>0</v>
      </c>
      <c r="H1302" s="155"/>
      <c r="I1302" s="92" t="s">
        <v>948</v>
      </c>
      <c r="J1302" s="92" t="str">
        <f>VLOOKUP(I1302,Presupuesto!$B$11:$C$566,2,0)</f>
        <v>UTILES DE ESCRITORIO, OFICINA Y ENSE¥ANZA</v>
      </c>
      <c r="K1302" s="92" t="str">
        <f t="shared" si="143"/>
        <v>Gobernabilidad y Procesos  de Gestión Descentralizada en Redes</v>
      </c>
      <c r="L1302" s="92" t="s">
        <v>414</v>
      </c>
    </row>
    <row r="1303" spans="3:12">
      <c r="C1303" s="93" t="s">
        <v>34</v>
      </c>
      <c r="D1303" s="798"/>
      <c r="E1303" s="195">
        <f>D1296/12</f>
        <v>0</v>
      </c>
      <c r="F1303" s="94">
        <v>80</v>
      </c>
      <c r="G1303" s="91">
        <f t="shared" si="142"/>
        <v>0</v>
      </c>
      <c r="H1303" s="155"/>
      <c r="I1303" s="92" t="s">
        <v>948</v>
      </c>
      <c r="J1303" s="92" t="str">
        <f>VLOOKUP(I1303,Presupuesto!$B$11:$C$566,2,0)</f>
        <v>UTILES DE ESCRITORIO, OFICINA Y ENSE¥ANZA</v>
      </c>
      <c r="K1303" s="92" t="str">
        <f t="shared" si="143"/>
        <v>Gobernabilidad y Procesos  de Gestión Descentralizada en Redes</v>
      </c>
      <c r="L1303" s="92" t="s">
        <v>414</v>
      </c>
    </row>
    <row r="1304" spans="3:12">
      <c r="C1304" s="103" t="s">
        <v>52</v>
      </c>
      <c r="D1304" s="798"/>
      <c r="E1304" s="207">
        <v>0</v>
      </c>
      <c r="F1304" s="113">
        <v>25</v>
      </c>
      <c r="G1304" s="91">
        <f t="shared" si="142"/>
        <v>0</v>
      </c>
      <c r="H1304" s="155"/>
      <c r="I1304" s="92" t="s">
        <v>948</v>
      </c>
      <c r="J1304" s="92" t="str">
        <f>VLOOKUP(I1304,Presupuesto!$B$11:$C$566,2,0)</f>
        <v>UTILES DE ESCRITORIO, OFICINA Y ENSE¥ANZA</v>
      </c>
      <c r="K1304" s="92" t="str">
        <f t="shared" si="143"/>
        <v>Gobernabilidad y Procesos  de Gestión Descentralizada en Redes</v>
      </c>
      <c r="L1304" s="92" t="s">
        <v>414</v>
      </c>
    </row>
    <row r="1305" spans="3:12" ht="15.75" thickBot="1">
      <c r="C1305" s="211" t="s">
        <v>434</v>
      </c>
      <c r="D1305" s="212">
        <v>0</v>
      </c>
      <c r="E1305" s="265">
        <v>0</v>
      </c>
      <c r="F1305" s="98">
        <f>HLOOKUP(C1305,$AH$2:$BU$3,2,0)</f>
        <v>1150</v>
      </c>
      <c r="G1305" s="99">
        <f>D1305*E1305*F1305</f>
        <v>0</v>
      </c>
      <c r="H1305" s="266"/>
      <c r="I1305" s="267" t="s">
        <v>303</v>
      </c>
      <c r="J1305" s="100" t="str">
        <f>VLOOKUP(I1305,Presupuesto!$B$11:$C$566,2,0)</f>
        <v>VIATICOS (26200-00)</v>
      </c>
      <c r="K1305" s="268" t="str">
        <f t="shared" si="143"/>
        <v>Gobernabilidad y Procesos  de Gestión Descentralizada en Redes</v>
      </c>
      <c r="L1305" s="268" t="s">
        <v>414</v>
      </c>
    </row>
    <row r="1306" spans="3:12" ht="15.75" thickBot="1"/>
    <row r="1307" spans="3:12" ht="15.75" thickBot="1">
      <c r="C1307" s="29" t="s">
        <v>43</v>
      </c>
      <c r="D1307" s="30">
        <f>SUM(G1314:G1323)</f>
        <v>0</v>
      </c>
      <c r="E1307" s="87"/>
      <c r="F1307" s="87"/>
      <c r="G1307" s="87"/>
      <c r="H1307" s="70"/>
      <c r="I1307" s="70"/>
      <c r="J1307" s="70"/>
      <c r="K1307" s="106"/>
    </row>
    <row r="1308" spans="3:12">
      <c r="C1308" s="69"/>
      <c r="D1308" s="31"/>
      <c r="E1308" s="87"/>
      <c r="F1308" s="87"/>
      <c r="G1308" s="87"/>
      <c r="H1308" s="70"/>
      <c r="I1308" s="70"/>
      <c r="J1308" s="70"/>
      <c r="K1308" s="106"/>
    </row>
    <row r="1309" spans="3:12">
      <c r="C1309" s="69"/>
      <c r="D1309" s="31"/>
      <c r="E1309" s="87"/>
      <c r="F1309" s="87"/>
      <c r="G1309" s="87"/>
      <c r="H1309" s="70"/>
      <c r="I1309" s="70"/>
      <c r="J1309" s="70"/>
      <c r="K1309" s="106"/>
    </row>
    <row r="1310" spans="3:12" ht="15.75">
      <c r="C1310" s="199" t="s">
        <v>394</v>
      </c>
      <c r="D1310" s="300"/>
      <c r="E1310" s="87"/>
      <c r="F1310" s="87"/>
      <c r="G1310" s="87"/>
      <c r="H1310" s="70"/>
      <c r="I1310" s="70"/>
      <c r="J1310" s="70"/>
      <c r="K1310" s="106"/>
    </row>
    <row r="1311" spans="3:12" ht="18.75">
      <c r="C1311" s="203" t="e">
        <f>IFERROR(VLOOKUP(D1310,'Desarrollo e Innov. Curricular'!$G:$H,2,FALSE),IFERROR(VLOOKUP(D1310,'Investigación Científica'!$G:$H,2,FALSE),IFERROR(VLOOKUP(D1310,'Vinculación Univ. Sociedad'!$G:$H,2,FALSE),IFERROR(VLOOKUP(D1310,'Docencia y Profesorado Universi'!$G:$H,2,FALSE),IFERROR(VLOOKUP(D1310,'Estudiantes y Graduados'!$G:$H,2,FALSE),IFERROR(VLOOKUP(D1310,'10Gestion Administrativa'!$G:$H,2,FALSE),IFERROR(VLOOKUP(D1310,'Gestión Académica'!$G:$H,2,FALSE),IFERROR(VLOOKUP(D1310,'Aseguramiento de la Calidad'!$G:$H,2,FALSE),IFERROR(VLOOKUP(D1310,'Gestión del Conocimiento'!$G:$H,2,FALSE),IFERROR(VLOOKUP(D1310,'Gobernabilidad y Procesos...'!$G:$H,2,FALSE),IFERROR(VLOOKUP(D1310,'Gestión del Talento Humano'!$G:$H,2,FALSE),IFERROR(VLOOKUP(D1310,'Internacionalización de la E.S.'!$G:$H,2,FALSE),IFERROR(VLOOKUP(D1310,'Cultura de Innovación Insti...'!$G:$H,2,FALSE),VLOOKUP(D1310,'Lo Esencial de la Reforma Univ.'!$G:$H,2,0))))))))))))))</f>
        <v>#N/A</v>
      </c>
      <c r="D1311" s="31"/>
      <c r="E1311" s="87"/>
      <c r="F1311" s="87"/>
      <c r="G1311" s="87"/>
      <c r="H1311" s="70"/>
      <c r="I1311" s="70"/>
      <c r="J1311" s="70"/>
      <c r="K1311" s="106"/>
    </row>
    <row r="1312" spans="3:12" ht="15.75" thickBot="1">
      <c r="C1312" s="69"/>
      <c r="D1312" s="31"/>
      <c r="E1312" s="87"/>
      <c r="F1312" s="87"/>
      <c r="G1312" s="87"/>
      <c r="H1312" s="70"/>
      <c r="I1312" s="70"/>
      <c r="J1312" s="70"/>
      <c r="K1312" s="106"/>
    </row>
    <row r="1313" spans="3:12" ht="30.75" thickBot="1">
      <c r="C1313" s="120" t="s">
        <v>44</v>
      </c>
      <c r="D1313" s="123" t="s">
        <v>45</v>
      </c>
      <c r="E1313" s="122" t="s">
        <v>55</v>
      </c>
      <c r="F1313" s="122" t="s">
        <v>57</v>
      </c>
      <c r="G1313" s="121" t="s">
        <v>27</v>
      </c>
      <c r="H1313" s="127" t="s">
        <v>133</v>
      </c>
      <c r="I1313" s="122" t="s">
        <v>46</v>
      </c>
      <c r="J1313" s="122" t="s">
        <v>134</v>
      </c>
      <c r="K1313" s="122" t="s">
        <v>412</v>
      </c>
      <c r="L1313" s="122" t="s">
        <v>413</v>
      </c>
    </row>
    <row r="1314" spans="3:12">
      <c r="C1314" s="260" t="s">
        <v>47</v>
      </c>
      <c r="D1314" s="797"/>
      <c r="E1314" s="261"/>
      <c r="F1314" s="109">
        <v>30000</v>
      </c>
      <c r="G1314" s="262">
        <f t="shared" ref="G1314:G1322" si="144">E1314*F1314</f>
        <v>0</v>
      </c>
      <c r="H1314" s="263" t="s">
        <v>131</v>
      </c>
      <c r="I1314" s="110" t="s">
        <v>705</v>
      </c>
      <c r="J1314" s="110" t="str">
        <f>VLOOKUP(I1314,Presupuesto!$B$11:$C$566,2,0)</f>
        <v>SERVICIOS DE CAPACITACION.</v>
      </c>
      <c r="K1314" s="264" t="s">
        <v>1382</v>
      </c>
      <c r="L1314" s="110" t="s">
        <v>396</v>
      </c>
    </row>
    <row r="1315" spans="3:12">
      <c r="C1315" s="93" t="s">
        <v>48</v>
      </c>
      <c r="D1315" s="798"/>
      <c r="E1315" s="195">
        <v>10</v>
      </c>
      <c r="F1315" s="94">
        <v>0</v>
      </c>
      <c r="G1315" s="91">
        <f t="shared" si="144"/>
        <v>0</v>
      </c>
      <c r="H1315" s="155"/>
      <c r="I1315" s="92" t="s">
        <v>723</v>
      </c>
      <c r="J1315" s="92" t="str">
        <f>VLOOKUP(I1315,Presupuesto!$B$11:$C$566,2,0)</f>
        <v>SERVICIOS DE IMPRENTA PUBLIC.Y REPRODUCCION</v>
      </c>
      <c r="K1315" s="92" t="str">
        <f>$K$17</f>
        <v>Gobernabilidad y Procesos  de Gestión Descentralizada en Redes</v>
      </c>
      <c r="L1315" s="92" t="s">
        <v>414</v>
      </c>
    </row>
    <row r="1316" spans="3:12">
      <c r="C1316" s="93" t="s">
        <v>49</v>
      </c>
      <c r="D1316" s="798"/>
      <c r="E1316" s="195">
        <f>D1314</f>
        <v>0</v>
      </c>
      <c r="F1316" s="94">
        <v>150</v>
      </c>
      <c r="G1316" s="91">
        <f t="shared" si="144"/>
        <v>0</v>
      </c>
      <c r="H1316" s="155"/>
      <c r="I1316" s="92" t="s">
        <v>798</v>
      </c>
      <c r="J1316" s="92" t="str">
        <f>VLOOKUP(I1316,Presupuesto!$B$11:$C$566,2,0)</f>
        <v>ALIMENTOS B EBIDAS PARA PERSONAS</v>
      </c>
      <c r="K1316" s="92" t="str">
        <f t="shared" ref="K1316:K1323" si="145">$K$17</f>
        <v>Gobernabilidad y Procesos  de Gestión Descentralizada en Redes</v>
      </c>
      <c r="L1316" s="92" t="s">
        <v>398</v>
      </c>
    </row>
    <row r="1317" spans="3:12">
      <c r="C1317" s="93" t="s">
        <v>50</v>
      </c>
      <c r="D1317" s="798"/>
      <c r="E1317" s="145">
        <v>0</v>
      </c>
      <c r="F1317" s="112">
        <v>10000</v>
      </c>
      <c r="G1317" s="91">
        <f t="shared" si="144"/>
        <v>0</v>
      </c>
      <c r="H1317" s="155"/>
      <c r="I1317" s="258" t="s">
        <v>302</v>
      </c>
      <c r="J1317" s="92" t="str">
        <f>VLOOKUP(I1317,Presupuesto!$B$11:$C$566,2,0)</f>
        <v>PASAJES (26100-00)</v>
      </c>
      <c r="K1317" s="92" t="str">
        <f t="shared" si="145"/>
        <v>Gobernabilidad y Procesos  de Gestión Descentralizada en Redes</v>
      </c>
      <c r="L1317" s="92" t="s">
        <v>414</v>
      </c>
    </row>
    <row r="1318" spans="3:12">
      <c r="C1318" s="93" t="s">
        <v>421</v>
      </c>
      <c r="D1318" s="798"/>
      <c r="E1318" s="145">
        <v>0</v>
      </c>
      <c r="F1318" s="112">
        <v>250</v>
      </c>
      <c r="G1318" s="91">
        <f t="shared" si="144"/>
        <v>0</v>
      </c>
      <c r="H1318" s="155"/>
      <c r="I1318" s="92" t="s">
        <v>827</v>
      </c>
      <c r="J1318" s="92" t="str">
        <f>VLOOKUP(I1318,Presupuesto!$B$11:$C$566,2,0)</f>
        <v>PRODUCTOS PAPEL Y CARTON</v>
      </c>
      <c r="K1318" s="92" t="str">
        <f t="shared" si="145"/>
        <v>Gobernabilidad y Procesos  de Gestión Descentralizada en Redes</v>
      </c>
      <c r="L1318" s="92" t="s">
        <v>414</v>
      </c>
    </row>
    <row r="1319" spans="3:12">
      <c r="C1319" s="93" t="s">
        <v>51</v>
      </c>
      <c r="D1319" s="798"/>
      <c r="E1319" s="195">
        <f>(D1314*25)/500</f>
        <v>0</v>
      </c>
      <c r="F1319" s="94">
        <v>85</v>
      </c>
      <c r="G1319" s="91">
        <f t="shared" si="144"/>
        <v>0</v>
      </c>
      <c r="H1319" s="155"/>
      <c r="I1319" s="92" t="s">
        <v>827</v>
      </c>
      <c r="J1319" s="92" t="str">
        <f>VLOOKUP(I1319,Presupuesto!$B$11:$C$566,2,0)</f>
        <v>PRODUCTOS PAPEL Y CARTON</v>
      </c>
      <c r="K1319" s="92" t="str">
        <f t="shared" si="145"/>
        <v>Gobernabilidad y Procesos  de Gestión Descentralizada en Redes</v>
      </c>
      <c r="L1319" s="92" t="s">
        <v>414</v>
      </c>
    </row>
    <row r="1320" spans="3:12">
      <c r="C1320" s="93" t="s">
        <v>125</v>
      </c>
      <c r="D1320" s="798"/>
      <c r="E1320" s="195">
        <f>D1314/12</f>
        <v>0</v>
      </c>
      <c r="F1320" s="94">
        <v>36</v>
      </c>
      <c r="G1320" s="91">
        <f t="shared" si="144"/>
        <v>0</v>
      </c>
      <c r="H1320" s="155"/>
      <c r="I1320" s="92" t="s">
        <v>948</v>
      </c>
      <c r="J1320" s="92" t="str">
        <f>VLOOKUP(I1320,Presupuesto!$B$11:$C$566,2,0)</f>
        <v>UTILES DE ESCRITORIO, OFICINA Y ENSE¥ANZA</v>
      </c>
      <c r="K1320" s="92" t="str">
        <f t="shared" si="145"/>
        <v>Gobernabilidad y Procesos  de Gestión Descentralizada en Redes</v>
      </c>
      <c r="L1320" s="92" t="s">
        <v>414</v>
      </c>
    </row>
    <row r="1321" spans="3:12">
      <c r="C1321" s="93" t="s">
        <v>34</v>
      </c>
      <c r="D1321" s="798"/>
      <c r="E1321" s="195">
        <f>D1314/12</f>
        <v>0</v>
      </c>
      <c r="F1321" s="94">
        <v>80</v>
      </c>
      <c r="G1321" s="91">
        <f t="shared" si="144"/>
        <v>0</v>
      </c>
      <c r="H1321" s="155"/>
      <c r="I1321" s="92" t="s">
        <v>948</v>
      </c>
      <c r="J1321" s="92" t="str">
        <f>VLOOKUP(I1321,Presupuesto!$B$11:$C$566,2,0)</f>
        <v>UTILES DE ESCRITORIO, OFICINA Y ENSE¥ANZA</v>
      </c>
      <c r="K1321" s="92" t="str">
        <f t="shared" si="145"/>
        <v>Gobernabilidad y Procesos  de Gestión Descentralizada en Redes</v>
      </c>
      <c r="L1321" s="92" t="s">
        <v>414</v>
      </c>
    </row>
    <row r="1322" spans="3:12">
      <c r="C1322" s="103" t="s">
        <v>52</v>
      </c>
      <c r="D1322" s="798"/>
      <c r="E1322" s="207">
        <v>0</v>
      </c>
      <c r="F1322" s="113">
        <v>25</v>
      </c>
      <c r="G1322" s="91">
        <f t="shared" si="144"/>
        <v>0</v>
      </c>
      <c r="H1322" s="155"/>
      <c r="I1322" s="92" t="s">
        <v>948</v>
      </c>
      <c r="J1322" s="92" t="str">
        <f>VLOOKUP(I1322,Presupuesto!$B$11:$C$566,2,0)</f>
        <v>UTILES DE ESCRITORIO, OFICINA Y ENSE¥ANZA</v>
      </c>
      <c r="K1322" s="92" t="str">
        <f t="shared" si="145"/>
        <v>Gobernabilidad y Procesos  de Gestión Descentralizada en Redes</v>
      </c>
      <c r="L1322" s="92" t="s">
        <v>414</v>
      </c>
    </row>
    <row r="1323" spans="3:12" ht="15.75" thickBot="1">
      <c r="C1323" s="211" t="s">
        <v>434</v>
      </c>
      <c r="D1323" s="212">
        <v>0</v>
      </c>
      <c r="E1323" s="265">
        <v>0</v>
      </c>
      <c r="F1323" s="98">
        <f>HLOOKUP(C1323,$AH$2:$BU$3,2,0)</f>
        <v>1150</v>
      </c>
      <c r="G1323" s="99">
        <f>D1323*E1323*F1323</f>
        <v>0</v>
      </c>
      <c r="H1323" s="266"/>
      <c r="I1323" s="267" t="s">
        <v>303</v>
      </c>
      <c r="J1323" s="100" t="str">
        <f>VLOOKUP(I1323,Presupuesto!$B$11:$C$566,2,0)</f>
        <v>VIATICOS (26200-00)</v>
      </c>
      <c r="K1323" s="268" t="str">
        <f t="shared" si="145"/>
        <v>Gobernabilidad y Procesos  de Gestión Descentralizada en Redes</v>
      </c>
      <c r="L1323" s="268" t="s">
        <v>414</v>
      </c>
    </row>
    <row r="1324" spans="3:12" ht="15.75" thickBot="1"/>
    <row r="1325" spans="3:12" ht="15.75" thickBot="1">
      <c r="C1325" s="29" t="s">
        <v>43</v>
      </c>
      <c r="D1325" s="30">
        <f>SUM(G1332:G1341)</f>
        <v>0</v>
      </c>
      <c r="E1325" s="87"/>
      <c r="F1325" s="87"/>
      <c r="G1325" s="87"/>
      <c r="H1325" s="70"/>
      <c r="I1325" s="70"/>
      <c r="J1325" s="70"/>
      <c r="K1325" s="106"/>
    </row>
    <row r="1326" spans="3:12">
      <c r="C1326" s="69"/>
      <c r="D1326" s="31"/>
      <c r="E1326" s="87"/>
      <c r="F1326" s="87"/>
      <c r="G1326" s="87"/>
      <c r="H1326" s="70"/>
      <c r="I1326" s="70"/>
      <c r="J1326" s="70"/>
      <c r="K1326" s="106"/>
    </row>
    <row r="1327" spans="3:12">
      <c r="C1327" s="69"/>
      <c r="D1327" s="31"/>
      <c r="E1327" s="87"/>
      <c r="F1327" s="87"/>
      <c r="G1327" s="87"/>
      <c r="H1327" s="70"/>
      <c r="I1327" s="70"/>
      <c r="J1327" s="70"/>
      <c r="K1327" s="106"/>
    </row>
    <row r="1328" spans="3:12" ht="15.75">
      <c r="C1328" s="199" t="s">
        <v>394</v>
      </c>
      <c r="D1328" s="300"/>
      <c r="E1328" s="87"/>
      <c r="F1328" s="87"/>
      <c r="G1328" s="87"/>
      <c r="H1328" s="70"/>
      <c r="I1328" s="70"/>
      <c r="J1328" s="70"/>
      <c r="K1328" s="106"/>
    </row>
    <row r="1329" spans="3:12" ht="18.75">
      <c r="C1329" s="203" t="e">
        <f>IFERROR(VLOOKUP(D1328,'Desarrollo e Innov. Curricular'!$G:$H,2,FALSE),IFERROR(VLOOKUP(D1328,'Investigación Científica'!$G:$H,2,FALSE),IFERROR(VLOOKUP(D1328,'Vinculación Univ. Sociedad'!$G:$H,2,FALSE),IFERROR(VLOOKUP(D1328,'Docencia y Profesorado Universi'!$G:$H,2,FALSE),IFERROR(VLOOKUP(D1328,'Estudiantes y Graduados'!$G:$H,2,FALSE),IFERROR(VLOOKUP(D1328,'10Gestion Administrativa'!$G:$H,2,FALSE),IFERROR(VLOOKUP(D1328,'Gestión Académica'!$G:$H,2,FALSE),IFERROR(VLOOKUP(D1328,'Aseguramiento de la Calidad'!$G:$H,2,FALSE),IFERROR(VLOOKUP(D1328,'Gestión del Conocimiento'!$G:$H,2,FALSE),IFERROR(VLOOKUP(D1328,'Gobernabilidad y Procesos...'!$G:$H,2,FALSE),IFERROR(VLOOKUP(D1328,'Gestión del Talento Humano'!$G:$H,2,FALSE),IFERROR(VLOOKUP(D1328,'Internacionalización de la E.S.'!$G:$H,2,FALSE),IFERROR(VLOOKUP(D1328,'Cultura de Innovación Insti...'!$G:$H,2,FALSE),VLOOKUP(D1328,'Lo Esencial de la Reforma Univ.'!$G:$H,2,0))))))))))))))</f>
        <v>#N/A</v>
      </c>
      <c r="D1329" s="31"/>
      <c r="E1329" s="87"/>
      <c r="F1329" s="87"/>
      <c r="G1329" s="87"/>
      <c r="H1329" s="70"/>
      <c r="I1329" s="70"/>
      <c r="J1329" s="70"/>
      <c r="K1329" s="106"/>
    </row>
    <row r="1330" spans="3:12" ht="15.75" thickBot="1">
      <c r="C1330" s="69"/>
      <c r="D1330" s="31"/>
      <c r="E1330" s="87"/>
      <c r="F1330" s="87"/>
      <c r="G1330" s="87"/>
      <c r="H1330" s="70"/>
      <c r="I1330" s="70"/>
      <c r="J1330" s="70"/>
      <c r="K1330" s="106"/>
    </row>
    <row r="1331" spans="3:12" ht="30.75" thickBot="1">
      <c r="C1331" s="120" t="s">
        <v>44</v>
      </c>
      <c r="D1331" s="123" t="s">
        <v>45</v>
      </c>
      <c r="E1331" s="122" t="s">
        <v>55</v>
      </c>
      <c r="F1331" s="122" t="s">
        <v>57</v>
      </c>
      <c r="G1331" s="121" t="s">
        <v>27</v>
      </c>
      <c r="H1331" s="127" t="s">
        <v>133</v>
      </c>
      <c r="I1331" s="122" t="s">
        <v>46</v>
      </c>
      <c r="J1331" s="122" t="s">
        <v>134</v>
      </c>
      <c r="K1331" s="122" t="s">
        <v>412</v>
      </c>
      <c r="L1331" s="122" t="s">
        <v>413</v>
      </c>
    </row>
    <row r="1332" spans="3:12">
      <c r="C1332" s="260" t="s">
        <v>47</v>
      </c>
      <c r="D1332" s="797"/>
      <c r="E1332" s="261"/>
      <c r="F1332" s="109">
        <v>30000</v>
      </c>
      <c r="G1332" s="262">
        <f t="shared" ref="G1332:G1340" si="146">E1332*F1332</f>
        <v>0</v>
      </c>
      <c r="H1332" s="263" t="s">
        <v>131</v>
      </c>
      <c r="I1332" s="110" t="s">
        <v>705</v>
      </c>
      <c r="J1332" s="110" t="str">
        <f>VLOOKUP(I1332,Presupuesto!$B$11:$C$566,2,0)</f>
        <v>SERVICIOS DE CAPACITACION.</v>
      </c>
      <c r="K1332" s="264" t="s">
        <v>1382</v>
      </c>
      <c r="L1332" s="110" t="s">
        <v>396</v>
      </c>
    </row>
    <row r="1333" spans="3:12">
      <c r="C1333" s="93" t="s">
        <v>48</v>
      </c>
      <c r="D1333" s="798"/>
      <c r="E1333" s="195">
        <v>10</v>
      </c>
      <c r="F1333" s="94">
        <v>0</v>
      </c>
      <c r="G1333" s="91">
        <f t="shared" si="146"/>
        <v>0</v>
      </c>
      <c r="H1333" s="155"/>
      <c r="I1333" s="92" t="s">
        <v>723</v>
      </c>
      <c r="J1333" s="92" t="str">
        <f>VLOOKUP(I1333,Presupuesto!$B$11:$C$566,2,0)</f>
        <v>SERVICIOS DE IMPRENTA PUBLIC.Y REPRODUCCION</v>
      </c>
      <c r="K1333" s="92" t="str">
        <f>$K$17</f>
        <v>Gobernabilidad y Procesos  de Gestión Descentralizada en Redes</v>
      </c>
      <c r="L1333" s="92" t="s">
        <v>414</v>
      </c>
    </row>
    <row r="1334" spans="3:12">
      <c r="C1334" s="93" t="s">
        <v>49</v>
      </c>
      <c r="D1334" s="798"/>
      <c r="E1334" s="195">
        <f>D1332</f>
        <v>0</v>
      </c>
      <c r="F1334" s="94">
        <v>150</v>
      </c>
      <c r="G1334" s="91">
        <f t="shared" si="146"/>
        <v>0</v>
      </c>
      <c r="H1334" s="155"/>
      <c r="I1334" s="92" t="s">
        <v>798</v>
      </c>
      <c r="J1334" s="92" t="str">
        <f>VLOOKUP(I1334,Presupuesto!$B$11:$C$566,2,0)</f>
        <v>ALIMENTOS B EBIDAS PARA PERSONAS</v>
      </c>
      <c r="K1334" s="92" t="str">
        <f t="shared" ref="K1334:K1341" si="147">$K$17</f>
        <v>Gobernabilidad y Procesos  de Gestión Descentralizada en Redes</v>
      </c>
      <c r="L1334" s="92" t="s">
        <v>398</v>
      </c>
    </row>
    <row r="1335" spans="3:12">
      <c r="C1335" s="93" t="s">
        <v>50</v>
      </c>
      <c r="D1335" s="798"/>
      <c r="E1335" s="145">
        <v>0</v>
      </c>
      <c r="F1335" s="112">
        <v>10000</v>
      </c>
      <c r="G1335" s="91">
        <f t="shared" si="146"/>
        <v>0</v>
      </c>
      <c r="H1335" s="155"/>
      <c r="I1335" s="258" t="s">
        <v>302</v>
      </c>
      <c r="J1335" s="92" t="str">
        <f>VLOOKUP(I1335,Presupuesto!$B$11:$C$566,2,0)</f>
        <v>PASAJES (26100-00)</v>
      </c>
      <c r="K1335" s="92" t="str">
        <f t="shared" si="147"/>
        <v>Gobernabilidad y Procesos  de Gestión Descentralizada en Redes</v>
      </c>
      <c r="L1335" s="92" t="s">
        <v>414</v>
      </c>
    </row>
    <row r="1336" spans="3:12">
      <c r="C1336" s="93" t="s">
        <v>421</v>
      </c>
      <c r="D1336" s="798"/>
      <c r="E1336" s="145">
        <v>0</v>
      </c>
      <c r="F1336" s="112">
        <v>250</v>
      </c>
      <c r="G1336" s="91">
        <f t="shared" si="146"/>
        <v>0</v>
      </c>
      <c r="H1336" s="155"/>
      <c r="I1336" s="92" t="s">
        <v>827</v>
      </c>
      <c r="J1336" s="92" t="str">
        <f>VLOOKUP(I1336,Presupuesto!$B$11:$C$566,2,0)</f>
        <v>PRODUCTOS PAPEL Y CARTON</v>
      </c>
      <c r="K1336" s="92" t="str">
        <f t="shared" si="147"/>
        <v>Gobernabilidad y Procesos  de Gestión Descentralizada en Redes</v>
      </c>
      <c r="L1336" s="92" t="s">
        <v>414</v>
      </c>
    </row>
    <row r="1337" spans="3:12">
      <c r="C1337" s="93" t="s">
        <v>51</v>
      </c>
      <c r="D1337" s="798"/>
      <c r="E1337" s="195">
        <f>(D1332*25)/500</f>
        <v>0</v>
      </c>
      <c r="F1337" s="94">
        <v>85</v>
      </c>
      <c r="G1337" s="91">
        <f t="shared" si="146"/>
        <v>0</v>
      </c>
      <c r="H1337" s="155"/>
      <c r="I1337" s="92" t="s">
        <v>827</v>
      </c>
      <c r="J1337" s="92" t="str">
        <f>VLOOKUP(I1337,Presupuesto!$B$11:$C$566,2,0)</f>
        <v>PRODUCTOS PAPEL Y CARTON</v>
      </c>
      <c r="K1337" s="92" t="str">
        <f t="shared" si="147"/>
        <v>Gobernabilidad y Procesos  de Gestión Descentralizada en Redes</v>
      </c>
      <c r="L1337" s="92" t="s">
        <v>414</v>
      </c>
    </row>
    <row r="1338" spans="3:12">
      <c r="C1338" s="93" t="s">
        <v>125</v>
      </c>
      <c r="D1338" s="798"/>
      <c r="E1338" s="195">
        <f>D1332/12</f>
        <v>0</v>
      </c>
      <c r="F1338" s="94">
        <v>36</v>
      </c>
      <c r="G1338" s="91">
        <f t="shared" si="146"/>
        <v>0</v>
      </c>
      <c r="H1338" s="155"/>
      <c r="I1338" s="92" t="s">
        <v>948</v>
      </c>
      <c r="J1338" s="92" t="str">
        <f>VLOOKUP(I1338,Presupuesto!$B$11:$C$566,2,0)</f>
        <v>UTILES DE ESCRITORIO, OFICINA Y ENSE¥ANZA</v>
      </c>
      <c r="K1338" s="92" t="str">
        <f t="shared" si="147"/>
        <v>Gobernabilidad y Procesos  de Gestión Descentralizada en Redes</v>
      </c>
      <c r="L1338" s="92" t="s">
        <v>414</v>
      </c>
    </row>
    <row r="1339" spans="3:12">
      <c r="C1339" s="93" t="s">
        <v>34</v>
      </c>
      <c r="D1339" s="798"/>
      <c r="E1339" s="195">
        <f>D1332/12</f>
        <v>0</v>
      </c>
      <c r="F1339" s="94">
        <v>80</v>
      </c>
      <c r="G1339" s="91">
        <f t="shared" si="146"/>
        <v>0</v>
      </c>
      <c r="H1339" s="155"/>
      <c r="I1339" s="92" t="s">
        <v>948</v>
      </c>
      <c r="J1339" s="92" t="str">
        <f>VLOOKUP(I1339,Presupuesto!$B$11:$C$566,2,0)</f>
        <v>UTILES DE ESCRITORIO, OFICINA Y ENSE¥ANZA</v>
      </c>
      <c r="K1339" s="92" t="str">
        <f t="shared" si="147"/>
        <v>Gobernabilidad y Procesos  de Gestión Descentralizada en Redes</v>
      </c>
      <c r="L1339" s="92" t="s">
        <v>414</v>
      </c>
    </row>
    <row r="1340" spans="3:12">
      <c r="C1340" s="103" t="s">
        <v>52</v>
      </c>
      <c r="D1340" s="798"/>
      <c r="E1340" s="207">
        <v>0</v>
      </c>
      <c r="F1340" s="113">
        <v>25</v>
      </c>
      <c r="G1340" s="91">
        <f t="shared" si="146"/>
        <v>0</v>
      </c>
      <c r="H1340" s="155"/>
      <c r="I1340" s="92" t="s">
        <v>948</v>
      </c>
      <c r="J1340" s="92" t="str">
        <f>VLOOKUP(I1340,Presupuesto!$B$11:$C$566,2,0)</f>
        <v>UTILES DE ESCRITORIO, OFICINA Y ENSE¥ANZA</v>
      </c>
      <c r="K1340" s="92" t="str">
        <f t="shared" si="147"/>
        <v>Gobernabilidad y Procesos  de Gestión Descentralizada en Redes</v>
      </c>
      <c r="L1340" s="92" t="s">
        <v>414</v>
      </c>
    </row>
    <row r="1341" spans="3:12" ht="15.75" thickBot="1">
      <c r="C1341" s="211" t="s">
        <v>434</v>
      </c>
      <c r="D1341" s="212">
        <v>0</v>
      </c>
      <c r="E1341" s="265">
        <v>0</v>
      </c>
      <c r="F1341" s="98">
        <f>HLOOKUP(C1341,$AH$2:$BU$3,2,0)</f>
        <v>1150</v>
      </c>
      <c r="G1341" s="99">
        <f>D1341*E1341*F1341</f>
        <v>0</v>
      </c>
      <c r="H1341" s="266"/>
      <c r="I1341" s="267" t="s">
        <v>303</v>
      </c>
      <c r="J1341" s="100" t="str">
        <f>VLOOKUP(I1341,Presupuesto!$B$11:$C$566,2,0)</f>
        <v>VIATICOS (26200-00)</v>
      </c>
      <c r="K1341" s="268" t="str">
        <f t="shared" si="147"/>
        <v>Gobernabilidad y Procesos  de Gestión Descentralizada en Redes</v>
      </c>
      <c r="L1341" s="268" t="s">
        <v>414</v>
      </c>
    </row>
    <row r="1342" spans="3:12" ht="15.75" thickBot="1"/>
    <row r="1343" spans="3:12" ht="15.75" thickBot="1">
      <c r="C1343" s="29" t="s">
        <v>43</v>
      </c>
      <c r="D1343" s="30">
        <f>SUM(G1350:G1359)</f>
        <v>0</v>
      </c>
      <c r="E1343" s="87"/>
      <c r="F1343" s="87"/>
      <c r="G1343" s="87"/>
      <c r="H1343" s="70"/>
      <c r="I1343" s="70"/>
      <c r="J1343" s="70"/>
      <c r="K1343" s="106"/>
    </row>
    <row r="1344" spans="3:12">
      <c r="C1344" s="69"/>
      <c r="D1344" s="31"/>
      <c r="E1344" s="87"/>
      <c r="F1344" s="87"/>
      <c r="G1344" s="87"/>
      <c r="H1344" s="70"/>
      <c r="I1344" s="70"/>
      <c r="J1344" s="70"/>
      <c r="K1344" s="106"/>
    </row>
    <row r="1345" spans="3:12">
      <c r="C1345" s="69"/>
      <c r="D1345" s="31"/>
      <c r="E1345" s="87"/>
      <c r="F1345" s="87"/>
      <c r="G1345" s="87"/>
      <c r="H1345" s="70"/>
      <c r="I1345" s="70"/>
      <c r="J1345" s="70"/>
      <c r="K1345" s="106"/>
    </row>
    <row r="1346" spans="3:12" ht="15.75">
      <c r="C1346" s="199" t="s">
        <v>394</v>
      </c>
      <c r="D1346" s="300"/>
      <c r="E1346" s="87"/>
      <c r="F1346" s="87"/>
      <c r="G1346" s="87"/>
      <c r="H1346" s="70"/>
      <c r="I1346" s="70"/>
      <c r="J1346" s="70"/>
      <c r="K1346" s="106"/>
    </row>
    <row r="1347" spans="3:12" ht="18.75">
      <c r="C1347" s="203" t="e">
        <f>IFERROR(VLOOKUP(D1346,'Desarrollo e Innov. Curricular'!$G:$H,2,FALSE),IFERROR(VLOOKUP(D1346,'Investigación Científica'!$G:$H,2,FALSE),IFERROR(VLOOKUP(D1346,'Vinculación Univ. Sociedad'!$G:$H,2,FALSE),IFERROR(VLOOKUP(D1346,'Docencia y Profesorado Universi'!$G:$H,2,FALSE),IFERROR(VLOOKUP(D1346,'Estudiantes y Graduados'!$G:$H,2,FALSE),IFERROR(VLOOKUP(D1346,'10Gestion Administrativa'!$G:$H,2,FALSE),IFERROR(VLOOKUP(D1346,'Gestión Académica'!$G:$H,2,FALSE),IFERROR(VLOOKUP(D1346,'Aseguramiento de la Calidad'!$G:$H,2,FALSE),IFERROR(VLOOKUP(D1346,'Gestión del Conocimiento'!$G:$H,2,FALSE),IFERROR(VLOOKUP(D1346,'Gobernabilidad y Procesos...'!$G:$H,2,FALSE),IFERROR(VLOOKUP(D1346,'Gestión del Talento Humano'!$G:$H,2,FALSE),IFERROR(VLOOKUP(D1346,'Internacionalización de la E.S.'!$G:$H,2,FALSE),IFERROR(VLOOKUP(D1346,'Cultura de Innovación Insti...'!$G:$H,2,FALSE),VLOOKUP(D1346,'Lo Esencial de la Reforma Univ.'!$G:$H,2,0))))))))))))))</f>
        <v>#N/A</v>
      </c>
      <c r="D1347" s="31"/>
      <c r="E1347" s="87"/>
      <c r="F1347" s="87"/>
      <c r="G1347" s="87"/>
      <c r="H1347" s="70"/>
      <c r="I1347" s="70"/>
      <c r="J1347" s="70"/>
      <c r="K1347" s="106"/>
    </row>
    <row r="1348" spans="3:12" ht="15.75" thickBot="1">
      <c r="C1348" s="69"/>
      <c r="D1348" s="31"/>
      <c r="E1348" s="87"/>
      <c r="F1348" s="87"/>
      <c r="G1348" s="87"/>
      <c r="H1348" s="70"/>
      <c r="I1348" s="70"/>
      <c r="J1348" s="70"/>
      <c r="K1348" s="106"/>
    </row>
    <row r="1349" spans="3:12" ht="30.75" thickBot="1">
      <c r="C1349" s="120" t="s">
        <v>44</v>
      </c>
      <c r="D1349" s="123" t="s">
        <v>45</v>
      </c>
      <c r="E1349" s="122" t="s">
        <v>55</v>
      </c>
      <c r="F1349" s="122" t="s">
        <v>57</v>
      </c>
      <c r="G1349" s="121" t="s">
        <v>27</v>
      </c>
      <c r="H1349" s="127" t="s">
        <v>133</v>
      </c>
      <c r="I1349" s="122" t="s">
        <v>46</v>
      </c>
      <c r="J1349" s="122" t="s">
        <v>134</v>
      </c>
      <c r="K1349" s="122" t="s">
        <v>412</v>
      </c>
      <c r="L1349" s="122" t="s">
        <v>413</v>
      </c>
    </row>
    <row r="1350" spans="3:12">
      <c r="C1350" s="260" t="s">
        <v>47</v>
      </c>
      <c r="D1350" s="797"/>
      <c r="E1350" s="261"/>
      <c r="F1350" s="109">
        <v>30000</v>
      </c>
      <c r="G1350" s="262">
        <f t="shared" ref="G1350:G1358" si="148">E1350*F1350</f>
        <v>0</v>
      </c>
      <c r="H1350" s="263" t="s">
        <v>131</v>
      </c>
      <c r="I1350" s="110" t="s">
        <v>705</v>
      </c>
      <c r="J1350" s="110" t="str">
        <f>VLOOKUP(I1350,Presupuesto!$B$11:$C$566,2,0)</f>
        <v>SERVICIOS DE CAPACITACION.</v>
      </c>
      <c r="K1350" s="264" t="s">
        <v>1382</v>
      </c>
      <c r="L1350" s="110" t="s">
        <v>396</v>
      </c>
    </row>
    <row r="1351" spans="3:12">
      <c r="C1351" s="93" t="s">
        <v>48</v>
      </c>
      <c r="D1351" s="798"/>
      <c r="E1351" s="195">
        <v>10</v>
      </c>
      <c r="F1351" s="94">
        <v>0</v>
      </c>
      <c r="G1351" s="91">
        <f t="shared" si="148"/>
        <v>0</v>
      </c>
      <c r="H1351" s="155"/>
      <c r="I1351" s="92" t="s">
        <v>723</v>
      </c>
      <c r="J1351" s="92" t="str">
        <f>VLOOKUP(I1351,Presupuesto!$B$11:$C$566,2,0)</f>
        <v>SERVICIOS DE IMPRENTA PUBLIC.Y REPRODUCCION</v>
      </c>
      <c r="K1351" s="92" t="str">
        <f>$K$17</f>
        <v>Gobernabilidad y Procesos  de Gestión Descentralizada en Redes</v>
      </c>
      <c r="L1351" s="92" t="s">
        <v>414</v>
      </c>
    </row>
    <row r="1352" spans="3:12">
      <c r="C1352" s="93" t="s">
        <v>49</v>
      </c>
      <c r="D1352" s="798"/>
      <c r="E1352" s="195">
        <f>D1350</f>
        <v>0</v>
      </c>
      <c r="F1352" s="94">
        <v>150</v>
      </c>
      <c r="G1352" s="91">
        <f t="shared" si="148"/>
        <v>0</v>
      </c>
      <c r="H1352" s="155"/>
      <c r="I1352" s="92" t="s">
        <v>798</v>
      </c>
      <c r="J1352" s="92" t="str">
        <f>VLOOKUP(I1352,Presupuesto!$B$11:$C$566,2,0)</f>
        <v>ALIMENTOS B EBIDAS PARA PERSONAS</v>
      </c>
      <c r="K1352" s="92" t="str">
        <f t="shared" ref="K1352:K1359" si="149">$K$17</f>
        <v>Gobernabilidad y Procesos  de Gestión Descentralizada en Redes</v>
      </c>
      <c r="L1352" s="92" t="s">
        <v>398</v>
      </c>
    </row>
    <row r="1353" spans="3:12">
      <c r="C1353" s="93" t="s">
        <v>50</v>
      </c>
      <c r="D1353" s="798"/>
      <c r="E1353" s="145">
        <v>0</v>
      </c>
      <c r="F1353" s="112">
        <v>10000</v>
      </c>
      <c r="G1353" s="91">
        <f t="shared" si="148"/>
        <v>0</v>
      </c>
      <c r="H1353" s="155"/>
      <c r="I1353" s="258" t="s">
        <v>302</v>
      </c>
      <c r="J1353" s="92" t="str">
        <f>VLOOKUP(I1353,Presupuesto!$B$11:$C$566,2,0)</f>
        <v>PASAJES (26100-00)</v>
      </c>
      <c r="K1353" s="92" t="str">
        <f t="shared" si="149"/>
        <v>Gobernabilidad y Procesos  de Gestión Descentralizada en Redes</v>
      </c>
      <c r="L1353" s="92" t="s">
        <v>414</v>
      </c>
    </row>
    <row r="1354" spans="3:12">
      <c r="C1354" s="93" t="s">
        <v>421</v>
      </c>
      <c r="D1354" s="798"/>
      <c r="E1354" s="145">
        <v>0</v>
      </c>
      <c r="F1354" s="112">
        <v>250</v>
      </c>
      <c r="G1354" s="91">
        <f t="shared" si="148"/>
        <v>0</v>
      </c>
      <c r="H1354" s="155"/>
      <c r="I1354" s="92" t="s">
        <v>827</v>
      </c>
      <c r="J1354" s="92" t="str">
        <f>VLOOKUP(I1354,Presupuesto!$B$11:$C$566,2,0)</f>
        <v>PRODUCTOS PAPEL Y CARTON</v>
      </c>
      <c r="K1354" s="92" t="str">
        <f t="shared" si="149"/>
        <v>Gobernabilidad y Procesos  de Gestión Descentralizada en Redes</v>
      </c>
      <c r="L1354" s="92" t="s">
        <v>414</v>
      </c>
    </row>
    <row r="1355" spans="3:12">
      <c r="C1355" s="93" t="s">
        <v>51</v>
      </c>
      <c r="D1355" s="798"/>
      <c r="E1355" s="195">
        <f>(D1350*25)/500</f>
        <v>0</v>
      </c>
      <c r="F1355" s="94">
        <v>85</v>
      </c>
      <c r="G1355" s="91">
        <f t="shared" si="148"/>
        <v>0</v>
      </c>
      <c r="H1355" s="155"/>
      <c r="I1355" s="92" t="s">
        <v>827</v>
      </c>
      <c r="J1355" s="92" t="str">
        <f>VLOOKUP(I1355,Presupuesto!$B$11:$C$566,2,0)</f>
        <v>PRODUCTOS PAPEL Y CARTON</v>
      </c>
      <c r="K1355" s="92" t="str">
        <f t="shared" si="149"/>
        <v>Gobernabilidad y Procesos  de Gestión Descentralizada en Redes</v>
      </c>
      <c r="L1355" s="92" t="s">
        <v>414</v>
      </c>
    </row>
    <row r="1356" spans="3:12">
      <c r="C1356" s="93" t="s">
        <v>125</v>
      </c>
      <c r="D1356" s="798"/>
      <c r="E1356" s="195">
        <f>D1350/12</f>
        <v>0</v>
      </c>
      <c r="F1356" s="94">
        <v>36</v>
      </c>
      <c r="G1356" s="91">
        <f t="shared" si="148"/>
        <v>0</v>
      </c>
      <c r="H1356" s="155"/>
      <c r="I1356" s="92" t="s">
        <v>948</v>
      </c>
      <c r="J1356" s="92" t="str">
        <f>VLOOKUP(I1356,Presupuesto!$B$11:$C$566,2,0)</f>
        <v>UTILES DE ESCRITORIO, OFICINA Y ENSE¥ANZA</v>
      </c>
      <c r="K1356" s="92" t="str">
        <f t="shared" si="149"/>
        <v>Gobernabilidad y Procesos  de Gestión Descentralizada en Redes</v>
      </c>
      <c r="L1356" s="92" t="s">
        <v>414</v>
      </c>
    </row>
    <row r="1357" spans="3:12">
      <c r="C1357" s="93" t="s">
        <v>34</v>
      </c>
      <c r="D1357" s="798"/>
      <c r="E1357" s="195">
        <f>D1350/12</f>
        <v>0</v>
      </c>
      <c r="F1357" s="94">
        <v>80</v>
      </c>
      <c r="G1357" s="91">
        <f t="shared" si="148"/>
        <v>0</v>
      </c>
      <c r="H1357" s="155"/>
      <c r="I1357" s="92" t="s">
        <v>948</v>
      </c>
      <c r="J1357" s="92" t="str">
        <f>VLOOKUP(I1357,Presupuesto!$B$11:$C$566,2,0)</f>
        <v>UTILES DE ESCRITORIO, OFICINA Y ENSE¥ANZA</v>
      </c>
      <c r="K1357" s="92" t="str">
        <f t="shared" si="149"/>
        <v>Gobernabilidad y Procesos  de Gestión Descentralizada en Redes</v>
      </c>
      <c r="L1357" s="92" t="s">
        <v>414</v>
      </c>
    </row>
    <row r="1358" spans="3:12">
      <c r="C1358" s="103" t="s">
        <v>52</v>
      </c>
      <c r="D1358" s="798"/>
      <c r="E1358" s="207">
        <v>0</v>
      </c>
      <c r="F1358" s="113">
        <v>25</v>
      </c>
      <c r="G1358" s="91">
        <f t="shared" si="148"/>
        <v>0</v>
      </c>
      <c r="H1358" s="155"/>
      <c r="I1358" s="92" t="s">
        <v>948</v>
      </c>
      <c r="J1358" s="92" t="str">
        <f>VLOOKUP(I1358,Presupuesto!$B$11:$C$566,2,0)</f>
        <v>UTILES DE ESCRITORIO, OFICINA Y ENSE¥ANZA</v>
      </c>
      <c r="K1358" s="92" t="str">
        <f t="shared" si="149"/>
        <v>Gobernabilidad y Procesos  de Gestión Descentralizada en Redes</v>
      </c>
      <c r="L1358" s="92" t="s">
        <v>414</v>
      </c>
    </row>
    <row r="1359" spans="3:12" ht="15.75" thickBot="1">
      <c r="C1359" s="211" t="s">
        <v>434</v>
      </c>
      <c r="D1359" s="212">
        <v>0</v>
      </c>
      <c r="E1359" s="265">
        <v>0</v>
      </c>
      <c r="F1359" s="98">
        <f>HLOOKUP(C1359,$AH$2:$BU$3,2,0)</f>
        <v>1150</v>
      </c>
      <c r="G1359" s="99">
        <f>D1359*E1359*F1359</f>
        <v>0</v>
      </c>
      <c r="H1359" s="266"/>
      <c r="I1359" s="267" t="s">
        <v>303</v>
      </c>
      <c r="J1359" s="100" t="str">
        <f>VLOOKUP(I1359,Presupuesto!$B$11:$C$566,2,0)</f>
        <v>VIATICOS (26200-00)</v>
      </c>
      <c r="K1359" s="268" t="str">
        <f t="shared" si="149"/>
        <v>Gobernabilidad y Procesos  de Gestión Descentralizada en Redes</v>
      </c>
      <c r="L1359" s="268" t="s">
        <v>414</v>
      </c>
    </row>
    <row r="1360" spans="3:12" ht="15.75" thickBot="1"/>
    <row r="1361" spans="3:12" ht="15.75" thickBot="1">
      <c r="C1361" s="29" t="s">
        <v>43</v>
      </c>
      <c r="D1361" s="30">
        <f>SUM(G1368:G1377)</f>
        <v>0</v>
      </c>
      <c r="E1361" s="87"/>
      <c r="F1361" s="87"/>
      <c r="G1361" s="87"/>
      <c r="H1361" s="70"/>
      <c r="I1361" s="70"/>
      <c r="J1361" s="70"/>
      <c r="K1361" s="106"/>
    </row>
    <row r="1362" spans="3:12">
      <c r="C1362" s="69"/>
      <c r="D1362" s="31"/>
      <c r="E1362" s="87"/>
      <c r="F1362" s="87"/>
      <c r="G1362" s="87"/>
      <c r="H1362" s="70"/>
      <c r="I1362" s="70"/>
      <c r="J1362" s="70"/>
      <c r="K1362" s="106"/>
    </row>
    <row r="1363" spans="3:12">
      <c r="C1363" s="69"/>
      <c r="D1363" s="31"/>
      <c r="E1363" s="87"/>
      <c r="F1363" s="87"/>
      <c r="G1363" s="87"/>
      <c r="H1363" s="70"/>
      <c r="I1363" s="70"/>
      <c r="J1363" s="70"/>
      <c r="K1363" s="106"/>
    </row>
    <row r="1364" spans="3:12" ht="15.75">
      <c r="C1364" s="199" t="s">
        <v>394</v>
      </c>
      <c r="D1364" s="300"/>
      <c r="E1364" s="87"/>
      <c r="F1364" s="87"/>
      <c r="G1364" s="87"/>
      <c r="H1364" s="70"/>
      <c r="I1364" s="70"/>
      <c r="J1364" s="70"/>
      <c r="K1364" s="106"/>
    </row>
    <row r="1365" spans="3:12" ht="18.75">
      <c r="C1365" s="203" t="e">
        <f>IFERROR(VLOOKUP(D1364,'Desarrollo e Innov. Curricular'!$G:$H,2,FALSE),IFERROR(VLOOKUP(D1364,'Investigación Científica'!$G:$H,2,FALSE),IFERROR(VLOOKUP(D1364,'Vinculación Univ. Sociedad'!$G:$H,2,FALSE),IFERROR(VLOOKUP(D1364,'Docencia y Profesorado Universi'!$G:$H,2,FALSE),IFERROR(VLOOKUP(D1364,'Estudiantes y Graduados'!$G:$H,2,FALSE),IFERROR(VLOOKUP(D1364,'10Gestion Administrativa'!$G:$H,2,FALSE),IFERROR(VLOOKUP(D1364,'Gestión Académica'!$G:$H,2,FALSE),IFERROR(VLOOKUP(D1364,'Aseguramiento de la Calidad'!$G:$H,2,FALSE),IFERROR(VLOOKUP(D1364,'Gestión del Conocimiento'!$G:$H,2,FALSE),IFERROR(VLOOKUP(D1364,'Gobernabilidad y Procesos...'!$G:$H,2,FALSE),IFERROR(VLOOKUP(D1364,'Gestión del Talento Humano'!$G:$H,2,FALSE),IFERROR(VLOOKUP(D1364,'Internacionalización de la E.S.'!$G:$H,2,FALSE),IFERROR(VLOOKUP(D1364,'Cultura de Innovación Insti...'!$G:$H,2,FALSE),VLOOKUP(D1364,'Lo Esencial de la Reforma Univ.'!$G:$H,2,0))))))))))))))</f>
        <v>#N/A</v>
      </c>
      <c r="D1365" s="31"/>
      <c r="E1365" s="87"/>
      <c r="F1365" s="87"/>
      <c r="G1365" s="87"/>
      <c r="H1365" s="70"/>
      <c r="I1365" s="70"/>
      <c r="J1365" s="70"/>
      <c r="K1365" s="106"/>
    </row>
    <row r="1366" spans="3:12" ht="15.75" thickBot="1">
      <c r="C1366" s="69"/>
      <c r="D1366" s="31"/>
      <c r="E1366" s="87"/>
      <c r="F1366" s="87"/>
      <c r="G1366" s="87"/>
      <c r="H1366" s="70"/>
      <c r="I1366" s="70"/>
      <c r="J1366" s="70"/>
      <c r="K1366" s="106"/>
    </row>
    <row r="1367" spans="3:12" ht="30.75" thickBot="1">
      <c r="C1367" s="120" t="s">
        <v>44</v>
      </c>
      <c r="D1367" s="123" t="s">
        <v>45</v>
      </c>
      <c r="E1367" s="122" t="s">
        <v>55</v>
      </c>
      <c r="F1367" s="122" t="s">
        <v>57</v>
      </c>
      <c r="G1367" s="121" t="s">
        <v>27</v>
      </c>
      <c r="H1367" s="127" t="s">
        <v>133</v>
      </c>
      <c r="I1367" s="122" t="s">
        <v>46</v>
      </c>
      <c r="J1367" s="122" t="s">
        <v>134</v>
      </c>
      <c r="K1367" s="122" t="s">
        <v>412</v>
      </c>
      <c r="L1367" s="122" t="s">
        <v>413</v>
      </c>
    </row>
    <row r="1368" spans="3:12">
      <c r="C1368" s="260" t="s">
        <v>47</v>
      </c>
      <c r="D1368" s="797"/>
      <c r="E1368" s="261"/>
      <c r="F1368" s="109">
        <v>30000</v>
      </c>
      <c r="G1368" s="262">
        <f t="shared" ref="G1368:G1376" si="150">E1368*F1368</f>
        <v>0</v>
      </c>
      <c r="H1368" s="263" t="s">
        <v>131</v>
      </c>
      <c r="I1368" s="110" t="s">
        <v>705</v>
      </c>
      <c r="J1368" s="110" t="str">
        <f>VLOOKUP(I1368,Presupuesto!$B$11:$C$566,2,0)</f>
        <v>SERVICIOS DE CAPACITACION.</v>
      </c>
      <c r="K1368" s="264" t="s">
        <v>1382</v>
      </c>
      <c r="L1368" s="110" t="s">
        <v>396</v>
      </c>
    </row>
    <row r="1369" spans="3:12">
      <c r="C1369" s="93" t="s">
        <v>48</v>
      </c>
      <c r="D1369" s="798"/>
      <c r="E1369" s="195">
        <v>10</v>
      </c>
      <c r="F1369" s="94">
        <v>0</v>
      </c>
      <c r="G1369" s="91">
        <f t="shared" si="150"/>
        <v>0</v>
      </c>
      <c r="H1369" s="155"/>
      <c r="I1369" s="92" t="s">
        <v>723</v>
      </c>
      <c r="J1369" s="92" t="str">
        <f>VLOOKUP(I1369,Presupuesto!$B$11:$C$566,2,0)</f>
        <v>SERVICIOS DE IMPRENTA PUBLIC.Y REPRODUCCION</v>
      </c>
      <c r="K1369" s="92" t="str">
        <f>$K$17</f>
        <v>Gobernabilidad y Procesos  de Gestión Descentralizada en Redes</v>
      </c>
      <c r="L1369" s="92" t="s">
        <v>414</v>
      </c>
    </row>
    <row r="1370" spans="3:12">
      <c r="C1370" s="93" t="s">
        <v>49</v>
      </c>
      <c r="D1370" s="798"/>
      <c r="E1370" s="195">
        <f>D1368</f>
        <v>0</v>
      </c>
      <c r="F1370" s="94">
        <v>150</v>
      </c>
      <c r="G1370" s="91">
        <f t="shared" si="150"/>
        <v>0</v>
      </c>
      <c r="H1370" s="155"/>
      <c r="I1370" s="92" t="s">
        <v>798</v>
      </c>
      <c r="J1370" s="92" t="str">
        <f>VLOOKUP(I1370,Presupuesto!$B$11:$C$566,2,0)</f>
        <v>ALIMENTOS B EBIDAS PARA PERSONAS</v>
      </c>
      <c r="K1370" s="92" t="str">
        <f t="shared" ref="K1370:K1377" si="151">$K$17</f>
        <v>Gobernabilidad y Procesos  de Gestión Descentralizada en Redes</v>
      </c>
      <c r="L1370" s="92" t="s">
        <v>398</v>
      </c>
    </row>
    <row r="1371" spans="3:12">
      <c r="C1371" s="93" t="s">
        <v>50</v>
      </c>
      <c r="D1371" s="798"/>
      <c r="E1371" s="145">
        <v>0</v>
      </c>
      <c r="F1371" s="112">
        <v>10000</v>
      </c>
      <c r="G1371" s="91">
        <f t="shared" si="150"/>
        <v>0</v>
      </c>
      <c r="H1371" s="155"/>
      <c r="I1371" s="258" t="s">
        <v>302</v>
      </c>
      <c r="J1371" s="92" t="str">
        <f>VLOOKUP(I1371,Presupuesto!$B$11:$C$566,2,0)</f>
        <v>PASAJES (26100-00)</v>
      </c>
      <c r="K1371" s="92" t="str">
        <f t="shared" si="151"/>
        <v>Gobernabilidad y Procesos  de Gestión Descentralizada en Redes</v>
      </c>
      <c r="L1371" s="92" t="s">
        <v>414</v>
      </c>
    </row>
    <row r="1372" spans="3:12">
      <c r="C1372" s="93" t="s">
        <v>421</v>
      </c>
      <c r="D1372" s="798"/>
      <c r="E1372" s="145">
        <v>0</v>
      </c>
      <c r="F1372" s="112">
        <v>250</v>
      </c>
      <c r="G1372" s="91">
        <f t="shared" si="150"/>
        <v>0</v>
      </c>
      <c r="H1372" s="155"/>
      <c r="I1372" s="92" t="s">
        <v>827</v>
      </c>
      <c r="J1372" s="92" t="str">
        <f>VLOOKUP(I1372,Presupuesto!$B$11:$C$566,2,0)</f>
        <v>PRODUCTOS PAPEL Y CARTON</v>
      </c>
      <c r="K1372" s="92" t="str">
        <f t="shared" si="151"/>
        <v>Gobernabilidad y Procesos  de Gestión Descentralizada en Redes</v>
      </c>
      <c r="L1372" s="92" t="s">
        <v>414</v>
      </c>
    </row>
    <row r="1373" spans="3:12">
      <c r="C1373" s="93" t="s">
        <v>51</v>
      </c>
      <c r="D1373" s="798"/>
      <c r="E1373" s="195">
        <f>(D1368*25)/500</f>
        <v>0</v>
      </c>
      <c r="F1373" s="94">
        <v>85</v>
      </c>
      <c r="G1373" s="91">
        <f t="shared" si="150"/>
        <v>0</v>
      </c>
      <c r="H1373" s="155"/>
      <c r="I1373" s="92" t="s">
        <v>827</v>
      </c>
      <c r="J1373" s="92" t="str">
        <f>VLOOKUP(I1373,Presupuesto!$B$11:$C$566,2,0)</f>
        <v>PRODUCTOS PAPEL Y CARTON</v>
      </c>
      <c r="K1373" s="92" t="str">
        <f t="shared" si="151"/>
        <v>Gobernabilidad y Procesos  de Gestión Descentralizada en Redes</v>
      </c>
      <c r="L1373" s="92" t="s">
        <v>414</v>
      </c>
    </row>
    <row r="1374" spans="3:12">
      <c r="C1374" s="93" t="s">
        <v>125</v>
      </c>
      <c r="D1374" s="798"/>
      <c r="E1374" s="195">
        <f>D1368/12</f>
        <v>0</v>
      </c>
      <c r="F1374" s="94">
        <v>36</v>
      </c>
      <c r="G1374" s="91">
        <f t="shared" si="150"/>
        <v>0</v>
      </c>
      <c r="H1374" s="155"/>
      <c r="I1374" s="92" t="s">
        <v>948</v>
      </c>
      <c r="J1374" s="92" t="str">
        <f>VLOOKUP(I1374,Presupuesto!$B$11:$C$566,2,0)</f>
        <v>UTILES DE ESCRITORIO, OFICINA Y ENSE¥ANZA</v>
      </c>
      <c r="K1374" s="92" t="str">
        <f t="shared" si="151"/>
        <v>Gobernabilidad y Procesos  de Gestión Descentralizada en Redes</v>
      </c>
      <c r="L1374" s="92" t="s">
        <v>414</v>
      </c>
    </row>
    <row r="1375" spans="3:12">
      <c r="C1375" s="93" t="s">
        <v>34</v>
      </c>
      <c r="D1375" s="798"/>
      <c r="E1375" s="195">
        <f>D1368/12</f>
        <v>0</v>
      </c>
      <c r="F1375" s="94">
        <v>80</v>
      </c>
      <c r="G1375" s="91">
        <f t="shared" si="150"/>
        <v>0</v>
      </c>
      <c r="H1375" s="155"/>
      <c r="I1375" s="92" t="s">
        <v>948</v>
      </c>
      <c r="J1375" s="92" t="str">
        <f>VLOOKUP(I1375,Presupuesto!$B$11:$C$566,2,0)</f>
        <v>UTILES DE ESCRITORIO, OFICINA Y ENSE¥ANZA</v>
      </c>
      <c r="K1375" s="92" t="str">
        <f t="shared" si="151"/>
        <v>Gobernabilidad y Procesos  de Gestión Descentralizada en Redes</v>
      </c>
      <c r="L1375" s="92" t="s">
        <v>414</v>
      </c>
    </row>
    <row r="1376" spans="3:12">
      <c r="C1376" s="103" t="s">
        <v>52</v>
      </c>
      <c r="D1376" s="798"/>
      <c r="E1376" s="207">
        <v>0</v>
      </c>
      <c r="F1376" s="113">
        <v>25</v>
      </c>
      <c r="G1376" s="91">
        <f t="shared" si="150"/>
        <v>0</v>
      </c>
      <c r="H1376" s="155"/>
      <c r="I1376" s="92" t="s">
        <v>948</v>
      </c>
      <c r="J1376" s="92" t="str">
        <f>VLOOKUP(I1376,Presupuesto!$B$11:$C$566,2,0)</f>
        <v>UTILES DE ESCRITORIO, OFICINA Y ENSE¥ANZA</v>
      </c>
      <c r="K1376" s="92" t="str">
        <f t="shared" si="151"/>
        <v>Gobernabilidad y Procesos  de Gestión Descentralizada en Redes</v>
      </c>
      <c r="L1376" s="92" t="s">
        <v>414</v>
      </c>
    </row>
    <row r="1377" spans="3:12" ht="15.75" thickBot="1">
      <c r="C1377" s="211" t="s">
        <v>434</v>
      </c>
      <c r="D1377" s="212">
        <v>0</v>
      </c>
      <c r="E1377" s="265">
        <v>0</v>
      </c>
      <c r="F1377" s="98">
        <f>HLOOKUP(C1377,$AH$2:$BU$3,2,0)</f>
        <v>1150</v>
      </c>
      <c r="G1377" s="99">
        <f>D1377*E1377*F1377</f>
        <v>0</v>
      </c>
      <c r="H1377" s="266"/>
      <c r="I1377" s="267" t="s">
        <v>303</v>
      </c>
      <c r="J1377" s="100" t="str">
        <f>VLOOKUP(I1377,Presupuesto!$B$11:$C$566,2,0)</f>
        <v>VIATICOS (26200-00)</v>
      </c>
      <c r="K1377" s="268" t="str">
        <f t="shared" si="151"/>
        <v>Gobernabilidad y Procesos  de Gestión Descentralizada en Redes</v>
      </c>
      <c r="L1377" s="268" t="s">
        <v>414</v>
      </c>
    </row>
    <row r="1378" spans="3:12" ht="15.75" thickBot="1"/>
    <row r="1379" spans="3:12" ht="15.75" thickBot="1">
      <c r="C1379" s="29" t="s">
        <v>43</v>
      </c>
      <c r="D1379" s="30">
        <f>SUM(G1386:G1395)</f>
        <v>0</v>
      </c>
      <c r="E1379" s="87"/>
      <c r="F1379" s="87"/>
      <c r="G1379" s="87"/>
      <c r="H1379" s="70"/>
      <c r="I1379" s="70"/>
      <c r="J1379" s="70"/>
      <c r="K1379" s="106"/>
    </row>
    <row r="1380" spans="3:12">
      <c r="C1380" s="69"/>
      <c r="D1380" s="31"/>
      <c r="E1380" s="87"/>
      <c r="F1380" s="87"/>
      <c r="G1380" s="87"/>
      <c r="H1380" s="70"/>
      <c r="I1380" s="70"/>
      <c r="J1380" s="70"/>
      <c r="K1380" s="106"/>
    </row>
    <row r="1381" spans="3:12">
      <c r="C1381" s="69"/>
      <c r="D1381" s="31"/>
      <c r="E1381" s="87"/>
      <c r="F1381" s="87"/>
      <c r="G1381" s="87"/>
      <c r="H1381" s="70"/>
      <c r="I1381" s="70"/>
      <c r="J1381" s="70"/>
      <c r="K1381" s="106"/>
    </row>
    <row r="1382" spans="3:12" ht="15.75">
      <c r="C1382" s="199" t="s">
        <v>394</v>
      </c>
      <c r="D1382" s="300"/>
      <c r="E1382" s="87"/>
      <c r="F1382" s="87"/>
      <c r="G1382" s="87"/>
      <c r="H1382" s="70"/>
      <c r="I1382" s="70"/>
      <c r="J1382" s="70"/>
      <c r="K1382" s="106"/>
    </row>
    <row r="1383" spans="3:12" ht="18.75">
      <c r="C1383" s="203" t="e">
        <f>IFERROR(VLOOKUP(D1382,'Desarrollo e Innov. Curricular'!$G:$H,2,FALSE),IFERROR(VLOOKUP(D1382,'Investigación Científica'!$G:$H,2,FALSE),IFERROR(VLOOKUP(D1382,'Vinculación Univ. Sociedad'!$G:$H,2,FALSE),IFERROR(VLOOKUP(D1382,'Docencia y Profesorado Universi'!$G:$H,2,FALSE),IFERROR(VLOOKUP(D1382,'Estudiantes y Graduados'!$G:$H,2,FALSE),IFERROR(VLOOKUP(D1382,'10Gestion Administrativa'!$G:$H,2,FALSE),IFERROR(VLOOKUP(D1382,'Gestión Académica'!$G:$H,2,FALSE),IFERROR(VLOOKUP(D1382,'Aseguramiento de la Calidad'!$G:$H,2,FALSE),IFERROR(VLOOKUP(D1382,'Gestión del Conocimiento'!$G:$H,2,FALSE),IFERROR(VLOOKUP(D1382,'Gobernabilidad y Procesos...'!$G:$H,2,FALSE),IFERROR(VLOOKUP(D1382,'Gestión del Talento Humano'!$G:$H,2,FALSE),IFERROR(VLOOKUP(D1382,'Internacionalización de la E.S.'!$G:$H,2,FALSE),IFERROR(VLOOKUP(D1382,'Cultura de Innovación Insti...'!$G:$H,2,FALSE),VLOOKUP(D1382,'Lo Esencial de la Reforma Univ.'!$G:$H,2,0))))))))))))))</f>
        <v>#N/A</v>
      </c>
      <c r="D1383" s="31"/>
      <c r="E1383" s="87"/>
      <c r="F1383" s="87"/>
      <c r="G1383" s="87"/>
      <c r="H1383" s="70"/>
      <c r="I1383" s="70"/>
      <c r="J1383" s="70"/>
      <c r="K1383" s="106"/>
    </row>
    <row r="1384" spans="3:12" ht="15.75" thickBot="1">
      <c r="C1384" s="69"/>
      <c r="D1384" s="31"/>
      <c r="E1384" s="87"/>
      <c r="F1384" s="87"/>
      <c r="G1384" s="87"/>
      <c r="H1384" s="70"/>
      <c r="I1384" s="70"/>
      <c r="J1384" s="70"/>
      <c r="K1384" s="106"/>
    </row>
    <row r="1385" spans="3:12" ht="30.75" thickBot="1">
      <c r="C1385" s="120" t="s">
        <v>44</v>
      </c>
      <c r="D1385" s="123" t="s">
        <v>45</v>
      </c>
      <c r="E1385" s="122" t="s">
        <v>55</v>
      </c>
      <c r="F1385" s="122" t="s">
        <v>57</v>
      </c>
      <c r="G1385" s="121" t="s">
        <v>27</v>
      </c>
      <c r="H1385" s="127" t="s">
        <v>133</v>
      </c>
      <c r="I1385" s="122" t="s">
        <v>46</v>
      </c>
      <c r="J1385" s="122" t="s">
        <v>134</v>
      </c>
      <c r="K1385" s="122" t="s">
        <v>412</v>
      </c>
      <c r="L1385" s="122" t="s">
        <v>413</v>
      </c>
    </row>
    <row r="1386" spans="3:12">
      <c r="C1386" s="260" t="s">
        <v>47</v>
      </c>
      <c r="D1386" s="797"/>
      <c r="E1386" s="261"/>
      <c r="F1386" s="109">
        <v>30000</v>
      </c>
      <c r="G1386" s="262">
        <f t="shared" ref="G1386:G1394" si="152">E1386*F1386</f>
        <v>0</v>
      </c>
      <c r="H1386" s="263" t="s">
        <v>131</v>
      </c>
      <c r="I1386" s="110" t="s">
        <v>705</v>
      </c>
      <c r="J1386" s="110" t="str">
        <f>VLOOKUP(I1386,Presupuesto!$B$11:$C$566,2,0)</f>
        <v>SERVICIOS DE CAPACITACION.</v>
      </c>
      <c r="K1386" s="264" t="s">
        <v>1382</v>
      </c>
      <c r="L1386" s="110" t="s">
        <v>396</v>
      </c>
    </row>
    <row r="1387" spans="3:12">
      <c r="C1387" s="93" t="s">
        <v>48</v>
      </c>
      <c r="D1387" s="798"/>
      <c r="E1387" s="195">
        <v>10</v>
      </c>
      <c r="F1387" s="94">
        <v>0</v>
      </c>
      <c r="G1387" s="91">
        <f t="shared" si="152"/>
        <v>0</v>
      </c>
      <c r="H1387" s="155"/>
      <c r="I1387" s="92" t="s">
        <v>723</v>
      </c>
      <c r="J1387" s="92" t="str">
        <f>VLOOKUP(I1387,Presupuesto!$B$11:$C$566,2,0)</f>
        <v>SERVICIOS DE IMPRENTA PUBLIC.Y REPRODUCCION</v>
      </c>
      <c r="K1387" s="92" t="str">
        <f>$K$17</f>
        <v>Gobernabilidad y Procesos  de Gestión Descentralizada en Redes</v>
      </c>
      <c r="L1387" s="92" t="s">
        <v>414</v>
      </c>
    </row>
    <row r="1388" spans="3:12">
      <c r="C1388" s="93" t="s">
        <v>49</v>
      </c>
      <c r="D1388" s="798"/>
      <c r="E1388" s="195">
        <f>D1386</f>
        <v>0</v>
      </c>
      <c r="F1388" s="94">
        <v>150</v>
      </c>
      <c r="G1388" s="91">
        <f t="shared" si="152"/>
        <v>0</v>
      </c>
      <c r="H1388" s="155"/>
      <c r="I1388" s="92" t="s">
        <v>798</v>
      </c>
      <c r="J1388" s="92" t="str">
        <f>VLOOKUP(I1388,Presupuesto!$B$11:$C$566,2,0)</f>
        <v>ALIMENTOS B EBIDAS PARA PERSONAS</v>
      </c>
      <c r="K1388" s="92" t="str">
        <f t="shared" ref="K1388:K1395" si="153">$K$17</f>
        <v>Gobernabilidad y Procesos  de Gestión Descentralizada en Redes</v>
      </c>
      <c r="L1388" s="92" t="s">
        <v>398</v>
      </c>
    </row>
    <row r="1389" spans="3:12">
      <c r="C1389" s="93" t="s">
        <v>50</v>
      </c>
      <c r="D1389" s="798"/>
      <c r="E1389" s="145">
        <v>0</v>
      </c>
      <c r="F1389" s="112">
        <v>10000</v>
      </c>
      <c r="G1389" s="91">
        <f t="shared" si="152"/>
        <v>0</v>
      </c>
      <c r="H1389" s="155"/>
      <c r="I1389" s="258" t="s">
        <v>302</v>
      </c>
      <c r="J1389" s="92" t="str">
        <f>VLOOKUP(I1389,Presupuesto!$B$11:$C$566,2,0)</f>
        <v>PASAJES (26100-00)</v>
      </c>
      <c r="K1389" s="92" t="str">
        <f t="shared" si="153"/>
        <v>Gobernabilidad y Procesos  de Gestión Descentralizada en Redes</v>
      </c>
      <c r="L1389" s="92" t="s">
        <v>414</v>
      </c>
    </row>
    <row r="1390" spans="3:12">
      <c r="C1390" s="93" t="s">
        <v>421</v>
      </c>
      <c r="D1390" s="798"/>
      <c r="E1390" s="145">
        <v>0</v>
      </c>
      <c r="F1390" s="112">
        <v>250</v>
      </c>
      <c r="G1390" s="91">
        <f t="shared" si="152"/>
        <v>0</v>
      </c>
      <c r="H1390" s="155"/>
      <c r="I1390" s="92" t="s">
        <v>827</v>
      </c>
      <c r="J1390" s="92" t="str">
        <f>VLOOKUP(I1390,Presupuesto!$B$11:$C$566,2,0)</f>
        <v>PRODUCTOS PAPEL Y CARTON</v>
      </c>
      <c r="K1390" s="92" t="str">
        <f t="shared" si="153"/>
        <v>Gobernabilidad y Procesos  de Gestión Descentralizada en Redes</v>
      </c>
      <c r="L1390" s="92" t="s">
        <v>414</v>
      </c>
    </row>
    <row r="1391" spans="3:12">
      <c r="C1391" s="93" t="s">
        <v>51</v>
      </c>
      <c r="D1391" s="798"/>
      <c r="E1391" s="195">
        <f>(D1386*25)/500</f>
        <v>0</v>
      </c>
      <c r="F1391" s="94">
        <v>85</v>
      </c>
      <c r="G1391" s="91">
        <f t="shared" si="152"/>
        <v>0</v>
      </c>
      <c r="H1391" s="155"/>
      <c r="I1391" s="92" t="s">
        <v>827</v>
      </c>
      <c r="J1391" s="92" t="str">
        <f>VLOOKUP(I1391,Presupuesto!$B$11:$C$566,2,0)</f>
        <v>PRODUCTOS PAPEL Y CARTON</v>
      </c>
      <c r="K1391" s="92" t="str">
        <f t="shared" si="153"/>
        <v>Gobernabilidad y Procesos  de Gestión Descentralizada en Redes</v>
      </c>
      <c r="L1391" s="92" t="s">
        <v>414</v>
      </c>
    </row>
    <row r="1392" spans="3:12">
      <c r="C1392" s="93" t="s">
        <v>125</v>
      </c>
      <c r="D1392" s="798"/>
      <c r="E1392" s="195">
        <f>D1386/12</f>
        <v>0</v>
      </c>
      <c r="F1392" s="94">
        <v>36</v>
      </c>
      <c r="G1392" s="91">
        <f t="shared" si="152"/>
        <v>0</v>
      </c>
      <c r="H1392" s="155"/>
      <c r="I1392" s="92" t="s">
        <v>948</v>
      </c>
      <c r="J1392" s="92" t="str">
        <f>VLOOKUP(I1392,Presupuesto!$B$11:$C$566,2,0)</f>
        <v>UTILES DE ESCRITORIO, OFICINA Y ENSE¥ANZA</v>
      </c>
      <c r="K1392" s="92" t="str">
        <f t="shared" si="153"/>
        <v>Gobernabilidad y Procesos  de Gestión Descentralizada en Redes</v>
      </c>
      <c r="L1392" s="92" t="s">
        <v>414</v>
      </c>
    </row>
    <row r="1393" spans="3:12">
      <c r="C1393" s="93" t="s">
        <v>34</v>
      </c>
      <c r="D1393" s="798"/>
      <c r="E1393" s="195">
        <f>D1386/12</f>
        <v>0</v>
      </c>
      <c r="F1393" s="94">
        <v>80</v>
      </c>
      <c r="G1393" s="91">
        <f t="shared" si="152"/>
        <v>0</v>
      </c>
      <c r="H1393" s="155"/>
      <c r="I1393" s="92" t="s">
        <v>948</v>
      </c>
      <c r="J1393" s="92" t="str">
        <f>VLOOKUP(I1393,Presupuesto!$B$11:$C$566,2,0)</f>
        <v>UTILES DE ESCRITORIO, OFICINA Y ENSE¥ANZA</v>
      </c>
      <c r="K1393" s="92" t="str">
        <f t="shared" si="153"/>
        <v>Gobernabilidad y Procesos  de Gestión Descentralizada en Redes</v>
      </c>
      <c r="L1393" s="92" t="s">
        <v>414</v>
      </c>
    </row>
    <row r="1394" spans="3:12">
      <c r="C1394" s="103" t="s">
        <v>52</v>
      </c>
      <c r="D1394" s="798"/>
      <c r="E1394" s="207">
        <v>0</v>
      </c>
      <c r="F1394" s="113">
        <v>25</v>
      </c>
      <c r="G1394" s="91">
        <f t="shared" si="152"/>
        <v>0</v>
      </c>
      <c r="H1394" s="155"/>
      <c r="I1394" s="92" t="s">
        <v>948</v>
      </c>
      <c r="J1394" s="92" t="str">
        <f>VLOOKUP(I1394,Presupuesto!$B$11:$C$566,2,0)</f>
        <v>UTILES DE ESCRITORIO, OFICINA Y ENSE¥ANZA</v>
      </c>
      <c r="K1394" s="92" t="str">
        <f t="shared" si="153"/>
        <v>Gobernabilidad y Procesos  de Gestión Descentralizada en Redes</v>
      </c>
      <c r="L1394" s="92" t="s">
        <v>414</v>
      </c>
    </row>
    <row r="1395" spans="3:12" ht="15.75" thickBot="1">
      <c r="C1395" s="211" t="s">
        <v>434</v>
      </c>
      <c r="D1395" s="212">
        <v>0</v>
      </c>
      <c r="E1395" s="265">
        <v>0</v>
      </c>
      <c r="F1395" s="98">
        <f>HLOOKUP(C1395,$AH$2:$BU$3,2,0)</f>
        <v>1150</v>
      </c>
      <c r="G1395" s="99">
        <f>D1395*E1395*F1395</f>
        <v>0</v>
      </c>
      <c r="H1395" s="266"/>
      <c r="I1395" s="267" t="s">
        <v>303</v>
      </c>
      <c r="J1395" s="100" t="str">
        <f>VLOOKUP(I1395,Presupuesto!$B$11:$C$566,2,0)</f>
        <v>VIATICOS (26200-00)</v>
      </c>
      <c r="K1395" s="268" t="str">
        <f t="shared" si="153"/>
        <v>Gobernabilidad y Procesos  de Gestión Descentralizada en Redes</v>
      </c>
      <c r="L1395" s="268" t="s">
        <v>414</v>
      </c>
    </row>
    <row r="1396" spans="3:12" ht="15.75" thickBot="1"/>
    <row r="1397" spans="3:12" ht="15.75" thickBot="1">
      <c r="C1397" s="29" t="s">
        <v>43</v>
      </c>
      <c r="D1397" s="30">
        <f>SUM(G1404:G1413)</f>
        <v>0</v>
      </c>
      <c r="E1397" s="87"/>
      <c r="F1397" s="87"/>
      <c r="G1397" s="87"/>
      <c r="H1397" s="70"/>
      <c r="I1397" s="70"/>
      <c r="J1397" s="70"/>
      <c r="K1397" s="106"/>
    </row>
    <row r="1398" spans="3:12">
      <c r="C1398" s="69"/>
      <c r="D1398" s="31"/>
      <c r="E1398" s="87"/>
      <c r="F1398" s="87"/>
      <c r="G1398" s="87"/>
      <c r="H1398" s="70"/>
      <c r="I1398" s="70"/>
      <c r="J1398" s="70"/>
      <c r="K1398" s="106"/>
    </row>
    <row r="1399" spans="3:12">
      <c r="C1399" s="69"/>
      <c r="D1399" s="31"/>
      <c r="E1399" s="87"/>
      <c r="F1399" s="87"/>
      <c r="G1399" s="87"/>
      <c r="H1399" s="70"/>
      <c r="I1399" s="70"/>
      <c r="J1399" s="70"/>
      <c r="K1399" s="106"/>
    </row>
    <row r="1400" spans="3:12" ht="15.75">
      <c r="C1400" s="199" t="s">
        <v>394</v>
      </c>
      <c r="D1400" s="300"/>
      <c r="E1400" s="87"/>
      <c r="F1400" s="87"/>
      <c r="G1400" s="87"/>
      <c r="H1400" s="70"/>
      <c r="I1400" s="70"/>
      <c r="J1400" s="70"/>
      <c r="K1400" s="106"/>
    </row>
    <row r="1401" spans="3:12" ht="18.75">
      <c r="C1401" s="203" t="e">
        <f>IFERROR(VLOOKUP(D1400,'Desarrollo e Innov. Curricular'!$G:$H,2,FALSE),IFERROR(VLOOKUP(D1400,'Investigación Científica'!$G:$H,2,FALSE),IFERROR(VLOOKUP(D1400,'Vinculación Univ. Sociedad'!$G:$H,2,FALSE),IFERROR(VLOOKUP(D1400,'Docencia y Profesorado Universi'!$G:$H,2,FALSE),IFERROR(VLOOKUP(D1400,'Estudiantes y Graduados'!$G:$H,2,FALSE),IFERROR(VLOOKUP(D1400,'10Gestion Administrativa'!$G:$H,2,FALSE),IFERROR(VLOOKUP(D1400,'Gestión Académica'!$G:$H,2,FALSE),IFERROR(VLOOKUP(D1400,'Aseguramiento de la Calidad'!$G:$H,2,FALSE),IFERROR(VLOOKUP(D1400,'Gestión del Conocimiento'!$G:$H,2,FALSE),IFERROR(VLOOKUP(D1400,'Gobernabilidad y Procesos...'!$G:$H,2,FALSE),IFERROR(VLOOKUP(D1400,'Gestión del Talento Humano'!$G:$H,2,FALSE),IFERROR(VLOOKUP(D1400,'Internacionalización de la E.S.'!$G:$H,2,FALSE),IFERROR(VLOOKUP(D1400,'Cultura de Innovación Insti...'!$G:$H,2,FALSE),VLOOKUP(D1400,'Lo Esencial de la Reforma Univ.'!$G:$H,2,0))))))))))))))</f>
        <v>#N/A</v>
      </c>
      <c r="D1401" s="31"/>
      <c r="E1401" s="87"/>
      <c r="F1401" s="87"/>
      <c r="G1401" s="87"/>
      <c r="H1401" s="70"/>
      <c r="I1401" s="70"/>
      <c r="J1401" s="70"/>
      <c r="K1401" s="106"/>
    </row>
    <row r="1402" spans="3:12" ht="15.75" thickBot="1">
      <c r="C1402" s="69"/>
      <c r="D1402" s="31"/>
      <c r="E1402" s="87"/>
      <c r="F1402" s="87"/>
      <c r="G1402" s="87"/>
      <c r="H1402" s="70"/>
      <c r="I1402" s="70"/>
      <c r="J1402" s="70"/>
      <c r="K1402" s="106"/>
    </row>
    <row r="1403" spans="3:12" ht="30.75" thickBot="1">
      <c r="C1403" s="120" t="s">
        <v>44</v>
      </c>
      <c r="D1403" s="123" t="s">
        <v>45</v>
      </c>
      <c r="E1403" s="122" t="s">
        <v>55</v>
      </c>
      <c r="F1403" s="122" t="s">
        <v>57</v>
      </c>
      <c r="G1403" s="121" t="s">
        <v>27</v>
      </c>
      <c r="H1403" s="127" t="s">
        <v>133</v>
      </c>
      <c r="I1403" s="122" t="s">
        <v>46</v>
      </c>
      <c r="J1403" s="122" t="s">
        <v>134</v>
      </c>
      <c r="K1403" s="122" t="s">
        <v>412</v>
      </c>
      <c r="L1403" s="122" t="s">
        <v>413</v>
      </c>
    </row>
    <row r="1404" spans="3:12">
      <c r="C1404" s="260" t="s">
        <v>47</v>
      </c>
      <c r="D1404" s="797"/>
      <c r="E1404" s="261"/>
      <c r="F1404" s="109">
        <v>30000</v>
      </c>
      <c r="G1404" s="262">
        <f t="shared" ref="G1404:G1412" si="154">E1404*F1404</f>
        <v>0</v>
      </c>
      <c r="H1404" s="263" t="s">
        <v>131</v>
      </c>
      <c r="I1404" s="110" t="s">
        <v>705</v>
      </c>
      <c r="J1404" s="110" t="str">
        <f>VLOOKUP(I1404,Presupuesto!$B$11:$C$566,2,0)</f>
        <v>SERVICIOS DE CAPACITACION.</v>
      </c>
      <c r="K1404" s="264" t="s">
        <v>1382</v>
      </c>
      <c r="L1404" s="110" t="s">
        <v>396</v>
      </c>
    </row>
    <row r="1405" spans="3:12">
      <c r="C1405" s="93" t="s">
        <v>48</v>
      </c>
      <c r="D1405" s="798"/>
      <c r="E1405" s="195">
        <v>10</v>
      </c>
      <c r="F1405" s="94">
        <v>0</v>
      </c>
      <c r="G1405" s="91">
        <f t="shared" si="154"/>
        <v>0</v>
      </c>
      <c r="H1405" s="155"/>
      <c r="I1405" s="92" t="s">
        <v>723</v>
      </c>
      <c r="J1405" s="92" t="str">
        <f>VLOOKUP(I1405,Presupuesto!$B$11:$C$566,2,0)</f>
        <v>SERVICIOS DE IMPRENTA PUBLIC.Y REPRODUCCION</v>
      </c>
      <c r="K1405" s="92" t="str">
        <f>$K$17</f>
        <v>Gobernabilidad y Procesos  de Gestión Descentralizada en Redes</v>
      </c>
      <c r="L1405" s="92" t="s">
        <v>414</v>
      </c>
    </row>
    <row r="1406" spans="3:12">
      <c r="C1406" s="93" t="s">
        <v>49</v>
      </c>
      <c r="D1406" s="798"/>
      <c r="E1406" s="195">
        <f>D1404</f>
        <v>0</v>
      </c>
      <c r="F1406" s="94">
        <v>150</v>
      </c>
      <c r="G1406" s="91">
        <f t="shared" si="154"/>
        <v>0</v>
      </c>
      <c r="H1406" s="155"/>
      <c r="I1406" s="92" t="s">
        <v>798</v>
      </c>
      <c r="J1406" s="92" t="str">
        <f>VLOOKUP(I1406,Presupuesto!$B$11:$C$566,2,0)</f>
        <v>ALIMENTOS B EBIDAS PARA PERSONAS</v>
      </c>
      <c r="K1406" s="92" t="str">
        <f t="shared" ref="K1406:K1413" si="155">$K$17</f>
        <v>Gobernabilidad y Procesos  de Gestión Descentralizada en Redes</v>
      </c>
      <c r="L1406" s="92" t="s">
        <v>398</v>
      </c>
    </row>
    <row r="1407" spans="3:12">
      <c r="C1407" s="93" t="s">
        <v>50</v>
      </c>
      <c r="D1407" s="798"/>
      <c r="E1407" s="145">
        <v>0</v>
      </c>
      <c r="F1407" s="112">
        <v>10000</v>
      </c>
      <c r="G1407" s="91">
        <f t="shared" si="154"/>
        <v>0</v>
      </c>
      <c r="H1407" s="155"/>
      <c r="I1407" s="258" t="s">
        <v>302</v>
      </c>
      <c r="J1407" s="92" t="str">
        <f>VLOOKUP(I1407,Presupuesto!$B$11:$C$566,2,0)</f>
        <v>PASAJES (26100-00)</v>
      </c>
      <c r="K1407" s="92" t="str">
        <f t="shared" si="155"/>
        <v>Gobernabilidad y Procesos  de Gestión Descentralizada en Redes</v>
      </c>
      <c r="L1407" s="92" t="s">
        <v>414</v>
      </c>
    </row>
    <row r="1408" spans="3:12">
      <c r="C1408" s="93" t="s">
        <v>421</v>
      </c>
      <c r="D1408" s="798"/>
      <c r="E1408" s="145">
        <v>0</v>
      </c>
      <c r="F1408" s="112">
        <v>250</v>
      </c>
      <c r="G1408" s="91">
        <f t="shared" si="154"/>
        <v>0</v>
      </c>
      <c r="H1408" s="155"/>
      <c r="I1408" s="92" t="s">
        <v>827</v>
      </c>
      <c r="J1408" s="92" t="str">
        <f>VLOOKUP(I1408,Presupuesto!$B$11:$C$566,2,0)</f>
        <v>PRODUCTOS PAPEL Y CARTON</v>
      </c>
      <c r="K1408" s="92" t="str">
        <f t="shared" si="155"/>
        <v>Gobernabilidad y Procesos  de Gestión Descentralizada en Redes</v>
      </c>
      <c r="L1408" s="92" t="s">
        <v>414</v>
      </c>
    </row>
    <row r="1409" spans="3:12">
      <c r="C1409" s="93" t="s">
        <v>51</v>
      </c>
      <c r="D1409" s="798"/>
      <c r="E1409" s="195">
        <f>(D1404*25)/500</f>
        <v>0</v>
      </c>
      <c r="F1409" s="94">
        <v>85</v>
      </c>
      <c r="G1409" s="91">
        <f t="shared" si="154"/>
        <v>0</v>
      </c>
      <c r="H1409" s="155"/>
      <c r="I1409" s="92" t="s">
        <v>827</v>
      </c>
      <c r="J1409" s="92" t="str">
        <f>VLOOKUP(I1409,Presupuesto!$B$11:$C$566,2,0)</f>
        <v>PRODUCTOS PAPEL Y CARTON</v>
      </c>
      <c r="K1409" s="92" t="str">
        <f t="shared" si="155"/>
        <v>Gobernabilidad y Procesos  de Gestión Descentralizada en Redes</v>
      </c>
      <c r="L1409" s="92" t="s">
        <v>414</v>
      </c>
    </row>
    <row r="1410" spans="3:12">
      <c r="C1410" s="93" t="s">
        <v>125</v>
      </c>
      <c r="D1410" s="798"/>
      <c r="E1410" s="195">
        <f>D1404/12</f>
        <v>0</v>
      </c>
      <c r="F1410" s="94">
        <v>36</v>
      </c>
      <c r="G1410" s="91">
        <f t="shared" si="154"/>
        <v>0</v>
      </c>
      <c r="H1410" s="155"/>
      <c r="I1410" s="92" t="s">
        <v>948</v>
      </c>
      <c r="J1410" s="92" t="str">
        <f>VLOOKUP(I1410,Presupuesto!$B$11:$C$566,2,0)</f>
        <v>UTILES DE ESCRITORIO, OFICINA Y ENSE¥ANZA</v>
      </c>
      <c r="K1410" s="92" t="str">
        <f t="shared" si="155"/>
        <v>Gobernabilidad y Procesos  de Gestión Descentralizada en Redes</v>
      </c>
      <c r="L1410" s="92" t="s">
        <v>414</v>
      </c>
    </row>
    <row r="1411" spans="3:12">
      <c r="C1411" s="93" t="s">
        <v>34</v>
      </c>
      <c r="D1411" s="798"/>
      <c r="E1411" s="195">
        <f>D1404/12</f>
        <v>0</v>
      </c>
      <c r="F1411" s="94">
        <v>80</v>
      </c>
      <c r="G1411" s="91">
        <f t="shared" si="154"/>
        <v>0</v>
      </c>
      <c r="H1411" s="155"/>
      <c r="I1411" s="92" t="s">
        <v>948</v>
      </c>
      <c r="J1411" s="92" t="str">
        <f>VLOOKUP(I1411,Presupuesto!$B$11:$C$566,2,0)</f>
        <v>UTILES DE ESCRITORIO, OFICINA Y ENSE¥ANZA</v>
      </c>
      <c r="K1411" s="92" t="str">
        <f t="shared" si="155"/>
        <v>Gobernabilidad y Procesos  de Gestión Descentralizada en Redes</v>
      </c>
      <c r="L1411" s="92" t="s">
        <v>414</v>
      </c>
    </row>
    <row r="1412" spans="3:12">
      <c r="C1412" s="103" t="s">
        <v>52</v>
      </c>
      <c r="D1412" s="798"/>
      <c r="E1412" s="207">
        <v>0</v>
      </c>
      <c r="F1412" s="113">
        <v>25</v>
      </c>
      <c r="G1412" s="91">
        <f t="shared" si="154"/>
        <v>0</v>
      </c>
      <c r="H1412" s="155"/>
      <c r="I1412" s="92" t="s">
        <v>948</v>
      </c>
      <c r="J1412" s="92" t="str">
        <f>VLOOKUP(I1412,Presupuesto!$B$11:$C$566,2,0)</f>
        <v>UTILES DE ESCRITORIO, OFICINA Y ENSE¥ANZA</v>
      </c>
      <c r="K1412" s="92" t="str">
        <f t="shared" si="155"/>
        <v>Gobernabilidad y Procesos  de Gestión Descentralizada en Redes</v>
      </c>
      <c r="L1412" s="92" t="s">
        <v>414</v>
      </c>
    </row>
    <row r="1413" spans="3:12" ht="15.75" thickBot="1">
      <c r="C1413" s="211" t="s">
        <v>434</v>
      </c>
      <c r="D1413" s="212">
        <v>0</v>
      </c>
      <c r="E1413" s="265">
        <v>0</v>
      </c>
      <c r="F1413" s="98">
        <f>HLOOKUP(C1413,$AH$2:$BU$3,2,0)</f>
        <v>1150</v>
      </c>
      <c r="G1413" s="99">
        <f>D1413*E1413*F1413</f>
        <v>0</v>
      </c>
      <c r="H1413" s="266"/>
      <c r="I1413" s="267" t="s">
        <v>303</v>
      </c>
      <c r="J1413" s="100" t="str">
        <f>VLOOKUP(I1413,Presupuesto!$B$11:$C$566,2,0)</f>
        <v>VIATICOS (26200-00)</v>
      </c>
      <c r="K1413" s="268" t="str">
        <f t="shared" si="155"/>
        <v>Gobernabilidad y Procesos  de Gestión Descentralizada en Redes</v>
      </c>
      <c r="L1413" s="268" t="s">
        <v>414</v>
      </c>
    </row>
    <row r="1414" spans="3:12" ht="15.75" thickBot="1"/>
    <row r="1415" spans="3:12" ht="15.75" thickBot="1">
      <c r="C1415" s="29" t="s">
        <v>43</v>
      </c>
      <c r="D1415" s="30">
        <f>SUM(G1422:G1431)</f>
        <v>0</v>
      </c>
      <c r="E1415" s="87"/>
      <c r="F1415" s="87"/>
      <c r="G1415" s="87"/>
      <c r="H1415" s="70"/>
      <c r="I1415" s="70"/>
      <c r="J1415" s="70"/>
      <c r="K1415" s="106"/>
    </row>
    <row r="1416" spans="3:12">
      <c r="C1416" s="69"/>
      <c r="D1416" s="31"/>
      <c r="E1416" s="87"/>
      <c r="F1416" s="87"/>
      <c r="G1416" s="87"/>
      <c r="H1416" s="70"/>
      <c r="I1416" s="70"/>
      <c r="J1416" s="70"/>
      <c r="K1416" s="106"/>
    </row>
    <row r="1417" spans="3:12">
      <c r="C1417" s="69"/>
      <c r="D1417" s="31"/>
      <c r="E1417" s="87"/>
      <c r="F1417" s="87"/>
      <c r="G1417" s="87"/>
      <c r="H1417" s="70"/>
      <c r="I1417" s="70"/>
      <c r="J1417" s="70"/>
      <c r="K1417" s="106"/>
    </row>
    <row r="1418" spans="3:12" ht="15.75">
      <c r="C1418" s="199" t="s">
        <v>394</v>
      </c>
      <c r="D1418" s="300"/>
      <c r="E1418" s="87"/>
      <c r="F1418" s="87"/>
      <c r="G1418" s="87"/>
      <c r="H1418" s="70"/>
      <c r="I1418" s="70"/>
      <c r="J1418" s="70"/>
      <c r="K1418" s="106"/>
    </row>
    <row r="1419" spans="3:12" ht="18.75">
      <c r="C1419" s="203" t="e">
        <f>IFERROR(VLOOKUP(D1418,'Desarrollo e Innov. Curricular'!$G:$H,2,FALSE),IFERROR(VLOOKUP(D1418,'Investigación Científica'!$G:$H,2,FALSE),IFERROR(VLOOKUP(D1418,'Vinculación Univ. Sociedad'!$G:$H,2,FALSE),IFERROR(VLOOKUP(D1418,'Docencia y Profesorado Universi'!$G:$H,2,FALSE),IFERROR(VLOOKUP(D1418,'Estudiantes y Graduados'!$G:$H,2,FALSE),IFERROR(VLOOKUP(D1418,'10Gestion Administrativa'!$G:$H,2,FALSE),IFERROR(VLOOKUP(D1418,'Gestión Académica'!$G:$H,2,FALSE),IFERROR(VLOOKUP(D1418,'Aseguramiento de la Calidad'!$G:$H,2,FALSE),IFERROR(VLOOKUP(D1418,'Gestión del Conocimiento'!$G:$H,2,FALSE),IFERROR(VLOOKUP(D1418,'Gobernabilidad y Procesos...'!$G:$H,2,FALSE),IFERROR(VLOOKUP(D1418,'Gestión del Talento Humano'!$G:$H,2,FALSE),IFERROR(VLOOKUP(D1418,'Internacionalización de la E.S.'!$G:$H,2,FALSE),IFERROR(VLOOKUP(D1418,'Cultura de Innovación Insti...'!$G:$H,2,FALSE),VLOOKUP(D1418,'Lo Esencial de la Reforma Univ.'!$G:$H,2,0))))))))))))))</f>
        <v>#N/A</v>
      </c>
      <c r="D1419" s="31"/>
      <c r="E1419" s="87"/>
      <c r="F1419" s="87"/>
      <c r="G1419" s="87"/>
      <c r="H1419" s="70"/>
      <c r="I1419" s="70"/>
      <c r="J1419" s="70"/>
      <c r="K1419" s="106"/>
    </row>
    <row r="1420" spans="3:12" ht="15.75" thickBot="1">
      <c r="C1420" s="69"/>
      <c r="D1420" s="31"/>
      <c r="E1420" s="87"/>
      <c r="F1420" s="87"/>
      <c r="G1420" s="87"/>
      <c r="H1420" s="70"/>
      <c r="I1420" s="70"/>
      <c r="J1420" s="70"/>
      <c r="K1420" s="106"/>
    </row>
    <row r="1421" spans="3:12" ht="30.75" thickBot="1">
      <c r="C1421" s="120" t="s">
        <v>44</v>
      </c>
      <c r="D1421" s="123" t="s">
        <v>45</v>
      </c>
      <c r="E1421" s="122" t="s">
        <v>55</v>
      </c>
      <c r="F1421" s="122" t="s">
        <v>57</v>
      </c>
      <c r="G1421" s="121" t="s">
        <v>27</v>
      </c>
      <c r="H1421" s="127" t="s">
        <v>133</v>
      </c>
      <c r="I1421" s="122" t="s">
        <v>46</v>
      </c>
      <c r="J1421" s="122" t="s">
        <v>134</v>
      </c>
      <c r="K1421" s="122" t="s">
        <v>412</v>
      </c>
      <c r="L1421" s="122" t="s">
        <v>413</v>
      </c>
    </row>
    <row r="1422" spans="3:12">
      <c r="C1422" s="260" t="s">
        <v>47</v>
      </c>
      <c r="D1422" s="797"/>
      <c r="E1422" s="261"/>
      <c r="F1422" s="109">
        <v>30000</v>
      </c>
      <c r="G1422" s="262">
        <f t="shared" ref="G1422:G1430" si="156">E1422*F1422</f>
        <v>0</v>
      </c>
      <c r="H1422" s="263" t="s">
        <v>131</v>
      </c>
      <c r="I1422" s="110" t="s">
        <v>705</v>
      </c>
      <c r="J1422" s="110" t="str">
        <f>VLOOKUP(I1422,Presupuesto!$B$11:$C$566,2,0)</f>
        <v>SERVICIOS DE CAPACITACION.</v>
      </c>
      <c r="K1422" s="264" t="s">
        <v>1382</v>
      </c>
      <c r="L1422" s="110" t="s">
        <v>396</v>
      </c>
    </row>
    <row r="1423" spans="3:12">
      <c r="C1423" s="93" t="s">
        <v>48</v>
      </c>
      <c r="D1423" s="798"/>
      <c r="E1423" s="195">
        <v>10</v>
      </c>
      <c r="F1423" s="94">
        <v>0</v>
      </c>
      <c r="G1423" s="91">
        <f t="shared" si="156"/>
        <v>0</v>
      </c>
      <c r="H1423" s="155"/>
      <c r="I1423" s="92" t="s">
        <v>723</v>
      </c>
      <c r="J1423" s="92" t="str">
        <f>VLOOKUP(I1423,Presupuesto!$B$11:$C$566,2,0)</f>
        <v>SERVICIOS DE IMPRENTA PUBLIC.Y REPRODUCCION</v>
      </c>
      <c r="K1423" s="92" t="str">
        <f>$K$17</f>
        <v>Gobernabilidad y Procesos  de Gestión Descentralizada en Redes</v>
      </c>
      <c r="L1423" s="92" t="s">
        <v>414</v>
      </c>
    </row>
    <row r="1424" spans="3:12">
      <c r="C1424" s="93" t="s">
        <v>49</v>
      </c>
      <c r="D1424" s="798"/>
      <c r="E1424" s="195">
        <f>D1422</f>
        <v>0</v>
      </c>
      <c r="F1424" s="94">
        <v>150</v>
      </c>
      <c r="G1424" s="91">
        <f t="shared" si="156"/>
        <v>0</v>
      </c>
      <c r="H1424" s="155"/>
      <c r="I1424" s="92" t="s">
        <v>798</v>
      </c>
      <c r="J1424" s="92" t="str">
        <f>VLOOKUP(I1424,Presupuesto!$B$11:$C$566,2,0)</f>
        <v>ALIMENTOS B EBIDAS PARA PERSONAS</v>
      </c>
      <c r="K1424" s="92" t="str">
        <f t="shared" ref="K1424:K1431" si="157">$K$17</f>
        <v>Gobernabilidad y Procesos  de Gestión Descentralizada en Redes</v>
      </c>
      <c r="L1424" s="92" t="s">
        <v>398</v>
      </c>
    </row>
    <row r="1425" spans="3:12">
      <c r="C1425" s="93" t="s">
        <v>50</v>
      </c>
      <c r="D1425" s="798"/>
      <c r="E1425" s="145">
        <v>0</v>
      </c>
      <c r="F1425" s="112">
        <v>10000</v>
      </c>
      <c r="G1425" s="91">
        <f t="shared" si="156"/>
        <v>0</v>
      </c>
      <c r="H1425" s="155"/>
      <c r="I1425" s="258" t="s">
        <v>302</v>
      </c>
      <c r="J1425" s="92" t="str">
        <f>VLOOKUP(I1425,Presupuesto!$B$11:$C$566,2,0)</f>
        <v>PASAJES (26100-00)</v>
      </c>
      <c r="K1425" s="92" t="str">
        <f t="shared" si="157"/>
        <v>Gobernabilidad y Procesos  de Gestión Descentralizada en Redes</v>
      </c>
      <c r="L1425" s="92" t="s">
        <v>414</v>
      </c>
    </row>
    <row r="1426" spans="3:12">
      <c r="C1426" s="93" t="s">
        <v>421</v>
      </c>
      <c r="D1426" s="798"/>
      <c r="E1426" s="145">
        <v>0</v>
      </c>
      <c r="F1426" s="112">
        <v>250</v>
      </c>
      <c r="G1426" s="91">
        <f t="shared" si="156"/>
        <v>0</v>
      </c>
      <c r="H1426" s="155"/>
      <c r="I1426" s="92" t="s">
        <v>827</v>
      </c>
      <c r="J1426" s="92" t="str">
        <f>VLOOKUP(I1426,Presupuesto!$B$11:$C$566,2,0)</f>
        <v>PRODUCTOS PAPEL Y CARTON</v>
      </c>
      <c r="K1426" s="92" t="str">
        <f t="shared" si="157"/>
        <v>Gobernabilidad y Procesos  de Gestión Descentralizada en Redes</v>
      </c>
      <c r="L1426" s="92" t="s">
        <v>414</v>
      </c>
    </row>
    <row r="1427" spans="3:12">
      <c r="C1427" s="93" t="s">
        <v>51</v>
      </c>
      <c r="D1427" s="798"/>
      <c r="E1427" s="195">
        <f>(D1422*25)/500</f>
        <v>0</v>
      </c>
      <c r="F1427" s="94">
        <v>85</v>
      </c>
      <c r="G1427" s="91">
        <f t="shared" si="156"/>
        <v>0</v>
      </c>
      <c r="H1427" s="155"/>
      <c r="I1427" s="92" t="s">
        <v>827</v>
      </c>
      <c r="J1427" s="92" t="str">
        <f>VLOOKUP(I1427,Presupuesto!$B$11:$C$566,2,0)</f>
        <v>PRODUCTOS PAPEL Y CARTON</v>
      </c>
      <c r="K1427" s="92" t="str">
        <f t="shared" si="157"/>
        <v>Gobernabilidad y Procesos  de Gestión Descentralizada en Redes</v>
      </c>
      <c r="L1427" s="92" t="s">
        <v>414</v>
      </c>
    </row>
    <row r="1428" spans="3:12">
      <c r="C1428" s="93" t="s">
        <v>125</v>
      </c>
      <c r="D1428" s="798"/>
      <c r="E1428" s="195">
        <f>D1422/12</f>
        <v>0</v>
      </c>
      <c r="F1428" s="94">
        <v>36</v>
      </c>
      <c r="G1428" s="91">
        <f t="shared" si="156"/>
        <v>0</v>
      </c>
      <c r="H1428" s="155"/>
      <c r="I1428" s="92" t="s">
        <v>948</v>
      </c>
      <c r="J1428" s="92" t="str">
        <f>VLOOKUP(I1428,Presupuesto!$B$11:$C$566,2,0)</f>
        <v>UTILES DE ESCRITORIO, OFICINA Y ENSE¥ANZA</v>
      </c>
      <c r="K1428" s="92" t="str">
        <f t="shared" si="157"/>
        <v>Gobernabilidad y Procesos  de Gestión Descentralizada en Redes</v>
      </c>
      <c r="L1428" s="92" t="s">
        <v>414</v>
      </c>
    </row>
    <row r="1429" spans="3:12">
      <c r="C1429" s="93" t="s">
        <v>34</v>
      </c>
      <c r="D1429" s="798"/>
      <c r="E1429" s="195">
        <f>D1422/12</f>
        <v>0</v>
      </c>
      <c r="F1429" s="94">
        <v>80</v>
      </c>
      <c r="G1429" s="91">
        <f t="shared" si="156"/>
        <v>0</v>
      </c>
      <c r="H1429" s="155"/>
      <c r="I1429" s="92" t="s">
        <v>948</v>
      </c>
      <c r="J1429" s="92" t="str">
        <f>VLOOKUP(I1429,Presupuesto!$B$11:$C$566,2,0)</f>
        <v>UTILES DE ESCRITORIO, OFICINA Y ENSE¥ANZA</v>
      </c>
      <c r="K1429" s="92" t="str">
        <f t="shared" si="157"/>
        <v>Gobernabilidad y Procesos  de Gestión Descentralizada en Redes</v>
      </c>
      <c r="L1429" s="92" t="s">
        <v>414</v>
      </c>
    </row>
    <row r="1430" spans="3:12">
      <c r="C1430" s="103" t="s">
        <v>52</v>
      </c>
      <c r="D1430" s="798"/>
      <c r="E1430" s="207">
        <v>0</v>
      </c>
      <c r="F1430" s="113">
        <v>25</v>
      </c>
      <c r="G1430" s="91">
        <f t="shared" si="156"/>
        <v>0</v>
      </c>
      <c r="H1430" s="155"/>
      <c r="I1430" s="92" t="s">
        <v>948</v>
      </c>
      <c r="J1430" s="92" t="str">
        <f>VLOOKUP(I1430,Presupuesto!$B$11:$C$566,2,0)</f>
        <v>UTILES DE ESCRITORIO, OFICINA Y ENSE¥ANZA</v>
      </c>
      <c r="K1430" s="92" t="str">
        <f t="shared" si="157"/>
        <v>Gobernabilidad y Procesos  de Gestión Descentralizada en Redes</v>
      </c>
      <c r="L1430" s="92" t="s">
        <v>414</v>
      </c>
    </row>
    <row r="1431" spans="3:12" ht="15.75" thickBot="1">
      <c r="C1431" s="211" t="s">
        <v>434</v>
      </c>
      <c r="D1431" s="212">
        <v>0</v>
      </c>
      <c r="E1431" s="265">
        <v>0</v>
      </c>
      <c r="F1431" s="98">
        <f>HLOOKUP(C1431,$AH$2:$BU$3,2,0)</f>
        <v>1150</v>
      </c>
      <c r="G1431" s="99">
        <f>D1431*E1431*F1431</f>
        <v>0</v>
      </c>
      <c r="H1431" s="266"/>
      <c r="I1431" s="267" t="s">
        <v>303</v>
      </c>
      <c r="J1431" s="100" t="str">
        <f>VLOOKUP(I1431,Presupuesto!$B$11:$C$566,2,0)</f>
        <v>VIATICOS (26200-00)</v>
      </c>
      <c r="K1431" s="268" t="str">
        <f t="shared" si="157"/>
        <v>Gobernabilidad y Procesos  de Gestión Descentralizada en Redes</v>
      </c>
      <c r="L1431" s="268" t="s">
        <v>414</v>
      </c>
    </row>
    <row r="1432" spans="3:12" ht="15.75" thickBot="1"/>
    <row r="1433" spans="3:12" ht="15.75" thickBot="1">
      <c r="C1433" s="29" t="s">
        <v>43</v>
      </c>
      <c r="D1433" s="30">
        <f>SUM(G1440:G1449)</f>
        <v>0</v>
      </c>
      <c r="E1433" s="87"/>
      <c r="F1433" s="87"/>
      <c r="G1433" s="87"/>
      <c r="H1433" s="70"/>
      <c r="I1433" s="70"/>
      <c r="J1433" s="70"/>
      <c r="K1433" s="106"/>
    </row>
    <row r="1434" spans="3:12">
      <c r="C1434" s="69"/>
      <c r="D1434" s="31"/>
      <c r="E1434" s="87"/>
      <c r="F1434" s="87"/>
      <c r="G1434" s="87"/>
      <c r="H1434" s="70"/>
      <c r="I1434" s="70"/>
      <c r="J1434" s="70"/>
      <c r="K1434" s="106"/>
    </row>
    <row r="1435" spans="3:12">
      <c r="C1435" s="69"/>
      <c r="D1435" s="31"/>
      <c r="E1435" s="87"/>
      <c r="F1435" s="87"/>
      <c r="G1435" s="87"/>
      <c r="H1435" s="70"/>
      <c r="I1435" s="70"/>
      <c r="J1435" s="70"/>
      <c r="K1435" s="106"/>
    </row>
    <row r="1436" spans="3:12" ht="15.75">
      <c r="C1436" s="199" t="s">
        <v>394</v>
      </c>
      <c r="D1436" s="300"/>
      <c r="E1436" s="87"/>
      <c r="F1436" s="87"/>
      <c r="G1436" s="87"/>
      <c r="H1436" s="70"/>
      <c r="I1436" s="70"/>
      <c r="J1436" s="70"/>
      <c r="K1436" s="106"/>
    </row>
    <row r="1437" spans="3:12" ht="18.75">
      <c r="C1437" s="203" t="e">
        <f>IFERROR(VLOOKUP(D1436,'Desarrollo e Innov. Curricular'!$G:$H,2,FALSE),IFERROR(VLOOKUP(D1436,'Investigación Científica'!$G:$H,2,FALSE),IFERROR(VLOOKUP(D1436,'Vinculación Univ. Sociedad'!$G:$H,2,FALSE),IFERROR(VLOOKUP(D1436,'Docencia y Profesorado Universi'!$G:$H,2,FALSE),IFERROR(VLOOKUP(D1436,'Estudiantes y Graduados'!$G:$H,2,FALSE),IFERROR(VLOOKUP(D1436,'10Gestion Administrativa'!$G:$H,2,FALSE),IFERROR(VLOOKUP(D1436,'Gestión Académica'!$G:$H,2,FALSE),IFERROR(VLOOKUP(D1436,'Aseguramiento de la Calidad'!$G:$H,2,FALSE),IFERROR(VLOOKUP(D1436,'Gestión del Conocimiento'!$G:$H,2,FALSE),IFERROR(VLOOKUP(D1436,'Gobernabilidad y Procesos...'!$G:$H,2,FALSE),IFERROR(VLOOKUP(D1436,'Gestión del Talento Humano'!$G:$H,2,FALSE),IFERROR(VLOOKUP(D1436,'Internacionalización de la E.S.'!$G:$H,2,FALSE),IFERROR(VLOOKUP(D1436,'Cultura de Innovación Insti...'!$G:$H,2,FALSE),VLOOKUP(D1436,'Lo Esencial de la Reforma Univ.'!$G:$H,2,0))))))))))))))</f>
        <v>#N/A</v>
      </c>
      <c r="D1437" s="31"/>
      <c r="E1437" s="87"/>
      <c r="F1437" s="87"/>
      <c r="G1437" s="87"/>
      <c r="H1437" s="70"/>
      <c r="I1437" s="70"/>
      <c r="J1437" s="70"/>
      <c r="K1437" s="106"/>
    </row>
    <row r="1438" spans="3:12" ht="15.75" thickBot="1">
      <c r="C1438" s="69"/>
      <c r="D1438" s="31"/>
      <c r="E1438" s="87"/>
      <c r="F1438" s="87"/>
      <c r="G1438" s="87"/>
      <c r="H1438" s="70"/>
      <c r="I1438" s="70"/>
      <c r="J1438" s="70"/>
      <c r="K1438" s="106"/>
    </row>
    <row r="1439" spans="3:12" ht="30.75" thickBot="1">
      <c r="C1439" s="120" t="s">
        <v>44</v>
      </c>
      <c r="D1439" s="123" t="s">
        <v>45</v>
      </c>
      <c r="E1439" s="122" t="s">
        <v>55</v>
      </c>
      <c r="F1439" s="122" t="s">
        <v>57</v>
      </c>
      <c r="G1439" s="121" t="s">
        <v>27</v>
      </c>
      <c r="H1439" s="127" t="s">
        <v>133</v>
      </c>
      <c r="I1439" s="122" t="s">
        <v>46</v>
      </c>
      <c r="J1439" s="122" t="s">
        <v>134</v>
      </c>
      <c r="K1439" s="122" t="s">
        <v>412</v>
      </c>
      <c r="L1439" s="122" t="s">
        <v>413</v>
      </c>
    </row>
    <row r="1440" spans="3:12">
      <c r="C1440" s="260" t="s">
        <v>47</v>
      </c>
      <c r="D1440" s="797"/>
      <c r="E1440" s="261"/>
      <c r="F1440" s="109">
        <v>30000</v>
      </c>
      <c r="G1440" s="262">
        <f t="shared" ref="G1440:G1448" si="158">E1440*F1440</f>
        <v>0</v>
      </c>
      <c r="H1440" s="263" t="s">
        <v>131</v>
      </c>
      <c r="I1440" s="110" t="s">
        <v>705</v>
      </c>
      <c r="J1440" s="110" t="str">
        <f>VLOOKUP(I1440,Presupuesto!$B$11:$C$566,2,0)</f>
        <v>SERVICIOS DE CAPACITACION.</v>
      </c>
      <c r="K1440" s="264" t="s">
        <v>1382</v>
      </c>
      <c r="L1440" s="110" t="s">
        <v>396</v>
      </c>
    </row>
    <row r="1441" spans="3:12">
      <c r="C1441" s="93" t="s">
        <v>48</v>
      </c>
      <c r="D1441" s="798"/>
      <c r="E1441" s="195">
        <v>10</v>
      </c>
      <c r="F1441" s="94">
        <v>0</v>
      </c>
      <c r="G1441" s="91">
        <f t="shared" si="158"/>
        <v>0</v>
      </c>
      <c r="H1441" s="155"/>
      <c r="I1441" s="92" t="s">
        <v>723</v>
      </c>
      <c r="J1441" s="92" t="str">
        <f>VLOOKUP(I1441,Presupuesto!$B$11:$C$566,2,0)</f>
        <v>SERVICIOS DE IMPRENTA PUBLIC.Y REPRODUCCION</v>
      </c>
      <c r="K1441" s="92" t="str">
        <f>$K$17</f>
        <v>Gobernabilidad y Procesos  de Gestión Descentralizada en Redes</v>
      </c>
      <c r="L1441" s="92" t="s">
        <v>414</v>
      </c>
    </row>
    <row r="1442" spans="3:12">
      <c r="C1442" s="93" t="s">
        <v>49</v>
      </c>
      <c r="D1442" s="798"/>
      <c r="E1442" s="195">
        <f>D1440</f>
        <v>0</v>
      </c>
      <c r="F1442" s="94">
        <v>150</v>
      </c>
      <c r="G1442" s="91">
        <f t="shared" si="158"/>
        <v>0</v>
      </c>
      <c r="H1442" s="155"/>
      <c r="I1442" s="92" t="s">
        <v>798</v>
      </c>
      <c r="J1442" s="92" t="str">
        <f>VLOOKUP(I1442,Presupuesto!$B$11:$C$566,2,0)</f>
        <v>ALIMENTOS B EBIDAS PARA PERSONAS</v>
      </c>
      <c r="K1442" s="92" t="str">
        <f t="shared" ref="K1442:K1449" si="159">$K$17</f>
        <v>Gobernabilidad y Procesos  de Gestión Descentralizada en Redes</v>
      </c>
      <c r="L1442" s="92" t="s">
        <v>398</v>
      </c>
    </row>
    <row r="1443" spans="3:12">
      <c r="C1443" s="93" t="s">
        <v>50</v>
      </c>
      <c r="D1443" s="798"/>
      <c r="E1443" s="145">
        <v>0</v>
      </c>
      <c r="F1443" s="112">
        <v>10000</v>
      </c>
      <c r="G1443" s="91">
        <f t="shared" si="158"/>
        <v>0</v>
      </c>
      <c r="H1443" s="155"/>
      <c r="I1443" s="258" t="s">
        <v>302</v>
      </c>
      <c r="J1443" s="92" t="str">
        <f>VLOOKUP(I1443,Presupuesto!$B$11:$C$566,2,0)</f>
        <v>PASAJES (26100-00)</v>
      </c>
      <c r="K1443" s="92" t="str">
        <f t="shared" si="159"/>
        <v>Gobernabilidad y Procesos  de Gestión Descentralizada en Redes</v>
      </c>
      <c r="L1443" s="92" t="s">
        <v>414</v>
      </c>
    </row>
    <row r="1444" spans="3:12">
      <c r="C1444" s="93" t="s">
        <v>421</v>
      </c>
      <c r="D1444" s="798"/>
      <c r="E1444" s="145">
        <v>0</v>
      </c>
      <c r="F1444" s="112">
        <v>250</v>
      </c>
      <c r="G1444" s="91">
        <f t="shared" si="158"/>
        <v>0</v>
      </c>
      <c r="H1444" s="155"/>
      <c r="I1444" s="92" t="s">
        <v>827</v>
      </c>
      <c r="J1444" s="92" t="str">
        <f>VLOOKUP(I1444,Presupuesto!$B$11:$C$566,2,0)</f>
        <v>PRODUCTOS PAPEL Y CARTON</v>
      </c>
      <c r="K1444" s="92" t="str">
        <f t="shared" si="159"/>
        <v>Gobernabilidad y Procesos  de Gestión Descentralizada en Redes</v>
      </c>
      <c r="L1444" s="92" t="s">
        <v>414</v>
      </c>
    </row>
    <row r="1445" spans="3:12">
      <c r="C1445" s="93" t="s">
        <v>51</v>
      </c>
      <c r="D1445" s="798"/>
      <c r="E1445" s="195">
        <f>(D1440*25)/500</f>
        <v>0</v>
      </c>
      <c r="F1445" s="94">
        <v>85</v>
      </c>
      <c r="G1445" s="91">
        <f t="shared" si="158"/>
        <v>0</v>
      </c>
      <c r="H1445" s="155"/>
      <c r="I1445" s="92" t="s">
        <v>827</v>
      </c>
      <c r="J1445" s="92" t="str">
        <f>VLOOKUP(I1445,Presupuesto!$B$11:$C$566,2,0)</f>
        <v>PRODUCTOS PAPEL Y CARTON</v>
      </c>
      <c r="K1445" s="92" t="str">
        <f t="shared" si="159"/>
        <v>Gobernabilidad y Procesos  de Gestión Descentralizada en Redes</v>
      </c>
      <c r="L1445" s="92" t="s">
        <v>414</v>
      </c>
    </row>
    <row r="1446" spans="3:12">
      <c r="C1446" s="93" t="s">
        <v>125</v>
      </c>
      <c r="D1446" s="798"/>
      <c r="E1446" s="195">
        <f>D1440/12</f>
        <v>0</v>
      </c>
      <c r="F1446" s="94">
        <v>36</v>
      </c>
      <c r="G1446" s="91">
        <f t="shared" si="158"/>
        <v>0</v>
      </c>
      <c r="H1446" s="155"/>
      <c r="I1446" s="92" t="s">
        <v>948</v>
      </c>
      <c r="J1446" s="92" t="str">
        <f>VLOOKUP(I1446,Presupuesto!$B$11:$C$566,2,0)</f>
        <v>UTILES DE ESCRITORIO, OFICINA Y ENSE¥ANZA</v>
      </c>
      <c r="K1446" s="92" t="str">
        <f t="shared" si="159"/>
        <v>Gobernabilidad y Procesos  de Gestión Descentralizada en Redes</v>
      </c>
      <c r="L1446" s="92" t="s">
        <v>414</v>
      </c>
    </row>
    <row r="1447" spans="3:12">
      <c r="C1447" s="93" t="s">
        <v>34</v>
      </c>
      <c r="D1447" s="798"/>
      <c r="E1447" s="195">
        <f>D1440/12</f>
        <v>0</v>
      </c>
      <c r="F1447" s="94">
        <v>80</v>
      </c>
      <c r="G1447" s="91">
        <f t="shared" si="158"/>
        <v>0</v>
      </c>
      <c r="H1447" s="155"/>
      <c r="I1447" s="92" t="s">
        <v>948</v>
      </c>
      <c r="J1447" s="92" t="str">
        <f>VLOOKUP(I1447,Presupuesto!$B$11:$C$566,2,0)</f>
        <v>UTILES DE ESCRITORIO, OFICINA Y ENSE¥ANZA</v>
      </c>
      <c r="K1447" s="92" t="str">
        <f t="shared" si="159"/>
        <v>Gobernabilidad y Procesos  de Gestión Descentralizada en Redes</v>
      </c>
      <c r="L1447" s="92" t="s">
        <v>414</v>
      </c>
    </row>
    <row r="1448" spans="3:12">
      <c r="C1448" s="103" t="s">
        <v>52</v>
      </c>
      <c r="D1448" s="798"/>
      <c r="E1448" s="207">
        <v>0</v>
      </c>
      <c r="F1448" s="113">
        <v>25</v>
      </c>
      <c r="G1448" s="91">
        <f t="shared" si="158"/>
        <v>0</v>
      </c>
      <c r="H1448" s="155"/>
      <c r="I1448" s="92" t="s">
        <v>948</v>
      </c>
      <c r="J1448" s="92" t="str">
        <f>VLOOKUP(I1448,Presupuesto!$B$11:$C$566,2,0)</f>
        <v>UTILES DE ESCRITORIO, OFICINA Y ENSE¥ANZA</v>
      </c>
      <c r="K1448" s="92" t="str">
        <f t="shared" si="159"/>
        <v>Gobernabilidad y Procesos  de Gestión Descentralizada en Redes</v>
      </c>
      <c r="L1448" s="92" t="s">
        <v>414</v>
      </c>
    </row>
    <row r="1449" spans="3:12" ht="15.75" thickBot="1">
      <c r="C1449" s="211" t="s">
        <v>434</v>
      </c>
      <c r="D1449" s="212">
        <v>0</v>
      </c>
      <c r="E1449" s="265">
        <v>0</v>
      </c>
      <c r="F1449" s="98">
        <f>HLOOKUP(C1449,$AH$2:$BU$3,2,0)</f>
        <v>1150</v>
      </c>
      <c r="G1449" s="99">
        <f>D1449*E1449*F1449</f>
        <v>0</v>
      </c>
      <c r="H1449" s="266"/>
      <c r="I1449" s="267" t="s">
        <v>303</v>
      </c>
      <c r="J1449" s="100" t="str">
        <f>VLOOKUP(I1449,Presupuesto!$B$11:$C$566,2,0)</f>
        <v>VIATICOS (26200-00)</v>
      </c>
      <c r="K1449" s="268" t="str">
        <f t="shared" si="159"/>
        <v>Gobernabilidad y Procesos  de Gestión Descentralizada en Redes</v>
      </c>
      <c r="L1449" s="268" t="s">
        <v>414</v>
      </c>
    </row>
    <row r="1450" spans="3:12" ht="15.75" thickBot="1"/>
    <row r="1451" spans="3:12" ht="15.75" thickBot="1">
      <c r="C1451" s="29" t="s">
        <v>43</v>
      </c>
      <c r="D1451" s="30">
        <f>SUM(G1458:G1467)</f>
        <v>0</v>
      </c>
      <c r="E1451" s="87"/>
      <c r="F1451" s="87"/>
      <c r="G1451" s="87"/>
      <c r="H1451" s="70"/>
      <c r="I1451" s="70"/>
      <c r="J1451" s="70"/>
      <c r="K1451" s="106"/>
    </row>
    <row r="1452" spans="3:12">
      <c r="C1452" s="69"/>
      <c r="D1452" s="31"/>
      <c r="E1452" s="87"/>
      <c r="F1452" s="87"/>
      <c r="G1452" s="87"/>
      <c r="H1452" s="70"/>
      <c r="I1452" s="70"/>
      <c r="J1452" s="70"/>
      <c r="K1452" s="106"/>
    </row>
    <row r="1453" spans="3:12">
      <c r="C1453" s="69"/>
      <c r="D1453" s="31"/>
      <c r="E1453" s="87"/>
      <c r="F1453" s="87"/>
      <c r="G1453" s="87"/>
      <c r="H1453" s="70"/>
      <c r="I1453" s="70"/>
      <c r="J1453" s="70"/>
      <c r="K1453" s="106"/>
    </row>
    <row r="1454" spans="3:12" ht="15.75">
      <c r="C1454" s="199" t="s">
        <v>394</v>
      </c>
      <c r="D1454" s="300"/>
      <c r="E1454" s="87"/>
      <c r="F1454" s="87"/>
      <c r="G1454" s="87"/>
      <c r="H1454" s="70"/>
      <c r="I1454" s="70"/>
      <c r="J1454" s="70"/>
      <c r="K1454" s="106"/>
    </row>
    <row r="1455" spans="3:12" ht="18.75">
      <c r="C1455" s="203" t="e">
        <f>IFERROR(VLOOKUP(D1454,'Desarrollo e Innov. Curricular'!$G:$H,2,FALSE),IFERROR(VLOOKUP(D1454,'Investigación Científica'!$G:$H,2,FALSE),IFERROR(VLOOKUP(D1454,'Vinculación Univ. Sociedad'!$G:$H,2,FALSE),IFERROR(VLOOKUP(D1454,'Docencia y Profesorado Universi'!$G:$H,2,FALSE),IFERROR(VLOOKUP(D1454,'Estudiantes y Graduados'!$G:$H,2,FALSE),IFERROR(VLOOKUP(D1454,'10Gestion Administrativa'!$G:$H,2,FALSE),IFERROR(VLOOKUP(D1454,'Gestión Académica'!$G:$H,2,FALSE),IFERROR(VLOOKUP(D1454,'Aseguramiento de la Calidad'!$G:$H,2,FALSE),IFERROR(VLOOKUP(D1454,'Gestión del Conocimiento'!$G:$H,2,FALSE),IFERROR(VLOOKUP(D1454,'Gobernabilidad y Procesos...'!$G:$H,2,FALSE),IFERROR(VLOOKUP(D1454,'Gestión del Talento Humano'!$G:$H,2,FALSE),IFERROR(VLOOKUP(D1454,'Internacionalización de la E.S.'!$G:$H,2,FALSE),IFERROR(VLOOKUP(D1454,'Cultura de Innovación Insti...'!$G:$H,2,FALSE),VLOOKUP(D1454,'Lo Esencial de la Reforma Univ.'!$G:$H,2,0))))))))))))))</f>
        <v>#N/A</v>
      </c>
      <c r="D1455" s="31"/>
      <c r="E1455" s="87"/>
      <c r="F1455" s="87"/>
      <c r="G1455" s="87"/>
      <c r="H1455" s="70"/>
      <c r="I1455" s="70"/>
      <c r="J1455" s="70"/>
      <c r="K1455" s="106"/>
    </row>
    <row r="1456" spans="3:12" ht="15.75" thickBot="1">
      <c r="C1456" s="69"/>
      <c r="D1456" s="31"/>
      <c r="E1456" s="87"/>
      <c r="F1456" s="87"/>
      <c r="G1456" s="87"/>
      <c r="H1456" s="70"/>
      <c r="I1456" s="70"/>
      <c r="J1456" s="70"/>
      <c r="K1456" s="106"/>
    </row>
    <row r="1457" spans="3:12" ht="30.75" thickBot="1">
      <c r="C1457" s="120" t="s">
        <v>44</v>
      </c>
      <c r="D1457" s="123" t="s">
        <v>45</v>
      </c>
      <c r="E1457" s="122" t="s">
        <v>55</v>
      </c>
      <c r="F1457" s="122" t="s">
        <v>57</v>
      </c>
      <c r="G1457" s="121" t="s">
        <v>27</v>
      </c>
      <c r="H1457" s="127" t="s">
        <v>133</v>
      </c>
      <c r="I1457" s="122" t="s">
        <v>46</v>
      </c>
      <c r="J1457" s="122" t="s">
        <v>134</v>
      </c>
      <c r="K1457" s="122" t="s">
        <v>412</v>
      </c>
      <c r="L1457" s="122" t="s">
        <v>413</v>
      </c>
    </row>
    <row r="1458" spans="3:12">
      <c r="C1458" s="260" t="s">
        <v>47</v>
      </c>
      <c r="D1458" s="797"/>
      <c r="E1458" s="261"/>
      <c r="F1458" s="109">
        <v>30000</v>
      </c>
      <c r="G1458" s="262">
        <f t="shared" ref="G1458:G1466" si="160">E1458*F1458</f>
        <v>0</v>
      </c>
      <c r="H1458" s="263" t="s">
        <v>131</v>
      </c>
      <c r="I1458" s="110" t="s">
        <v>705</v>
      </c>
      <c r="J1458" s="110" t="str">
        <f>VLOOKUP(I1458,Presupuesto!$B$11:$C$566,2,0)</f>
        <v>SERVICIOS DE CAPACITACION.</v>
      </c>
      <c r="K1458" s="264" t="s">
        <v>1382</v>
      </c>
      <c r="L1458" s="110" t="s">
        <v>396</v>
      </c>
    </row>
    <row r="1459" spans="3:12">
      <c r="C1459" s="93" t="s">
        <v>48</v>
      </c>
      <c r="D1459" s="798"/>
      <c r="E1459" s="195">
        <v>10</v>
      </c>
      <c r="F1459" s="94">
        <v>0</v>
      </c>
      <c r="G1459" s="91">
        <f t="shared" si="160"/>
        <v>0</v>
      </c>
      <c r="H1459" s="155"/>
      <c r="I1459" s="92" t="s">
        <v>723</v>
      </c>
      <c r="J1459" s="92" t="str">
        <f>VLOOKUP(I1459,Presupuesto!$B$11:$C$566,2,0)</f>
        <v>SERVICIOS DE IMPRENTA PUBLIC.Y REPRODUCCION</v>
      </c>
      <c r="K1459" s="92" t="str">
        <f>$K$17</f>
        <v>Gobernabilidad y Procesos  de Gestión Descentralizada en Redes</v>
      </c>
      <c r="L1459" s="92" t="s">
        <v>414</v>
      </c>
    </row>
    <row r="1460" spans="3:12">
      <c r="C1460" s="93" t="s">
        <v>49</v>
      </c>
      <c r="D1460" s="798"/>
      <c r="E1460" s="195">
        <f>D1458</f>
        <v>0</v>
      </c>
      <c r="F1460" s="94">
        <v>150</v>
      </c>
      <c r="G1460" s="91">
        <f t="shared" si="160"/>
        <v>0</v>
      </c>
      <c r="H1460" s="155"/>
      <c r="I1460" s="92" t="s">
        <v>798</v>
      </c>
      <c r="J1460" s="92" t="str">
        <f>VLOOKUP(I1460,Presupuesto!$B$11:$C$566,2,0)</f>
        <v>ALIMENTOS B EBIDAS PARA PERSONAS</v>
      </c>
      <c r="K1460" s="92" t="str">
        <f t="shared" ref="K1460:K1467" si="161">$K$17</f>
        <v>Gobernabilidad y Procesos  de Gestión Descentralizada en Redes</v>
      </c>
      <c r="L1460" s="92" t="s">
        <v>398</v>
      </c>
    </row>
    <row r="1461" spans="3:12">
      <c r="C1461" s="93" t="s">
        <v>50</v>
      </c>
      <c r="D1461" s="798"/>
      <c r="E1461" s="145">
        <v>0</v>
      </c>
      <c r="F1461" s="112">
        <v>10000</v>
      </c>
      <c r="G1461" s="91">
        <f t="shared" si="160"/>
        <v>0</v>
      </c>
      <c r="H1461" s="155"/>
      <c r="I1461" s="258" t="s">
        <v>302</v>
      </c>
      <c r="J1461" s="92" t="str">
        <f>VLOOKUP(I1461,Presupuesto!$B$11:$C$566,2,0)</f>
        <v>PASAJES (26100-00)</v>
      </c>
      <c r="K1461" s="92" t="str">
        <f t="shared" si="161"/>
        <v>Gobernabilidad y Procesos  de Gestión Descentralizada en Redes</v>
      </c>
      <c r="L1461" s="92" t="s">
        <v>414</v>
      </c>
    </row>
    <row r="1462" spans="3:12">
      <c r="C1462" s="93" t="s">
        <v>421</v>
      </c>
      <c r="D1462" s="798"/>
      <c r="E1462" s="145">
        <v>0</v>
      </c>
      <c r="F1462" s="112">
        <v>250</v>
      </c>
      <c r="G1462" s="91">
        <f t="shared" si="160"/>
        <v>0</v>
      </c>
      <c r="H1462" s="155"/>
      <c r="I1462" s="92" t="s">
        <v>827</v>
      </c>
      <c r="J1462" s="92" t="str">
        <f>VLOOKUP(I1462,Presupuesto!$B$11:$C$566,2,0)</f>
        <v>PRODUCTOS PAPEL Y CARTON</v>
      </c>
      <c r="K1462" s="92" t="str">
        <f t="shared" si="161"/>
        <v>Gobernabilidad y Procesos  de Gestión Descentralizada en Redes</v>
      </c>
      <c r="L1462" s="92" t="s">
        <v>414</v>
      </c>
    </row>
    <row r="1463" spans="3:12">
      <c r="C1463" s="93" t="s">
        <v>51</v>
      </c>
      <c r="D1463" s="798"/>
      <c r="E1463" s="195">
        <f>(D1458*25)/500</f>
        <v>0</v>
      </c>
      <c r="F1463" s="94">
        <v>85</v>
      </c>
      <c r="G1463" s="91">
        <f t="shared" si="160"/>
        <v>0</v>
      </c>
      <c r="H1463" s="155"/>
      <c r="I1463" s="92" t="s">
        <v>827</v>
      </c>
      <c r="J1463" s="92" t="str">
        <f>VLOOKUP(I1463,Presupuesto!$B$11:$C$566,2,0)</f>
        <v>PRODUCTOS PAPEL Y CARTON</v>
      </c>
      <c r="K1463" s="92" t="str">
        <f t="shared" si="161"/>
        <v>Gobernabilidad y Procesos  de Gestión Descentralizada en Redes</v>
      </c>
      <c r="L1463" s="92" t="s">
        <v>414</v>
      </c>
    </row>
    <row r="1464" spans="3:12">
      <c r="C1464" s="93" t="s">
        <v>125</v>
      </c>
      <c r="D1464" s="798"/>
      <c r="E1464" s="195">
        <f>D1458/12</f>
        <v>0</v>
      </c>
      <c r="F1464" s="94">
        <v>36</v>
      </c>
      <c r="G1464" s="91">
        <f t="shared" si="160"/>
        <v>0</v>
      </c>
      <c r="H1464" s="155"/>
      <c r="I1464" s="92" t="s">
        <v>948</v>
      </c>
      <c r="J1464" s="92" t="str">
        <f>VLOOKUP(I1464,Presupuesto!$B$11:$C$566,2,0)</f>
        <v>UTILES DE ESCRITORIO, OFICINA Y ENSE¥ANZA</v>
      </c>
      <c r="K1464" s="92" t="str">
        <f t="shared" si="161"/>
        <v>Gobernabilidad y Procesos  de Gestión Descentralizada en Redes</v>
      </c>
      <c r="L1464" s="92" t="s">
        <v>414</v>
      </c>
    </row>
    <row r="1465" spans="3:12">
      <c r="C1465" s="93" t="s">
        <v>34</v>
      </c>
      <c r="D1465" s="798"/>
      <c r="E1465" s="195">
        <f>D1458/12</f>
        <v>0</v>
      </c>
      <c r="F1465" s="94">
        <v>80</v>
      </c>
      <c r="G1465" s="91">
        <f t="shared" si="160"/>
        <v>0</v>
      </c>
      <c r="H1465" s="155"/>
      <c r="I1465" s="92" t="s">
        <v>948</v>
      </c>
      <c r="J1465" s="92" t="str">
        <f>VLOOKUP(I1465,Presupuesto!$B$11:$C$566,2,0)</f>
        <v>UTILES DE ESCRITORIO, OFICINA Y ENSE¥ANZA</v>
      </c>
      <c r="K1465" s="92" t="str">
        <f t="shared" si="161"/>
        <v>Gobernabilidad y Procesos  de Gestión Descentralizada en Redes</v>
      </c>
      <c r="L1465" s="92" t="s">
        <v>414</v>
      </c>
    </row>
    <row r="1466" spans="3:12">
      <c r="C1466" s="103" t="s">
        <v>52</v>
      </c>
      <c r="D1466" s="798"/>
      <c r="E1466" s="207">
        <v>0</v>
      </c>
      <c r="F1466" s="113">
        <v>25</v>
      </c>
      <c r="G1466" s="91">
        <f t="shared" si="160"/>
        <v>0</v>
      </c>
      <c r="H1466" s="155"/>
      <c r="I1466" s="92" t="s">
        <v>948</v>
      </c>
      <c r="J1466" s="92" t="str">
        <f>VLOOKUP(I1466,Presupuesto!$B$11:$C$566,2,0)</f>
        <v>UTILES DE ESCRITORIO, OFICINA Y ENSE¥ANZA</v>
      </c>
      <c r="K1466" s="92" t="str">
        <f t="shared" si="161"/>
        <v>Gobernabilidad y Procesos  de Gestión Descentralizada en Redes</v>
      </c>
      <c r="L1466" s="92" t="s">
        <v>414</v>
      </c>
    </row>
    <row r="1467" spans="3:12" ht="15.75" thickBot="1">
      <c r="C1467" s="211" t="s">
        <v>434</v>
      </c>
      <c r="D1467" s="212">
        <v>0</v>
      </c>
      <c r="E1467" s="265">
        <v>0</v>
      </c>
      <c r="F1467" s="98">
        <f>HLOOKUP(C1467,$AH$2:$BU$3,2,0)</f>
        <v>1150</v>
      </c>
      <c r="G1467" s="99">
        <f>D1467*E1467*F1467</f>
        <v>0</v>
      </c>
      <c r="H1467" s="266"/>
      <c r="I1467" s="267" t="s">
        <v>303</v>
      </c>
      <c r="J1467" s="100" t="str">
        <f>VLOOKUP(I1467,Presupuesto!$B$11:$C$566,2,0)</f>
        <v>VIATICOS (26200-00)</v>
      </c>
      <c r="K1467" s="268" t="str">
        <f t="shared" si="161"/>
        <v>Gobernabilidad y Procesos  de Gestión Descentralizada en Redes</v>
      </c>
      <c r="L1467" s="268" t="s">
        <v>414</v>
      </c>
    </row>
    <row r="1468" spans="3:12" ht="15.75" thickBot="1"/>
    <row r="1469" spans="3:12" ht="15.75" thickBot="1">
      <c r="C1469" s="29" t="s">
        <v>43</v>
      </c>
      <c r="D1469" s="30">
        <f>SUM(G1476:G1485)</f>
        <v>0</v>
      </c>
      <c r="E1469" s="87"/>
      <c r="F1469" s="87"/>
      <c r="G1469" s="87"/>
      <c r="H1469" s="70"/>
      <c r="I1469" s="70"/>
      <c r="J1469" s="70"/>
      <c r="K1469" s="106"/>
    </row>
    <row r="1470" spans="3:12">
      <c r="C1470" s="69"/>
      <c r="D1470" s="31"/>
      <c r="E1470" s="87"/>
      <c r="F1470" s="87"/>
      <c r="G1470" s="87"/>
      <c r="H1470" s="70"/>
      <c r="I1470" s="70"/>
      <c r="J1470" s="70"/>
      <c r="K1470" s="106"/>
    </row>
    <row r="1471" spans="3:12">
      <c r="C1471" s="69"/>
      <c r="D1471" s="31"/>
      <c r="E1471" s="87"/>
      <c r="F1471" s="87"/>
      <c r="G1471" s="87"/>
      <c r="H1471" s="70"/>
      <c r="I1471" s="70"/>
      <c r="J1471" s="70"/>
      <c r="K1471" s="106"/>
    </row>
    <row r="1472" spans="3:12" ht="15.75">
      <c r="C1472" s="199" t="s">
        <v>394</v>
      </c>
      <c r="D1472" s="300"/>
      <c r="E1472" s="87"/>
      <c r="F1472" s="87"/>
      <c r="G1472" s="87"/>
      <c r="H1472" s="70"/>
      <c r="I1472" s="70"/>
      <c r="J1472" s="70"/>
      <c r="K1472" s="106"/>
    </row>
    <row r="1473" spans="3:12" ht="18.75">
      <c r="C1473" s="203" t="e">
        <f>IFERROR(VLOOKUP(D1472,'Desarrollo e Innov. Curricular'!$G:$H,2,FALSE),IFERROR(VLOOKUP(D1472,'Investigación Científica'!$G:$H,2,FALSE),IFERROR(VLOOKUP(D1472,'Vinculación Univ. Sociedad'!$G:$H,2,FALSE),IFERROR(VLOOKUP(D1472,'Docencia y Profesorado Universi'!$G:$H,2,FALSE),IFERROR(VLOOKUP(D1472,'Estudiantes y Graduados'!$G:$H,2,FALSE),IFERROR(VLOOKUP(D1472,'10Gestion Administrativa'!$G:$H,2,FALSE),IFERROR(VLOOKUP(D1472,'Gestión Académica'!$G:$H,2,FALSE),IFERROR(VLOOKUP(D1472,'Aseguramiento de la Calidad'!$G:$H,2,FALSE),IFERROR(VLOOKUP(D1472,'Gestión del Conocimiento'!$G:$H,2,FALSE),IFERROR(VLOOKUP(D1472,'Gobernabilidad y Procesos...'!$G:$H,2,FALSE),IFERROR(VLOOKUP(D1472,'Gestión del Talento Humano'!$G:$H,2,FALSE),IFERROR(VLOOKUP(D1472,'Internacionalización de la E.S.'!$G:$H,2,FALSE),IFERROR(VLOOKUP(D1472,'Cultura de Innovación Insti...'!$G:$H,2,FALSE),VLOOKUP(D1472,'Lo Esencial de la Reforma Univ.'!$G:$H,2,0))))))))))))))</f>
        <v>#N/A</v>
      </c>
      <c r="D1473" s="31"/>
      <c r="E1473" s="87"/>
      <c r="F1473" s="87"/>
      <c r="G1473" s="87"/>
      <c r="H1473" s="70"/>
      <c r="I1473" s="70"/>
      <c r="J1473" s="70"/>
      <c r="K1473" s="106"/>
    </row>
    <row r="1474" spans="3:12" ht="15.75" thickBot="1">
      <c r="C1474" s="69"/>
      <c r="D1474" s="31"/>
      <c r="E1474" s="87"/>
      <c r="F1474" s="87"/>
      <c r="G1474" s="87"/>
      <c r="H1474" s="70"/>
      <c r="I1474" s="70"/>
      <c r="J1474" s="70"/>
      <c r="K1474" s="106"/>
    </row>
    <row r="1475" spans="3:12" ht="30.75" thickBot="1">
      <c r="C1475" s="120" t="s">
        <v>44</v>
      </c>
      <c r="D1475" s="123" t="s">
        <v>45</v>
      </c>
      <c r="E1475" s="122" t="s">
        <v>55</v>
      </c>
      <c r="F1475" s="122" t="s">
        <v>57</v>
      </c>
      <c r="G1475" s="121" t="s">
        <v>27</v>
      </c>
      <c r="H1475" s="127" t="s">
        <v>133</v>
      </c>
      <c r="I1475" s="122" t="s">
        <v>46</v>
      </c>
      <c r="J1475" s="122" t="s">
        <v>134</v>
      </c>
      <c r="K1475" s="122" t="s">
        <v>412</v>
      </c>
      <c r="L1475" s="122" t="s">
        <v>413</v>
      </c>
    </row>
    <row r="1476" spans="3:12">
      <c r="C1476" s="260" t="s">
        <v>47</v>
      </c>
      <c r="D1476" s="797"/>
      <c r="E1476" s="261"/>
      <c r="F1476" s="109">
        <v>30000</v>
      </c>
      <c r="G1476" s="262">
        <f t="shared" ref="G1476:G1484" si="162">E1476*F1476</f>
        <v>0</v>
      </c>
      <c r="H1476" s="263" t="s">
        <v>131</v>
      </c>
      <c r="I1476" s="110" t="s">
        <v>705</v>
      </c>
      <c r="J1476" s="110" t="str">
        <f>VLOOKUP(I1476,Presupuesto!$B$11:$C$566,2,0)</f>
        <v>SERVICIOS DE CAPACITACION.</v>
      </c>
      <c r="K1476" s="264" t="s">
        <v>1382</v>
      </c>
      <c r="L1476" s="110" t="s">
        <v>396</v>
      </c>
    </row>
    <row r="1477" spans="3:12">
      <c r="C1477" s="93" t="s">
        <v>48</v>
      </c>
      <c r="D1477" s="798"/>
      <c r="E1477" s="195">
        <v>10</v>
      </c>
      <c r="F1477" s="94">
        <v>0</v>
      </c>
      <c r="G1477" s="91">
        <f t="shared" si="162"/>
        <v>0</v>
      </c>
      <c r="H1477" s="155"/>
      <c r="I1477" s="92" t="s">
        <v>723</v>
      </c>
      <c r="J1477" s="92" t="str">
        <f>VLOOKUP(I1477,Presupuesto!$B$11:$C$566,2,0)</f>
        <v>SERVICIOS DE IMPRENTA PUBLIC.Y REPRODUCCION</v>
      </c>
      <c r="K1477" s="92" t="str">
        <f>$K$17</f>
        <v>Gobernabilidad y Procesos  de Gestión Descentralizada en Redes</v>
      </c>
      <c r="L1477" s="92" t="s">
        <v>414</v>
      </c>
    </row>
    <row r="1478" spans="3:12">
      <c r="C1478" s="93" t="s">
        <v>49</v>
      </c>
      <c r="D1478" s="798"/>
      <c r="E1478" s="195">
        <f>D1476</f>
        <v>0</v>
      </c>
      <c r="F1478" s="94">
        <v>150</v>
      </c>
      <c r="G1478" s="91">
        <f t="shared" si="162"/>
        <v>0</v>
      </c>
      <c r="H1478" s="155"/>
      <c r="I1478" s="92" t="s">
        <v>798</v>
      </c>
      <c r="J1478" s="92" t="str">
        <f>VLOOKUP(I1478,Presupuesto!$B$11:$C$566,2,0)</f>
        <v>ALIMENTOS B EBIDAS PARA PERSONAS</v>
      </c>
      <c r="K1478" s="92" t="str">
        <f t="shared" ref="K1478:K1485" si="163">$K$17</f>
        <v>Gobernabilidad y Procesos  de Gestión Descentralizada en Redes</v>
      </c>
      <c r="L1478" s="92" t="s">
        <v>398</v>
      </c>
    </row>
    <row r="1479" spans="3:12">
      <c r="C1479" s="93" t="s">
        <v>50</v>
      </c>
      <c r="D1479" s="798"/>
      <c r="E1479" s="145">
        <v>0</v>
      </c>
      <c r="F1479" s="112">
        <v>10000</v>
      </c>
      <c r="G1479" s="91">
        <f t="shared" si="162"/>
        <v>0</v>
      </c>
      <c r="H1479" s="155"/>
      <c r="I1479" s="258" t="s">
        <v>302</v>
      </c>
      <c r="J1479" s="92" t="str">
        <f>VLOOKUP(I1479,Presupuesto!$B$11:$C$566,2,0)</f>
        <v>PASAJES (26100-00)</v>
      </c>
      <c r="K1479" s="92" t="str">
        <f t="shared" si="163"/>
        <v>Gobernabilidad y Procesos  de Gestión Descentralizada en Redes</v>
      </c>
      <c r="L1479" s="92" t="s">
        <v>414</v>
      </c>
    </row>
    <row r="1480" spans="3:12">
      <c r="C1480" s="93" t="s">
        <v>421</v>
      </c>
      <c r="D1480" s="798"/>
      <c r="E1480" s="145">
        <v>0</v>
      </c>
      <c r="F1480" s="112">
        <v>250</v>
      </c>
      <c r="G1480" s="91">
        <f t="shared" si="162"/>
        <v>0</v>
      </c>
      <c r="H1480" s="155"/>
      <c r="I1480" s="92" t="s">
        <v>827</v>
      </c>
      <c r="J1480" s="92" t="str">
        <f>VLOOKUP(I1480,Presupuesto!$B$11:$C$566,2,0)</f>
        <v>PRODUCTOS PAPEL Y CARTON</v>
      </c>
      <c r="K1480" s="92" t="str">
        <f t="shared" si="163"/>
        <v>Gobernabilidad y Procesos  de Gestión Descentralizada en Redes</v>
      </c>
      <c r="L1480" s="92" t="s">
        <v>414</v>
      </c>
    </row>
    <row r="1481" spans="3:12">
      <c r="C1481" s="93" t="s">
        <v>51</v>
      </c>
      <c r="D1481" s="798"/>
      <c r="E1481" s="195">
        <f>(D1476*25)/500</f>
        <v>0</v>
      </c>
      <c r="F1481" s="94">
        <v>85</v>
      </c>
      <c r="G1481" s="91">
        <f t="shared" si="162"/>
        <v>0</v>
      </c>
      <c r="H1481" s="155"/>
      <c r="I1481" s="92" t="s">
        <v>827</v>
      </c>
      <c r="J1481" s="92" t="str">
        <f>VLOOKUP(I1481,Presupuesto!$B$11:$C$566,2,0)</f>
        <v>PRODUCTOS PAPEL Y CARTON</v>
      </c>
      <c r="K1481" s="92" t="str">
        <f t="shared" si="163"/>
        <v>Gobernabilidad y Procesos  de Gestión Descentralizada en Redes</v>
      </c>
      <c r="L1481" s="92" t="s">
        <v>414</v>
      </c>
    </row>
    <row r="1482" spans="3:12">
      <c r="C1482" s="93" t="s">
        <v>125</v>
      </c>
      <c r="D1482" s="798"/>
      <c r="E1482" s="195">
        <f>D1476/12</f>
        <v>0</v>
      </c>
      <c r="F1482" s="94">
        <v>36</v>
      </c>
      <c r="G1482" s="91">
        <f t="shared" si="162"/>
        <v>0</v>
      </c>
      <c r="H1482" s="155"/>
      <c r="I1482" s="92" t="s">
        <v>948</v>
      </c>
      <c r="J1482" s="92" t="str">
        <f>VLOOKUP(I1482,Presupuesto!$B$11:$C$566,2,0)</f>
        <v>UTILES DE ESCRITORIO, OFICINA Y ENSE¥ANZA</v>
      </c>
      <c r="K1482" s="92" t="str">
        <f t="shared" si="163"/>
        <v>Gobernabilidad y Procesos  de Gestión Descentralizada en Redes</v>
      </c>
      <c r="L1482" s="92" t="s">
        <v>414</v>
      </c>
    </row>
    <row r="1483" spans="3:12">
      <c r="C1483" s="93" t="s">
        <v>34</v>
      </c>
      <c r="D1483" s="798"/>
      <c r="E1483" s="195">
        <f>D1476/12</f>
        <v>0</v>
      </c>
      <c r="F1483" s="94">
        <v>80</v>
      </c>
      <c r="G1483" s="91">
        <f t="shared" si="162"/>
        <v>0</v>
      </c>
      <c r="H1483" s="155"/>
      <c r="I1483" s="92" t="s">
        <v>948</v>
      </c>
      <c r="J1483" s="92" t="str">
        <f>VLOOKUP(I1483,Presupuesto!$B$11:$C$566,2,0)</f>
        <v>UTILES DE ESCRITORIO, OFICINA Y ENSE¥ANZA</v>
      </c>
      <c r="K1483" s="92" t="str">
        <f t="shared" si="163"/>
        <v>Gobernabilidad y Procesos  de Gestión Descentralizada en Redes</v>
      </c>
      <c r="L1483" s="92" t="s">
        <v>414</v>
      </c>
    </row>
    <row r="1484" spans="3:12">
      <c r="C1484" s="103" t="s">
        <v>52</v>
      </c>
      <c r="D1484" s="798"/>
      <c r="E1484" s="207">
        <v>0</v>
      </c>
      <c r="F1484" s="113">
        <v>25</v>
      </c>
      <c r="G1484" s="91">
        <f t="shared" si="162"/>
        <v>0</v>
      </c>
      <c r="H1484" s="155"/>
      <c r="I1484" s="92" t="s">
        <v>948</v>
      </c>
      <c r="J1484" s="92" t="str">
        <f>VLOOKUP(I1484,Presupuesto!$B$11:$C$566,2,0)</f>
        <v>UTILES DE ESCRITORIO, OFICINA Y ENSE¥ANZA</v>
      </c>
      <c r="K1484" s="92" t="str">
        <f t="shared" si="163"/>
        <v>Gobernabilidad y Procesos  de Gestión Descentralizada en Redes</v>
      </c>
      <c r="L1484" s="92" t="s">
        <v>414</v>
      </c>
    </row>
    <row r="1485" spans="3:12" ht="15.75" thickBot="1">
      <c r="C1485" s="211" t="s">
        <v>434</v>
      </c>
      <c r="D1485" s="212">
        <v>0</v>
      </c>
      <c r="E1485" s="265">
        <v>0</v>
      </c>
      <c r="F1485" s="98">
        <f>HLOOKUP(C1485,$AH$2:$BU$3,2,0)</f>
        <v>1150</v>
      </c>
      <c r="G1485" s="99">
        <f>D1485*E1485*F1485</f>
        <v>0</v>
      </c>
      <c r="H1485" s="266"/>
      <c r="I1485" s="267" t="s">
        <v>303</v>
      </c>
      <c r="J1485" s="100" t="str">
        <f>VLOOKUP(I1485,Presupuesto!$B$11:$C$566,2,0)</f>
        <v>VIATICOS (26200-00)</v>
      </c>
      <c r="K1485" s="268" t="str">
        <f t="shared" si="163"/>
        <v>Gobernabilidad y Procesos  de Gestión Descentralizada en Redes</v>
      </c>
      <c r="L1485" s="268" t="s">
        <v>414</v>
      </c>
    </row>
    <row r="1486" spans="3:12" ht="15.75" thickBot="1"/>
    <row r="1487" spans="3:12" ht="15.75" thickBot="1">
      <c r="C1487" s="29" t="s">
        <v>43</v>
      </c>
      <c r="D1487" s="30">
        <f>SUM(G1494:G1503)</f>
        <v>0</v>
      </c>
      <c r="E1487" s="87"/>
      <c r="F1487" s="87"/>
      <c r="G1487" s="87"/>
      <c r="H1487" s="70"/>
      <c r="I1487" s="70"/>
      <c r="J1487" s="70"/>
      <c r="K1487" s="106"/>
    </row>
    <row r="1488" spans="3:12">
      <c r="C1488" s="69"/>
      <c r="D1488" s="31"/>
      <c r="E1488" s="87"/>
      <c r="F1488" s="87"/>
      <c r="G1488" s="87"/>
      <c r="H1488" s="70"/>
      <c r="I1488" s="70"/>
      <c r="J1488" s="70"/>
      <c r="K1488" s="106"/>
    </row>
    <row r="1489" spans="3:12">
      <c r="C1489" s="69"/>
      <c r="D1489" s="31"/>
      <c r="E1489" s="87"/>
      <c r="F1489" s="87"/>
      <c r="G1489" s="87"/>
      <c r="H1489" s="70"/>
      <c r="I1489" s="70"/>
      <c r="J1489" s="70"/>
      <c r="K1489" s="106"/>
    </row>
    <row r="1490" spans="3:12" ht="15.75">
      <c r="C1490" s="199" t="s">
        <v>394</v>
      </c>
      <c r="D1490" s="300"/>
      <c r="E1490" s="87"/>
      <c r="F1490" s="87"/>
      <c r="G1490" s="87"/>
      <c r="H1490" s="70"/>
      <c r="I1490" s="70"/>
      <c r="J1490" s="70"/>
      <c r="K1490" s="106"/>
    </row>
    <row r="1491" spans="3:12" ht="18.75">
      <c r="C1491" s="203" t="e">
        <f>IFERROR(VLOOKUP(D1490,'Desarrollo e Innov. Curricular'!$G:$H,2,FALSE),IFERROR(VLOOKUP(D1490,'Investigación Científica'!$G:$H,2,FALSE),IFERROR(VLOOKUP(D1490,'Vinculación Univ. Sociedad'!$G:$H,2,FALSE),IFERROR(VLOOKUP(D1490,'Docencia y Profesorado Universi'!$G:$H,2,FALSE),IFERROR(VLOOKUP(D1490,'Estudiantes y Graduados'!$G:$H,2,FALSE),IFERROR(VLOOKUP(D1490,'10Gestion Administrativa'!$G:$H,2,FALSE),IFERROR(VLOOKUP(D1490,'Gestión Académica'!$G:$H,2,FALSE),IFERROR(VLOOKUP(D1490,'Aseguramiento de la Calidad'!$G:$H,2,FALSE),IFERROR(VLOOKUP(D1490,'Gestión del Conocimiento'!$G:$H,2,FALSE),IFERROR(VLOOKUP(D1490,'Gobernabilidad y Procesos...'!$G:$H,2,FALSE),IFERROR(VLOOKUP(D1490,'Gestión del Talento Humano'!$G:$H,2,FALSE),IFERROR(VLOOKUP(D1490,'Internacionalización de la E.S.'!$G:$H,2,FALSE),IFERROR(VLOOKUP(D1490,'Cultura de Innovación Insti...'!$G:$H,2,FALSE),VLOOKUP(D1490,'Lo Esencial de la Reforma Univ.'!$G:$H,2,0))))))))))))))</f>
        <v>#N/A</v>
      </c>
      <c r="D1491" s="31"/>
      <c r="E1491" s="87"/>
      <c r="F1491" s="87"/>
      <c r="G1491" s="87"/>
      <c r="H1491" s="70"/>
      <c r="I1491" s="70"/>
      <c r="J1491" s="70"/>
      <c r="K1491" s="106"/>
    </row>
    <row r="1492" spans="3:12" ht="15.75" thickBot="1">
      <c r="C1492" s="69"/>
      <c r="D1492" s="31"/>
      <c r="E1492" s="87"/>
      <c r="F1492" s="87"/>
      <c r="G1492" s="87"/>
      <c r="H1492" s="70"/>
      <c r="I1492" s="70"/>
      <c r="J1492" s="70"/>
      <c r="K1492" s="106"/>
    </row>
    <row r="1493" spans="3:12" ht="30.75" thickBot="1">
      <c r="C1493" s="120" t="s">
        <v>44</v>
      </c>
      <c r="D1493" s="123" t="s">
        <v>45</v>
      </c>
      <c r="E1493" s="122" t="s">
        <v>55</v>
      </c>
      <c r="F1493" s="122" t="s">
        <v>57</v>
      </c>
      <c r="G1493" s="121" t="s">
        <v>27</v>
      </c>
      <c r="H1493" s="127" t="s">
        <v>133</v>
      </c>
      <c r="I1493" s="122" t="s">
        <v>46</v>
      </c>
      <c r="J1493" s="122" t="s">
        <v>134</v>
      </c>
      <c r="K1493" s="122" t="s">
        <v>412</v>
      </c>
      <c r="L1493" s="122" t="s">
        <v>413</v>
      </c>
    </row>
    <row r="1494" spans="3:12">
      <c r="C1494" s="260" t="s">
        <v>47</v>
      </c>
      <c r="D1494" s="797"/>
      <c r="E1494" s="261"/>
      <c r="F1494" s="109">
        <v>30000</v>
      </c>
      <c r="G1494" s="262">
        <f t="shared" ref="G1494:G1502" si="164">E1494*F1494</f>
        <v>0</v>
      </c>
      <c r="H1494" s="263" t="s">
        <v>131</v>
      </c>
      <c r="I1494" s="110" t="s">
        <v>705</v>
      </c>
      <c r="J1494" s="110" t="str">
        <f>VLOOKUP(I1494,Presupuesto!$B$11:$C$566,2,0)</f>
        <v>SERVICIOS DE CAPACITACION.</v>
      </c>
      <c r="K1494" s="264" t="s">
        <v>1382</v>
      </c>
      <c r="L1494" s="110" t="s">
        <v>396</v>
      </c>
    </row>
    <row r="1495" spans="3:12">
      <c r="C1495" s="93" t="s">
        <v>48</v>
      </c>
      <c r="D1495" s="798"/>
      <c r="E1495" s="195">
        <v>10</v>
      </c>
      <c r="F1495" s="94">
        <v>0</v>
      </c>
      <c r="G1495" s="91">
        <f t="shared" si="164"/>
        <v>0</v>
      </c>
      <c r="H1495" s="155"/>
      <c r="I1495" s="92" t="s">
        <v>723</v>
      </c>
      <c r="J1495" s="92" t="str">
        <f>VLOOKUP(I1495,Presupuesto!$B$11:$C$566,2,0)</f>
        <v>SERVICIOS DE IMPRENTA PUBLIC.Y REPRODUCCION</v>
      </c>
      <c r="K1495" s="92" t="str">
        <f>$K$17</f>
        <v>Gobernabilidad y Procesos  de Gestión Descentralizada en Redes</v>
      </c>
      <c r="L1495" s="92" t="s">
        <v>414</v>
      </c>
    </row>
    <row r="1496" spans="3:12">
      <c r="C1496" s="93" t="s">
        <v>49</v>
      </c>
      <c r="D1496" s="798"/>
      <c r="E1496" s="195">
        <f>D1494</f>
        <v>0</v>
      </c>
      <c r="F1496" s="94">
        <v>150</v>
      </c>
      <c r="G1496" s="91">
        <f t="shared" si="164"/>
        <v>0</v>
      </c>
      <c r="H1496" s="155"/>
      <c r="I1496" s="92" t="s">
        <v>798</v>
      </c>
      <c r="J1496" s="92" t="str">
        <f>VLOOKUP(I1496,Presupuesto!$B$11:$C$566,2,0)</f>
        <v>ALIMENTOS B EBIDAS PARA PERSONAS</v>
      </c>
      <c r="K1496" s="92" t="str">
        <f t="shared" ref="K1496:K1503" si="165">$K$17</f>
        <v>Gobernabilidad y Procesos  de Gestión Descentralizada en Redes</v>
      </c>
      <c r="L1496" s="92" t="s">
        <v>398</v>
      </c>
    </row>
    <row r="1497" spans="3:12">
      <c r="C1497" s="93" t="s">
        <v>50</v>
      </c>
      <c r="D1497" s="798"/>
      <c r="E1497" s="145">
        <v>0</v>
      </c>
      <c r="F1497" s="112">
        <v>10000</v>
      </c>
      <c r="G1497" s="91">
        <f t="shared" si="164"/>
        <v>0</v>
      </c>
      <c r="H1497" s="155"/>
      <c r="I1497" s="258" t="s">
        <v>302</v>
      </c>
      <c r="J1497" s="92" t="str">
        <f>VLOOKUP(I1497,Presupuesto!$B$11:$C$566,2,0)</f>
        <v>PASAJES (26100-00)</v>
      </c>
      <c r="K1497" s="92" t="str">
        <f t="shared" si="165"/>
        <v>Gobernabilidad y Procesos  de Gestión Descentralizada en Redes</v>
      </c>
      <c r="L1497" s="92" t="s">
        <v>414</v>
      </c>
    </row>
    <row r="1498" spans="3:12">
      <c r="C1498" s="93" t="s">
        <v>421</v>
      </c>
      <c r="D1498" s="798"/>
      <c r="E1498" s="145">
        <v>0</v>
      </c>
      <c r="F1498" s="112">
        <v>250</v>
      </c>
      <c r="G1498" s="91">
        <f t="shared" si="164"/>
        <v>0</v>
      </c>
      <c r="H1498" s="155"/>
      <c r="I1498" s="92" t="s">
        <v>827</v>
      </c>
      <c r="J1498" s="92" t="str">
        <f>VLOOKUP(I1498,Presupuesto!$B$11:$C$566,2,0)</f>
        <v>PRODUCTOS PAPEL Y CARTON</v>
      </c>
      <c r="K1498" s="92" t="str">
        <f t="shared" si="165"/>
        <v>Gobernabilidad y Procesos  de Gestión Descentralizada en Redes</v>
      </c>
      <c r="L1498" s="92" t="s">
        <v>414</v>
      </c>
    </row>
    <row r="1499" spans="3:12">
      <c r="C1499" s="93" t="s">
        <v>51</v>
      </c>
      <c r="D1499" s="798"/>
      <c r="E1499" s="195">
        <f>(D1494*25)/500</f>
        <v>0</v>
      </c>
      <c r="F1499" s="94">
        <v>85</v>
      </c>
      <c r="G1499" s="91">
        <f t="shared" si="164"/>
        <v>0</v>
      </c>
      <c r="H1499" s="155"/>
      <c r="I1499" s="92" t="s">
        <v>827</v>
      </c>
      <c r="J1499" s="92" t="str">
        <f>VLOOKUP(I1499,Presupuesto!$B$11:$C$566,2,0)</f>
        <v>PRODUCTOS PAPEL Y CARTON</v>
      </c>
      <c r="K1499" s="92" t="str">
        <f t="shared" si="165"/>
        <v>Gobernabilidad y Procesos  de Gestión Descentralizada en Redes</v>
      </c>
      <c r="L1499" s="92" t="s">
        <v>414</v>
      </c>
    </row>
    <row r="1500" spans="3:12">
      <c r="C1500" s="93" t="s">
        <v>125</v>
      </c>
      <c r="D1500" s="798"/>
      <c r="E1500" s="195">
        <f>D1494/12</f>
        <v>0</v>
      </c>
      <c r="F1500" s="94">
        <v>36</v>
      </c>
      <c r="G1500" s="91">
        <f t="shared" si="164"/>
        <v>0</v>
      </c>
      <c r="H1500" s="155"/>
      <c r="I1500" s="92" t="s">
        <v>948</v>
      </c>
      <c r="J1500" s="92" t="str">
        <f>VLOOKUP(I1500,Presupuesto!$B$11:$C$566,2,0)</f>
        <v>UTILES DE ESCRITORIO, OFICINA Y ENSE¥ANZA</v>
      </c>
      <c r="K1500" s="92" t="str">
        <f t="shared" si="165"/>
        <v>Gobernabilidad y Procesos  de Gestión Descentralizada en Redes</v>
      </c>
      <c r="L1500" s="92" t="s">
        <v>414</v>
      </c>
    </row>
    <row r="1501" spans="3:12">
      <c r="C1501" s="93" t="s">
        <v>34</v>
      </c>
      <c r="D1501" s="798"/>
      <c r="E1501" s="195">
        <f>D1494/12</f>
        <v>0</v>
      </c>
      <c r="F1501" s="94">
        <v>80</v>
      </c>
      <c r="G1501" s="91">
        <f t="shared" si="164"/>
        <v>0</v>
      </c>
      <c r="H1501" s="155"/>
      <c r="I1501" s="92" t="s">
        <v>948</v>
      </c>
      <c r="J1501" s="92" t="str">
        <f>VLOOKUP(I1501,Presupuesto!$B$11:$C$566,2,0)</f>
        <v>UTILES DE ESCRITORIO, OFICINA Y ENSE¥ANZA</v>
      </c>
      <c r="K1501" s="92" t="str">
        <f t="shared" si="165"/>
        <v>Gobernabilidad y Procesos  de Gestión Descentralizada en Redes</v>
      </c>
      <c r="L1501" s="92" t="s">
        <v>414</v>
      </c>
    </row>
    <row r="1502" spans="3:12">
      <c r="C1502" s="103" t="s">
        <v>52</v>
      </c>
      <c r="D1502" s="798"/>
      <c r="E1502" s="207">
        <v>0</v>
      </c>
      <c r="F1502" s="113">
        <v>25</v>
      </c>
      <c r="G1502" s="91">
        <f t="shared" si="164"/>
        <v>0</v>
      </c>
      <c r="H1502" s="155"/>
      <c r="I1502" s="92" t="s">
        <v>948</v>
      </c>
      <c r="J1502" s="92" t="str">
        <f>VLOOKUP(I1502,Presupuesto!$B$11:$C$566,2,0)</f>
        <v>UTILES DE ESCRITORIO, OFICINA Y ENSE¥ANZA</v>
      </c>
      <c r="K1502" s="92" t="str">
        <f t="shared" si="165"/>
        <v>Gobernabilidad y Procesos  de Gestión Descentralizada en Redes</v>
      </c>
      <c r="L1502" s="92" t="s">
        <v>414</v>
      </c>
    </row>
    <row r="1503" spans="3:12" ht="15.75" thickBot="1">
      <c r="C1503" s="211" t="s">
        <v>434</v>
      </c>
      <c r="D1503" s="212">
        <v>0</v>
      </c>
      <c r="E1503" s="265">
        <v>0</v>
      </c>
      <c r="F1503" s="98">
        <f>HLOOKUP(C1503,$AH$2:$BU$3,2,0)</f>
        <v>1150</v>
      </c>
      <c r="G1503" s="99">
        <f>D1503*E1503*F1503</f>
        <v>0</v>
      </c>
      <c r="H1503" s="266"/>
      <c r="I1503" s="267" t="s">
        <v>303</v>
      </c>
      <c r="J1503" s="100" t="str">
        <f>VLOOKUP(I1503,Presupuesto!$B$11:$C$566,2,0)</f>
        <v>VIATICOS (26200-00)</v>
      </c>
      <c r="K1503" s="268" t="str">
        <f t="shared" si="165"/>
        <v>Gobernabilidad y Procesos  de Gestión Descentralizada en Redes</v>
      </c>
      <c r="L1503" s="268" t="s">
        <v>414</v>
      </c>
    </row>
  </sheetData>
  <mergeCells count="83">
    <mergeCell ref="D17:D25"/>
    <mergeCell ref="D35:D43"/>
    <mergeCell ref="D53:D61"/>
    <mergeCell ref="D71:D79"/>
    <mergeCell ref="D89:D97"/>
    <mergeCell ref="D107:D115"/>
    <mergeCell ref="D125:D133"/>
    <mergeCell ref="D143:D151"/>
    <mergeCell ref="D161:D169"/>
    <mergeCell ref="D179:D187"/>
    <mergeCell ref="D197:D205"/>
    <mergeCell ref="D215:D223"/>
    <mergeCell ref="D233:D241"/>
    <mergeCell ref="D251:D259"/>
    <mergeCell ref="D269:D277"/>
    <mergeCell ref="D287:D295"/>
    <mergeCell ref="D305:D313"/>
    <mergeCell ref="D323:D331"/>
    <mergeCell ref="D341:D349"/>
    <mergeCell ref="D359:D367"/>
    <mergeCell ref="D377:D385"/>
    <mergeCell ref="D395:D403"/>
    <mergeCell ref="D413:D421"/>
    <mergeCell ref="D431:D439"/>
    <mergeCell ref="D449:D457"/>
    <mergeCell ref="D467:D475"/>
    <mergeCell ref="D485:D493"/>
    <mergeCell ref="D503:D511"/>
    <mergeCell ref="D521:D529"/>
    <mergeCell ref="D539:D547"/>
    <mergeCell ref="D557:D565"/>
    <mergeCell ref="D575:D583"/>
    <mergeCell ref="D593:D601"/>
    <mergeCell ref="D611:D619"/>
    <mergeCell ref="D629:D637"/>
    <mergeCell ref="D647:D655"/>
    <mergeCell ref="D665:D673"/>
    <mergeCell ref="D683:D691"/>
    <mergeCell ref="D701:D709"/>
    <mergeCell ref="D719:D727"/>
    <mergeCell ref="D737:D745"/>
    <mergeCell ref="D755:D763"/>
    <mergeCell ref="D773:D781"/>
    <mergeCell ref="D791:D799"/>
    <mergeCell ref="D809:D817"/>
    <mergeCell ref="D827:D835"/>
    <mergeCell ref="D845:D853"/>
    <mergeCell ref="D863:D871"/>
    <mergeCell ref="D881:D889"/>
    <mergeCell ref="D899:D907"/>
    <mergeCell ref="D917:D925"/>
    <mergeCell ref="D935:D943"/>
    <mergeCell ref="D953:D961"/>
    <mergeCell ref="D971:D979"/>
    <mergeCell ref="D989:D997"/>
    <mergeCell ref="D1007:D1015"/>
    <mergeCell ref="D1025:D1033"/>
    <mergeCell ref="D1043:D1051"/>
    <mergeCell ref="D1061:D1069"/>
    <mergeCell ref="D1080:D1088"/>
    <mergeCell ref="D1098:D1106"/>
    <mergeCell ref="D1116:D1124"/>
    <mergeCell ref="D1134:D1142"/>
    <mergeCell ref="D1152:D1160"/>
    <mergeCell ref="D1170:D1178"/>
    <mergeCell ref="D1188:D1196"/>
    <mergeCell ref="D1206:D1214"/>
    <mergeCell ref="D1224:D1232"/>
    <mergeCell ref="D1242:D1250"/>
    <mergeCell ref="D1260:D1268"/>
    <mergeCell ref="D1278:D1286"/>
    <mergeCell ref="D1296:D1304"/>
    <mergeCell ref="D1314:D1322"/>
    <mergeCell ref="D1332:D1340"/>
    <mergeCell ref="D1440:D1448"/>
    <mergeCell ref="D1458:D1466"/>
    <mergeCell ref="D1476:D1484"/>
    <mergeCell ref="D1494:D1502"/>
    <mergeCell ref="D1350:D1358"/>
    <mergeCell ref="D1368:D1376"/>
    <mergeCell ref="D1386:D1394"/>
    <mergeCell ref="D1404:D1412"/>
    <mergeCell ref="D1422:D1430"/>
  </mergeCells>
  <dataValidations count="5">
    <dataValidation type="list" allowBlank="1" showInputMessage="1" showErrorMessage="1" sqref="C26 C44 C62 C80 C98 C116 C134 C152 C170 C188 C206 C224 C242 C260 C278 C296 C314 C332 C350 C368 C386 C404 C422 C440 C458 C476 C494 C512 C530 C548 C566 C584 C602 C620 C638 C656 C674 C692 C710 C728 C746 C764 C782 C800 C818 C836 C854 C872 C890 C908 C926 C944 C962 C980 C998 C1016 C1034 C1052 C1070 C1089 C1107 C1125 C1143 C1161 C1179 C1197 C1215 C1233 C1251 C1269 C1287 C1305 C1323 C1341 C1359 C1377 C1395 C1413 C1431 C1449 C1467 C1485 C1503">
      <formula1>$AH$2:$BU$2</formula1>
    </dataValidation>
    <dataValidation type="list" allowBlank="1" showInputMessage="1" showErrorMessage="1" errorTitle="¡Ingreso Inválido!" error="Seleccione una opción de la lista" promptTitle="Mes Requerido" prompt="Seleccione el mes en el que requiere el recurso." sqref="L17:L26 L35:L44 L53:L62 L71:L80 L89:L98 L107:L116 L125:L134 L143:L152 L161:L170 L179:L188 L197:L206 L215:L224 L233:L242 L251:L260 L269:L278 L287:L296 L305:L314 L323:L332 L341:L350 L359:L368 L377:L386 L395:L404 L413:L422 L431:L440 L449:L458 L467:L476 L485:L494 L503:L512 L521:L530 L539:L548 L557:L566 L575:L584 L593:L602 L611:L620 L629:L638 L647:L656 L665:L674 L683:L692 L701:L710 L719:L728 L737:L746 L755:L764 L773:L782 L791:L800 L809:L818 L827:L836 L845:L854 L863:L872 L881:L890 L899:L908 L917:L926 L935:L944 L953:L962 L971:L980 L989:L998 L1007:L1016 L1025:L1034 L1043:L1052 L1061:L1070 L1080:L1089 L1098:L1107 L1116:L1125 L1134:L1143 L1152:L1161 L1170:L1179 L1188:L1197 L1206:L1215 L1224:L1233 L1242:L1251 L1260:L1269 L1278:L1287 L1296:L1305 L1314:L1323 L1332:L1341 L1350:L1359 L1368:L1377 L1386:L1395 L1404:L1413 L1422:L1431 L1440:L1449 L1458:L1467 L1476:L1485 L1494:L1503">
      <formula1>$U$2:$AF$2</formula1>
    </dataValidation>
    <dataValidation type="list" allowBlank="1" showInputMessage="1" showErrorMessage="1" errorTitle="¡Ingreso Inválido!" error="Seleccione una opción de la lista." promptTitle="Dimensión Estratégica" prompt="Seleccione una opción de la lista." sqref="K17:K26 K35:K44 K53:K62 K71:K80 K89:K98 K107:K116 K125:K134 K143:K152 K161:K170 K179:K188 K197:K206 K215:K224 K233:K242 K251:K260 K269:K278 K287:K296 K305:K314 K323:K332 K341:K350 K359:K368 K377:K386 K395:K404 K413:K422 K431:K440 K449:K458 K467:K476 K485:K494 K503:K512 K521:K530 K539:K548 K557:K566 K575:K584 K593:K602 K611:K620 K629:K638 K647:K656 K665:K674 K683:K692 K701:K710 K719:K728 K737:K746 K755:K764 K773:K782 K791:K800 K809:K818 K827:K836 K845:K854 K863:K872 K881:K890 K899:K908 K917:K926 K935:K944 K953:K962 K971:K980 K989:K998 K1007:K1016 K1025:K1034 K1043:K1052 K1061:K1070 K1080:K1089 K1098:K1107 K1116:K1125 K1134:K1143 K1152:K1161 K1170:K1179 K1188:K1197 K1206:K1215 K1224:K1233 K1242:K1251 K1260:K1269 K1278:K1287 K1296:K1305 K1314:K1323 K1332:K1341 K1350:K1359 K1368:K1377 K1386:K1395 K1404:K1413 K1422:K1431 K1440:K1449 K1458:K1467 K1476:K1485 K1494:K1503">
      <formula1>$A$2:$N$2</formula1>
    </dataValidation>
    <dataValidation type="list" allowBlank="1" showInputMessage="1" showErrorMessage="1" errorTitle="¡Ingreso no valido!" error="Favor ingrese un elemento de la lista." promptTitle="Tipo de Presupuesto" prompt="Seleccione una opción de la lista." sqref="H17:H26 H35:H44 H53:H62 H71:H80 H89:H98 H107:H116 H125:H134 H143:H152 H161:H170 H179:H188 H197:H206 H215:H224 H233:H242 H251:H260 H269:H278 H287:H296 H305:H314 H323:H332 H341:H350 H359:H368 H377:H386 H395:H404 H413:H422 H431:H440 H449:H458 H467:H476 H485:H494 H503:H512 H521:H530 H539:H548 H557:H566 H575:H584 H593:H602 H611:H620 H629:H638 H647:H656 H665:H674 H683:H692 H701:H710 H719:H728 H737:H746 H755:H764 H773:H782 H791:H800 H809:H818 H827:H836 H845:H854 H863:H872 H881:H890 H899:H908 H917:H926 H935:H944 H953:H962 H971:H980 H989:H998 H1007:H1016 H1025:H1034 H1043:H1052 H1061:H1070 H1080:H1089 H1098:H1107 H1116:H1125 H1134:H1143 H1152:H1161 H1170:H1179 H1188:H1197 H1206:H1215 H1224:H1233 H1242:H1251 H1260:H1269 H1278:H1287 H1296:H1305 H1314:H1323 H1332:H1341 H1350:H1359 H1368:H1377 H1386:H1395 H1404:H1413 H1422:H1431 H1440:H1449 H1458:H1467 H1476:H1485 H1494:H1503">
      <formula1>$S$2:$T$2</formula1>
    </dataValidation>
    <dataValidation type="list" allowBlank="1" showInputMessage="1" showErrorMessage="1" errorTitle="¡Ingreso Inválido!" error="Verifique el valor ingresado.&#10;" sqref="I17:I26 I35:I44 I53:I62 I71:I80 I89:I98 I107:I116 I125:I134 I143:I152 I161:I170 I179:I188 I197:I206 I215:I224 I233:I242 I251:I260 I269:I278 I287:I296 I305:I314 I323:I332 I341:I350 I359:I368 I377:I386 I395:I404 I413:I422 I431:I440 I449:I458 I467:I476 I485:I494 I503:I512 I521:I530 I539:I548 I557:I566 I575:I584 I593:I602 I611:I620 I629:I638 I647:I656 I665:I674 I683:I692 I701:I710 I719:I728 I737:I746 I755:I764 I773:I782 I791:I800 I809:I818 I827:I836 I845:I854 I863:I872 I881:I890 I899:I908 I917:I926 I935:I944 I953:I962 I971:I980 I989:I998 I1007:I1016 I1025:I1034 I1043:I1052 I1061:I1070 I1080:I1089 I1098:I1107 I1116:I1125 I1134:I1143 I1152:I1161 I1170:I1179 I1188:I1197 I1206:I1215 I1224:I1233 I1242:I1251 I1260:I1269 I1278:I1287 I1296:I1305 I1314:I1323 I1332:I1341 I1350:I1359 I1368:I1377 I1386:I1395 I1404:I1413 I1422:I1431 I1440:I1449 I1458:I1467 I1476:I1485 I1494:I1503">
      <formula1>$A$1:$UI$1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928"/>
  <sheetViews>
    <sheetView showGridLines="0" topLeftCell="A526" zoomScale="70" zoomScaleNormal="70" workbookViewId="0">
      <selection activeCell="D975" sqref="D975"/>
    </sheetView>
  </sheetViews>
  <sheetFormatPr baseColWidth="10" defaultColWidth="11.5703125" defaultRowHeight="15"/>
  <cols>
    <col min="1" max="1" width="1.85546875" style="79" customWidth="1"/>
    <col min="2" max="2" width="7.85546875" style="79" customWidth="1"/>
    <col min="3" max="3" width="41.7109375" style="79" customWidth="1"/>
    <col min="4" max="4" width="29.28515625" style="71" customWidth="1"/>
    <col min="5" max="5" width="10.140625" style="79" customWidth="1"/>
    <col min="6" max="6" width="13.85546875" style="79" customWidth="1"/>
    <col min="7" max="7" width="37.85546875" style="79" bestFit="1" customWidth="1"/>
    <col min="8" max="8" width="13.85546875" style="71" customWidth="1"/>
    <col min="9" max="9" width="12.7109375" style="79" bestFit="1" customWidth="1"/>
    <col min="10" max="10" width="37.140625" style="79" bestFit="1" customWidth="1"/>
    <col min="11" max="11" width="19.5703125" style="79" bestFit="1" customWidth="1"/>
    <col min="12" max="12" width="11.5703125" style="79"/>
    <col min="13" max="13" width="14.7109375" style="79" bestFit="1" customWidth="1"/>
    <col min="14" max="77" width="11.5703125" style="79"/>
    <col min="78" max="78" width="16.7109375" style="79" bestFit="1" customWidth="1"/>
    <col min="79" max="16384" width="11.5703125" style="79"/>
  </cols>
  <sheetData>
    <row r="1" spans="1:555" ht="26.25" hidden="1">
      <c r="A1" s="182" t="s">
        <v>253</v>
      </c>
      <c r="B1" s="185" t="s">
        <v>254</v>
      </c>
      <c r="C1" s="176" t="s">
        <v>255</v>
      </c>
      <c r="D1" s="176" t="s">
        <v>502</v>
      </c>
      <c r="E1" s="176" t="s">
        <v>504</v>
      </c>
      <c r="F1" s="176" t="s">
        <v>506</v>
      </c>
      <c r="G1" s="176" t="s">
        <v>508</v>
      </c>
      <c r="H1" s="176" t="s">
        <v>510</v>
      </c>
      <c r="I1" s="176" t="s">
        <v>512</v>
      </c>
      <c r="J1" s="176" t="s">
        <v>256</v>
      </c>
      <c r="K1" s="176" t="s">
        <v>515</v>
      </c>
      <c r="L1" s="176" t="s">
        <v>257</v>
      </c>
      <c r="M1" s="176" t="s">
        <v>517</v>
      </c>
      <c r="N1" s="176" t="s">
        <v>519</v>
      </c>
      <c r="O1" s="176" t="s">
        <v>521</v>
      </c>
      <c r="P1" s="176" t="s">
        <v>258</v>
      </c>
      <c r="Q1" s="176" t="s">
        <v>522</v>
      </c>
      <c r="R1" s="176" t="s">
        <v>525</v>
      </c>
      <c r="S1" s="176" t="s">
        <v>259</v>
      </c>
      <c r="T1" s="176" t="s">
        <v>527</v>
      </c>
      <c r="U1" s="176" t="s">
        <v>260</v>
      </c>
      <c r="V1" s="176" t="s">
        <v>528</v>
      </c>
      <c r="W1" s="176" t="s">
        <v>529</v>
      </c>
      <c r="X1" s="176" t="s">
        <v>533</v>
      </c>
      <c r="Y1" s="176" t="s">
        <v>276</v>
      </c>
      <c r="Z1" s="176" t="s">
        <v>534</v>
      </c>
      <c r="AA1" s="176" t="s">
        <v>536</v>
      </c>
      <c r="AB1" s="176" t="s">
        <v>538</v>
      </c>
      <c r="AC1" s="176" t="s">
        <v>277</v>
      </c>
      <c r="AD1" s="176" t="s">
        <v>540</v>
      </c>
      <c r="AE1" s="176" t="s">
        <v>542</v>
      </c>
      <c r="AF1" s="176" t="s">
        <v>544</v>
      </c>
      <c r="AG1" s="176" t="s">
        <v>546</v>
      </c>
      <c r="AH1" s="176" t="s">
        <v>252</v>
      </c>
      <c r="AI1" s="176" t="s">
        <v>548</v>
      </c>
      <c r="AJ1" s="185" t="s">
        <v>261</v>
      </c>
      <c r="AK1" s="176" t="s">
        <v>550</v>
      </c>
      <c r="AL1" s="176" t="s">
        <v>262</v>
      </c>
      <c r="AM1" s="176" t="s">
        <v>552</v>
      </c>
      <c r="AN1" s="176" t="s">
        <v>554</v>
      </c>
      <c r="AO1" s="176" t="s">
        <v>263</v>
      </c>
      <c r="AP1" s="176" t="s">
        <v>556</v>
      </c>
      <c r="AQ1" s="176" t="s">
        <v>558</v>
      </c>
      <c r="AR1" s="176" t="s">
        <v>264</v>
      </c>
      <c r="AS1" s="176" t="s">
        <v>559</v>
      </c>
      <c r="AT1" s="176" t="s">
        <v>561</v>
      </c>
      <c r="AU1" s="176" t="s">
        <v>562</v>
      </c>
      <c r="AV1" s="176" t="s">
        <v>563</v>
      </c>
      <c r="AW1" s="176" t="s">
        <v>565</v>
      </c>
      <c r="AX1" s="176" t="s">
        <v>567</v>
      </c>
      <c r="AY1" s="176" t="s">
        <v>568</v>
      </c>
      <c r="AZ1" s="176" t="s">
        <v>265</v>
      </c>
      <c r="BA1" s="176" t="s">
        <v>570</v>
      </c>
      <c r="BB1" s="176" t="s">
        <v>572</v>
      </c>
      <c r="BC1" s="176" t="s">
        <v>574</v>
      </c>
      <c r="BD1" s="176" t="s">
        <v>576</v>
      </c>
      <c r="BE1" s="176" t="s">
        <v>578</v>
      </c>
      <c r="BF1" s="176" t="s">
        <v>580</v>
      </c>
      <c r="BG1" s="176" t="s">
        <v>582</v>
      </c>
      <c r="BH1" s="176" t="s">
        <v>584</v>
      </c>
      <c r="BI1" s="176" t="s">
        <v>278</v>
      </c>
      <c r="BJ1" s="176" t="s">
        <v>586</v>
      </c>
      <c r="BK1" s="176" t="s">
        <v>588</v>
      </c>
      <c r="BL1" s="176" t="s">
        <v>590</v>
      </c>
      <c r="BM1" s="176" t="s">
        <v>592</v>
      </c>
      <c r="BN1" s="176" t="s">
        <v>594</v>
      </c>
      <c r="BO1" s="176" t="s">
        <v>596</v>
      </c>
      <c r="BP1" s="176" t="s">
        <v>598</v>
      </c>
      <c r="BQ1" s="176" t="s">
        <v>600</v>
      </c>
      <c r="BR1" s="176" t="s">
        <v>602</v>
      </c>
      <c r="BS1" s="176" t="s">
        <v>604</v>
      </c>
      <c r="BT1" s="185" t="s">
        <v>266</v>
      </c>
      <c r="BU1" s="176" t="s">
        <v>267</v>
      </c>
      <c r="BV1" s="176" t="s">
        <v>606</v>
      </c>
      <c r="BW1" s="176" t="s">
        <v>268</v>
      </c>
      <c r="BX1" s="176" t="s">
        <v>608</v>
      </c>
      <c r="BY1" s="176" t="s">
        <v>610</v>
      </c>
      <c r="BZ1" s="185" t="s">
        <v>269</v>
      </c>
      <c r="CA1" s="176" t="s">
        <v>270</v>
      </c>
      <c r="CB1" s="176" t="s">
        <v>612</v>
      </c>
      <c r="CC1" s="176" t="s">
        <v>271</v>
      </c>
      <c r="CD1" s="176" t="s">
        <v>614</v>
      </c>
      <c r="CE1" s="176" t="s">
        <v>616</v>
      </c>
      <c r="CF1" s="176" t="s">
        <v>618</v>
      </c>
      <c r="CG1" s="185" t="s">
        <v>272</v>
      </c>
      <c r="CH1" s="176" t="s">
        <v>624</v>
      </c>
      <c r="CI1" s="176" t="s">
        <v>626</v>
      </c>
      <c r="CJ1" s="176" t="s">
        <v>273</v>
      </c>
      <c r="CK1" s="176" t="s">
        <v>620</v>
      </c>
      <c r="CL1" s="176" t="s">
        <v>622</v>
      </c>
      <c r="CM1" s="176" t="s">
        <v>274</v>
      </c>
      <c r="CN1" s="176" t="s">
        <v>628</v>
      </c>
      <c r="CO1" s="176" t="s">
        <v>275</v>
      </c>
      <c r="CP1" s="176" t="s">
        <v>629</v>
      </c>
      <c r="CQ1" s="173" t="s">
        <v>279</v>
      </c>
      <c r="CR1" s="185" t="s">
        <v>280</v>
      </c>
      <c r="CS1" s="176" t="s">
        <v>630</v>
      </c>
      <c r="CT1" s="176" t="s">
        <v>631</v>
      </c>
      <c r="CU1" s="176" t="s">
        <v>633</v>
      </c>
      <c r="CV1" s="176" t="s">
        <v>281</v>
      </c>
      <c r="CW1" s="176" t="s">
        <v>635</v>
      </c>
      <c r="CX1" s="176" t="s">
        <v>637</v>
      </c>
      <c r="CY1" s="176" t="s">
        <v>639</v>
      </c>
      <c r="CZ1" s="176" t="s">
        <v>641</v>
      </c>
      <c r="DA1" s="176" t="s">
        <v>643</v>
      </c>
      <c r="DB1" s="176" t="s">
        <v>645</v>
      </c>
      <c r="DC1" s="185" t="s">
        <v>282</v>
      </c>
      <c r="DD1" s="176" t="s">
        <v>283</v>
      </c>
      <c r="DE1" s="176" t="s">
        <v>647</v>
      </c>
      <c r="DF1" s="176" t="s">
        <v>284</v>
      </c>
      <c r="DG1" s="176" t="s">
        <v>649</v>
      </c>
      <c r="DH1" s="176" t="s">
        <v>651</v>
      </c>
      <c r="DI1" s="176" t="s">
        <v>653</v>
      </c>
      <c r="DJ1" s="176" t="s">
        <v>655</v>
      </c>
      <c r="DK1" s="176" t="s">
        <v>657</v>
      </c>
      <c r="DL1" s="176" t="s">
        <v>659</v>
      </c>
      <c r="DM1" s="176" t="s">
        <v>661</v>
      </c>
      <c r="DN1" s="176" t="s">
        <v>285</v>
      </c>
      <c r="DO1" s="176" t="s">
        <v>663</v>
      </c>
      <c r="DP1" s="176" t="s">
        <v>665</v>
      </c>
      <c r="DQ1" s="176" t="s">
        <v>667</v>
      </c>
      <c r="DR1" s="185" t="s">
        <v>286</v>
      </c>
      <c r="DS1" s="176" t="s">
        <v>669</v>
      </c>
      <c r="DT1" s="176" t="s">
        <v>287</v>
      </c>
      <c r="DU1" s="176" t="s">
        <v>671</v>
      </c>
      <c r="DV1" s="176" t="s">
        <v>288</v>
      </c>
      <c r="DW1" s="176" t="s">
        <v>673</v>
      </c>
      <c r="DX1" s="176" t="s">
        <v>675</v>
      </c>
      <c r="DY1" s="176" t="s">
        <v>677</v>
      </c>
      <c r="DZ1" s="176" t="s">
        <v>679</v>
      </c>
      <c r="EA1" s="176" t="s">
        <v>681</v>
      </c>
      <c r="EB1" s="176" t="s">
        <v>683</v>
      </c>
      <c r="EC1" s="176" t="s">
        <v>685</v>
      </c>
      <c r="ED1" s="176" t="s">
        <v>687</v>
      </c>
      <c r="EE1" s="176" t="s">
        <v>689</v>
      </c>
      <c r="EF1" s="176" t="s">
        <v>691</v>
      </c>
      <c r="EG1" s="176" t="s">
        <v>693</v>
      </c>
      <c r="EH1" s="185" t="s">
        <v>289</v>
      </c>
      <c r="EI1" s="176" t="s">
        <v>695</v>
      </c>
      <c r="EJ1" s="176" t="s">
        <v>290</v>
      </c>
      <c r="EK1" s="176" t="s">
        <v>697</v>
      </c>
      <c r="EL1" s="176" t="s">
        <v>699</v>
      </c>
      <c r="EM1" s="176" t="s">
        <v>291</v>
      </c>
      <c r="EN1" s="176" t="s">
        <v>701</v>
      </c>
      <c r="EO1" s="176" t="s">
        <v>703</v>
      </c>
      <c r="EP1" s="176" t="s">
        <v>292</v>
      </c>
      <c r="EQ1" s="176" t="s">
        <v>705</v>
      </c>
      <c r="ER1" s="176" t="s">
        <v>707</v>
      </c>
      <c r="ES1" s="176" t="s">
        <v>709</v>
      </c>
      <c r="ET1" s="176" t="s">
        <v>293</v>
      </c>
      <c r="EU1" s="176" t="s">
        <v>711</v>
      </c>
      <c r="EV1" s="176" t="s">
        <v>713</v>
      </c>
      <c r="EW1" s="185" t="s">
        <v>294</v>
      </c>
      <c r="EX1" s="176" t="s">
        <v>295</v>
      </c>
      <c r="EY1" s="176" t="s">
        <v>715</v>
      </c>
      <c r="EZ1" s="176" t="s">
        <v>717</v>
      </c>
      <c r="FA1" s="176" t="s">
        <v>719</v>
      </c>
      <c r="FB1" s="176" t="s">
        <v>721</v>
      </c>
      <c r="FC1" s="176" t="s">
        <v>296</v>
      </c>
      <c r="FD1" s="176" t="s">
        <v>723</v>
      </c>
      <c r="FE1" s="176" t="s">
        <v>725</v>
      </c>
      <c r="FF1" s="176" t="s">
        <v>727</v>
      </c>
      <c r="FG1" s="176" t="s">
        <v>729</v>
      </c>
      <c r="FH1" s="176" t="s">
        <v>731</v>
      </c>
      <c r="FI1" s="176" t="s">
        <v>297</v>
      </c>
      <c r="FJ1" s="176" t="s">
        <v>734</v>
      </c>
      <c r="FK1" s="176" t="s">
        <v>298</v>
      </c>
      <c r="FL1" s="176" t="s">
        <v>737</v>
      </c>
      <c r="FM1" s="176" t="s">
        <v>738</v>
      </c>
      <c r="FN1" s="176" t="s">
        <v>740</v>
      </c>
      <c r="FO1" s="176" t="s">
        <v>299</v>
      </c>
      <c r="FP1" s="176" t="s">
        <v>743</v>
      </c>
      <c r="FQ1" s="176" t="s">
        <v>744</v>
      </c>
      <c r="FR1" s="176" t="s">
        <v>746</v>
      </c>
      <c r="FS1" s="176" t="s">
        <v>300</v>
      </c>
      <c r="FT1" s="176" t="s">
        <v>749</v>
      </c>
      <c r="FU1" s="176" t="s">
        <v>751</v>
      </c>
      <c r="FV1" s="176" t="s">
        <v>753</v>
      </c>
      <c r="FW1" s="185" t="s">
        <v>301</v>
      </c>
      <c r="FX1" s="185" t="s">
        <v>302</v>
      </c>
      <c r="FY1" s="176" t="s">
        <v>308</v>
      </c>
      <c r="FZ1" s="176" t="s">
        <v>755</v>
      </c>
      <c r="GA1" s="176" t="s">
        <v>757</v>
      </c>
      <c r="GB1" s="176" t="s">
        <v>759</v>
      </c>
      <c r="GC1" s="176" t="s">
        <v>761</v>
      </c>
      <c r="GD1" s="176" t="s">
        <v>763</v>
      </c>
      <c r="GE1" s="176" t="s">
        <v>765</v>
      </c>
      <c r="GF1" s="185" t="s">
        <v>303</v>
      </c>
      <c r="GG1" s="176" t="s">
        <v>309</v>
      </c>
      <c r="GH1" s="176" t="s">
        <v>767</v>
      </c>
      <c r="GI1" s="176" t="s">
        <v>769</v>
      </c>
      <c r="GJ1" s="176" t="s">
        <v>770</v>
      </c>
      <c r="GK1" s="176" t="s">
        <v>310</v>
      </c>
      <c r="GL1" s="176" t="s">
        <v>773</v>
      </c>
      <c r="GM1" s="176" t="s">
        <v>774</v>
      </c>
      <c r="GN1" s="185" t="s">
        <v>304</v>
      </c>
      <c r="GO1" s="176" t="s">
        <v>305</v>
      </c>
      <c r="GP1" s="176" t="s">
        <v>776</v>
      </c>
      <c r="GQ1" s="176" t="s">
        <v>778</v>
      </c>
      <c r="GR1" s="176" t="s">
        <v>780</v>
      </c>
      <c r="GS1" s="176" t="s">
        <v>782</v>
      </c>
      <c r="GT1" s="176" t="s">
        <v>784</v>
      </c>
      <c r="GU1" s="185" t="s">
        <v>306</v>
      </c>
      <c r="GV1" s="176" t="s">
        <v>307</v>
      </c>
      <c r="GW1" s="176" t="s">
        <v>786</v>
      </c>
      <c r="GX1" s="176" t="s">
        <v>788</v>
      </c>
      <c r="GY1" s="176" t="s">
        <v>790</v>
      </c>
      <c r="GZ1" s="176" t="s">
        <v>792</v>
      </c>
      <c r="HA1" s="176" t="s">
        <v>794</v>
      </c>
      <c r="HB1" s="176" t="s">
        <v>796</v>
      </c>
      <c r="HC1" s="173" t="s">
        <v>311</v>
      </c>
      <c r="HD1" s="185" t="s">
        <v>312</v>
      </c>
      <c r="HE1" s="176" t="s">
        <v>313</v>
      </c>
      <c r="HF1" s="176" t="s">
        <v>798</v>
      </c>
      <c r="HG1" s="176" t="s">
        <v>800</v>
      </c>
      <c r="HH1" s="176" t="s">
        <v>802</v>
      </c>
      <c r="HI1" s="176" t="s">
        <v>804</v>
      </c>
      <c r="HJ1" s="176" t="s">
        <v>314</v>
      </c>
      <c r="HK1" s="176" t="s">
        <v>807</v>
      </c>
      <c r="HL1" s="176" t="s">
        <v>331</v>
      </c>
      <c r="HM1" s="176" t="s">
        <v>845</v>
      </c>
      <c r="HN1" s="176" t="s">
        <v>847</v>
      </c>
      <c r="HO1" s="176" t="s">
        <v>849</v>
      </c>
      <c r="HP1" s="185" t="s">
        <v>315</v>
      </c>
      <c r="HQ1" s="176" t="s">
        <v>809</v>
      </c>
      <c r="HR1" s="176" t="s">
        <v>811</v>
      </c>
      <c r="HS1" s="176" t="s">
        <v>316</v>
      </c>
      <c r="HT1" s="176" t="s">
        <v>814</v>
      </c>
      <c r="HU1" s="176" t="s">
        <v>816</v>
      </c>
      <c r="HV1" s="176" t="s">
        <v>817</v>
      </c>
      <c r="HW1" s="176" t="s">
        <v>819</v>
      </c>
      <c r="HX1" s="185" t="s">
        <v>317</v>
      </c>
      <c r="HY1" s="176" t="s">
        <v>821</v>
      </c>
      <c r="HZ1" s="176" t="s">
        <v>823</v>
      </c>
      <c r="IA1" s="176" t="s">
        <v>825</v>
      </c>
      <c r="IB1" s="176" t="s">
        <v>318</v>
      </c>
      <c r="IC1" s="176" t="s">
        <v>827</v>
      </c>
      <c r="ID1" s="176" t="s">
        <v>829</v>
      </c>
      <c r="IE1" s="176" t="s">
        <v>319</v>
      </c>
      <c r="IF1" s="176" t="s">
        <v>831</v>
      </c>
      <c r="IG1" s="176" t="s">
        <v>833</v>
      </c>
      <c r="IH1" s="176" t="s">
        <v>320</v>
      </c>
      <c r="II1" s="176" t="s">
        <v>835</v>
      </c>
      <c r="IJ1" s="176" t="s">
        <v>837</v>
      </c>
      <c r="IK1" s="176" t="s">
        <v>839</v>
      </c>
      <c r="IL1" s="176" t="s">
        <v>841</v>
      </c>
      <c r="IM1" s="176" t="s">
        <v>321</v>
      </c>
      <c r="IN1" s="176" t="s">
        <v>843</v>
      </c>
      <c r="IO1" s="185" t="s">
        <v>322</v>
      </c>
      <c r="IP1" s="176" t="s">
        <v>851</v>
      </c>
      <c r="IQ1" s="176" t="s">
        <v>853</v>
      </c>
      <c r="IR1" s="176" t="s">
        <v>323</v>
      </c>
      <c r="IS1" s="176" t="s">
        <v>855</v>
      </c>
      <c r="IT1" s="176" t="s">
        <v>857</v>
      </c>
      <c r="IU1" s="176" t="s">
        <v>859</v>
      </c>
      <c r="IV1" s="185" t="s">
        <v>324</v>
      </c>
      <c r="IW1" s="176" t="s">
        <v>861</v>
      </c>
      <c r="IX1" s="176" t="s">
        <v>325</v>
      </c>
      <c r="IY1" s="176" t="s">
        <v>864</v>
      </c>
      <c r="IZ1" s="176" t="s">
        <v>866</v>
      </c>
      <c r="JA1" s="176" t="s">
        <v>868</v>
      </c>
      <c r="JB1" s="176" t="s">
        <v>870</v>
      </c>
      <c r="JC1" s="176" t="s">
        <v>872</v>
      </c>
      <c r="JD1" s="176" t="s">
        <v>874</v>
      </c>
      <c r="JE1" s="176" t="s">
        <v>326</v>
      </c>
      <c r="JF1" s="176" t="s">
        <v>877</v>
      </c>
      <c r="JG1" s="176" t="s">
        <v>879</v>
      </c>
      <c r="JH1" s="176" t="s">
        <v>881</v>
      </c>
      <c r="JI1" s="176" t="s">
        <v>883</v>
      </c>
      <c r="JJ1" s="176" t="s">
        <v>885</v>
      </c>
      <c r="JK1" s="176" t="s">
        <v>887</v>
      </c>
      <c r="JL1" s="176" t="s">
        <v>889</v>
      </c>
      <c r="JM1" s="176" t="s">
        <v>891</v>
      </c>
      <c r="JN1" s="176" t="s">
        <v>327</v>
      </c>
      <c r="JO1" s="176" t="s">
        <v>894</v>
      </c>
      <c r="JP1" s="176" t="s">
        <v>896</v>
      </c>
      <c r="JQ1" s="176" t="s">
        <v>898</v>
      </c>
      <c r="JR1" s="176" t="s">
        <v>900</v>
      </c>
      <c r="JS1" s="176" t="s">
        <v>901</v>
      </c>
      <c r="JT1" s="176" t="s">
        <v>903</v>
      </c>
      <c r="JU1" s="176" t="s">
        <v>905</v>
      </c>
      <c r="JV1" s="176" t="s">
        <v>907</v>
      </c>
      <c r="JW1" s="176" t="s">
        <v>909</v>
      </c>
      <c r="JX1" s="176" t="s">
        <v>911</v>
      </c>
      <c r="JY1" s="176" t="s">
        <v>913</v>
      </c>
      <c r="JZ1" s="176" t="s">
        <v>915</v>
      </c>
      <c r="KA1" s="176" t="s">
        <v>917</v>
      </c>
      <c r="KB1" s="176" t="s">
        <v>919</v>
      </c>
      <c r="KC1" s="176" t="s">
        <v>921</v>
      </c>
      <c r="KD1" s="176" t="s">
        <v>923</v>
      </c>
      <c r="KE1" s="176" t="s">
        <v>925</v>
      </c>
      <c r="KF1" s="176" t="s">
        <v>927</v>
      </c>
      <c r="KG1" s="176" t="s">
        <v>929</v>
      </c>
      <c r="KH1" s="176" t="s">
        <v>931</v>
      </c>
      <c r="KI1" s="176" t="s">
        <v>933</v>
      </c>
      <c r="KJ1" s="176" t="s">
        <v>935</v>
      </c>
      <c r="KK1" s="176" t="s">
        <v>937</v>
      </c>
      <c r="KL1" s="176" t="s">
        <v>939</v>
      </c>
      <c r="KM1" s="176" t="s">
        <v>941</v>
      </c>
      <c r="KN1" s="176" t="s">
        <v>943</v>
      </c>
      <c r="KO1" s="185" t="s">
        <v>328</v>
      </c>
      <c r="KP1" s="176" t="s">
        <v>945</v>
      </c>
      <c r="KQ1" s="176" t="s">
        <v>329</v>
      </c>
      <c r="KR1" s="176" t="s">
        <v>948</v>
      </c>
      <c r="KS1" s="176" t="s">
        <v>950</v>
      </c>
      <c r="KT1" s="176" t="s">
        <v>952</v>
      </c>
      <c r="KU1" s="176" t="s">
        <v>954</v>
      </c>
      <c r="KV1" s="176" t="s">
        <v>330</v>
      </c>
      <c r="KW1" s="176" t="s">
        <v>957</v>
      </c>
      <c r="KX1" s="176" t="s">
        <v>959</v>
      </c>
      <c r="KY1" s="176" t="s">
        <v>961</v>
      </c>
      <c r="KZ1" s="176" t="s">
        <v>963</v>
      </c>
      <c r="LA1" s="176" t="s">
        <v>965</v>
      </c>
      <c r="LB1" s="176" t="s">
        <v>967</v>
      </c>
      <c r="LC1" s="176" t="s">
        <v>969</v>
      </c>
      <c r="LD1" s="173" t="s">
        <v>332</v>
      </c>
      <c r="LE1" s="185" t="s">
        <v>333</v>
      </c>
      <c r="LF1" s="176" t="s">
        <v>334</v>
      </c>
      <c r="LG1" s="176" t="s">
        <v>348</v>
      </c>
      <c r="LH1" s="176" t="s">
        <v>971</v>
      </c>
      <c r="LI1" s="176" t="s">
        <v>973</v>
      </c>
      <c r="LJ1" s="176" t="s">
        <v>975</v>
      </c>
      <c r="LK1" s="176" t="s">
        <v>977</v>
      </c>
      <c r="LL1" s="176" t="s">
        <v>349</v>
      </c>
      <c r="LM1" s="176" t="s">
        <v>979</v>
      </c>
      <c r="LN1" s="176" t="s">
        <v>350</v>
      </c>
      <c r="LO1" s="176" t="s">
        <v>981</v>
      </c>
      <c r="LP1" s="176" t="s">
        <v>335</v>
      </c>
      <c r="LQ1" s="176" t="s">
        <v>983</v>
      </c>
      <c r="LR1" s="176" t="s">
        <v>351</v>
      </c>
      <c r="LS1" s="176" t="s">
        <v>985</v>
      </c>
      <c r="LT1" s="176" t="s">
        <v>987</v>
      </c>
      <c r="LU1" s="176" t="s">
        <v>352</v>
      </c>
      <c r="LV1" s="185" t="s">
        <v>336</v>
      </c>
      <c r="LW1" s="176" t="s">
        <v>337</v>
      </c>
      <c r="LX1" s="176" t="s">
        <v>989</v>
      </c>
      <c r="LY1" s="176" t="s">
        <v>991</v>
      </c>
      <c r="LZ1" s="176" t="s">
        <v>992</v>
      </c>
      <c r="MA1" s="176" t="s">
        <v>994</v>
      </c>
      <c r="MB1" s="176" t="s">
        <v>995</v>
      </c>
      <c r="MC1" s="176" t="s">
        <v>997</v>
      </c>
      <c r="MD1" s="176" t="s">
        <v>999</v>
      </c>
      <c r="ME1" s="176" t="s">
        <v>1001</v>
      </c>
      <c r="MF1" s="176" t="s">
        <v>1003</v>
      </c>
      <c r="MG1" s="176" t="s">
        <v>338</v>
      </c>
      <c r="MH1" s="176" t="s">
        <v>1006</v>
      </c>
      <c r="MI1" s="176" t="s">
        <v>1007</v>
      </c>
      <c r="MJ1" s="176" t="s">
        <v>1009</v>
      </c>
      <c r="MK1" s="176" t="s">
        <v>339</v>
      </c>
      <c r="ML1" s="176" t="s">
        <v>1012</v>
      </c>
      <c r="MM1" s="176" t="s">
        <v>1013</v>
      </c>
      <c r="MN1" s="176" t="s">
        <v>1015</v>
      </c>
      <c r="MO1" s="176" t="s">
        <v>1017</v>
      </c>
      <c r="MP1" s="176" t="s">
        <v>340</v>
      </c>
      <c r="MQ1" s="176" t="s">
        <v>1020</v>
      </c>
      <c r="MR1" s="176" t="s">
        <v>1022</v>
      </c>
      <c r="MS1" s="176" t="s">
        <v>1024</v>
      </c>
      <c r="MT1" s="176" t="s">
        <v>1026</v>
      </c>
      <c r="MU1" s="176" t="s">
        <v>341</v>
      </c>
      <c r="MV1" s="176" t="s">
        <v>1029</v>
      </c>
      <c r="MW1" s="176" t="s">
        <v>1031</v>
      </c>
      <c r="MX1" s="176" t="s">
        <v>1033</v>
      </c>
      <c r="MY1" s="176" t="s">
        <v>1035</v>
      </c>
      <c r="MZ1" s="176" t="s">
        <v>1037</v>
      </c>
      <c r="NA1" s="176" t="s">
        <v>1039</v>
      </c>
      <c r="NB1" s="176" t="s">
        <v>1041</v>
      </c>
      <c r="NC1" s="176" t="s">
        <v>1043</v>
      </c>
      <c r="ND1" s="176" t="s">
        <v>1045</v>
      </c>
      <c r="NE1" s="176" t="s">
        <v>1047</v>
      </c>
      <c r="NF1" s="176" t="s">
        <v>1049</v>
      </c>
      <c r="NG1" s="176" t="s">
        <v>1050</v>
      </c>
      <c r="NH1" s="185" t="s">
        <v>342</v>
      </c>
      <c r="NI1" s="176" t="s">
        <v>343</v>
      </c>
      <c r="NJ1" s="176" t="s">
        <v>1052</v>
      </c>
      <c r="NK1" s="176" t="s">
        <v>1054</v>
      </c>
      <c r="NL1" s="176" t="s">
        <v>1056</v>
      </c>
      <c r="NM1" s="176" t="s">
        <v>1058</v>
      </c>
      <c r="NN1" s="185" t="s">
        <v>344</v>
      </c>
      <c r="NO1" s="176" t="s">
        <v>345</v>
      </c>
      <c r="NP1" s="176" t="s">
        <v>1059</v>
      </c>
      <c r="NQ1" s="176" t="s">
        <v>346</v>
      </c>
      <c r="NR1" s="176" t="s">
        <v>1061</v>
      </c>
      <c r="NS1" s="176" t="s">
        <v>1063</v>
      </c>
      <c r="NT1" s="176" t="s">
        <v>347</v>
      </c>
      <c r="NU1" s="176" t="s">
        <v>1065</v>
      </c>
      <c r="NV1" s="173" t="s">
        <v>353</v>
      </c>
      <c r="NW1" s="185" t="s">
        <v>354</v>
      </c>
      <c r="NX1" s="176" t="s">
        <v>355</v>
      </c>
      <c r="NY1" s="176" t="s">
        <v>1068</v>
      </c>
      <c r="NZ1" s="176" t="s">
        <v>1070</v>
      </c>
      <c r="OA1" s="176" t="s">
        <v>356</v>
      </c>
      <c r="OB1" s="176" t="s">
        <v>366</v>
      </c>
      <c r="OC1" s="176" t="s">
        <v>1072</v>
      </c>
      <c r="OD1" s="176" t="s">
        <v>1074</v>
      </c>
      <c r="OE1" s="176" t="s">
        <v>1076</v>
      </c>
      <c r="OF1" s="176" t="s">
        <v>1078</v>
      </c>
      <c r="OG1" s="176" t="s">
        <v>1080</v>
      </c>
      <c r="OH1" s="176" t="s">
        <v>1082</v>
      </c>
      <c r="OI1" s="176" t="s">
        <v>1084</v>
      </c>
      <c r="OJ1" s="176" t="s">
        <v>1086</v>
      </c>
      <c r="OK1" s="176" t="s">
        <v>1088</v>
      </c>
      <c r="OL1" s="176" t="s">
        <v>1090</v>
      </c>
      <c r="OM1" s="176" t="s">
        <v>1092</v>
      </c>
      <c r="ON1" s="176" t="s">
        <v>1094</v>
      </c>
      <c r="OO1" s="176" t="s">
        <v>1096</v>
      </c>
      <c r="OP1" s="176" t="s">
        <v>1098</v>
      </c>
      <c r="OQ1" s="176" t="s">
        <v>1100</v>
      </c>
      <c r="OR1" s="176" t="s">
        <v>1102</v>
      </c>
      <c r="OS1" s="176" t="s">
        <v>1104</v>
      </c>
      <c r="OT1" s="176" t="s">
        <v>1106</v>
      </c>
      <c r="OU1" s="176" t="s">
        <v>1108</v>
      </c>
      <c r="OV1" s="176" t="s">
        <v>1110</v>
      </c>
      <c r="OW1" s="176" t="s">
        <v>1112</v>
      </c>
      <c r="OX1" s="176" t="s">
        <v>1114</v>
      </c>
      <c r="OY1" s="176" t="s">
        <v>367</v>
      </c>
      <c r="OZ1" s="176" t="s">
        <v>1117</v>
      </c>
      <c r="PA1" s="176" t="s">
        <v>1119</v>
      </c>
      <c r="PB1" s="176" t="s">
        <v>1120</v>
      </c>
      <c r="PC1" s="176" t="s">
        <v>1122</v>
      </c>
      <c r="PD1" s="176" t="s">
        <v>1124</v>
      </c>
      <c r="PE1" s="176" t="s">
        <v>1126</v>
      </c>
      <c r="PF1" s="176" t="s">
        <v>1128</v>
      </c>
      <c r="PG1" s="176" t="s">
        <v>1130</v>
      </c>
      <c r="PH1" s="176" t="s">
        <v>1132</v>
      </c>
      <c r="PI1" s="176" t="s">
        <v>1134</v>
      </c>
      <c r="PJ1" s="176" t="s">
        <v>1136</v>
      </c>
      <c r="PK1" s="176" t="s">
        <v>1138</v>
      </c>
      <c r="PL1" s="176" t="s">
        <v>1140</v>
      </c>
      <c r="PM1" s="176" t="s">
        <v>1142</v>
      </c>
      <c r="PN1" s="176" t="s">
        <v>1144</v>
      </c>
      <c r="PO1" s="176" t="s">
        <v>1146</v>
      </c>
      <c r="PP1" s="176" t="s">
        <v>1148</v>
      </c>
      <c r="PQ1" s="176" t="s">
        <v>1150</v>
      </c>
      <c r="PR1" s="176" t="s">
        <v>1152</v>
      </c>
      <c r="PS1" s="176" t="s">
        <v>1154</v>
      </c>
      <c r="PT1" s="176" t="s">
        <v>1156</v>
      </c>
      <c r="PU1" s="176" t="s">
        <v>1158</v>
      </c>
      <c r="PV1" s="176" t="s">
        <v>1160</v>
      </c>
      <c r="PW1" s="176" t="s">
        <v>1162</v>
      </c>
      <c r="PX1" s="176" t="s">
        <v>1164</v>
      </c>
      <c r="PY1" s="176" t="s">
        <v>1166</v>
      </c>
      <c r="PZ1" s="176" t="s">
        <v>357</v>
      </c>
      <c r="QA1" s="176" t="s">
        <v>1168</v>
      </c>
      <c r="QB1" s="176" t="s">
        <v>1170</v>
      </c>
      <c r="QC1" s="176" t="s">
        <v>1172</v>
      </c>
      <c r="QD1" s="176" t="s">
        <v>1174</v>
      </c>
      <c r="QE1" s="176" t="s">
        <v>1176</v>
      </c>
      <c r="QF1" s="185" t="s">
        <v>358</v>
      </c>
      <c r="QG1" s="176" t="s">
        <v>359</v>
      </c>
      <c r="QH1" s="176" t="s">
        <v>1178</v>
      </c>
      <c r="QI1" s="176" t="s">
        <v>1180</v>
      </c>
      <c r="QJ1" s="176" t="s">
        <v>1182</v>
      </c>
      <c r="QK1" s="176" t="s">
        <v>1184</v>
      </c>
      <c r="QL1" s="176" t="s">
        <v>1186</v>
      </c>
      <c r="QM1" s="176" t="s">
        <v>1188</v>
      </c>
      <c r="QN1" s="185" t="s">
        <v>360</v>
      </c>
      <c r="QO1" s="176" t="s">
        <v>1190</v>
      </c>
      <c r="QP1" s="176" t="s">
        <v>361</v>
      </c>
      <c r="QQ1" s="176" t="s">
        <v>368</v>
      </c>
      <c r="QR1" s="176" t="s">
        <v>1192</v>
      </c>
      <c r="QS1" s="176" t="s">
        <v>1194</v>
      </c>
      <c r="QT1" s="176" t="s">
        <v>1196</v>
      </c>
      <c r="QU1" s="176" t="s">
        <v>1198</v>
      </c>
      <c r="QV1" s="176" t="s">
        <v>1200</v>
      </c>
      <c r="QW1" s="176" t="s">
        <v>1202</v>
      </c>
      <c r="QX1" s="176" t="s">
        <v>1204</v>
      </c>
      <c r="QY1" s="176" t="s">
        <v>1206</v>
      </c>
      <c r="QZ1" s="176" t="s">
        <v>1208</v>
      </c>
      <c r="RA1" s="176" t="s">
        <v>1210</v>
      </c>
      <c r="RB1" s="176" t="s">
        <v>1212</v>
      </c>
      <c r="RC1" s="176" t="s">
        <v>1214</v>
      </c>
      <c r="RD1" s="176" t="s">
        <v>1216</v>
      </c>
      <c r="RE1" s="176" t="s">
        <v>1218</v>
      </c>
      <c r="RF1" s="185" t="s">
        <v>362</v>
      </c>
      <c r="RG1" s="176" t="s">
        <v>363</v>
      </c>
      <c r="RH1" s="176" t="s">
        <v>1220</v>
      </c>
      <c r="RI1" s="176" t="s">
        <v>1222</v>
      </c>
      <c r="RJ1" s="185" t="s">
        <v>364</v>
      </c>
      <c r="RK1" s="176" t="s">
        <v>365</v>
      </c>
      <c r="RL1" s="176" t="s">
        <v>1224</v>
      </c>
      <c r="RM1" s="176" t="s">
        <v>1225</v>
      </c>
      <c r="RN1" s="176" t="s">
        <v>1226</v>
      </c>
      <c r="RO1" s="176" t="s">
        <v>1227</v>
      </c>
      <c r="RP1" s="176" t="s">
        <v>1229</v>
      </c>
      <c r="RQ1" s="176" t="s">
        <v>1230</v>
      </c>
      <c r="RR1" s="176" t="s">
        <v>1232</v>
      </c>
      <c r="RS1" s="176" t="s">
        <v>1233</v>
      </c>
      <c r="RT1" s="173" t="s">
        <v>369</v>
      </c>
      <c r="RU1" s="185" t="s">
        <v>370</v>
      </c>
      <c r="RV1" s="176" t="s">
        <v>371</v>
      </c>
      <c r="RW1" s="176" t="s">
        <v>1235</v>
      </c>
      <c r="RX1" s="176" t="s">
        <v>1237</v>
      </c>
      <c r="RY1" s="176" t="s">
        <v>372</v>
      </c>
      <c r="RZ1" s="176" t="s">
        <v>1239</v>
      </c>
      <c r="SA1" s="176" t="s">
        <v>1241</v>
      </c>
      <c r="SB1" s="176" t="s">
        <v>1243</v>
      </c>
      <c r="SC1" s="176" t="s">
        <v>1245</v>
      </c>
      <c r="SD1" s="185" t="s">
        <v>373</v>
      </c>
      <c r="SE1" s="176" t="s">
        <v>374</v>
      </c>
      <c r="SF1" s="176" t="s">
        <v>1247</v>
      </c>
      <c r="SG1" s="176" t="s">
        <v>1249</v>
      </c>
      <c r="SH1" s="176" t="s">
        <v>1251</v>
      </c>
      <c r="SI1" s="176" t="s">
        <v>1253</v>
      </c>
      <c r="SJ1" s="176" t="s">
        <v>1255</v>
      </c>
      <c r="SK1" s="176" t="s">
        <v>1257</v>
      </c>
      <c r="SL1" s="176" t="s">
        <v>1259</v>
      </c>
      <c r="SM1" s="176" t="s">
        <v>1261</v>
      </c>
      <c r="SN1" s="176" t="s">
        <v>1263</v>
      </c>
      <c r="SO1" s="176" t="s">
        <v>1265</v>
      </c>
      <c r="SP1" s="176" t="s">
        <v>1267</v>
      </c>
      <c r="SQ1" s="176" t="s">
        <v>1269</v>
      </c>
      <c r="SR1" s="176" t="s">
        <v>1271</v>
      </c>
      <c r="SS1" s="176" t="s">
        <v>1273</v>
      </c>
      <c r="ST1" s="176" t="s">
        <v>1275</v>
      </c>
      <c r="SU1" s="173" t="s">
        <v>375</v>
      </c>
      <c r="SV1" s="185" t="s">
        <v>376</v>
      </c>
      <c r="SW1" s="176" t="s">
        <v>377</v>
      </c>
      <c r="SX1" s="176" t="s">
        <v>1277</v>
      </c>
      <c r="SY1" s="176" t="s">
        <v>1279</v>
      </c>
      <c r="SZ1" s="176" t="s">
        <v>1281</v>
      </c>
      <c r="TA1" s="176" t="s">
        <v>1283</v>
      </c>
      <c r="TB1" s="176" t="s">
        <v>1285</v>
      </c>
      <c r="TC1" s="176" t="s">
        <v>378</v>
      </c>
      <c r="TD1" s="176" t="s">
        <v>1287</v>
      </c>
      <c r="TE1" s="176" t="s">
        <v>1289</v>
      </c>
      <c r="TF1" s="176" t="s">
        <v>1291</v>
      </c>
      <c r="TG1" s="176" t="s">
        <v>1293</v>
      </c>
      <c r="TH1" s="176" t="s">
        <v>1295</v>
      </c>
      <c r="TI1" s="176" t="s">
        <v>1297</v>
      </c>
      <c r="TJ1" s="185" t="s">
        <v>379</v>
      </c>
      <c r="TK1" s="176" t="s">
        <v>380</v>
      </c>
      <c r="TL1" s="176" t="s">
        <v>381</v>
      </c>
      <c r="TM1" s="176" t="s">
        <v>1299</v>
      </c>
      <c r="TN1" s="176" t="s">
        <v>1301</v>
      </c>
      <c r="TO1" s="176" t="s">
        <v>1302</v>
      </c>
      <c r="TP1" s="176" t="s">
        <v>1304</v>
      </c>
      <c r="TQ1" s="176" t="s">
        <v>1306</v>
      </c>
      <c r="TR1" s="176" t="s">
        <v>1308</v>
      </c>
      <c r="TS1" s="176" t="s">
        <v>1310</v>
      </c>
      <c r="TT1" s="176" t="s">
        <v>1312</v>
      </c>
      <c r="TU1" s="176" t="s">
        <v>1314</v>
      </c>
      <c r="TV1" s="176" t="s">
        <v>1316</v>
      </c>
      <c r="TW1" s="176" t="s">
        <v>1318</v>
      </c>
      <c r="TX1" s="176" t="s">
        <v>1320</v>
      </c>
      <c r="TY1" s="176" t="s">
        <v>1322</v>
      </c>
      <c r="TZ1" s="176" t="s">
        <v>1324</v>
      </c>
      <c r="UA1" s="176" t="s">
        <v>1326</v>
      </c>
      <c r="UB1" s="176" t="s">
        <v>1328</v>
      </c>
      <c r="UC1" s="173" t="s">
        <v>1330</v>
      </c>
      <c r="UD1" s="176" t="s">
        <v>1332</v>
      </c>
      <c r="UE1" s="176" t="s">
        <v>1334</v>
      </c>
      <c r="UF1" s="176" t="s">
        <v>1336</v>
      </c>
      <c r="UG1" s="176" t="s">
        <v>1338</v>
      </c>
      <c r="UH1" s="176" t="s">
        <v>1340</v>
      </c>
      <c r="UI1" s="179"/>
    </row>
    <row r="2" spans="1:555" s="116" customFormat="1" hidden="1">
      <c r="A2" s="116" t="s">
        <v>1371</v>
      </c>
      <c r="B2" s="116" t="s">
        <v>1373</v>
      </c>
      <c r="C2" s="116" t="s">
        <v>475</v>
      </c>
      <c r="D2" s="154" t="s">
        <v>1372</v>
      </c>
      <c r="E2" s="116" t="s">
        <v>1374</v>
      </c>
      <c r="F2" s="116" t="s">
        <v>476</v>
      </c>
      <c r="G2" s="116" t="s">
        <v>1375</v>
      </c>
      <c r="H2" s="154" t="s">
        <v>1376</v>
      </c>
      <c r="I2" s="116" t="s">
        <v>1377</v>
      </c>
      <c r="J2" s="116" t="s">
        <v>1378</v>
      </c>
      <c r="K2" s="116" t="s">
        <v>1379</v>
      </c>
      <c r="L2" s="116" t="s">
        <v>1380</v>
      </c>
      <c r="M2" s="116" t="s">
        <v>1381</v>
      </c>
      <c r="N2" s="116" t="s">
        <v>1382</v>
      </c>
      <c r="R2" s="116" t="s">
        <v>131</v>
      </c>
      <c r="S2" s="116" t="s">
        <v>1430</v>
      </c>
      <c r="U2" s="116" t="s">
        <v>396</v>
      </c>
      <c r="V2" s="116" t="s">
        <v>414</v>
      </c>
      <c r="W2" s="116" t="s">
        <v>397</v>
      </c>
      <c r="X2" s="116" t="s">
        <v>398</v>
      </c>
      <c r="Y2" s="116" t="s">
        <v>399</v>
      </c>
      <c r="Z2" s="116" t="s">
        <v>400</v>
      </c>
      <c r="AA2" s="116" t="s">
        <v>401</v>
      </c>
      <c r="AB2" s="116" t="s">
        <v>402</v>
      </c>
      <c r="AC2" s="116" t="s">
        <v>403</v>
      </c>
      <c r="AD2" s="116" t="s">
        <v>404</v>
      </c>
      <c r="AE2" s="116" t="s">
        <v>405</v>
      </c>
      <c r="AF2" s="116" t="s">
        <v>406</v>
      </c>
      <c r="AH2" s="116" t="s">
        <v>424</v>
      </c>
      <c r="AI2" s="116" t="s">
        <v>425</v>
      </c>
      <c r="AJ2" s="116" t="s">
        <v>426</v>
      </c>
      <c r="AK2" s="116" t="s">
        <v>427</v>
      </c>
      <c r="AL2" s="116" t="s">
        <v>428</v>
      </c>
      <c r="AM2" s="116" t="s">
        <v>431</v>
      </c>
      <c r="AN2" s="116" t="s">
        <v>429</v>
      </c>
      <c r="AO2" s="116" t="s">
        <v>430</v>
      </c>
      <c r="AP2" s="116" t="s">
        <v>432</v>
      </c>
      <c r="AQ2" s="116" t="s">
        <v>433</v>
      </c>
      <c r="AR2" s="116" t="s">
        <v>434</v>
      </c>
      <c r="AS2" s="116" t="s">
        <v>435</v>
      </c>
      <c r="AT2" s="116" t="s">
        <v>436</v>
      </c>
      <c r="AU2" s="116" t="s">
        <v>437</v>
      </c>
      <c r="AV2" s="116" t="s">
        <v>438</v>
      </c>
      <c r="AW2" s="116" t="s">
        <v>439</v>
      </c>
      <c r="AX2" s="116" t="s">
        <v>440</v>
      </c>
      <c r="AY2" s="116" t="s">
        <v>441</v>
      </c>
      <c r="AZ2" s="116" t="s">
        <v>442</v>
      </c>
      <c r="BA2" s="116" t="s">
        <v>443</v>
      </c>
      <c r="BB2" s="116" t="s">
        <v>444</v>
      </c>
      <c r="BC2" s="116" t="s">
        <v>445</v>
      </c>
      <c r="BD2" s="116" t="s">
        <v>446</v>
      </c>
      <c r="BE2" s="116" t="s">
        <v>447</v>
      </c>
      <c r="BF2" s="116" t="s">
        <v>448</v>
      </c>
      <c r="BG2" s="116" t="s">
        <v>449</v>
      </c>
      <c r="BH2" s="116" t="s">
        <v>450</v>
      </c>
      <c r="BI2" s="116" t="s">
        <v>451</v>
      </c>
      <c r="BJ2" s="116" t="s">
        <v>452</v>
      </c>
      <c r="BK2" s="116" t="s">
        <v>453</v>
      </c>
      <c r="BL2" s="116" t="s">
        <v>454</v>
      </c>
      <c r="BM2" s="116" t="s">
        <v>455</v>
      </c>
      <c r="BN2" s="116" t="s">
        <v>456</v>
      </c>
      <c r="BO2" s="116" t="s">
        <v>457</v>
      </c>
      <c r="BP2" s="116" t="s">
        <v>458</v>
      </c>
      <c r="BQ2" s="116" t="s">
        <v>459</v>
      </c>
      <c r="BR2" s="116" t="s">
        <v>460</v>
      </c>
      <c r="BS2" s="116" t="s">
        <v>461</v>
      </c>
      <c r="BT2" s="116" t="s">
        <v>462</v>
      </c>
      <c r="BU2" s="116" t="s">
        <v>463</v>
      </c>
      <c r="BZ2" s="79" t="s">
        <v>488</v>
      </c>
      <c r="CA2" s="79" t="s">
        <v>489</v>
      </c>
      <c r="CB2" s="79" t="s">
        <v>490</v>
      </c>
      <c r="CC2" s="79" t="s">
        <v>491</v>
      </c>
      <c r="CD2" s="79" t="s">
        <v>492</v>
      </c>
      <c r="CE2" s="79" t="s">
        <v>493</v>
      </c>
      <c r="CF2" s="79" t="s">
        <v>494</v>
      </c>
      <c r="CG2" s="79" t="s">
        <v>495</v>
      </c>
      <c r="CH2" s="79" t="s">
        <v>496</v>
      </c>
      <c r="CI2" s="79" t="s">
        <v>497</v>
      </c>
      <c r="CJ2" s="79" t="s">
        <v>498</v>
      </c>
      <c r="CK2" s="79" t="s">
        <v>499</v>
      </c>
      <c r="CL2" s="79" t="s">
        <v>500</v>
      </c>
      <c r="CM2" s="79" t="s">
        <v>501</v>
      </c>
    </row>
    <row r="3" spans="1:555" hidden="1">
      <c r="AH3" s="79">
        <v>2500</v>
      </c>
      <c r="AI3" s="79">
        <v>1900</v>
      </c>
      <c r="AJ3" s="79">
        <v>1650</v>
      </c>
      <c r="AK3" s="79">
        <v>1580</v>
      </c>
      <c r="AL3" s="79">
        <v>2250</v>
      </c>
      <c r="AM3" s="79">
        <v>1650</v>
      </c>
      <c r="AN3" s="79">
        <v>1400</v>
      </c>
      <c r="AO3" s="79">
        <v>1340</v>
      </c>
      <c r="AP3" s="79">
        <v>2000</v>
      </c>
      <c r="AQ3" s="79">
        <v>1400</v>
      </c>
      <c r="AR3" s="79">
        <v>1150</v>
      </c>
      <c r="AS3" s="79">
        <v>1100</v>
      </c>
      <c r="AT3" s="79">
        <v>1750</v>
      </c>
      <c r="AU3" s="79">
        <v>1150</v>
      </c>
      <c r="AV3" s="79">
        <v>900</v>
      </c>
      <c r="AW3" s="79">
        <v>860</v>
      </c>
      <c r="AX3" s="79">
        <v>1200</v>
      </c>
      <c r="AY3" s="79">
        <v>900</v>
      </c>
      <c r="AZ3" s="79">
        <v>650</v>
      </c>
      <c r="BA3" s="79">
        <v>620</v>
      </c>
      <c r="BB3" s="79">
        <v>5355</v>
      </c>
      <c r="BC3" s="79">
        <v>4935</v>
      </c>
      <c r="BD3" s="79">
        <v>6300</v>
      </c>
      <c r="BE3" s="79">
        <v>5880</v>
      </c>
      <c r="BF3" s="79">
        <v>4725</v>
      </c>
      <c r="BG3" s="79">
        <v>4305</v>
      </c>
      <c r="BH3" s="79">
        <v>5670</v>
      </c>
      <c r="BI3" s="79">
        <v>5250</v>
      </c>
      <c r="BJ3" s="79">
        <v>4095</v>
      </c>
      <c r="BK3" s="79">
        <v>3780</v>
      </c>
      <c r="BL3" s="79">
        <v>5040</v>
      </c>
      <c r="BM3" s="79">
        <v>4620</v>
      </c>
      <c r="BN3" s="79">
        <v>3465</v>
      </c>
      <c r="BO3" s="79">
        <v>3150</v>
      </c>
      <c r="BP3" s="79">
        <v>4410</v>
      </c>
      <c r="BQ3" s="79">
        <v>4095</v>
      </c>
      <c r="BR3" s="79">
        <v>3045</v>
      </c>
      <c r="BS3" s="79">
        <v>2835</v>
      </c>
      <c r="BT3" s="79">
        <v>3885</v>
      </c>
      <c r="BU3" s="79">
        <v>3570</v>
      </c>
      <c r="BZ3" s="252">
        <v>41436.800000000003</v>
      </c>
      <c r="CA3" s="252">
        <v>37669.82</v>
      </c>
      <c r="CB3" s="252">
        <v>33902.839999999997</v>
      </c>
      <c r="CC3" s="252">
        <v>30135.85</v>
      </c>
      <c r="CD3" s="252">
        <v>28252.36</v>
      </c>
      <c r="CE3" s="252">
        <v>26368.87</v>
      </c>
      <c r="CF3" s="252">
        <v>17893.16</v>
      </c>
      <c r="CG3" s="252">
        <v>16951.419999999998</v>
      </c>
      <c r="CH3" s="252">
        <v>13184.44</v>
      </c>
      <c r="CI3" s="252">
        <v>15032.56</v>
      </c>
      <c r="CJ3" s="252">
        <v>13264.02</v>
      </c>
      <c r="CK3" s="252">
        <v>12379.75</v>
      </c>
      <c r="CL3" s="252">
        <v>439.49</v>
      </c>
      <c r="CM3" s="252">
        <v>1904.46</v>
      </c>
    </row>
    <row r="5" spans="1:555" ht="52.5">
      <c r="C5" s="190" t="s">
        <v>130</v>
      </c>
      <c r="D5" s="163">
        <f>SUMIF(C:C,$C$10,D:D)</f>
        <v>34741921.119999997</v>
      </c>
      <c r="CA5" s="252"/>
    </row>
    <row r="6" spans="1:555">
      <c r="CA6" s="252"/>
    </row>
    <row r="7" spans="1:555">
      <c r="CA7" s="252"/>
    </row>
    <row r="8" spans="1:555">
      <c r="C8" s="69" t="s">
        <v>54</v>
      </c>
      <c r="D8" s="73"/>
      <c r="E8" s="69"/>
      <c r="F8" s="69"/>
      <c r="G8" s="69"/>
      <c r="H8" s="73"/>
      <c r="I8" s="69"/>
      <c r="J8" s="69"/>
      <c r="CA8" s="252"/>
    </row>
    <row r="9" spans="1:555" ht="15.75" thickBot="1">
      <c r="C9" s="88"/>
      <c r="D9" s="73"/>
      <c r="E9" s="88"/>
      <c r="F9" s="88"/>
      <c r="G9" s="88"/>
      <c r="H9" s="73"/>
      <c r="I9" s="88"/>
      <c r="J9" s="115"/>
      <c r="CA9" s="252"/>
    </row>
    <row r="10" spans="1:555" ht="15.75" thickBot="1">
      <c r="C10" s="68" t="s">
        <v>43</v>
      </c>
      <c r="D10" s="30">
        <f>SUM(G17:G67)</f>
        <v>300000</v>
      </c>
      <c r="E10" s="87"/>
      <c r="F10" s="87"/>
      <c r="G10" s="87"/>
      <c r="H10" s="70"/>
      <c r="I10" s="70"/>
      <c r="J10" s="70"/>
      <c r="CA10" s="252"/>
    </row>
    <row r="11" spans="1:555">
      <c r="B11" s="172"/>
      <c r="D11" s="31"/>
      <c r="E11" s="87"/>
      <c r="F11" s="87"/>
      <c r="G11" s="87"/>
      <c r="H11" s="70"/>
      <c r="I11" s="70"/>
      <c r="J11" s="70"/>
      <c r="CA11" s="252"/>
    </row>
    <row r="12" spans="1:555">
      <c r="B12" s="172"/>
      <c r="D12" s="31"/>
      <c r="E12" s="87"/>
      <c r="F12" s="87"/>
      <c r="G12" s="87"/>
      <c r="H12" s="70"/>
      <c r="I12" s="70"/>
      <c r="J12" s="70"/>
      <c r="CA12" s="252"/>
    </row>
    <row r="13" spans="1:555" ht="15.75">
      <c r="C13" s="199" t="s">
        <v>394</v>
      </c>
      <c r="D13" s="200" t="s">
        <v>2009</v>
      </c>
      <c r="E13" s="87"/>
      <c r="F13" s="87"/>
      <c r="G13" s="87"/>
      <c r="H13" s="70"/>
      <c r="I13" s="70"/>
      <c r="J13" s="70"/>
      <c r="CA13" s="252"/>
    </row>
    <row r="14" spans="1:555" ht="18.75">
      <c r="C14" s="203" t="str">
        <f>IFERROR(VLOOKUP(D13,'Desarrollo e Innov. Curricular'!$G:$H,2,FALSE),IFERROR(VLOOKUP(D13,'Investigación Científica'!$G:$H,2,FALSE),IFERROR(VLOOKUP(D13,'Vinculación Univ. Sociedad'!$G:$H,2,FALSE),IFERROR(VLOOKUP(D13,'Docencia y Profesorado Universi'!$G:$H,2,FALSE),IFERROR(VLOOKUP(D13,'Estudiantes y Graduados'!$G:$H,2,FALSE),IFERROR(VLOOKUP(D13,'10Gestion Administrativa'!$G:$H,2,FALSE),IFERROR(VLOOKUP(D13,'Gestión Académica'!$G:$H,2,FALSE),IFERROR(VLOOKUP(D13,'Aseguramiento de la Calidad'!$G:$H,2,FALSE),IFERROR(VLOOKUP(D13,'Gestión del Conocimiento'!$G:$H,2,FALSE),IFERROR(VLOOKUP(D13,'Gobernabilidad y Procesos...'!$G:$H,2,FALSE),IFERROR(VLOOKUP(D13,'Gestión del Talento Humano'!$G:$H,2,FALSE),IFERROR(VLOOKUP(D13,'Internacionalización de la E.S.'!$G:$H,2,FALSE),IFERROR(VLOOKUP(D13,'Cultura de Innovación Insti...'!$G:$H,2,FALSE),VLOOKUP(D13,'Lo Esencial de la Reforma Univ.'!$G:$H,2,0))))))))))))))</f>
        <v>1. Diagnosticar para definir necesidades en formación continua y no formal.</v>
      </c>
      <c r="D14" s="31"/>
      <c r="E14" s="87"/>
      <c r="F14" s="87"/>
      <c r="G14" s="87"/>
      <c r="H14" s="70"/>
      <c r="I14" s="70"/>
      <c r="J14" s="70"/>
      <c r="CA14" s="252"/>
    </row>
    <row r="15" spans="1:555" ht="15.75" thickBot="1">
      <c r="C15" s="88"/>
      <c r="D15" s="31"/>
      <c r="E15" s="87"/>
      <c r="F15" s="87"/>
      <c r="G15" s="87"/>
      <c r="H15" s="70"/>
      <c r="I15" s="70"/>
      <c r="J15" s="70"/>
      <c r="CA15" s="252"/>
    </row>
    <row r="16" spans="1:555" ht="30.75" thickBot="1">
      <c r="C16" s="128" t="s">
        <v>44</v>
      </c>
      <c r="D16" s="132" t="s">
        <v>55</v>
      </c>
      <c r="E16" s="165" t="s">
        <v>56</v>
      </c>
      <c r="F16" s="132" t="s">
        <v>57</v>
      </c>
      <c r="G16" s="129" t="s">
        <v>27</v>
      </c>
      <c r="H16" s="127" t="s">
        <v>133</v>
      </c>
      <c r="I16" s="130" t="s">
        <v>46</v>
      </c>
      <c r="J16" s="130" t="s">
        <v>134</v>
      </c>
      <c r="K16" s="130" t="s">
        <v>412</v>
      </c>
      <c r="L16" s="130" t="s">
        <v>413</v>
      </c>
      <c r="CA16" s="252"/>
    </row>
    <row r="17" spans="3:79" ht="15.75" thickBot="1">
      <c r="C17" s="131" t="s">
        <v>488</v>
      </c>
      <c r="D17" s="194"/>
      <c r="E17" s="146">
        <v>12</v>
      </c>
      <c r="F17" s="253">
        <f>HLOOKUP($C17,$BZ$2:$CM$3,2,0)</f>
        <v>41436.800000000003</v>
      </c>
      <c r="G17" s="107">
        <f>D17*E17*F17</f>
        <v>0</v>
      </c>
      <c r="H17" s="160"/>
      <c r="I17" s="108" t="s">
        <v>502</v>
      </c>
      <c r="J17" s="108" t="str">
        <f>VLOOKUP(I17,Presupuesto!$B$11:$C$565,2,0)</f>
        <v>SUELDOS Y SALARIOS PERMANENTES</v>
      </c>
      <c r="K17" s="213" t="s">
        <v>1371</v>
      </c>
      <c r="L17" s="92" t="s">
        <v>396</v>
      </c>
      <c r="CA17" s="252"/>
    </row>
    <row r="18" spans="3:79">
      <c r="C18" s="166" t="s">
        <v>58</v>
      </c>
      <c r="D18" s="157"/>
      <c r="E18" s="148">
        <v>0</v>
      </c>
      <c r="F18" s="94">
        <f>IF(E17=0,"",(G17/E17)/12*E17)</f>
        <v>0</v>
      </c>
      <c r="G18" s="91">
        <f>F18</f>
        <v>0</v>
      </c>
      <c r="H18" s="158" t="s">
        <v>1430</v>
      </c>
      <c r="I18" s="110" t="s">
        <v>522</v>
      </c>
      <c r="J18" s="110" t="str">
        <f>VLOOKUP(I18,Presupuesto!$B$11:$C$565,2,0)</f>
        <v>AGUINALDO Y DECIMO CUARTO MES</v>
      </c>
      <c r="K18" s="92" t="str">
        <f>$K$17</f>
        <v>Desarrollo e Innovación Curricular</v>
      </c>
      <c r="L18" s="92" t="s">
        <v>414</v>
      </c>
      <c r="CA18" s="252"/>
    </row>
    <row r="19" spans="3:79" ht="15.75" thickBot="1">
      <c r="C19" s="167" t="s">
        <v>59</v>
      </c>
      <c r="D19" s="157"/>
      <c r="E19" s="148">
        <v>0</v>
      </c>
      <c r="F19" s="111">
        <f>IF(E17&lt;6,"",((E17-6)/12)*(G17/E17))</f>
        <v>0</v>
      </c>
      <c r="G19" s="91">
        <f>F19</f>
        <v>0</v>
      </c>
      <c r="H19" s="158"/>
      <c r="I19" s="95" t="s">
        <v>525</v>
      </c>
      <c r="J19" s="95" t="str">
        <f>VLOOKUP(I19,Presupuesto!$B$11:$C$565,2,0)</f>
        <v>DECIMOCUARTO MES</v>
      </c>
      <c r="K19" s="92" t="str">
        <f t="shared" ref="K19:K67" si="0">$K$17</f>
        <v>Desarrollo e Innovación Curricular</v>
      </c>
      <c r="L19" s="92" t="s">
        <v>397</v>
      </c>
      <c r="CA19" s="252"/>
    </row>
    <row r="20" spans="3:79" ht="15.75" thickBot="1">
      <c r="C20" s="131" t="s">
        <v>489</v>
      </c>
      <c r="D20" s="194"/>
      <c r="E20" s="146">
        <v>12</v>
      </c>
      <c r="F20" s="253">
        <f>HLOOKUP($C20,$BZ$2:$CM$3,2,0)</f>
        <v>37669.82</v>
      </c>
      <c r="G20" s="107">
        <f>D20*E20*F20</f>
        <v>0</v>
      </c>
      <c r="H20" s="160"/>
      <c r="I20" s="108" t="s">
        <v>502</v>
      </c>
      <c r="J20" s="108" t="str">
        <f>VLOOKUP(I20,Presupuesto!$B$11:$C$565,2,0)</f>
        <v>SUELDOS Y SALARIOS PERMANENTES</v>
      </c>
      <c r="K20" s="92" t="str">
        <f t="shared" si="0"/>
        <v>Desarrollo e Innovación Curricular</v>
      </c>
      <c r="L20" s="92" t="s">
        <v>397</v>
      </c>
    </row>
    <row r="21" spans="3:79">
      <c r="C21" s="166" t="s">
        <v>58</v>
      </c>
      <c r="D21" s="157"/>
      <c r="E21" s="148">
        <v>0</v>
      </c>
      <c r="F21" s="94">
        <f>IF(E20=0,"",(G20/E20)/12*E20)</f>
        <v>0</v>
      </c>
      <c r="G21" s="91">
        <f>F21</f>
        <v>0</v>
      </c>
      <c r="H21" s="158"/>
      <c r="I21" s="110" t="s">
        <v>522</v>
      </c>
      <c r="J21" s="110" t="str">
        <f>VLOOKUP(I21,Presupuesto!$B$11:$C$565,2,0)</f>
        <v>AGUINALDO Y DECIMO CUARTO MES</v>
      </c>
      <c r="K21" s="92" t="str">
        <f t="shared" si="0"/>
        <v>Desarrollo e Innovación Curricular</v>
      </c>
      <c r="L21" s="92" t="s">
        <v>397</v>
      </c>
    </row>
    <row r="22" spans="3:79" ht="15.75" thickBot="1">
      <c r="C22" s="167" t="s">
        <v>59</v>
      </c>
      <c r="D22" s="157"/>
      <c r="E22" s="148">
        <v>0</v>
      </c>
      <c r="F22" s="111">
        <f>IF(E20&lt;6,"",((E20-6)/12)*(G20/E20))</f>
        <v>0</v>
      </c>
      <c r="G22" s="91">
        <f>F22</f>
        <v>0</v>
      </c>
      <c r="H22" s="158"/>
      <c r="I22" s="95" t="s">
        <v>525</v>
      </c>
      <c r="J22" s="95" t="str">
        <f>VLOOKUP(I22,Presupuesto!$B$11:$C$565,2,0)</f>
        <v>DECIMOCUARTO MES</v>
      </c>
      <c r="K22" s="92" t="str">
        <f t="shared" si="0"/>
        <v>Desarrollo e Innovación Curricular</v>
      </c>
      <c r="L22" s="92" t="s">
        <v>397</v>
      </c>
    </row>
    <row r="23" spans="3:79" ht="15.75" thickBot="1">
      <c r="C23" s="131" t="s">
        <v>490</v>
      </c>
      <c r="D23" s="194"/>
      <c r="E23" s="146">
        <v>12</v>
      </c>
      <c r="F23" s="253">
        <f>HLOOKUP($C23,$BZ$2:$CM$3,2,0)</f>
        <v>33902.839999999997</v>
      </c>
      <c r="G23" s="107">
        <f>D23*E23*F23</f>
        <v>0</v>
      </c>
      <c r="H23" s="160"/>
      <c r="I23" s="108" t="s">
        <v>502</v>
      </c>
      <c r="J23" s="108" t="str">
        <f>VLOOKUP(I23,Presupuesto!$B$11:$C$565,2,0)</f>
        <v>SUELDOS Y SALARIOS PERMANENTES</v>
      </c>
      <c r="K23" s="92" t="str">
        <f t="shared" si="0"/>
        <v>Desarrollo e Innovación Curricular</v>
      </c>
      <c r="L23" s="92" t="s">
        <v>397</v>
      </c>
    </row>
    <row r="24" spans="3:79">
      <c r="C24" s="166" t="s">
        <v>58</v>
      </c>
      <c r="D24" s="157"/>
      <c r="E24" s="148">
        <v>0</v>
      </c>
      <c r="F24" s="94">
        <f>IF(E23=0,"",(G23/E23)/12*E23)</f>
        <v>0</v>
      </c>
      <c r="G24" s="91">
        <f>F24</f>
        <v>0</v>
      </c>
      <c r="H24" s="158"/>
      <c r="I24" s="110" t="s">
        <v>522</v>
      </c>
      <c r="J24" s="110" t="str">
        <f>VLOOKUP(I24,Presupuesto!$B$11:$C$565,2,0)</f>
        <v>AGUINALDO Y DECIMO CUARTO MES</v>
      </c>
      <c r="K24" s="92" t="str">
        <f t="shared" si="0"/>
        <v>Desarrollo e Innovación Curricular</v>
      </c>
      <c r="L24" s="92" t="s">
        <v>397</v>
      </c>
    </row>
    <row r="25" spans="3:79" ht="15.75" thickBot="1">
      <c r="C25" s="167" t="s">
        <v>59</v>
      </c>
      <c r="D25" s="157"/>
      <c r="E25" s="148">
        <v>0</v>
      </c>
      <c r="F25" s="111">
        <f>IF(E23&lt;6,"",((E23-6)/12)*(G23/E23))</f>
        <v>0</v>
      </c>
      <c r="G25" s="91">
        <f>F25</f>
        <v>0</v>
      </c>
      <c r="H25" s="158"/>
      <c r="I25" s="95" t="s">
        <v>525</v>
      </c>
      <c r="J25" s="95" t="str">
        <f>VLOOKUP(I25,Presupuesto!$B$11:$C$565,2,0)</f>
        <v>DECIMOCUARTO MES</v>
      </c>
      <c r="K25" s="92" t="str">
        <f t="shared" si="0"/>
        <v>Desarrollo e Innovación Curricular</v>
      </c>
      <c r="L25" s="92" t="s">
        <v>397</v>
      </c>
    </row>
    <row r="26" spans="3:79" ht="15.75" thickBot="1">
      <c r="C26" s="131" t="s">
        <v>491</v>
      </c>
      <c r="D26" s="194"/>
      <c r="E26" s="146">
        <v>12</v>
      </c>
      <c r="F26" s="253">
        <f>HLOOKUP($C26,$BZ$2:$CM$3,2,0)</f>
        <v>30135.85</v>
      </c>
      <c r="G26" s="107">
        <f>D26*E26*F26</f>
        <v>0</v>
      </c>
      <c r="H26" s="160"/>
      <c r="I26" s="108" t="s">
        <v>502</v>
      </c>
      <c r="J26" s="108" t="str">
        <f>VLOOKUP(I26,Presupuesto!$B$11:$C$565,2,0)</f>
        <v>SUELDOS Y SALARIOS PERMANENTES</v>
      </c>
      <c r="K26" s="92" t="str">
        <f t="shared" si="0"/>
        <v>Desarrollo e Innovación Curricular</v>
      </c>
      <c r="L26" s="92" t="s">
        <v>397</v>
      </c>
    </row>
    <row r="27" spans="3:79">
      <c r="C27" s="166" t="s">
        <v>58</v>
      </c>
      <c r="D27" s="157"/>
      <c r="E27" s="148">
        <v>0</v>
      </c>
      <c r="F27" s="94">
        <f>IF(E26=0,"",(G26/E26)/12*E26)</f>
        <v>0</v>
      </c>
      <c r="G27" s="91">
        <f>F27</f>
        <v>0</v>
      </c>
      <c r="H27" s="158"/>
      <c r="I27" s="110" t="s">
        <v>522</v>
      </c>
      <c r="J27" s="110" t="str">
        <f>VLOOKUP(I27,Presupuesto!$B$11:$C$565,2,0)</f>
        <v>AGUINALDO Y DECIMO CUARTO MES</v>
      </c>
      <c r="K27" s="92" t="str">
        <f t="shared" si="0"/>
        <v>Desarrollo e Innovación Curricular</v>
      </c>
      <c r="L27" s="92" t="s">
        <v>397</v>
      </c>
    </row>
    <row r="28" spans="3:79" ht="15.75" thickBot="1">
      <c r="C28" s="167" t="s">
        <v>59</v>
      </c>
      <c r="D28" s="157"/>
      <c r="E28" s="148">
        <v>0</v>
      </c>
      <c r="F28" s="111">
        <f>IF(E26&lt;6,"",((E26-6)/12)*(G26/E26))</f>
        <v>0</v>
      </c>
      <c r="G28" s="91">
        <f>F28</f>
        <v>0</v>
      </c>
      <c r="H28" s="158"/>
      <c r="I28" s="95" t="s">
        <v>525</v>
      </c>
      <c r="J28" s="95" t="str">
        <f>VLOOKUP(I28,Presupuesto!$B$11:$C$565,2,0)</f>
        <v>DECIMOCUARTO MES</v>
      </c>
      <c r="K28" s="92" t="str">
        <f t="shared" si="0"/>
        <v>Desarrollo e Innovación Curricular</v>
      </c>
      <c r="L28" s="92" t="s">
        <v>397</v>
      </c>
    </row>
    <row r="29" spans="3:79" ht="15.75" thickBot="1">
      <c r="C29" s="131" t="s">
        <v>492</v>
      </c>
      <c r="D29" s="194"/>
      <c r="E29" s="146">
        <v>12</v>
      </c>
      <c r="F29" s="253">
        <f>HLOOKUP($C29,$BZ$2:$CM$3,2,0)</f>
        <v>28252.36</v>
      </c>
      <c r="G29" s="107">
        <f>D29*E29*F29</f>
        <v>0</v>
      </c>
      <c r="H29" s="160"/>
      <c r="I29" s="108" t="s">
        <v>502</v>
      </c>
      <c r="J29" s="108" t="str">
        <f>VLOOKUP(I29,Presupuesto!$B$11:$C$565,2,0)</f>
        <v>SUELDOS Y SALARIOS PERMANENTES</v>
      </c>
      <c r="K29" s="92" t="str">
        <f t="shared" si="0"/>
        <v>Desarrollo e Innovación Curricular</v>
      </c>
      <c r="L29" s="92" t="s">
        <v>397</v>
      </c>
    </row>
    <row r="30" spans="3:79">
      <c r="C30" s="166" t="s">
        <v>58</v>
      </c>
      <c r="D30" s="157"/>
      <c r="E30" s="148">
        <v>0</v>
      </c>
      <c r="F30" s="94">
        <f>IF(E29=0,"",(G29/E29)/12*E29)</f>
        <v>0</v>
      </c>
      <c r="G30" s="91">
        <f>F30</f>
        <v>0</v>
      </c>
      <c r="H30" s="158"/>
      <c r="I30" s="110" t="s">
        <v>522</v>
      </c>
      <c r="J30" s="110" t="str">
        <f>VLOOKUP(I30,Presupuesto!$B$11:$C$565,2,0)</f>
        <v>AGUINALDO Y DECIMO CUARTO MES</v>
      </c>
      <c r="K30" s="92" t="str">
        <f t="shared" si="0"/>
        <v>Desarrollo e Innovación Curricular</v>
      </c>
      <c r="L30" s="92" t="s">
        <v>397</v>
      </c>
    </row>
    <row r="31" spans="3:79" ht="15.75" thickBot="1">
      <c r="C31" s="167" t="s">
        <v>59</v>
      </c>
      <c r="D31" s="157"/>
      <c r="E31" s="148">
        <v>0</v>
      </c>
      <c r="F31" s="111">
        <f>IF(E29&lt;6,"",((E29-6)/12)*(G29/E29))</f>
        <v>0</v>
      </c>
      <c r="G31" s="91">
        <f>F31</f>
        <v>0</v>
      </c>
      <c r="H31" s="158"/>
      <c r="I31" s="95" t="s">
        <v>525</v>
      </c>
      <c r="J31" s="95" t="str">
        <f>VLOOKUP(I31,Presupuesto!$B$11:$C$565,2,0)</f>
        <v>DECIMOCUARTO MES</v>
      </c>
      <c r="K31" s="92" t="str">
        <f t="shared" si="0"/>
        <v>Desarrollo e Innovación Curricular</v>
      </c>
      <c r="L31" s="92" t="s">
        <v>397</v>
      </c>
    </row>
    <row r="32" spans="3:79" ht="15.75" thickBot="1">
      <c r="C32" s="131" t="s">
        <v>493</v>
      </c>
      <c r="D32" s="194"/>
      <c r="E32" s="146">
        <v>12</v>
      </c>
      <c r="F32" s="253">
        <f>HLOOKUP($C32,$BZ$2:$CM$3,2,0)</f>
        <v>26368.87</v>
      </c>
      <c r="G32" s="107">
        <f>D32*E32*F32</f>
        <v>0</v>
      </c>
      <c r="H32" s="160"/>
      <c r="I32" s="108" t="s">
        <v>502</v>
      </c>
      <c r="J32" s="108" t="str">
        <f>VLOOKUP(I32,Presupuesto!$B$11:$C$565,2,0)</f>
        <v>SUELDOS Y SALARIOS PERMANENTES</v>
      </c>
      <c r="K32" s="92" t="str">
        <f t="shared" si="0"/>
        <v>Desarrollo e Innovación Curricular</v>
      </c>
      <c r="L32" s="92" t="s">
        <v>397</v>
      </c>
    </row>
    <row r="33" spans="3:12">
      <c r="C33" s="166" t="s">
        <v>58</v>
      </c>
      <c r="D33" s="157"/>
      <c r="E33" s="148">
        <v>0</v>
      </c>
      <c r="F33" s="94">
        <f>IF(E32=0,"",(G32/E32)/12*E32)</f>
        <v>0</v>
      </c>
      <c r="G33" s="91">
        <f>F33</f>
        <v>0</v>
      </c>
      <c r="H33" s="158"/>
      <c r="I33" s="110" t="s">
        <v>522</v>
      </c>
      <c r="J33" s="110" t="str">
        <f>VLOOKUP(I33,Presupuesto!$B$11:$C$565,2,0)</f>
        <v>AGUINALDO Y DECIMO CUARTO MES</v>
      </c>
      <c r="K33" s="92" t="str">
        <f t="shared" si="0"/>
        <v>Desarrollo e Innovación Curricular</v>
      </c>
      <c r="L33" s="92" t="s">
        <v>397</v>
      </c>
    </row>
    <row r="34" spans="3:12" ht="15.75" thickBot="1">
      <c r="C34" s="167" t="s">
        <v>59</v>
      </c>
      <c r="D34" s="157"/>
      <c r="E34" s="148">
        <v>0</v>
      </c>
      <c r="F34" s="111">
        <f>IF(E32&lt;6,"",((E32-6)/12)*(G32/E32))</f>
        <v>0</v>
      </c>
      <c r="G34" s="91">
        <f>F34</f>
        <v>0</v>
      </c>
      <c r="H34" s="158"/>
      <c r="I34" s="95" t="s">
        <v>525</v>
      </c>
      <c r="J34" s="95" t="str">
        <f>VLOOKUP(I34,Presupuesto!$B$11:$C$565,2,0)</f>
        <v>DECIMOCUARTO MES</v>
      </c>
      <c r="K34" s="92" t="str">
        <f t="shared" si="0"/>
        <v>Desarrollo e Innovación Curricular</v>
      </c>
      <c r="L34" s="92" t="s">
        <v>397</v>
      </c>
    </row>
    <row r="35" spans="3:12" ht="15.75" thickBot="1">
      <c r="C35" s="131" t="s">
        <v>494</v>
      </c>
      <c r="D35" s="194"/>
      <c r="E35" s="146">
        <v>12</v>
      </c>
      <c r="F35" s="253">
        <f>HLOOKUP($C35,$BZ$2:$CM$3,2,0)</f>
        <v>17893.16</v>
      </c>
      <c r="G35" s="107">
        <f>D35*E35*F35</f>
        <v>0</v>
      </c>
      <c r="H35" s="160"/>
      <c r="I35" s="108" t="s">
        <v>502</v>
      </c>
      <c r="J35" s="108" t="str">
        <f>VLOOKUP(I35,Presupuesto!$B$11:$C$565,2,0)</f>
        <v>SUELDOS Y SALARIOS PERMANENTES</v>
      </c>
      <c r="K35" s="92" t="str">
        <f t="shared" si="0"/>
        <v>Desarrollo e Innovación Curricular</v>
      </c>
      <c r="L35" s="92" t="s">
        <v>397</v>
      </c>
    </row>
    <row r="36" spans="3:12">
      <c r="C36" s="166" t="s">
        <v>58</v>
      </c>
      <c r="D36" s="157"/>
      <c r="E36" s="148">
        <v>0</v>
      </c>
      <c r="F36" s="94">
        <f>IF(E35=0,"",(G35/E35)/12*E35)</f>
        <v>0</v>
      </c>
      <c r="G36" s="91">
        <f>F36</f>
        <v>0</v>
      </c>
      <c r="H36" s="158"/>
      <c r="I36" s="110" t="s">
        <v>522</v>
      </c>
      <c r="J36" s="110" t="str">
        <f>VLOOKUP(I36,Presupuesto!$B$11:$C$565,2,0)</f>
        <v>AGUINALDO Y DECIMO CUARTO MES</v>
      </c>
      <c r="K36" s="92" t="str">
        <f t="shared" si="0"/>
        <v>Desarrollo e Innovación Curricular</v>
      </c>
      <c r="L36" s="92" t="s">
        <v>397</v>
      </c>
    </row>
    <row r="37" spans="3:12" ht="15.75" thickBot="1">
      <c r="C37" s="167" t="s">
        <v>59</v>
      </c>
      <c r="D37" s="157"/>
      <c r="E37" s="148">
        <v>0</v>
      </c>
      <c r="F37" s="111">
        <f>IF(E35&lt;6,"",((E35-6)/12)*(G35/E35))</f>
        <v>0</v>
      </c>
      <c r="G37" s="91">
        <f>F37</f>
        <v>0</v>
      </c>
      <c r="H37" s="158"/>
      <c r="I37" s="95" t="s">
        <v>525</v>
      </c>
      <c r="J37" s="95" t="str">
        <f>VLOOKUP(I37,Presupuesto!$B$11:$C$565,2,0)</f>
        <v>DECIMOCUARTO MES</v>
      </c>
      <c r="K37" s="92" t="str">
        <f t="shared" si="0"/>
        <v>Desarrollo e Innovación Curricular</v>
      </c>
      <c r="L37" s="92" t="s">
        <v>397</v>
      </c>
    </row>
    <row r="38" spans="3:12" ht="15.75" thickBot="1">
      <c r="C38" s="131" t="s">
        <v>495</v>
      </c>
      <c r="D38" s="194"/>
      <c r="E38" s="146">
        <v>12</v>
      </c>
      <c r="F38" s="253">
        <f>HLOOKUP($C38,$BZ$2:$CM$3,2,0)</f>
        <v>16951.419999999998</v>
      </c>
      <c r="G38" s="107">
        <f>D38*E38*F38</f>
        <v>0</v>
      </c>
      <c r="H38" s="160"/>
      <c r="I38" s="108" t="s">
        <v>502</v>
      </c>
      <c r="J38" s="108" t="str">
        <f>VLOOKUP(I38,Presupuesto!$B$11:$C$565,2,0)</f>
        <v>SUELDOS Y SALARIOS PERMANENTES</v>
      </c>
      <c r="K38" s="92" t="str">
        <f t="shared" si="0"/>
        <v>Desarrollo e Innovación Curricular</v>
      </c>
      <c r="L38" s="92" t="s">
        <v>397</v>
      </c>
    </row>
    <row r="39" spans="3:12">
      <c r="C39" s="166" t="s">
        <v>58</v>
      </c>
      <c r="D39" s="157"/>
      <c r="E39" s="148">
        <v>0</v>
      </c>
      <c r="F39" s="94">
        <f>IF(E38=0,"",(G38/E38)/12*E38)</f>
        <v>0</v>
      </c>
      <c r="G39" s="91">
        <f>F39</f>
        <v>0</v>
      </c>
      <c r="H39" s="158"/>
      <c r="I39" s="110" t="s">
        <v>522</v>
      </c>
      <c r="J39" s="110" t="str">
        <f>VLOOKUP(I39,Presupuesto!$B$11:$C$565,2,0)</f>
        <v>AGUINALDO Y DECIMO CUARTO MES</v>
      </c>
      <c r="K39" s="92" t="str">
        <f t="shared" si="0"/>
        <v>Desarrollo e Innovación Curricular</v>
      </c>
      <c r="L39" s="92" t="s">
        <v>397</v>
      </c>
    </row>
    <row r="40" spans="3:12" ht="15.75" thickBot="1">
      <c r="C40" s="167" t="s">
        <v>59</v>
      </c>
      <c r="D40" s="157"/>
      <c r="E40" s="148">
        <v>0</v>
      </c>
      <c r="F40" s="111">
        <f>IF(E38&lt;6,"",((E38-6)/12)*(G38/E38))</f>
        <v>0</v>
      </c>
      <c r="G40" s="91">
        <f>F40</f>
        <v>0</v>
      </c>
      <c r="H40" s="158"/>
      <c r="I40" s="95" t="s">
        <v>525</v>
      </c>
      <c r="J40" s="95" t="str">
        <f>VLOOKUP(I40,Presupuesto!$B$11:$C$565,2,0)</f>
        <v>DECIMOCUARTO MES</v>
      </c>
      <c r="K40" s="92" t="str">
        <f t="shared" si="0"/>
        <v>Desarrollo e Innovación Curricular</v>
      </c>
      <c r="L40" s="92" t="s">
        <v>397</v>
      </c>
    </row>
    <row r="41" spans="3:12" ht="15.75" thickBot="1">
      <c r="C41" s="131" t="s">
        <v>496</v>
      </c>
      <c r="D41" s="194"/>
      <c r="E41" s="146">
        <v>12</v>
      </c>
      <c r="F41" s="253">
        <f>HLOOKUP($C41,$BZ$2:$CM$3,2,0)</f>
        <v>13184.44</v>
      </c>
      <c r="G41" s="107">
        <f>D41*E41*F41</f>
        <v>0</v>
      </c>
      <c r="H41" s="160"/>
      <c r="I41" s="108" t="s">
        <v>502</v>
      </c>
      <c r="J41" s="108" t="str">
        <f>VLOOKUP(I41,Presupuesto!$B$11:$C$565,2,0)</f>
        <v>SUELDOS Y SALARIOS PERMANENTES</v>
      </c>
      <c r="K41" s="92" t="str">
        <f t="shared" si="0"/>
        <v>Desarrollo e Innovación Curricular</v>
      </c>
      <c r="L41" s="92" t="s">
        <v>397</v>
      </c>
    </row>
    <row r="42" spans="3:12">
      <c r="C42" s="166" t="s">
        <v>58</v>
      </c>
      <c r="D42" s="157"/>
      <c r="E42" s="148">
        <v>0</v>
      </c>
      <c r="F42" s="94">
        <f>IF(E41=0,"",(G41/E41)/12*E41)</f>
        <v>0</v>
      </c>
      <c r="G42" s="91">
        <f>F42</f>
        <v>0</v>
      </c>
      <c r="H42" s="158"/>
      <c r="I42" s="110" t="s">
        <v>522</v>
      </c>
      <c r="J42" s="110" t="str">
        <f>VLOOKUP(I42,Presupuesto!$B$11:$C$565,2,0)</f>
        <v>AGUINALDO Y DECIMO CUARTO MES</v>
      </c>
      <c r="K42" s="92" t="str">
        <f t="shared" si="0"/>
        <v>Desarrollo e Innovación Curricular</v>
      </c>
      <c r="L42" s="92" t="s">
        <v>397</v>
      </c>
    </row>
    <row r="43" spans="3:12" ht="15.75" thickBot="1">
      <c r="C43" s="167" t="s">
        <v>59</v>
      </c>
      <c r="D43" s="157"/>
      <c r="E43" s="148">
        <v>0</v>
      </c>
      <c r="F43" s="111">
        <f>IF(E41&lt;6,"",((E41-6)/12)*(G41/E41))</f>
        <v>0</v>
      </c>
      <c r="G43" s="91">
        <f>F43</f>
        <v>0</v>
      </c>
      <c r="H43" s="158"/>
      <c r="I43" s="95" t="s">
        <v>525</v>
      </c>
      <c r="J43" s="95" t="str">
        <f>VLOOKUP(I43,Presupuesto!$B$11:$C$565,2,0)</f>
        <v>DECIMOCUARTO MES</v>
      </c>
      <c r="K43" s="92" t="str">
        <f t="shared" si="0"/>
        <v>Desarrollo e Innovación Curricular</v>
      </c>
      <c r="L43" s="92" t="s">
        <v>397</v>
      </c>
    </row>
    <row r="44" spans="3:12" ht="15.75" thickBot="1">
      <c r="C44" s="131" t="s">
        <v>497</v>
      </c>
      <c r="D44" s="194"/>
      <c r="E44" s="146">
        <v>12</v>
      </c>
      <c r="F44" s="253">
        <f>HLOOKUP($C44,$BZ$2:$CM$3,2,0)</f>
        <v>15032.56</v>
      </c>
      <c r="G44" s="107">
        <f>D44*E44*F44</f>
        <v>0</v>
      </c>
      <c r="H44" s="160"/>
      <c r="I44" s="108" t="s">
        <v>502</v>
      </c>
      <c r="J44" s="108" t="str">
        <f>VLOOKUP(I44,Presupuesto!$B$11:$C$565,2,0)</f>
        <v>SUELDOS Y SALARIOS PERMANENTES</v>
      </c>
      <c r="K44" s="92" t="str">
        <f t="shared" si="0"/>
        <v>Desarrollo e Innovación Curricular</v>
      </c>
      <c r="L44" s="92" t="s">
        <v>397</v>
      </c>
    </row>
    <row r="45" spans="3:12">
      <c r="C45" s="166" t="s">
        <v>58</v>
      </c>
      <c r="D45" s="157"/>
      <c r="E45" s="148">
        <v>0</v>
      </c>
      <c r="F45" s="94">
        <f>IF(E44=0,"",(G44/E44)/12*E44)</f>
        <v>0</v>
      </c>
      <c r="G45" s="91">
        <f>F45</f>
        <v>0</v>
      </c>
      <c r="H45" s="158"/>
      <c r="I45" s="110" t="s">
        <v>522</v>
      </c>
      <c r="J45" s="110" t="str">
        <f>VLOOKUP(I45,Presupuesto!$B$11:$C$565,2,0)</f>
        <v>AGUINALDO Y DECIMO CUARTO MES</v>
      </c>
      <c r="K45" s="92" t="str">
        <f t="shared" si="0"/>
        <v>Desarrollo e Innovación Curricular</v>
      </c>
      <c r="L45" s="92" t="s">
        <v>397</v>
      </c>
    </row>
    <row r="46" spans="3:12" ht="15.75" thickBot="1">
      <c r="C46" s="167" t="s">
        <v>59</v>
      </c>
      <c r="D46" s="157"/>
      <c r="E46" s="148">
        <v>0</v>
      </c>
      <c r="F46" s="111">
        <f>IF(E44&lt;6,"",((E44-6)/12)*(G44/E44))</f>
        <v>0</v>
      </c>
      <c r="G46" s="91">
        <f>F46</f>
        <v>0</v>
      </c>
      <c r="H46" s="158"/>
      <c r="I46" s="95" t="s">
        <v>525</v>
      </c>
      <c r="J46" s="95" t="str">
        <f>VLOOKUP(I46,Presupuesto!$B$11:$C$565,2,0)</f>
        <v>DECIMOCUARTO MES</v>
      </c>
      <c r="K46" s="92" t="str">
        <f t="shared" si="0"/>
        <v>Desarrollo e Innovación Curricular</v>
      </c>
      <c r="L46" s="92" t="s">
        <v>397</v>
      </c>
    </row>
    <row r="47" spans="3:12" ht="15.75" thickBot="1">
      <c r="C47" s="131" t="s">
        <v>498</v>
      </c>
      <c r="D47" s="194"/>
      <c r="E47" s="146">
        <v>12</v>
      </c>
      <c r="F47" s="253">
        <f>HLOOKUP($C47,$BZ$2:$CM$3,2,0)</f>
        <v>13264.02</v>
      </c>
      <c r="G47" s="107">
        <f>D47*E47*F47</f>
        <v>0</v>
      </c>
      <c r="H47" s="160"/>
      <c r="I47" s="108" t="s">
        <v>502</v>
      </c>
      <c r="J47" s="108" t="str">
        <f>VLOOKUP(I47,Presupuesto!$B$11:$C$565,2,0)</f>
        <v>SUELDOS Y SALARIOS PERMANENTES</v>
      </c>
      <c r="K47" s="92" t="str">
        <f t="shared" si="0"/>
        <v>Desarrollo e Innovación Curricular</v>
      </c>
      <c r="L47" s="92" t="s">
        <v>397</v>
      </c>
    </row>
    <row r="48" spans="3:12">
      <c r="C48" s="166" t="s">
        <v>58</v>
      </c>
      <c r="D48" s="157"/>
      <c r="E48" s="148">
        <v>0</v>
      </c>
      <c r="F48" s="94">
        <f>IF(E47=0,"",(G47/E47)/12*E47)</f>
        <v>0</v>
      </c>
      <c r="G48" s="91">
        <f>F48</f>
        <v>0</v>
      </c>
      <c r="H48" s="158"/>
      <c r="I48" s="110" t="s">
        <v>522</v>
      </c>
      <c r="J48" s="110" t="str">
        <f>VLOOKUP(I48,Presupuesto!$B$11:$C$565,2,0)</f>
        <v>AGUINALDO Y DECIMO CUARTO MES</v>
      </c>
      <c r="K48" s="92" t="str">
        <f t="shared" si="0"/>
        <v>Desarrollo e Innovación Curricular</v>
      </c>
      <c r="L48" s="92" t="s">
        <v>397</v>
      </c>
    </row>
    <row r="49" spans="3:12" ht="15.75" thickBot="1">
      <c r="C49" s="167" t="s">
        <v>59</v>
      </c>
      <c r="D49" s="157"/>
      <c r="E49" s="148">
        <v>0</v>
      </c>
      <c r="F49" s="111">
        <f>IF(E47&lt;6,"",((E47-6)/12)*(G47/E47))</f>
        <v>0</v>
      </c>
      <c r="G49" s="91">
        <f>F49</f>
        <v>0</v>
      </c>
      <c r="H49" s="158"/>
      <c r="I49" s="95" t="s">
        <v>525</v>
      </c>
      <c r="J49" s="95" t="str">
        <f>VLOOKUP(I49,Presupuesto!$B$11:$C$565,2,0)</f>
        <v>DECIMOCUARTO MES</v>
      </c>
      <c r="K49" s="92" t="str">
        <f t="shared" si="0"/>
        <v>Desarrollo e Innovación Curricular</v>
      </c>
      <c r="L49" s="92" t="s">
        <v>397</v>
      </c>
    </row>
    <row r="50" spans="3:12" ht="15.75" thickBot="1">
      <c r="C50" s="131" t="s">
        <v>499</v>
      </c>
      <c r="D50" s="194"/>
      <c r="E50" s="146">
        <v>12</v>
      </c>
      <c r="F50" s="253">
        <f>HLOOKUP($C50,$BZ$2:$CM$3,2,0)</f>
        <v>12379.75</v>
      </c>
      <c r="G50" s="107">
        <f>D50*E50*F50</f>
        <v>0</v>
      </c>
      <c r="H50" s="160"/>
      <c r="I50" s="108" t="s">
        <v>502</v>
      </c>
      <c r="J50" s="108" t="str">
        <f>VLOOKUP(I50,Presupuesto!$B$11:$C$565,2,0)</f>
        <v>SUELDOS Y SALARIOS PERMANENTES</v>
      </c>
      <c r="K50" s="92" t="str">
        <f t="shared" si="0"/>
        <v>Desarrollo e Innovación Curricular</v>
      </c>
      <c r="L50" s="92" t="s">
        <v>397</v>
      </c>
    </row>
    <row r="51" spans="3:12">
      <c r="C51" s="166" t="s">
        <v>58</v>
      </c>
      <c r="D51" s="157"/>
      <c r="E51" s="148">
        <v>0</v>
      </c>
      <c r="F51" s="94">
        <f>IF(E50=0,"",(G50/E50)/12*E50)</f>
        <v>0</v>
      </c>
      <c r="G51" s="91">
        <f>F51</f>
        <v>0</v>
      </c>
      <c r="H51" s="158"/>
      <c r="I51" s="110" t="s">
        <v>522</v>
      </c>
      <c r="J51" s="110" t="str">
        <f>VLOOKUP(I51,Presupuesto!$B$11:$C$565,2,0)</f>
        <v>AGUINALDO Y DECIMO CUARTO MES</v>
      </c>
      <c r="K51" s="92" t="str">
        <f t="shared" si="0"/>
        <v>Desarrollo e Innovación Curricular</v>
      </c>
      <c r="L51" s="92" t="s">
        <v>397</v>
      </c>
    </row>
    <row r="52" spans="3:12" ht="15.75" thickBot="1">
      <c r="C52" s="167" t="s">
        <v>59</v>
      </c>
      <c r="D52" s="157"/>
      <c r="E52" s="148">
        <v>0</v>
      </c>
      <c r="F52" s="111">
        <f>IF(E50&lt;6,"",((E50-6)/12)*(G50/E50))</f>
        <v>0</v>
      </c>
      <c r="G52" s="91">
        <f>F52</f>
        <v>0</v>
      </c>
      <c r="H52" s="158"/>
      <c r="I52" s="95" t="s">
        <v>525</v>
      </c>
      <c r="J52" s="95" t="str">
        <f>VLOOKUP(I52,Presupuesto!$B$11:$C$565,2,0)</f>
        <v>DECIMOCUARTO MES</v>
      </c>
      <c r="K52" s="92" t="str">
        <f t="shared" si="0"/>
        <v>Desarrollo e Innovación Curricular</v>
      </c>
      <c r="L52" s="92" t="s">
        <v>397</v>
      </c>
    </row>
    <row r="53" spans="3:12" ht="15.75" thickBot="1">
      <c r="C53" s="131" t="s">
        <v>500</v>
      </c>
      <c r="D53" s="194"/>
      <c r="E53" s="146">
        <v>12</v>
      </c>
      <c r="F53" s="253">
        <f>HLOOKUP($C53,$BZ$2:$CM$3,2,0)</f>
        <v>439.49</v>
      </c>
      <c r="G53" s="107">
        <f>D53*E53*F53</f>
        <v>0</v>
      </c>
      <c r="H53" s="160"/>
      <c r="I53" s="108" t="s">
        <v>502</v>
      </c>
      <c r="J53" s="108" t="str">
        <f>VLOOKUP(I53,Presupuesto!$B$11:$C$565,2,0)</f>
        <v>SUELDOS Y SALARIOS PERMANENTES</v>
      </c>
      <c r="K53" s="92" t="str">
        <f t="shared" si="0"/>
        <v>Desarrollo e Innovación Curricular</v>
      </c>
      <c r="L53" s="92" t="s">
        <v>397</v>
      </c>
    </row>
    <row r="54" spans="3:12">
      <c r="C54" s="166" t="s">
        <v>58</v>
      </c>
      <c r="D54" s="157"/>
      <c r="E54" s="148">
        <v>0</v>
      </c>
      <c r="F54" s="94">
        <f>IF(E53=0,"",(G53/E53)/12*E53)</f>
        <v>0</v>
      </c>
      <c r="G54" s="91">
        <f>F54</f>
        <v>0</v>
      </c>
      <c r="H54" s="158"/>
      <c r="I54" s="110" t="s">
        <v>522</v>
      </c>
      <c r="J54" s="110" t="str">
        <f>VLOOKUP(I54,Presupuesto!$B$11:$C$565,2,0)</f>
        <v>AGUINALDO Y DECIMO CUARTO MES</v>
      </c>
      <c r="K54" s="92" t="str">
        <f t="shared" si="0"/>
        <v>Desarrollo e Innovación Curricular</v>
      </c>
      <c r="L54" s="92" t="s">
        <v>397</v>
      </c>
    </row>
    <row r="55" spans="3:12" ht="15.75" thickBot="1">
      <c r="C55" s="167" t="s">
        <v>59</v>
      </c>
      <c r="D55" s="157"/>
      <c r="E55" s="148">
        <v>0</v>
      </c>
      <c r="F55" s="111">
        <f>IF(E53&lt;6,"",((E53-6)/12)*(G53/E53))</f>
        <v>0</v>
      </c>
      <c r="G55" s="91">
        <f>F55</f>
        <v>0</v>
      </c>
      <c r="H55" s="158"/>
      <c r="I55" s="95" t="s">
        <v>525</v>
      </c>
      <c r="J55" s="95" t="str">
        <f>VLOOKUP(I55,Presupuesto!$B$11:$C$565,2,0)</f>
        <v>DECIMOCUARTO MES</v>
      </c>
      <c r="K55" s="92" t="str">
        <f t="shared" si="0"/>
        <v>Desarrollo e Innovación Curricular</v>
      </c>
      <c r="L55" s="92" t="s">
        <v>397</v>
      </c>
    </row>
    <row r="56" spans="3:12" ht="15.75" thickBot="1">
      <c r="C56" s="131" t="s">
        <v>501</v>
      </c>
      <c r="D56" s="194"/>
      <c r="E56" s="146">
        <v>12</v>
      </c>
      <c r="F56" s="253">
        <f>HLOOKUP($C56,$BZ$2:$CM$3,2,0)</f>
        <v>1904.46</v>
      </c>
      <c r="G56" s="107">
        <f>D56*E56*F56</f>
        <v>0</v>
      </c>
      <c r="H56" s="160"/>
      <c r="I56" s="108" t="s">
        <v>502</v>
      </c>
      <c r="J56" s="108" t="str">
        <f>VLOOKUP(I56,Presupuesto!$B$11:$C$565,2,0)</f>
        <v>SUELDOS Y SALARIOS PERMANENTES</v>
      </c>
      <c r="K56" s="92" t="str">
        <f t="shared" si="0"/>
        <v>Desarrollo e Innovación Curricular</v>
      </c>
      <c r="L56" s="92" t="s">
        <v>397</v>
      </c>
    </row>
    <row r="57" spans="3:12">
      <c r="C57" s="166" t="s">
        <v>58</v>
      </c>
      <c r="D57" s="157"/>
      <c r="E57" s="148">
        <v>0</v>
      </c>
      <c r="F57" s="94">
        <f>IF(E56=0,"",(G56/E56)/12*E56)</f>
        <v>0</v>
      </c>
      <c r="G57" s="91">
        <f>F57</f>
        <v>0</v>
      </c>
      <c r="H57" s="158"/>
      <c r="I57" s="110" t="s">
        <v>522</v>
      </c>
      <c r="J57" s="110" t="str">
        <f>VLOOKUP(I57,Presupuesto!$B$11:$C$565,2,0)</f>
        <v>AGUINALDO Y DECIMO CUARTO MES</v>
      </c>
      <c r="K57" s="92" t="str">
        <f t="shared" si="0"/>
        <v>Desarrollo e Innovación Curricular</v>
      </c>
      <c r="L57" s="92" t="s">
        <v>397</v>
      </c>
    </row>
    <row r="58" spans="3:12" ht="15.75" thickBot="1">
      <c r="C58" s="167" t="s">
        <v>59</v>
      </c>
      <c r="D58" s="157"/>
      <c r="E58" s="148">
        <v>0</v>
      </c>
      <c r="F58" s="111">
        <f>IF(E56&lt;6,"",((E56-6)/12)*(G56/E56))</f>
        <v>0</v>
      </c>
      <c r="G58" s="91">
        <f>F58</f>
        <v>0</v>
      </c>
      <c r="H58" s="158"/>
      <c r="I58" s="95" t="s">
        <v>525</v>
      </c>
      <c r="J58" s="95" t="str">
        <f>VLOOKUP(I58,Presupuesto!$B$11:$C$565,2,0)</f>
        <v>DECIMOCUARTO MES</v>
      </c>
      <c r="K58" s="92" t="str">
        <f t="shared" si="0"/>
        <v>Desarrollo e Innovación Curricular</v>
      </c>
      <c r="L58" s="92" t="s">
        <v>397</v>
      </c>
    </row>
    <row r="59" spans="3:12" ht="15.75" thickBot="1">
      <c r="C59" s="134" t="s">
        <v>84</v>
      </c>
      <c r="D59" s="194"/>
      <c r="E59" s="146">
        <v>12</v>
      </c>
      <c r="F59" s="133">
        <v>30000</v>
      </c>
      <c r="G59" s="107">
        <f>D59*E59*F59</f>
        <v>0</v>
      </c>
      <c r="H59" s="160"/>
      <c r="I59" s="108" t="s">
        <v>570</v>
      </c>
      <c r="J59" s="108" t="str">
        <f>VLOOKUP(I59,Presupuesto!$B$11:$C$565,2,0)</f>
        <v>CONTRATOS ESPECIALES</v>
      </c>
      <c r="K59" s="92" t="str">
        <f t="shared" si="0"/>
        <v>Desarrollo e Innovación Curricular</v>
      </c>
      <c r="L59" s="92" t="s">
        <v>397</v>
      </c>
    </row>
    <row r="60" spans="3:12">
      <c r="C60" s="166" t="s">
        <v>58</v>
      </c>
      <c r="D60" s="157"/>
      <c r="E60" s="148">
        <v>0</v>
      </c>
      <c r="F60" s="111">
        <f>IF(E59=0,"",(G59/E59)/12*E59)</f>
        <v>0</v>
      </c>
      <c r="G60" s="91">
        <f>F60</f>
        <v>0</v>
      </c>
      <c r="H60" s="158"/>
      <c r="I60" s="95" t="s">
        <v>570</v>
      </c>
      <c r="J60" s="95" t="str">
        <f>VLOOKUP(I60,Presupuesto!$B$11:$C$565,2,0)</f>
        <v>CONTRATOS ESPECIALES</v>
      </c>
      <c r="K60" s="92" t="str">
        <f t="shared" si="0"/>
        <v>Desarrollo e Innovación Curricular</v>
      </c>
      <c r="L60" s="92" t="s">
        <v>396</v>
      </c>
    </row>
    <row r="61" spans="3:12" ht="15.75" thickBot="1">
      <c r="C61" s="167" t="s">
        <v>59</v>
      </c>
      <c r="D61" s="157"/>
      <c r="E61" s="148">
        <v>0</v>
      </c>
      <c r="F61" s="94">
        <f>IF(E59&lt;6,"",((E59-6)/12)*(G59/E59))</f>
        <v>0</v>
      </c>
      <c r="G61" s="91">
        <f>F61</f>
        <v>0</v>
      </c>
      <c r="H61" s="158"/>
      <c r="I61" s="95" t="s">
        <v>570</v>
      </c>
      <c r="J61" s="95" t="str">
        <f>VLOOKUP(I61,Presupuesto!$B$11:$C$565,2,0)</f>
        <v>CONTRATOS ESPECIALES</v>
      </c>
      <c r="K61" s="92" t="str">
        <f t="shared" si="0"/>
        <v>Desarrollo e Innovación Curricular</v>
      </c>
      <c r="L61" s="92" t="s">
        <v>401</v>
      </c>
    </row>
    <row r="62" spans="3:12" ht="15.75" thickBot="1">
      <c r="C62" s="134" t="s">
        <v>60</v>
      </c>
      <c r="D62" s="194">
        <v>1</v>
      </c>
      <c r="E62" s="146">
        <v>9</v>
      </c>
      <c r="F62" s="112">
        <v>30000</v>
      </c>
      <c r="G62" s="107">
        <f>D62*E62*F62</f>
        <v>270000</v>
      </c>
      <c r="H62" s="160" t="s">
        <v>1430</v>
      </c>
      <c r="I62" s="108" t="s">
        <v>711</v>
      </c>
      <c r="J62" s="108" t="str">
        <f>VLOOKUP(I62,Presupuesto!$B$11:$C$565,2,0)</f>
        <v>OTROS SERVICIOS TECNICOS Y PROFESIONALES</v>
      </c>
      <c r="K62" s="92" t="s">
        <v>1371</v>
      </c>
      <c r="L62" s="92" t="s">
        <v>396</v>
      </c>
    </row>
    <row r="63" spans="3:12">
      <c r="C63" s="166" t="s">
        <v>58</v>
      </c>
      <c r="D63" s="157"/>
      <c r="E63" s="148">
        <v>0</v>
      </c>
      <c r="F63" s="111">
        <f>IF(E62=0,"",(G62/E62)/12*E62)</f>
        <v>22500</v>
      </c>
      <c r="G63" s="91">
        <f>F63</f>
        <v>22500</v>
      </c>
      <c r="H63" s="158" t="s">
        <v>1430</v>
      </c>
      <c r="I63" s="95" t="s">
        <v>711</v>
      </c>
      <c r="J63" s="95" t="str">
        <f>VLOOKUP(I63,Presupuesto!$B$11:$C$565,2,0)</f>
        <v>OTROS SERVICIOS TECNICOS Y PROFESIONALES</v>
      </c>
      <c r="K63" s="92" t="str">
        <f t="shared" si="0"/>
        <v>Desarrollo e Innovación Curricular</v>
      </c>
      <c r="L63" s="92" t="s">
        <v>396</v>
      </c>
    </row>
    <row r="64" spans="3:12" ht="15.75" thickBot="1">
      <c r="C64" s="167" t="s">
        <v>59</v>
      </c>
      <c r="D64" s="157"/>
      <c r="E64" s="148">
        <v>0</v>
      </c>
      <c r="F64" s="94">
        <f>IF(E62&lt;6,"",((E62-6)/12)*(G62/E62))</f>
        <v>7500</v>
      </c>
      <c r="G64" s="91">
        <f>F64</f>
        <v>7500</v>
      </c>
      <c r="H64" s="158" t="s">
        <v>1430</v>
      </c>
      <c r="I64" s="95" t="s">
        <v>711</v>
      </c>
      <c r="J64" s="95" t="str">
        <f>VLOOKUP(I64,Presupuesto!$B$11:$C$565,2,0)</f>
        <v>OTROS SERVICIOS TECNICOS Y PROFESIONALES</v>
      </c>
      <c r="K64" s="92" t="str">
        <f t="shared" si="0"/>
        <v>Desarrollo e Innovación Curricular</v>
      </c>
      <c r="L64" s="92" t="s">
        <v>396</v>
      </c>
    </row>
    <row r="65" spans="3:12" ht="15.75" thickBot="1">
      <c r="C65" s="134" t="s">
        <v>61</v>
      </c>
      <c r="D65" s="194"/>
      <c r="E65" s="146">
        <v>12</v>
      </c>
      <c r="F65" s="112">
        <v>30000</v>
      </c>
      <c r="G65" s="107">
        <f>D65*E65*F65</f>
        <v>0</v>
      </c>
      <c r="H65" s="160"/>
      <c r="I65" s="108" t="s">
        <v>502</v>
      </c>
      <c r="J65" s="108" t="str">
        <f>VLOOKUP(I65,Presupuesto!$B$11:$C$565,2,0)</f>
        <v>SUELDOS Y SALARIOS PERMANENTES</v>
      </c>
      <c r="K65" s="92" t="str">
        <f t="shared" si="0"/>
        <v>Desarrollo e Innovación Curricular</v>
      </c>
      <c r="L65" s="92" t="s">
        <v>396</v>
      </c>
    </row>
    <row r="66" spans="3:12">
      <c r="C66" s="166" t="s">
        <v>58</v>
      </c>
      <c r="D66" s="164"/>
      <c r="E66" s="125">
        <v>0</v>
      </c>
      <c r="F66" s="113">
        <f>IF(E65=0,"",(G65/E65)/12*E65)</f>
        <v>0</v>
      </c>
      <c r="G66" s="114">
        <f>F66</f>
        <v>0</v>
      </c>
      <c r="H66" s="158"/>
      <c r="I66" s="95" t="s">
        <v>522</v>
      </c>
      <c r="J66" s="95" t="str">
        <f>VLOOKUP(I66,Presupuesto!$B$11:$C$565,2,0)</f>
        <v>AGUINALDO Y DECIMO CUARTO MES</v>
      </c>
      <c r="K66" s="92" t="str">
        <f t="shared" si="0"/>
        <v>Desarrollo e Innovación Curricular</v>
      </c>
      <c r="L66" s="92" t="s">
        <v>396</v>
      </c>
    </row>
    <row r="67" spans="3:12" ht="15.75" thickBot="1">
      <c r="C67" s="168" t="s">
        <v>59</v>
      </c>
      <c r="D67" s="156"/>
      <c r="E67" s="126">
        <v>0</v>
      </c>
      <c r="F67" s="99">
        <f>IF(E65&lt;6,"",((E65-6)/12)*(G65/E65))</f>
        <v>0</v>
      </c>
      <c r="G67" s="99">
        <f>F67</f>
        <v>0</v>
      </c>
      <c r="H67" s="156"/>
      <c r="I67" s="100" t="s">
        <v>525</v>
      </c>
      <c r="J67" s="118" t="str">
        <f>VLOOKUP(I67,Presupuesto!$B$11:$C$565,2,0)</f>
        <v>DECIMOCUARTO MES</v>
      </c>
      <c r="K67" s="100" t="str">
        <f t="shared" si="0"/>
        <v>Desarrollo e Innovación Curricular</v>
      </c>
      <c r="L67" s="118" t="s">
        <v>396</v>
      </c>
    </row>
    <row r="69" spans="3:12">
      <c r="C69" s="69" t="s">
        <v>54</v>
      </c>
      <c r="D69" s="73"/>
      <c r="E69" s="69"/>
      <c r="F69" s="69"/>
      <c r="G69" s="69"/>
      <c r="H69" s="73"/>
      <c r="I69" s="69"/>
      <c r="J69" s="69"/>
    </row>
    <row r="70" spans="3:12" ht="15.75" thickBot="1">
      <c r="C70" s="172"/>
      <c r="D70" s="73"/>
      <c r="E70" s="172"/>
      <c r="F70" s="172"/>
      <c r="G70" s="172"/>
      <c r="H70" s="73"/>
      <c r="I70" s="172"/>
      <c r="J70" s="172"/>
    </row>
    <row r="71" spans="3:12" ht="15.75" thickBot="1">
      <c r="C71" s="68" t="s">
        <v>43</v>
      </c>
      <c r="D71" s="30">
        <f>SUM(G78:G128)</f>
        <v>300000</v>
      </c>
      <c r="E71" s="87"/>
      <c r="F71" s="87"/>
      <c r="G71" s="87"/>
      <c r="H71" s="70"/>
      <c r="I71" s="70"/>
      <c r="J71" s="70"/>
    </row>
    <row r="72" spans="3:12">
      <c r="D72" s="31"/>
      <c r="E72" s="87"/>
      <c r="F72" s="87"/>
      <c r="G72" s="87"/>
      <c r="H72" s="70"/>
      <c r="I72" s="70"/>
      <c r="J72" s="70"/>
    </row>
    <row r="73" spans="3:12">
      <c r="D73" s="31"/>
      <c r="E73" s="87"/>
      <c r="F73" s="87"/>
      <c r="G73" s="87"/>
      <c r="H73" s="70"/>
      <c r="I73" s="70"/>
      <c r="J73" s="70"/>
    </row>
    <row r="74" spans="3:12" ht="15.75">
      <c r="C74" s="199" t="s">
        <v>394</v>
      </c>
      <c r="D74" s="200" t="s">
        <v>2060</v>
      </c>
      <c r="E74" s="87"/>
      <c r="F74" s="87"/>
      <c r="G74" s="87"/>
      <c r="H74" s="70"/>
      <c r="I74" s="70"/>
      <c r="J74" s="70"/>
    </row>
    <row r="75" spans="3:12" ht="18.75">
      <c r="C75" s="203" t="str">
        <f>IFERROR(VLOOKUP(D74,'Desarrollo e Innov. Curricular'!$G:$H,2,FALSE),IFERROR(VLOOKUP(D74,'Investigación Científica'!$G:$H,2,FALSE),IFERROR(VLOOKUP(D74,'Vinculación Univ. Sociedad'!$G:$H,2,FALSE),IFERROR(VLOOKUP(D74,'Docencia y Profesorado Universi'!$G:$H,2,FALSE),IFERROR(VLOOKUP(D74,'Estudiantes y Graduados'!$G:$H,2,FALSE),IFERROR(VLOOKUP(D74,'10Gestion Administrativa'!$G:$H,2,FALSE),IFERROR(VLOOKUP(D74,'Gestión Académica'!$G:$H,2,FALSE),IFERROR(VLOOKUP(D74,'Aseguramiento de la Calidad'!$G:$H,2,FALSE),IFERROR(VLOOKUP(D74,'Gestión del Conocimiento'!$G:$H,2,FALSE),IFERROR(VLOOKUP(D74,'Gobernabilidad y Procesos...'!$G:$H,2,FALSE),IFERROR(VLOOKUP(D74,'Gestión del Talento Humano'!$G:$H,2,FALSE),IFERROR(VLOOKUP(D74,'Internacionalización de la E.S.'!$G:$H,2,FALSE),IFERROR(VLOOKUP(D74,'Cultura de Innovación Insti...'!$G:$H,2,FALSE),VLOOKUP(D74,'Lo Esencial de la Reforma Univ.'!$G:$H,2,0))))))))))))))</f>
        <v>2. Desarrollar el programa de  nuevas carreras para pre-grados y grados en la Facultad considerando la demanda, la pertinencia y la innovación.</v>
      </c>
      <c r="D75" s="31"/>
      <c r="E75" s="87"/>
      <c r="F75" s="87"/>
      <c r="G75" s="87"/>
      <c r="H75" s="70"/>
      <c r="I75" s="70"/>
      <c r="J75" s="70"/>
    </row>
    <row r="76" spans="3:12" ht="15.75" thickBot="1">
      <c r="C76" s="172"/>
      <c r="D76" s="31"/>
      <c r="E76" s="87"/>
      <c r="F76" s="87"/>
      <c r="G76" s="87"/>
      <c r="H76" s="70"/>
      <c r="I76" s="70"/>
      <c r="J76" s="70"/>
    </row>
    <row r="77" spans="3:12" ht="30.75" thickBot="1">
      <c r="C77" s="128" t="s">
        <v>44</v>
      </c>
      <c r="D77" s="132" t="s">
        <v>55</v>
      </c>
      <c r="E77" s="165" t="s">
        <v>56</v>
      </c>
      <c r="F77" s="132" t="s">
        <v>57</v>
      </c>
      <c r="G77" s="129" t="s">
        <v>27</v>
      </c>
      <c r="H77" s="127" t="s">
        <v>133</v>
      </c>
      <c r="I77" s="130" t="s">
        <v>46</v>
      </c>
      <c r="J77" s="130" t="s">
        <v>134</v>
      </c>
      <c r="K77" s="130" t="s">
        <v>412</v>
      </c>
      <c r="L77" s="130" t="s">
        <v>413</v>
      </c>
    </row>
    <row r="78" spans="3:12" ht="15.75" thickBot="1">
      <c r="C78" s="131" t="s">
        <v>488</v>
      </c>
      <c r="D78" s="194"/>
      <c r="E78" s="146">
        <v>12</v>
      </c>
      <c r="F78" s="253">
        <f>HLOOKUP($C78,$BZ$2:$CM$3,2,0)</f>
        <v>41436.800000000003</v>
      </c>
      <c r="G78" s="107">
        <f>D78*E78*F78</f>
        <v>0</v>
      </c>
      <c r="H78" s="160"/>
      <c r="I78" s="108" t="s">
        <v>502</v>
      </c>
      <c r="J78" s="108" t="str">
        <f>VLOOKUP(I78,Presupuesto!$B$11:$C$565,2,0)</f>
        <v>SUELDOS Y SALARIOS PERMANENTES</v>
      </c>
      <c r="K78" s="213" t="s">
        <v>1371</v>
      </c>
      <c r="L78" s="92" t="s">
        <v>396</v>
      </c>
    </row>
    <row r="79" spans="3:12">
      <c r="C79" s="166" t="s">
        <v>58</v>
      </c>
      <c r="D79" s="157"/>
      <c r="E79" s="148">
        <v>0</v>
      </c>
      <c r="F79" s="94">
        <f>IF(E78=0,"",(G78/E78)/12*E78)</f>
        <v>0</v>
      </c>
      <c r="G79" s="91">
        <f>F79</f>
        <v>0</v>
      </c>
      <c r="H79" s="158" t="s">
        <v>1430</v>
      </c>
      <c r="I79" s="110" t="s">
        <v>522</v>
      </c>
      <c r="J79" s="110" t="str">
        <f>VLOOKUP(I79,Presupuesto!$B$11:$C$565,2,0)</f>
        <v>AGUINALDO Y DECIMO CUARTO MES</v>
      </c>
      <c r="K79" s="92" t="str">
        <f>$K$17</f>
        <v>Desarrollo e Innovación Curricular</v>
      </c>
      <c r="L79" s="92" t="s">
        <v>414</v>
      </c>
    </row>
    <row r="80" spans="3:12" ht="15.75" thickBot="1">
      <c r="C80" s="167" t="s">
        <v>59</v>
      </c>
      <c r="D80" s="157"/>
      <c r="E80" s="148">
        <v>0</v>
      </c>
      <c r="F80" s="111">
        <f>IF(E78&lt;6,"",((E78-6)/12)*(G78/E78))</f>
        <v>0</v>
      </c>
      <c r="G80" s="91">
        <f>F80</f>
        <v>0</v>
      </c>
      <c r="H80" s="158"/>
      <c r="I80" s="95" t="s">
        <v>525</v>
      </c>
      <c r="J80" s="95" t="str">
        <f>VLOOKUP(I80,Presupuesto!$B$11:$C$565,2,0)</f>
        <v>DECIMOCUARTO MES</v>
      </c>
      <c r="K80" s="92" t="str">
        <f t="shared" ref="K80:K128" si="1">$K$17</f>
        <v>Desarrollo e Innovación Curricular</v>
      </c>
      <c r="L80" s="92" t="s">
        <v>397</v>
      </c>
    </row>
    <row r="81" spans="3:12" ht="15.75" thickBot="1">
      <c r="C81" s="131" t="s">
        <v>489</v>
      </c>
      <c r="D81" s="194"/>
      <c r="E81" s="146">
        <v>12</v>
      </c>
      <c r="F81" s="253">
        <f>HLOOKUP($C81,$BZ$2:$CM$3,2,0)</f>
        <v>37669.82</v>
      </c>
      <c r="G81" s="107">
        <f>D81*E81*F81</f>
        <v>0</v>
      </c>
      <c r="H81" s="160"/>
      <c r="I81" s="108" t="s">
        <v>502</v>
      </c>
      <c r="J81" s="108" t="str">
        <f>VLOOKUP(I81,Presupuesto!$B$11:$C$565,2,0)</f>
        <v>SUELDOS Y SALARIOS PERMANENTES</v>
      </c>
      <c r="K81" s="92" t="str">
        <f t="shared" si="1"/>
        <v>Desarrollo e Innovación Curricular</v>
      </c>
      <c r="L81" s="92" t="s">
        <v>397</v>
      </c>
    </row>
    <row r="82" spans="3:12">
      <c r="C82" s="166" t="s">
        <v>58</v>
      </c>
      <c r="D82" s="157"/>
      <c r="E82" s="148">
        <v>0</v>
      </c>
      <c r="F82" s="94">
        <f>IF(E81=0,"",(G81/E81)/12*E81)</f>
        <v>0</v>
      </c>
      <c r="G82" s="91">
        <f>F82</f>
        <v>0</v>
      </c>
      <c r="H82" s="158"/>
      <c r="I82" s="110" t="s">
        <v>522</v>
      </c>
      <c r="J82" s="110" t="str">
        <f>VLOOKUP(I82,Presupuesto!$B$11:$C$565,2,0)</f>
        <v>AGUINALDO Y DECIMO CUARTO MES</v>
      </c>
      <c r="K82" s="92" t="str">
        <f t="shared" si="1"/>
        <v>Desarrollo e Innovación Curricular</v>
      </c>
      <c r="L82" s="92" t="s">
        <v>397</v>
      </c>
    </row>
    <row r="83" spans="3:12" ht="15.75" thickBot="1">
      <c r="C83" s="167" t="s">
        <v>59</v>
      </c>
      <c r="D83" s="157"/>
      <c r="E83" s="148">
        <v>0</v>
      </c>
      <c r="F83" s="111">
        <f>IF(E81&lt;6,"",((E81-6)/12)*(G81/E81))</f>
        <v>0</v>
      </c>
      <c r="G83" s="91">
        <f>F83</f>
        <v>0</v>
      </c>
      <c r="H83" s="158"/>
      <c r="I83" s="95" t="s">
        <v>525</v>
      </c>
      <c r="J83" s="95" t="str">
        <f>VLOOKUP(I83,Presupuesto!$B$11:$C$565,2,0)</f>
        <v>DECIMOCUARTO MES</v>
      </c>
      <c r="K83" s="92" t="str">
        <f t="shared" si="1"/>
        <v>Desarrollo e Innovación Curricular</v>
      </c>
      <c r="L83" s="92" t="s">
        <v>397</v>
      </c>
    </row>
    <row r="84" spans="3:12" ht="15.75" thickBot="1">
      <c r="C84" s="131" t="s">
        <v>490</v>
      </c>
      <c r="D84" s="194"/>
      <c r="E84" s="146">
        <v>12</v>
      </c>
      <c r="F84" s="253">
        <f>HLOOKUP($C84,$BZ$2:$CM$3,2,0)</f>
        <v>33902.839999999997</v>
      </c>
      <c r="G84" s="107">
        <f>D84*E84*F84</f>
        <v>0</v>
      </c>
      <c r="H84" s="160"/>
      <c r="I84" s="108" t="s">
        <v>502</v>
      </c>
      <c r="J84" s="108" t="str">
        <f>VLOOKUP(I84,Presupuesto!$B$11:$C$565,2,0)</f>
        <v>SUELDOS Y SALARIOS PERMANENTES</v>
      </c>
      <c r="K84" s="92" t="str">
        <f t="shared" si="1"/>
        <v>Desarrollo e Innovación Curricular</v>
      </c>
      <c r="L84" s="92" t="s">
        <v>397</v>
      </c>
    </row>
    <row r="85" spans="3:12">
      <c r="C85" s="166" t="s">
        <v>58</v>
      </c>
      <c r="D85" s="157"/>
      <c r="E85" s="148">
        <v>0</v>
      </c>
      <c r="F85" s="94">
        <f>IF(E84=0,"",(G84/E84)/12*E84)</f>
        <v>0</v>
      </c>
      <c r="G85" s="91">
        <f>F85</f>
        <v>0</v>
      </c>
      <c r="H85" s="158"/>
      <c r="I85" s="110" t="s">
        <v>522</v>
      </c>
      <c r="J85" s="110" t="str">
        <f>VLOOKUP(I85,Presupuesto!$B$11:$C$565,2,0)</f>
        <v>AGUINALDO Y DECIMO CUARTO MES</v>
      </c>
      <c r="K85" s="92" t="str">
        <f t="shared" si="1"/>
        <v>Desarrollo e Innovación Curricular</v>
      </c>
      <c r="L85" s="92" t="s">
        <v>397</v>
      </c>
    </row>
    <row r="86" spans="3:12" ht="15.75" thickBot="1">
      <c r="C86" s="167" t="s">
        <v>59</v>
      </c>
      <c r="D86" s="157"/>
      <c r="E86" s="148">
        <v>0</v>
      </c>
      <c r="F86" s="111">
        <f>IF(E84&lt;6,"",((E84-6)/12)*(G84/E84))</f>
        <v>0</v>
      </c>
      <c r="G86" s="91">
        <f>F86</f>
        <v>0</v>
      </c>
      <c r="H86" s="158"/>
      <c r="I86" s="95" t="s">
        <v>525</v>
      </c>
      <c r="J86" s="95" t="str">
        <f>VLOOKUP(I86,Presupuesto!$B$11:$C$565,2,0)</f>
        <v>DECIMOCUARTO MES</v>
      </c>
      <c r="K86" s="92" t="str">
        <f t="shared" si="1"/>
        <v>Desarrollo e Innovación Curricular</v>
      </c>
      <c r="L86" s="92" t="s">
        <v>397</v>
      </c>
    </row>
    <row r="87" spans="3:12" ht="15.75" thickBot="1">
      <c r="C87" s="131" t="s">
        <v>491</v>
      </c>
      <c r="D87" s="194"/>
      <c r="E87" s="146">
        <v>12</v>
      </c>
      <c r="F87" s="253">
        <f>HLOOKUP($C87,$BZ$2:$CM$3,2,0)</f>
        <v>30135.85</v>
      </c>
      <c r="G87" s="107">
        <f>D87*E87*F87</f>
        <v>0</v>
      </c>
      <c r="H87" s="160"/>
      <c r="I87" s="108" t="s">
        <v>502</v>
      </c>
      <c r="J87" s="108" t="str">
        <f>VLOOKUP(I87,Presupuesto!$B$11:$C$565,2,0)</f>
        <v>SUELDOS Y SALARIOS PERMANENTES</v>
      </c>
      <c r="K87" s="92" t="str">
        <f t="shared" si="1"/>
        <v>Desarrollo e Innovación Curricular</v>
      </c>
      <c r="L87" s="92" t="s">
        <v>397</v>
      </c>
    </row>
    <row r="88" spans="3:12">
      <c r="C88" s="166" t="s">
        <v>58</v>
      </c>
      <c r="D88" s="157"/>
      <c r="E88" s="148">
        <v>0</v>
      </c>
      <c r="F88" s="94">
        <f>IF(E87=0,"",(G87/E87)/12*E87)</f>
        <v>0</v>
      </c>
      <c r="G88" s="91">
        <f>F88</f>
        <v>0</v>
      </c>
      <c r="H88" s="158"/>
      <c r="I88" s="110" t="s">
        <v>522</v>
      </c>
      <c r="J88" s="110" t="str">
        <f>VLOOKUP(I88,Presupuesto!$B$11:$C$565,2,0)</f>
        <v>AGUINALDO Y DECIMO CUARTO MES</v>
      </c>
      <c r="K88" s="92" t="str">
        <f t="shared" si="1"/>
        <v>Desarrollo e Innovación Curricular</v>
      </c>
      <c r="L88" s="92" t="s">
        <v>397</v>
      </c>
    </row>
    <row r="89" spans="3:12" ht="15.75" thickBot="1">
      <c r="C89" s="167" t="s">
        <v>59</v>
      </c>
      <c r="D89" s="157"/>
      <c r="E89" s="148">
        <v>0</v>
      </c>
      <c r="F89" s="111">
        <f>IF(E87&lt;6,"",((E87-6)/12)*(G87/E87))</f>
        <v>0</v>
      </c>
      <c r="G89" s="91">
        <f>F89</f>
        <v>0</v>
      </c>
      <c r="H89" s="158"/>
      <c r="I89" s="95" t="s">
        <v>525</v>
      </c>
      <c r="J89" s="95" t="str">
        <f>VLOOKUP(I89,Presupuesto!$B$11:$C$565,2,0)</f>
        <v>DECIMOCUARTO MES</v>
      </c>
      <c r="K89" s="92" t="str">
        <f t="shared" si="1"/>
        <v>Desarrollo e Innovación Curricular</v>
      </c>
      <c r="L89" s="92" t="s">
        <v>397</v>
      </c>
    </row>
    <row r="90" spans="3:12" ht="15.75" thickBot="1">
      <c r="C90" s="131" t="s">
        <v>492</v>
      </c>
      <c r="D90" s="194"/>
      <c r="E90" s="146">
        <v>12</v>
      </c>
      <c r="F90" s="253">
        <f>HLOOKUP($C90,$BZ$2:$CM$3,2,0)</f>
        <v>28252.36</v>
      </c>
      <c r="G90" s="107">
        <f>D90*E90*F90</f>
        <v>0</v>
      </c>
      <c r="H90" s="160"/>
      <c r="I90" s="108" t="s">
        <v>502</v>
      </c>
      <c r="J90" s="108" t="str">
        <f>VLOOKUP(I90,Presupuesto!$B$11:$C$565,2,0)</f>
        <v>SUELDOS Y SALARIOS PERMANENTES</v>
      </c>
      <c r="K90" s="92" t="str">
        <f t="shared" si="1"/>
        <v>Desarrollo e Innovación Curricular</v>
      </c>
      <c r="L90" s="92" t="s">
        <v>397</v>
      </c>
    </row>
    <row r="91" spans="3:12">
      <c r="C91" s="166" t="s">
        <v>58</v>
      </c>
      <c r="D91" s="157"/>
      <c r="E91" s="148">
        <v>0</v>
      </c>
      <c r="F91" s="94">
        <f>IF(E90=0,"",(G90/E90)/12*E90)</f>
        <v>0</v>
      </c>
      <c r="G91" s="91">
        <f>F91</f>
        <v>0</v>
      </c>
      <c r="H91" s="158"/>
      <c r="I91" s="110" t="s">
        <v>522</v>
      </c>
      <c r="J91" s="110" t="str">
        <f>VLOOKUP(I91,Presupuesto!$B$11:$C$565,2,0)</f>
        <v>AGUINALDO Y DECIMO CUARTO MES</v>
      </c>
      <c r="K91" s="92" t="str">
        <f t="shared" si="1"/>
        <v>Desarrollo e Innovación Curricular</v>
      </c>
      <c r="L91" s="92" t="s">
        <v>397</v>
      </c>
    </row>
    <row r="92" spans="3:12" ht="15.75" thickBot="1">
      <c r="C92" s="167" t="s">
        <v>59</v>
      </c>
      <c r="D92" s="157"/>
      <c r="E92" s="148">
        <v>0</v>
      </c>
      <c r="F92" s="111">
        <f>IF(E90&lt;6,"",((E90-6)/12)*(G90/E90))</f>
        <v>0</v>
      </c>
      <c r="G92" s="91">
        <f>F92</f>
        <v>0</v>
      </c>
      <c r="H92" s="158"/>
      <c r="I92" s="95" t="s">
        <v>525</v>
      </c>
      <c r="J92" s="95" t="str">
        <f>VLOOKUP(I92,Presupuesto!$B$11:$C$565,2,0)</f>
        <v>DECIMOCUARTO MES</v>
      </c>
      <c r="K92" s="92" t="str">
        <f t="shared" si="1"/>
        <v>Desarrollo e Innovación Curricular</v>
      </c>
      <c r="L92" s="92" t="s">
        <v>397</v>
      </c>
    </row>
    <row r="93" spans="3:12" ht="15.75" thickBot="1">
      <c r="C93" s="131" t="s">
        <v>493</v>
      </c>
      <c r="D93" s="194"/>
      <c r="E93" s="146">
        <v>12</v>
      </c>
      <c r="F93" s="253">
        <f>HLOOKUP($C93,$BZ$2:$CM$3,2,0)</f>
        <v>26368.87</v>
      </c>
      <c r="G93" s="107">
        <f>D93*E93*F93</f>
        <v>0</v>
      </c>
      <c r="H93" s="160"/>
      <c r="I93" s="108" t="s">
        <v>502</v>
      </c>
      <c r="J93" s="108" t="str">
        <f>VLOOKUP(I93,Presupuesto!$B$11:$C$565,2,0)</f>
        <v>SUELDOS Y SALARIOS PERMANENTES</v>
      </c>
      <c r="K93" s="92" t="str">
        <f t="shared" si="1"/>
        <v>Desarrollo e Innovación Curricular</v>
      </c>
      <c r="L93" s="92" t="s">
        <v>397</v>
      </c>
    </row>
    <row r="94" spans="3:12">
      <c r="C94" s="166" t="s">
        <v>58</v>
      </c>
      <c r="D94" s="157"/>
      <c r="E94" s="148">
        <v>0</v>
      </c>
      <c r="F94" s="94">
        <f>IF(E93=0,"",(G93/E93)/12*E93)</f>
        <v>0</v>
      </c>
      <c r="G94" s="91">
        <f>F94</f>
        <v>0</v>
      </c>
      <c r="H94" s="158"/>
      <c r="I94" s="110" t="s">
        <v>522</v>
      </c>
      <c r="J94" s="110" t="str">
        <f>VLOOKUP(I94,Presupuesto!$B$11:$C$565,2,0)</f>
        <v>AGUINALDO Y DECIMO CUARTO MES</v>
      </c>
      <c r="K94" s="92" t="str">
        <f t="shared" si="1"/>
        <v>Desarrollo e Innovación Curricular</v>
      </c>
      <c r="L94" s="92" t="s">
        <v>397</v>
      </c>
    </row>
    <row r="95" spans="3:12" ht="15.75" thickBot="1">
      <c r="C95" s="167" t="s">
        <v>59</v>
      </c>
      <c r="D95" s="157"/>
      <c r="E95" s="148">
        <v>0</v>
      </c>
      <c r="F95" s="111">
        <f>IF(E93&lt;6,"",((E93-6)/12)*(G93/E93))</f>
        <v>0</v>
      </c>
      <c r="G95" s="91">
        <f>F95</f>
        <v>0</v>
      </c>
      <c r="H95" s="158"/>
      <c r="I95" s="95" t="s">
        <v>525</v>
      </c>
      <c r="J95" s="95" t="str">
        <f>VLOOKUP(I95,Presupuesto!$B$11:$C$565,2,0)</f>
        <v>DECIMOCUARTO MES</v>
      </c>
      <c r="K95" s="92" t="str">
        <f t="shared" si="1"/>
        <v>Desarrollo e Innovación Curricular</v>
      </c>
      <c r="L95" s="92" t="s">
        <v>397</v>
      </c>
    </row>
    <row r="96" spans="3:12" ht="15.75" thickBot="1">
      <c r="C96" s="131" t="s">
        <v>494</v>
      </c>
      <c r="D96" s="194"/>
      <c r="E96" s="146">
        <v>12</v>
      </c>
      <c r="F96" s="253">
        <f>HLOOKUP($C96,$BZ$2:$CM$3,2,0)</f>
        <v>17893.16</v>
      </c>
      <c r="G96" s="107">
        <f>D96*E96*F96</f>
        <v>0</v>
      </c>
      <c r="H96" s="160"/>
      <c r="I96" s="108" t="s">
        <v>502</v>
      </c>
      <c r="J96" s="108" t="str">
        <f>VLOOKUP(I96,Presupuesto!$B$11:$C$565,2,0)</f>
        <v>SUELDOS Y SALARIOS PERMANENTES</v>
      </c>
      <c r="K96" s="92" t="str">
        <f t="shared" si="1"/>
        <v>Desarrollo e Innovación Curricular</v>
      </c>
      <c r="L96" s="92" t="s">
        <v>397</v>
      </c>
    </row>
    <row r="97" spans="3:12">
      <c r="C97" s="166" t="s">
        <v>58</v>
      </c>
      <c r="D97" s="157"/>
      <c r="E97" s="148">
        <v>0</v>
      </c>
      <c r="F97" s="94">
        <f>IF(E96=0,"",(G96/E96)/12*E96)</f>
        <v>0</v>
      </c>
      <c r="G97" s="91">
        <f>F97</f>
        <v>0</v>
      </c>
      <c r="H97" s="158"/>
      <c r="I97" s="110" t="s">
        <v>522</v>
      </c>
      <c r="J97" s="110" t="str">
        <f>VLOOKUP(I97,Presupuesto!$B$11:$C$565,2,0)</f>
        <v>AGUINALDO Y DECIMO CUARTO MES</v>
      </c>
      <c r="K97" s="92" t="str">
        <f t="shared" si="1"/>
        <v>Desarrollo e Innovación Curricular</v>
      </c>
      <c r="L97" s="92" t="s">
        <v>397</v>
      </c>
    </row>
    <row r="98" spans="3:12" ht="15.75" thickBot="1">
      <c r="C98" s="167" t="s">
        <v>59</v>
      </c>
      <c r="D98" s="157"/>
      <c r="E98" s="148">
        <v>0</v>
      </c>
      <c r="F98" s="111">
        <f>IF(E96&lt;6,"",((E96-6)/12)*(G96/E96))</f>
        <v>0</v>
      </c>
      <c r="G98" s="91">
        <f>F98</f>
        <v>0</v>
      </c>
      <c r="H98" s="158"/>
      <c r="I98" s="95" t="s">
        <v>525</v>
      </c>
      <c r="J98" s="95" t="str">
        <f>VLOOKUP(I98,Presupuesto!$B$11:$C$565,2,0)</f>
        <v>DECIMOCUARTO MES</v>
      </c>
      <c r="K98" s="92" t="str">
        <f t="shared" si="1"/>
        <v>Desarrollo e Innovación Curricular</v>
      </c>
      <c r="L98" s="92" t="s">
        <v>397</v>
      </c>
    </row>
    <row r="99" spans="3:12" ht="15.75" thickBot="1">
      <c r="C99" s="131" t="s">
        <v>495</v>
      </c>
      <c r="D99" s="194"/>
      <c r="E99" s="146">
        <v>12</v>
      </c>
      <c r="F99" s="253">
        <f>HLOOKUP($C99,$BZ$2:$CM$3,2,0)</f>
        <v>16951.419999999998</v>
      </c>
      <c r="G99" s="107">
        <f>D99*E99*F99</f>
        <v>0</v>
      </c>
      <c r="H99" s="160"/>
      <c r="I99" s="108" t="s">
        <v>502</v>
      </c>
      <c r="J99" s="108" t="str">
        <f>VLOOKUP(I99,Presupuesto!$B$11:$C$565,2,0)</f>
        <v>SUELDOS Y SALARIOS PERMANENTES</v>
      </c>
      <c r="K99" s="92" t="str">
        <f t="shared" si="1"/>
        <v>Desarrollo e Innovación Curricular</v>
      </c>
      <c r="L99" s="92" t="s">
        <v>397</v>
      </c>
    </row>
    <row r="100" spans="3:12">
      <c r="C100" s="166" t="s">
        <v>58</v>
      </c>
      <c r="D100" s="157"/>
      <c r="E100" s="148">
        <v>0</v>
      </c>
      <c r="F100" s="94">
        <f>IF(E99=0,"",(G99/E99)/12*E99)</f>
        <v>0</v>
      </c>
      <c r="G100" s="91">
        <f>F100</f>
        <v>0</v>
      </c>
      <c r="H100" s="158"/>
      <c r="I100" s="110" t="s">
        <v>522</v>
      </c>
      <c r="J100" s="110" t="str">
        <f>VLOOKUP(I100,Presupuesto!$B$11:$C$565,2,0)</f>
        <v>AGUINALDO Y DECIMO CUARTO MES</v>
      </c>
      <c r="K100" s="92" t="str">
        <f t="shared" si="1"/>
        <v>Desarrollo e Innovación Curricular</v>
      </c>
      <c r="L100" s="92" t="s">
        <v>397</v>
      </c>
    </row>
    <row r="101" spans="3:12" ht="15.75" thickBot="1">
      <c r="C101" s="167" t="s">
        <v>59</v>
      </c>
      <c r="D101" s="157"/>
      <c r="E101" s="148">
        <v>0</v>
      </c>
      <c r="F101" s="111">
        <f>IF(E99&lt;6,"",((E99-6)/12)*(G99/E99))</f>
        <v>0</v>
      </c>
      <c r="G101" s="91">
        <f>F101</f>
        <v>0</v>
      </c>
      <c r="H101" s="158"/>
      <c r="I101" s="95" t="s">
        <v>525</v>
      </c>
      <c r="J101" s="95" t="str">
        <f>VLOOKUP(I101,Presupuesto!$B$11:$C$565,2,0)</f>
        <v>DECIMOCUARTO MES</v>
      </c>
      <c r="K101" s="92" t="str">
        <f t="shared" si="1"/>
        <v>Desarrollo e Innovación Curricular</v>
      </c>
      <c r="L101" s="92" t="s">
        <v>397</v>
      </c>
    </row>
    <row r="102" spans="3:12" ht="15.75" thickBot="1">
      <c r="C102" s="131" t="s">
        <v>496</v>
      </c>
      <c r="D102" s="194"/>
      <c r="E102" s="146">
        <v>12</v>
      </c>
      <c r="F102" s="253">
        <f>HLOOKUP($C102,$BZ$2:$CM$3,2,0)</f>
        <v>13184.44</v>
      </c>
      <c r="G102" s="107">
        <f>D102*E102*F102</f>
        <v>0</v>
      </c>
      <c r="H102" s="160"/>
      <c r="I102" s="108" t="s">
        <v>502</v>
      </c>
      <c r="J102" s="108" t="str">
        <f>VLOOKUP(I102,Presupuesto!$B$11:$C$565,2,0)</f>
        <v>SUELDOS Y SALARIOS PERMANENTES</v>
      </c>
      <c r="K102" s="92" t="str">
        <f t="shared" si="1"/>
        <v>Desarrollo e Innovación Curricular</v>
      </c>
      <c r="L102" s="92" t="s">
        <v>397</v>
      </c>
    </row>
    <row r="103" spans="3:12">
      <c r="C103" s="166" t="s">
        <v>58</v>
      </c>
      <c r="D103" s="157"/>
      <c r="E103" s="148">
        <v>0</v>
      </c>
      <c r="F103" s="94">
        <f>IF(E102=0,"",(G102/E102)/12*E102)</f>
        <v>0</v>
      </c>
      <c r="G103" s="91">
        <f>F103</f>
        <v>0</v>
      </c>
      <c r="H103" s="158"/>
      <c r="I103" s="110" t="s">
        <v>522</v>
      </c>
      <c r="J103" s="110" t="str">
        <f>VLOOKUP(I103,Presupuesto!$B$11:$C$565,2,0)</f>
        <v>AGUINALDO Y DECIMO CUARTO MES</v>
      </c>
      <c r="K103" s="92" t="str">
        <f t="shared" si="1"/>
        <v>Desarrollo e Innovación Curricular</v>
      </c>
      <c r="L103" s="92" t="s">
        <v>397</v>
      </c>
    </row>
    <row r="104" spans="3:12" ht="15.75" thickBot="1">
      <c r="C104" s="167" t="s">
        <v>59</v>
      </c>
      <c r="D104" s="157"/>
      <c r="E104" s="148">
        <v>0</v>
      </c>
      <c r="F104" s="111">
        <f>IF(E102&lt;6,"",((E102-6)/12)*(G102/E102))</f>
        <v>0</v>
      </c>
      <c r="G104" s="91">
        <f>F104</f>
        <v>0</v>
      </c>
      <c r="H104" s="158"/>
      <c r="I104" s="95" t="s">
        <v>525</v>
      </c>
      <c r="J104" s="95" t="str">
        <f>VLOOKUP(I104,Presupuesto!$B$11:$C$565,2,0)</f>
        <v>DECIMOCUARTO MES</v>
      </c>
      <c r="K104" s="92" t="str">
        <f t="shared" si="1"/>
        <v>Desarrollo e Innovación Curricular</v>
      </c>
      <c r="L104" s="92" t="s">
        <v>397</v>
      </c>
    </row>
    <row r="105" spans="3:12" ht="15.75" thickBot="1">
      <c r="C105" s="131" t="s">
        <v>497</v>
      </c>
      <c r="D105" s="194"/>
      <c r="E105" s="146">
        <v>12</v>
      </c>
      <c r="F105" s="253">
        <f>HLOOKUP($C105,$BZ$2:$CM$3,2,0)</f>
        <v>15032.56</v>
      </c>
      <c r="G105" s="107">
        <f>D105*E105*F105</f>
        <v>0</v>
      </c>
      <c r="H105" s="160"/>
      <c r="I105" s="108" t="s">
        <v>502</v>
      </c>
      <c r="J105" s="108" t="str">
        <f>VLOOKUP(I105,Presupuesto!$B$11:$C$565,2,0)</f>
        <v>SUELDOS Y SALARIOS PERMANENTES</v>
      </c>
      <c r="K105" s="92" t="str">
        <f t="shared" si="1"/>
        <v>Desarrollo e Innovación Curricular</v>
      </c>
      <c r="L105" s="92" t="s">
        <v>397</v>
      </c>
    </row>
    <row r="106" spans="3:12">
      <c r="C106" s="166" t="s">
        <v>58</v>
      </c>
      <c r="D106" s="157"/>
      <c r="E106" s="148">
        <v>0</v>
      </c>
      <c r="F106" s="94">
        <f>IF(E105=0,"",(G105/E105)/12*E105)</f>
        <v>0</v>
      </c>
      <c r="G106" s="91">
        <f>F106</f>
        <v>0</v>
      </c>
      <c r="H106" s="158"/>
      <c r="I106" s="110" t="s">
        <v>522</v>
      </c>
      <c r="J106" s="110" t="str">
        <f>VLOOKUP(I106,Presupuesto!$B$11:$C$565,2,0)</f>
        <v>AGUINALDO Y DECIMO CUARTO MES</v>
      </c>
      <c r="K106" s="92" t="str">
        <f t="shared" si="1"/>
        <v>Desarrollo e Innovación Curricular</v>
      </c>
      <c r="L106" s="92" t="s">
        <v>397</v>
      </c>
    </row>
    <row r="107" spans="3:12" ht="15.75" thickBot="1">
      <c r="C107" s="167" t="s">
        <v>59</v>
      </c>
      <c r="D107" s="157"/>
      <c r="E107" s="148">
        <v>0</v>
      </c>
      <c r="F107" s="111">
        <f>IF(E105&lt;6,"",((E105-6)/12)*(G105/E105))</f>
        <v>0</v>
      </c>
      <c r="G107" s="91">
        <f>F107</f>
        <v>0</v>
      </c>
      <c r="H107" s="158"/>
      <c r="I107" s="95" t="s">
        <v>525</v>
      </c>
      <c r="J107" s="95" t="str">
        <f>VLOOKUP(I107,Presupuesto!$B$11:$C$565,2,0)</f>
        <v>DECIMOCUARTO MES</v>
      </c>
      <c r="K107" s="92" t="str">
        <f t="shared" si="1"/>
        <v>Desarrollo e Innovación Curricular</v>
      </c>
      <c r="L107" s="92" t="s">
        <v>397</v>
      </c>
    </row>
    <row r="108" spans="3:12" ht="15.75" thickBot="1">
      <c r="C108" s="131" t="s">
        <v>498</v>
      </c>
      <c r="D108" s="194"/>
      <c r="E108" s="146">
        <v>12</v>
      </c>
      <c r="F108" s="253">
        <f>HLOOKUP($C108,$BZ$2:$CM$3,2,0)</f>
        <v>13264.02</v>
      </c>
      <c r="G108" s="107">
        <f>D108*E108*F108</f>
        <v>0</v>
      </c>
      <c r="H108" s="160"/>
      <c r="I108" s="108" t="s">
        <v>502</v>
      </c>
      <c r="J108" s="108" t="str">
        <f>VLOOKUP(I108,Presupuesto!$B$11:$C$565,2,0)</f>
        <v>SUELDOS Y SALARIOS PERMANENTES</v>
      </c>
      <c r="K108" s="92" t="str">
        <f t="shared" si="1"/>
        <v>Desarrollo e Innovación Curricular</v>
      </c>
      <c r="L108" s="92" t="s">
        <v>397</v>
      </c>
    </row>
    <row r="109" spans="3:12">
      <c r="C109" s="166" t="s">
        <v>58</v>
      </c>
      <c r="D109" s="157"/>
      <c r="E109" s="148">
        <v>0</v>
      </c>
      <c r="F109" s="94">
        <f>IF(E108=0,"",(G108/E108)/12*E108)</f>
        <v>0</v>
      </c>
      <c r="G109" s="91">
        <f>F109</f>
        <v>0</v>
      </c>
      <c r="H109" s="158"/>
      <c r="I109" s="110" t="s">
        <v>522</v>
      </c>
      <c r="J109" s="110" t="str">
        <f>VLOOKUP(I109,Presupuesto!$B$11:$C$565,2,0)</f>
        <v>AGUINALDO Y DECIMO CUARTO MES</v>
      </c>
      <c r="K109" s="92" t="str">
        <f t="shared" si="1"/>
        <v>Desarrollo e Innovación Curricular</v>
      </c>
      <c r="L109" s="92" t="s">
        <v>397</v>
      </c>
    </row>
    <row r="110" spans="3:12" ht="15.75" thickBot="1">
      <c r="C110" s="167" t="s">
        <v>59</v>
      </c>
      <c r="D110" s="157"/>
      <c r="E110" s="148">
        <v>0</v>
      </c>
      <c r="F110" s="111">
        <f>IF(E108&lt;6,"",((E108-6)/12)*(G108/E108))</f>
        <v>0</v>
      </c>
      <c r="G110" s="91">
        <f>F110</f>
        <v>0</v>
      </c>
      <c r="H110" s="158"/>
      <c r="I110" s="95" t="s">
        <v>525</v>
      </c>
      <c r="J110" s="95" t="str">
        <f>VLOOKUP(I110,Presupuesto!$B$11:$C$565,2,0)</f>
        <v>DECIMOCUARTO MES</v>
      </c>
      <c r="K110" s="92" t="str">
        <f t="shared" si="1"/>
        <v>Desarrollo e Innovación Curricular</v>
      </c>
      <c r="L110" s="92" t="s">
        <v>397</v>
      </c>
    </row>
    <row r="111" spans="3:12" ht="15.75" thickBot="1">
      <c r="C111" s="131" t="s">
        <v>499</v>
      </c>
      <c r="D111" s="194"/>
      <c r="E111" s="146">
        <v>12</v>
      </c>
      <c r="F111" s="253">
        <f>HLOOKUP($C111,$BZ$2:$CM$3,2,0)</f>
        <v>12379.75</v>
      </c>
      <c r="G111" s="107">
        <f>D111*E111*F111</f>
        <v>0</v>
      </c>
      <c r="H111" s="160"/>
      <c r="I111" s="108" t="s">
        <v>502</v>
      </c>
      <c r="J111" s="108" t="str">
        <f>VLOOKUP(I111,Presupuesto!$B$11:$C$565,2,0)</f>
        <v>SUELDOS Y SALARIOS PERMANENTES</v>
      </c>
      <c r="K111" s="92" t="str">
        <f t="shared" si="1"/>
        <v>Desarrollo e Innovación Curricular</v>
      </c>
      <c r="L111" s="92" t="s">
        <v>397</v>
      </c>
    </row>
    <row r="112" spans="3:12">
      <c r="C112" s="166" t="s">
        <v>58</v>
      </c>
      <c r="D112" s="157"/>
      <c r="E112" s="148">
        <v>0</v>
      </c>
      <c r="F112" s="94">
        <f>IF(E111=0,"",(G111/E111)/12*E111)</f>
        <v>0</v>
      </c>
      <c r="G112" s="91">
        <f>F112</f>
        <v>0</v>
      </c>
      <c r="H112" s="158"/>
      <c r="I112" s="110" t="s">
        <v>522</v>
      </c>
      <c r="J112" s="110" t="str">
        <f>VLOOKUP(I112,Presupuesto!$B$11:$C$565,2,0)</f>
        <v>AGUINALDO Y DECIMO CUARTO MES</v>
      </c>
      <c r="K112" s="92" t="str">
        <f t="shared" si="1"/>
        <v>Desarrollo e Innovación Curricular</v>
      </c>
      <c r="L112" s="92" t="s">
        <v>397</v>
      </c>
    </row>
    <row r="113" spans="3:12" ht="15.75" thickBot="1">
      <c r="C113" s="167" t="s">
        <v>59</v>
      </c>
      <c r="D113" s="157"/>
      <c r="E113" s="148">
        <v>0</v>
      </c>
      <c r="F113" s="111">
        <f>IF(E111&lt;6,"",((E111-6)/12)*(G111/E111))</f>
        <v>0</v>
      </c>
      <c r="G113" s="91">
        <f>F113</f>
        <v>0</v>
      </c>
      <c r="H113" s="158"/>
      <c r="I113" s="95" t="s">
        <v>525</v>
      </c>
      <c r="J113" s="95" t="str">
        <f>VLOOKUP(I113,Presupuesto!$B$11:$C$565,2,0)</f>
        <v>DECIMOCUARTO MES</v>
      </c>
      <c r="K113" s="92" t="str">
        <f t="shared" si="1"/>
        <v>Desarrollo e Innovación Curricular</v>
      </c>
      <c r="L113" s="92" t="s">
        <v>397</v>
      </c>
    </row>
    <row r="114" spans="3:12" ht="15.75" thickBot="1">
      <c r="C114" s="131" t="s">
        <v>500</v>
      </c>
      <c r="D114" s="194"/>
      <c r="E114" s="146">
        <v>12</v>
      </c>
      <c r="F114" s="253">
        <f>HLOOKUP($C114,$BZ$2:$CM$3,2,0)</f>
        <v>439.49</v>
      </c>
      <c r="G114" s="107">
        <f>D114*E114*F114</f>
        <v>0</v>
      </c>
      <c r="H114" s="160"/>
      <c r="I114" s="108" t="s">
        <v>502</v>
      </c>
      <c r="J114" s="108" t="str">
        <f>VLOOKUP(I114,Presupuesto!$B$11:$C$565,2,0)</f>
        <v>SUELDOS Y SALARIOS PERMANENTES</v>
      </c>
      <c r="K114" s="92" t="str">
        <f t="shared" si="1"/>
        <v>Desarrollo e Innovación Curricular</v>
      </c>
      <c r="L114" s="92" t="s">
        <v>397</v>
      </c>
    </row>
    <row r="115" spans="3:12">
      <c r="C115" s="166" t="s">
        <v>58</v>
      </c>
      <c r="D115" s="157"/>
      <c r="E115" s="148">
        <v>0</v>
      </c>
      <c r="F115" s="94">
        <f>IF(E114=0,"",(G114/E114)/12*E114)</f>
        <v>0</v>
      </c>
      <c r="G115" s="91">
        <f>F115</f>
        <v>0</v>
      </c>
      <c r="H115" s="158"/>
      <c r="I115" s="110" t="s">
        <v>522</v>
      </c>
      <c r="J115" s="110" t="str">
        <f>VLOOKUP(I115,Presupuesto!$B$11:$C$565,2,0)</f>
        <v>AGUINALDO Y DECIMO CUARTO MES</v>
      </c>
      <c r="K115" s="92" t="str">
        <f t="shared" si="1"/>
        <v>Desarrollo e Innovación Curricular</v>
      </c>
      <c r="L115" s="92" t="s">
        <v>397</v>
      </c>
    </row>
    <row r="116" spans="3:12" ht="15.75" thickBot="1">
      <c r="C116" s="167" t="s">
        <v>59</v>
      </c>
      <c r="D116" s="157"/>
      <c r="E116" s="148">
        <v>0</v>
      </c>
      <c r="F116" s="111">
        <f>IF(E114&lt;6,"",((E114-6)/12)*(G114/E114))</f>
        <v>0</v>
      </c>
      <c r="G116" s="91">
        <f>F116</f>
        <v>0</v>
      </c>
      <c r="H116" s="158"/>
      <c r="I116" s="95" t="s">
        <v>525</v>
      </c>
      <c r="J116" s="95" t="str">
        <f>VLOOKUP(I116,Presupuesto!$B$11:$C$565,2,0)</f>
        <v>DECIMOCUARTO MES</v>
      </c>
      <c r="K116" s="92" t="str">
        <f t="shared" si="1"/>
        <v>Desarrollo e Innovación Curricular</v>
      </c>
      <c r="L116" s="92" t="s">
        <v>397</v>
      </c>
    </row>
    <row r="117" spans="3:12" ht="15.75" thickBot="1">
      <c r="C117" s="131" t="s">
        <v>501</v>
      </c>
      <c r="D117" s="194"/>
      <c r="E117" s="146">
        <v>12</v>
      </c>
      <c r="F117" s="253">
        <f>HLOOKUP($C117,$BZ$2:$CM$3,2,0)</f>
        <v>1904.46</v>
      </c>
      <c r="G117" s="107">
        <f>D117*E117*F117</f>
        <v>0</v>
      </c>
      <c r="H117" s="160"/>
      <c r="I117" s="108" t="s">
        <v>502</v>
      </c>
      <c r="J117" s="108" t="str">
        <f>VLOOKUP(I117,Presupuesto!$B$11:$C$565,2,0)</f>
        <v>SUELDOS Y SALARIOS PERMANENTES</v>
      </c>
      <c r="K117" s="92" t="str">
        <f t="shared" si="1"/>
        <v>Desarrollo e Innovación Curricular</v>
      </c>
      <c r="L117" s="92" t="s">
        <v>397</v>
      </c>
    </row>
    <row r="118" spans="3:12">
      <c r="C118" s="166" t="s">
        <v>58</v>
      </c>
      <c r="D118" s="157"/>
      <c r="E118" s="148">
        <v>0</v>
      </c>
      <c r="F118" s="94">
        <f>IF(E117=0,"",(G117/E117)/12*E117)</f>
        <v>0</v>
      </c>
      <c r="G118" s="91">
        <f>F118</f>
        <v>0</v>
      </c>
      <c r="H118" s="158"/>
      <c r="I118" s="110" t="s">
        <v>522</v>
      </c>
      <c r="J118" s="110" t="str">
        <f>VLOOKUP(I118,Presupuesto!$B$11:$C$565,2,0)</f>
        <v>AGUINALDO Y DECIMO CUARTO MES</v>
      </c>
      <c r="K118" s="92" t="str">
        <f t="shared" si="1"/>
        <v>Desarrollo e Innovación Curricular</v>
      </c>
      <c r="L118" s="92" t="s">
        <v>397</v>
      </c>
    </row>
    <row r="119" spans="3:12" ht="15.75" thickBot="1">
      <c r="C119" s="167" t="s">
        <v>59</v>
      </c>
      <c r="D119" s="157"/>
      <c r="E119" s="148">
        <v>0</v>
      </c>
      <c r="F119" s="111">
        <f>IF(E117&lt;6,"",((E117-6)/12)*(G117/E117))</f>
        <v>0</v>
      </c>
      <c r="G119" s="91">
        <f>F119</f>
        <v>0</v>
      </c>
      <c r="H119" s="158"/>
      <c r="I119" s="95" t="s">
        <v>525</v>
      </c>
      <c r="J119" s="95" t="str">
        <f>VLOOKUP(I119,Presupuesto!$B$11:$C$565,2,0)</f>
        <v>DECIMOCUARTO MES</v>
      </c>
      <c r="K119" s="92" t="str">
        <f t="shared" si="1"/>
        <v>Desarrollo e Innovación Curricular</v>
      </c>
      <c r="L119" s="92" t="s">
        <v>397</v>
      </c>
    </row>
    <row r="120" spans="3:12" ht="15.75" thickBot="1">
      <c r="C120" s="134" t="s">
        <v>84</v>
      </c>
      <c r="D120" s="194"/>
      <c r="E120" s="146">
        <v>12</v>
      </c>
      <c r="F120" s="133">
        <v>30000</v>
      </c>
      <c r="G120" s="107">
        <f>D120*E120*F120</f>
        <v>0</v>
      </c>
      <c r="H120" s="160"/>
      <c r="I120" s="108" t="s">
        <v>570</v>
      </c>
      <c r="J120" s="108" t="str">
        <f>VLOOKUP(I120,Presupuesto!$B$11:$C$565,2,0)</f>
        <v>CONTRATOS ESPECIALES</v>
      </c>
      <c r="K120" s="92" t="str">
        <f t="shared" si="1"/>
        <v>Desarrollo e Innovación Curricular</v>
      </c>
      <c r="L120" s="92" t="s">
        <v>397</v>
      </c>
    </row>
    <row r="121" spans="3:12">
      <c r="C121" s="166" t="s">
        <v>58</v>
      </c>
      <c r="D121" s="157"/>
      <c r="E121" s="148">
        <v>0</v>
      </c>
      <c r="F121" s="111">
        <f>IF(E120=0,"",(G120/E120)/12*E120)</f>
        <v>0</v>
      </c>
      <c r="G121" s="91">
        <f>F121</f>
        <v>0</v>
      </c>
      <c r="H121" s="158"/>
      <c r="I121" s="95" t="s">
        <v>570</v>
      </c>
      <c r="J121" s="95" t="str">
        <f>VLOOKUP(I121,Presupuesto!$B$11:$C$565,2,0)</f>
        <v>CONTRATOS ESPECIALES</v>
      </c>
      <c r="K121" s="92" t="str">
        <f t="shared" si="1"/>
        <v>Desarrollo e Innovación Curricular</v>
      </c>
      <c r="L121" s="92" t="s">
        <v>396</v>
      </c>
    </row>
    <row r="122" spans="3:12" ht="15.75" thickBot="1">
      <c r="C122" s="167" t="s">
        <v>59</v>
      </c>
      <c r="D122" s="157"/>
      <c r="E122" s="148">
        <v>0</v>
      </c>
      <c r="F122" s="94">
        <f>IF(E120&lt;6,"",((E120-6)/12)*(G120/E120))</f>
        <v>0</v>
      </c>
      <c r="G122" s="91">
        <f>F122</f>
        <v>0</v>
      </c>
      <c r="H122" s="158"/>
      <c r="I122" s="95" t="s">
        <v>570</v>
      </c>
      <c r="J122" s="95" t="str">
        <f>VLOOKUP(I122,Presupuesto!$B$11:$C$565,2,0)</f>
        <v>CONTRATOS ESPECIALES</v>
      </c>
      <c r="K122" s="92" t="str">
        <f t="shared" si="1"/>
        <v>Desarrollo e Innovación Curricular</v>
      </c>
      <c r="L122" s="92" t="s">
        <v>401</v>
      </c>
    </row>
    <row r="123" spans="3:12" ht="15.75" thickBot="1">
      <c r="C123" s="134" t="s">
        <v>60</v>
      </c>
      <c r="D123" s="194">
        <v>1</v>
      </c>
      <c r="E123" s="146">
        <v>9</v>
      </c>
      <c r="F123" s="112">
        <v>30000</v>
      </c>
      <c r="G123" s="107">
        <f>D123*E123*F123</f>
        <v>270000</v>
      </c>
      <c r="H123" s="160" t="s">
        <v>1430</v>
      </c>
      <c r="I123" s="108" t="s">
        <v>711</v>
      </c>
      <c r="J123" s="108" t="str">
        <f>VLOOKUP(I123,Presupuesto!$B$11:$C$565,2,0)</f>
        <v>OTROS SERVICIOS TECNICOS Y PROFESIONALES</v>
      </c>
      <c r="K123" s="92" t="str">
        <f t="shared" si="1"/>
        <v>Desarrollo e Innovación Curricular</v>
      </c>
      <c r="L123" s="92" t="s">
        <v>396</v>
      </c>
    </row>
    <row r="124" spans="3:12">
      <c r="C124" s="166" t="s">
        <v>58</v>
      </c>
      <c r="D124" s="157"/>
      <c r="E124" s="148">
        <v>0</v>
      </c>
      <c r="F124" s="111">
        <f>IF(E123=0,"",(G123/E123)/12*E123)</f>
        <v>22500</v>
      </c>
      <c r="G124" s="91">
        <f>F124</f>
        <v>22500</v>
      </c>
      <c r="H124" s="158" t="s">
        <v>1430</v>
      </c>
      <c r="I124" s="95" t="s">
        <v>711</v>
      </c>
      <c r="J124" s="95" t="str">
        <f>VLOOKUP(I124,Presupuesto!$B$11:$C$565,2,0)</f>
        <v>OTROS SERVICIOS TECNICOS Y PROFESIONALES</v>
      </c>
      <c r="K124" s="92" t="str">
        <f t="shared" si="1"/>
        <v>Desarrollo e Innovación Curricular</v>
      </c>
      <c r="L124" s="92" t="s">
        <v>396</v>
      </c>
    </row>
    <row r="125" spans="3:12" ht="15.75" thickBot="1">
      <c r="C125" s="167" t="s">
        <v>59</v>
      </c>
      <c r="D125" s="157"/>
      <c r="E125" s="148">
        <v>0</v>
      </c>
      <c r="F125" s="94">
        <f>IF(E123&lt;6,"",((E123-6)/12)*(G123/E123))</f>
        <v>7500</v>
      </c>
      <c r="G125" s="91">
        <f>F125</f>
        <v>7500</v>
      </c>
      <c r="H125" s="158" t="s">
        <v>1430</v>
      </c>
      <c r="I125" s="95" t="s">
        <v>711</v>
      </c>
      <c r="J125" s="95" t="str">
        <f>VLOOKUP(I125,Presupuesto!$B$11:$C$565,2,0)</f>
        <v>OTROS SERVICIOS TECNICOS Y PROFESIONALES</v>
      </c>
      <c r="K125" s="92" t="str">
        <f t="shared" si="1"/>
        <v>Desarrollo e Innovación Curricular</v>
      </c>
      <c r="L125" s="92" t="s">
        <v>396</v>
      </c>
    </row>
    <row r="126" spans="3:12" ht="15.75" thickBot="1">
      <c r="C126" s="134" t="s">
        <v>61</v>
      </c>
      <c r="D126" s="194"/>
      <c r="E126" s="146">
        <v>12</v>
      </c>
      <c r="F126" s="112">
        <v>30000</v>
      </c>
      <c r="G126" s="107">
        <f>D126*E126*F126</f>
        <v>0</v>
      </c>
      <c r="H126" s="160"/>
      <c r="I126" s="108" t="s">
        <v>502</v>
      </c>
      <c r="J126" s="108" t="str">
        <f>VLOOKUP(I126,Presupuesto!$B$11:$C$565,2,0)</f>
        <v>SUELDOS Y SALARIOS PERMANENTES</v>
      </c>
      <c r="K126" s="92" t="str">
        <f t="shared" si="1"/>
        <v>Desarrollo e Innovación Curricular</v>
      </c>
      <c r="L126" s="92" t="s">
        <v>396</v>
      </c>
    </row>
    <row r="127" spans="3:12">
      <c r="C127" s="166" t="s">
        <v>58</v>
      </c>
      <c r="D127" s="164"/>
      <c r="E127" s="125">
        <v>0</v>
      </c>
      <c r="F127" s="113">
        <f>IF(E126=0,"",(G126/E126)/12*E126)</f>
        <v>0</v>
      </c>
      <c r="G127" s="114">
        <f>F127</f>
        <v>0</v>
      </c>
      <c r="H127" s="158"/>
      <c r="I127" s="95" t="s">
        <v>522</v>
      </c>
      <c r="J127" s="95" t="str">
        <f>VLOOKUP(I127,Presupuesto!$B$11:$C$565,2,0)</f>
        <v>AGUINALDO Y DECIMO CUARTO MES</v>
      </c>
      <c r="K127" s="92" t="str">
        <f t="shared" si="1"/>
        <v>Desarrollo e Innovación Curricular</v>
      </c>
      <c r="L127" s="92" t="s">
        <v>396</v>
      </c>
    </row>
    <row r="128" spans="3:12" ht="15.75" thickBot="1">
      <c r="C128" s="168" t="s">
        <v>59</v>
      </c>
      <c r="D128" s="156"/>
      <c r="E128" s="126">
        <v>0</v>
      </c>
      <c r="F128" s="99">
        <f>IF(E126&lt;6,"",((E126-6)/12)*(G126/E126))</f>
        <v>0</v>
      </c>
      <c r="G128" s="99">
        <f>F128</f>
        <v>0</v>
      </c>
      <c r="H128" s="156"/>
      <c r="I128" s="100" t="s">
        <v>525</v>
      </c>
      <c r="J128" s="118" t="str">
        <f>VLOOKUP(I128,Presupuesto!$B$11:$C$565,2,0)</f>
        <v>DECIMOCUARTO MES</v>
      </c>
      <c r="K128" s="100" t="str">
        <f t="shared" si="1"/>
        <v>Desarrollo e Innovación Curricular</v>
      </c>
      <c r="L128" s="118" t="s">
        <v>396</v>
      </c>
    </row>
    <row r="131" spans="3:12">
      <c r="C131" s="69" t="s">
        <v>54</v>
      </c>
      <c r="D131" s="73"/>
      <c r="E131" s="69"/>
      <c r="F131" s="69"/>
      <c r="G131" s="69"/>
      <c r="H131" s="73"/>
      <c r="I131" s="69"/>
      <c r="J131" s="69"/>
    </row>
    <row r="132" spans="3:12" ht="15.75" thickBot="1">
      <c r="C132" s="172"/>
      <c r="D132" s="73"/>
      <c r="E132" s="172"/>
      <c r="F132" s="172"/>
      <c r="G132" s="172"/>
      <c r="H132" s="73"/>
      <c r="I132" s="172"/>
      <c r="J132" s="172"/>
    </row>
    <row r="133" spans="3:12" ht="15.75" thickBot="1">
      <c r="C133" s="68" t="s">
        <v>43</v>
      </c>
      <c r="D133" s="30">
        <f>SUM(G140:G190)</f>
        <v>97500</v>
      </c>
      <c r="E133" s="87"/>
      <c r="F133" s="87"/>
      <c r="G133" s="87"/>
      <c r="H133" s="70"/>
      <c r="I133" s="70"/>
      <c r="J133" s="70"/>
    </row>
    <row r="134" spans="3:12">
      <c r="D134" s="31"/>
      <c r="E134" s="87"/>
      <c r="F134" s="87"/>
      <c r="G134" s="87"/>
      <c r="H134" s="70"/>
      <c r="I134" s="70"/>
      <c r="J134" s="70"/>
    </row>
    <row r="135" spans="3:12">
      <c r="D135" s="31"/>
      <c r="E135" s="87"/>
      <c r="F135" s="87"/>
      <c r="G135" s="87"/>
      <c r="H135" s="70"/>
      <c r="I135" s="70"/>
      <c r="J135" s="70"/>
    </row>
    <row r="136" spans="3:12" ht="15.75">
      <c r="C136" s="199" t="s">
        <v>394</v>
      </c>
      <c r="D136" s="200" t="s">
        <v>2055</v>
      </c>
      <c r="E136" s="87"/>
      <c r="F136" s="87"/>
      <c r="G136" s="87"/>
      <c r="H136" s="70"/>
      <c r="I136" s="70"/>
      <c r="J136" s="70"/>
    </row>
    <row r="137" spans="3:12" ht="18.75">
      <c r="C137" s="203" t="str">
        <f>IFERROR(VLOOKUP(D136,'Desarrollo e Innov. Curricular'!$G:$H,2,FALSE),IFERROR(VLOOKUP(D136,'Investigación Científica'!$G:$H,2,FALSE),IFERROR(VLOOKUP(D136,'Vinculación Univ. Sociedad'!$G:$H,2,FALSE),IFERROR(VLOOKUP(D136,'Docencia y Profesorado Universi'!$G:$H,2,FALSE),IFERROR(VLOOKUP(D136,'Estudiantes y Graduados'!$G:$H,2,FALSE),IFERROR(VLOOKUP(D136,'10Gestion Administrativa'!$G:$H,2,FALSE),IFERROR(VLOOKUP(D136,'Gestión Académica'!$G:$H,2,FALSE),IFERROR(VLOOKUP(D136,'Aseguramiento de la Calidad'!$G:$H,2,FALSE),IFERROR(VLOOKUP(D136,'Gestión del Conocimiento'!$G:$H,2,FALSE),IFERROR(VLOOKUP(D136,'Gobernabilidad y Procesos...'!$G:$H,2,FALSE),IFERROR(VLOOKUP(D136,'Gestión del Talento Humano'!$G:$H,2,FALSE),IFERROR(VLOOKUP(D136,'Internacionalización de la E.S.'!$G:$H,2,FALSE),IFERROR(VLOOKUP(D136,'Cultura de Innovación Insti...'!$G:$H,2,FALSE),VLOOKUP(D136,'Lo Esencial de la Reforma Univ.'!$G:$H,2,0))))))))))))))</f>
        <v>6. Gestionar el diplomado en investigación científica conforme a las distintas áreas de la Facultad.</v>
      </c>
      <c r="D137" s="31"/>
      <c r="E137" s="87"/>
      <c r="F137" s="87"/>
      <c r="G137" s="87"/>
      <c r="H137" s="70"/>
      <c r="I137" s="70"/>
      <c r="J137" s="70"/>
    </row>
    <row r="138" spans="3:12" ht="15.75" thickBot="1">
      <c r="C138" s="172"/>
      <c r="D138" s="31"/>
      <c r="E138" s="87"/>
      <c r="F138" s="87"/>
      <c r="G138" s="87"/>
      <c r="H138" s="70"/>
      <c r="I138" s="70"/>
      <c r="J138" s="70"/>
    </row>
    <row r="139" spans="3:12" ht="30.75" thickBot="1">
      <c r="C139" s="128" t="s">
        <v>44</v>
      </c>
      <c r="D139" s="132" t="s">
        <v>55</v>
      </c>
      <c r="E139" s="165" t="s">
        <v>56</v>
      </c>
      <c r="F139" s="132" t="s">
        <v>57</v>
      </c>
      <c r="G139" s="129" t="s">
        <v>27</v>
      </c>
      <c r="H139" s="127" t="s">
        <v>133</v>
      </c>
      <c r="I139" s="130" t="s">
        <v>46</v>
      </c>
      <c r="J139" s="130" t="s">
        <v>134</v>
      </c>
      <c r="K139" s="130" t="s">
        <v>412</v>
      </c>
      <c r="L139" s="130" t="s">
        <v>413</v>
      </c>
    </row>
    <row r="140" spans="3:12" ht="15.75" thickBot="1">
      <c r="C140" s="131" t="s">
        <v>488</v>
      </c>
      <c r="D140" s="194"/>
      <c r="E140" s="146">
        <v>12</v>
      </c>
      <c r="F140" s="253">
        <f>HLOOKUP($C140,$BZ$2:$CM$3,2,0)</f>
        <v>41436.800000000003</v>
      </c>
      <c r="G140" s="107">
        <f>D140*E140*F140</f>
        <v>0</v>
      </c>
      <c r="H140" s="160"/>
      <c r="I140" s="108" t="s">
        <v>502</v>
      </c>
      <c r="J140" s="108" t="str">
        <f>VLOOKUP(I140,Presupuesto!$B$11:$C$565,2,0)</f>
        <v>SUELDOS Y SALARIOS PERMANENTES</v>
      </c>
      <c r="K140" s="213" t="s">
        <v>1371</v>
      </c>
      <c r="L140" s="92" t="s">
        <v>396</v>
      </c>
    </row>
    <row r="141" spans="3:12">
      <c r="C141" s="166" t="s">
        <v>58</v>
      </c>
      <c r="D141" s="157"/>
      <c r="E141" s="148">
        <v>0</v>
      </c>
      <c r="F141" s="94">
        <f>IF(E140=0,"",(G140/E140)/12*E140)</f>
        <v>0</v>
      </c>
      <c r="G141" s="91">
        <f>F141</f>
        <v>0</v>
      </c>
      <c r="H141" s="158" t="s">
        <v>1430</v>
      </c>
      <c r="I141" s="110" t="s">
        <v>522</v>
      </c>
      <c r="J141" s="110" t="str">
        <f>VLOOKUP(I141,Presupuesto!$B$11:$C$565,2,0)</f>
        <v>AGUINALDO Y DECIMO CUARTO MES</v>
      </c>
      <c r="K141" s="92" t="str">
        <f>$K$17</f>
        <v>Desarrollo e Innovación Curricular</v>
      </c>
      <c r="L141" s="92" t="s">
        <v>414</v>
      </c>
    </row>
    <row r="142" spans="3:12" ht="15.75" thickBot="1">
      <c r="C142" s="167" t="s">
        <v>59</v>
      </c>
      <c r="D142" s="157"/>
      <c r="E142" s="148">
        <v>0</v>
      </c>
      <c r="F142" s="111">
        <f>IF(E140&lt;6,"",((E140-6)/12)*(G140/E140))</f>
        <v>0</v>
      </c>
      <c r="G142" s="91">
        <f>F142</f>
        <v>0</v>
      </c>
      <c r="H142" s="158"/>
      <c r="I142" s="95" t="s">
        <v>525</v>
      </c>
      <c r="J142" s="95" t="str">
        <f>VLOOKUP(I142,Presupuesto!$B$11:$C$565,2,0)</f>
        <v>DECIMOCUARTO MES</v>
      </c>
      <c r="K142" s="92" t="str">
        <f t="shared" ref="K142:K190" si="2">$K$17</f>
        <v>Desarrollo e Innovación Curricular</v>
      </c>
      <c r="L142" s="92" t="s">
        <v>397</v>
      </c>
    </row>
    <row r="143" spans="3:12" ht="15.75" thickBot="1">
      <c r="C143" s="131" t="s">
        <v>489</v>
      </c>
      <c r="D143" s="194"/>
      <c r="E143" s="146">
        <v>12</v>
      </c>
      <c r="F143" s="253">
        <f>HLOOKUP($C143,$BZ$2:$CM$3,2,0)</f>
        <v>37669.82</v>
      </c>
      <c r="G143" s="107">
        <f>D143*E143*F143</f>
        <v>0</v>
      </c>
      <c r="H143" s="160"/>
      <c r="I143" s="108" t="s">
        <v>502</v>
      </c>
      <c r="J143" s="108" t="str">
        <f>VLOOKUP(I143,Presupuesto!$B$11:$C$565,2,0)</f>
        <v>SUELDOS Y SALARIOS PERMANENTES</v>
      </c>
      <c r="K143" s="92" t="str">
        <f t="shared" si="2"/>
        <v>Desarrollo e Innovación Curricular</v>
      </c>
      <c r="L143" s="92" t="s">
        <v>397</v>
      </c>
    </row>
    <row r="144" spans="3:12">
      <c r="C144" s="166" t="s">
        <v>58</v>
      </c>
      <c r="D144" s="157"/>
      <c r="E144" s="148">
        <v>0</v>
      </c>
      <c r="F144" s="94">
        <f>IF(E143=0,"",(G143/E143)/12*E143)</f>
        <v>0</v>
      </c>
      <c r="G144" s="91">
        <f>F144</f>
        <v>0</v>
      </c>
      <c r="H144" s="158"/>
      <c r="I144" s="110" t="s">
        <v>522</v>
      </c>
      <c r="J144" s="110" t="str">
        <f>VLOOKUP(I144,Presupuesto!$B$11:$C$565,2,0)</f>
        <v>AGUINALDO Y DECIMO CUARTO MES</v>
      </c>
      <c r="K144" s="92" t="str">
        <f t="shared" si="2"/>
        <v>Desarrollo e Innovación Curricular</v>
      </c>
      <c r="L144" s="92" t="s">
        <v>397</v>
      </c>
    </row>
    <row r="145" spans="3:12" ht="15.75" thickBot="1">
      <c r="C145" s="167" t="s">
        <v>59</v>
      </c>
      <c r="D145" s="157"/>
      <c r="E145" s="148">
        <v>0</v>
      </c>
      <c r="F145" s="111">
        <f>IF(E143&lt;6,"",((E143-6)/12)*(G143/E143))</f>
        <v>0</v>
      </c>
      <c r="G145" s="91">
        <f>F145</f>
        <v>0</v>
      </c>
      <c r="H145" s="158"/>
      <c r="I145" s="95" t="s">
        <v>525</v>
      </c>
      <c r="J145" s="95" t="str">
        <f>VLOOKUP(I145,Presupuesto!$B$11:$C$565,2,0)</f>
        <v>DECIMOCUARTO MES</v>
      </c>
      <c r="K145" s="92" t="str">
        <f t="shared" si="2"/>
        <v>Desarrollo e Innovación Curricular</v>
      </c>
      <c r="L145" s="92" t="s">
        <v>397</v>
      </c>
    </row>
    <row r="146" spans="3:12" ht="15.75" thickBot="1">
      <c r="C146" s="131" t="s">
        <v>490</v>
      </c>
      <c r="D146" s="194"/>
      <c r="E146" s="146">
        <v>12</v>
      </c>
      <c r="F146" s="253">
        <f>HLOOKUP($C146,$BZ$2:$CM$3,2,0)</f>
        <v>33902.839999999997</v>
      </c>
      <c r="G146" s="107">
        <f>D146*E146*F146</f>
        <v>0</v>
      </c>
      <c r="H146" s="160"/>
      <c r="I146" s="108" t="s">
        <v>502</v>
      </c>
      <c r="J146" s="108" t="str">
        <f>VLOOKUP(I146,Presupuesto!$B$11:$C$565,2,0)</f>
        <v>SUELDOS Y SALARIOS PERMANENTES</v>
      </c>
      <c r="K146" s="92" t="str">
        <f t="shared" si="2"/>
        <v>Desarrollo e Innovación Curricular</v>
      </c>
      <c r="L146" s="92" t="s">
        <v>397</v>
      </c>
    </row>
    <row r="147" spans="3:12">
      <c r="C147" s="166" t="s">
        <v>58</v>
      </c>
      <c r="D147" s="157"/>
      <c r="E147" s="148">
        <v>0</v>
      </c>
      <c r="F147" s="94">
        <f>IF(E146=0,"",(G146/E146)/12*E146)</f>
        <v>0</v>
      </c>
      <c r="G147" s="91">
        <f>F147</f>
        <v>0</v>
      </c>
      <c r="H147" s="158"/>
      <c r="I147" s="110" t="s">
        <v>522</v>
      </c>
      <c r="J147" s="110" t="str">
        <f>VLOOKUP(I147,Presupuesto!$B$11:$C$565,2,0)</f>
        <v>AGUINALDO Y DECIMO CUARTO MES</v>
      </c>
      <c r="K147" s="92" t="str">
        <f t="shared" si="2"/>
        <v>Desarrollo e Innovación Curricular</v>
      </c>
      <c r="L147" s="92" t="s">
        <v>397</v>
      </c>
    </row>
    <row r="148" spans="3:12" ht="15.75" thickBot="1">
      <c r="C148" s="167" t="s">
        <v>59</v>
      </c>
      <c r="D148" s="157"/>
      <c r="E148" s="148">
        <v>0</v>
      </c>
      <c r="F148" s="111">
        <f>IF(E146&lt;6,"",((E146-6)/12)*(G146/E146))</f>
        <v>0</v>
      </c>
      <c r="G148" s="91">
        <f>F148</f>
        <v>0</v>
      </c>
      <c r="H148" s="158"/>
      <c r="I148" s="95" t="s">
        <v>525</v>
      </c>
      <c r="J148" s="95" t="str">
        <f>VLOOKUP(I148,Presupuesto!$B$11:$C$565,2,0)</f>
        <v>DECIMOCUARTO MES</v>
      </c>
      <c r="K148" s="92" t="str">
        <f t="shared" si="2"/>
        <v>Desarrollo e Innovación Curricular</v>
      </c>
      <c r="L148" s="92" t="s">
        <v>397</v>
      </c>
    </row>
    <row r="149" spans="3:12" ht="15.75" thickBot="1">
      <c r="C149" s="131" t="s">
        <v>491</v>
      </c>
      <c r="D149" s="194"/>
      <c r="E149" s="146">
        <v>12</v>
      </c>
      <c r="F149" s="253">
        <f>HLOOKUP($C149,$BZ$2:$CM$3,2,0)</f>
        <v>30135.85</v>
      </c>
      <c r="G149" s="107">
        <f>D149*E149*F149</f>
        <v>0</v>
      </c>
      <c r="H149" s="160"/>
      <c r="I149" s="108" t="s">
        <v>502</v>
      </c>
      <c r="J149" s="108" t="str">
        <f>VLOOKUP(I149,Presupuesto!$B$11:$C$565,2,0)</f>
        <v>SUELDOS Y SALARIOS PERMANENTES</v>
      </c>
      <c r="K149" s="92" t="str">
        <f t="shared" si="2"/>
        <v>Desarrollo e Innovación Curricular</v>
      </c>
      <c r="L149" s="92" t="s">
        <v>397</v>
      </c>
    </row>
    <row r="150" spans="3:12">
      <c r="C150" s="166" t="s">
        <v>58</v>
      </c>
      <c r="D150" s="157"/>
      <c r="E150" s="148">
        <v>0</v>
      </c>
      <c r="F150" s="94">
        <f>IF(E149=0,"",(G149/E149)/12*E149)</f>
        <v>0</v>
      </c>
      <c r="G150" s="91">
        <f>F150</f>
        <v>0</v>
      </c>
      <c r="H150" s="158"/>
      <c r="I150" s="110" t="s">
        <v>522</v>
      </c>
      <c r="J150" s="110" t="str">
        <f>VLOOKUP(I150,Presupuesto!$B$11:$C$565,2,0)</f>
        <v>AGUINALDO Y DECIMO CUARTO MES</v>
      </c>
      <c r="K150" s="92" t="str">
        <f t="shared" si="2"/>
        <v>Desarrollo e Innovación Curricular</v>
      </c>
      <c r="L150" s="92" t="s">
        <v>397</v>
      </c>
    </row>
    <row r="151" spans="3:12" ht="15.75" thickBot="1">
      <c r="C151" s="167" t="s">
        <v>59</v>
      </c>
      <c r="D151" s="157"/>
      <c r="E151" s="148">
        <v>0</v>
      </c>
      <c r="F151" s="111">
        <f>IF(E149&lt;6,"",((E149-6)/12)*(G149/E149))</f>
        <v>0</v>
      </c>
      <c r="G151" s="91">
        <f>F151</f>
        <v>0</v>
      </c>
      <c r="H151" s="158"/>
      <c r="I151" s="95" t="s">
        <v>525</v>
      </c>
      <c r="J151" s="95" t="str">
        <f>VLOOKUP(I151,Presupuesto!$B$11:$C$565,2,0)</f>
        <v>DECIMOCUARTO MES</v>
      </c>
      <c r="K151" s="92" t="str">
        <f t="shared" si="2"/>
        <v>Desarrollo e Innovación Curricular</v>
      </c>
      <c r="L151" s="92" t="s">
        <v>397</v>
      </c>
    </row>
    <row r="152" spans="3:12" ht="15.75" thickBot="1">
      <c r="C152" s="131" t="s">
        <v>492</v>
      </c>
      <c r="D152" s="194"/>
      <c r="E152" s="146">
        <v>12</v>
      </c>
      <c r="F152" s="253">
        <f>HLOOKUP($C152,$BZ$2:$CM$3,2,0)</f>
        <v>28252.36</v>
      </c>
      <c r="G152" s="107">
        <f>D152*E152*F152</f>
        <v>0</v>
      </c>
      <c r="H152" s="160"/>
      <c r="I152" s="108" t="s">
        <v>502</v>
      </c>
      <c r="J152" s="108" t="str">
        <f>VLOOKUP(I152,Presupuesto!$B$11:$C$565,2,0)</f>
        <v>SUELDOS Y SALARIOS PERMANENTES</v>
      </c>
      <c r="K152" s="92" t="str">
        <f t="shared" si="2"/>
        <v>Desarrollo e Innovación Curricular</v>
      </c>
      <c r="L152" s="92" t="s">
        <v>397</v>
      </c>
    </row>
    <row r="153" spans="3:12">
      <c r="C153" s="166" t="s">
        <v>58</v>
      </c>
      <c r="D153" s="157"/>
      <c r="E153" s="148">
        <v>0</v>
      </c>
      <c r="F153" s="94">
        <f>IF(E152=0,"",(G152/E152)/12*E152)</f>
        <v>0</v>
      </c>
      <c r="G153" s="91">
        <f>F153</f>
        <v>0</v>
      </c>
      <c r="H153" s="158"/>
      <c r="I153" s="110" t="s">
        <v>522</v>
      </c>
      <c r="J153" s="110" t="str">
        <f>VLOOKUP(I153,Presupuesto!$B$11:$C$565,2,0)</f>
        <v>AGUINALDO Y DECIMO CUARTO MES</v>
      </c>
      <c r="K153" s="92" t="str">
        <f t="shared" si="2"/>
        <v>Desarrollo e Innovación Curricular</v>
      </c>
      <c r="L153" s="92" t="s">
        <v>397</v>
      </c>
    </row>
    <row r="154" spans="3:12" ht="15.75" thickBot="1">
      <c r="C154" s="167" t="s">
        <v>59</v>
      </c>
      <c r="D154" s="157"/>
      <c r="E154" s="148">
        <v>0</v>
      </c>
      <c r="F154" s="111">
        <f>IF(E152&lt;6,"",((E152-6)/12)*(G152/E152))</f>
        <v>0</v>
      </c>
      <c r="G154" s="91">
        <f>F154</f>
        <v>0</v>
      </c>
      <c r="H154" s="158"/>
      <c r="I154" s="95" t="s">
        <v>525</v>
      </c>
      <c r="J154" s="95" t="str">
        <f>VLOOKUP(I154,Presupuesto!$B$11:$C$565,2,0)</f>
        <v>DECIMOCUARTO MES</v>
      </c>
      <c r="K154" s="92" t="str">
        <f t="shared" si="2"/>
        <v>Desarrollo e Innovación Curricular</v>
      </c>
      <c r="L154" s="92" t="s">
        <v>397</v>
      </c>
    </row>
    <row r="155" spans="3:12" ht="15.75" thickBot="1">
      <c r="C155" s="131" t="s">
        <v>493</v>
      </c>
      <c r="D155" s="194"/>
      <c r="E155" s="146">
        <v>12</v>
      </c>
      <c r="F155" s="253">
        <f>HLOOKUP($C155,$BZ$2:$CM$3,2,0)</f>
        <v>26368.87</v>
      </c>
      <c r="G155" s="107">
        <f>D155*E155*F155</f>
        <v>0</v>
      </c>
      <c r="H155" s="160"/>
      <c r="I155" s="108" t="s">
        <v>502</v>
      </c>
      <c r="J155" s="108" t="str">
        <f>VLOOKUP(I155,Presupuesto!$B$11:$C$565,2,0)</f>
        <v>SUELDOS Y SALARIOS PERMANENTES</v>
      </c>
      <c r="K155" s="92" t="str">
        <f t="shared" si="2"/>
        <v>Desarrollo e Innovación Curricular</v>
      </c>
      <c r="L155" s="92" t="s">
        <v>397</v>
      </c>
    </row>
    <row r="156" spans="3:12">
      <c r="C156" s="166" t="s">
        <v>58</v>
      </c>
      <c r="D156" s="157"/>
      <c r="E156" s="148">
        <v>0</v>
      </c>
      <c r="F156" s="94">
        <f>IF(E155=0,"",(G155/E155)/12*E155)</f>
        <v>0</v>
      </c>
      <c r="G156" s="91">
        <f>F156</f>
        <v>0</v>
      </c>
      <c r="H156" s="158"/>
      <c r="I156" s="110" t="s">
        <v>522</v>
      </c>
      <c r="J156" s="110" t="str">
        <f>VLOOKUP(I156,Presupuesto!$B$11:$C$565,2,0)</f>
        <v>AGUINALDO Y DECIMO CUARTO MES</v>
      </c>
      <c r="K156" s="92" t="str">
        <f t="shared" si="2"/>
        <v>Desarrollo e Innovación Curricular</v>
      </c>
      <c r="L156" s="92" t="s">
        <v>397</v>
      </c>
    </row>
    <row r="157" spans="3:12" ht="15.75" thickBot="1">
      <c r="C157" s="167" t="s">
        <v>59</v>
      </c>
      <c r="D157" s="157"/>
      <c r="E157" s="148">
        <v>0</v>
      </c>
      <c r="F157" s="111">
        <f>IF(E155&lt;6,"",((E155-6)/12)*(G155/E155))</f>
        <v>0</v>
      </c>
      <c r="G157" s="91">
        <f>F157</f>
        <v>0</v>
      </c>
      <c r="H157" s="158"/>
      <c r="I157" s="95" t="s">
        <v>525</v>
      </c>
      <c r="J157" s="95" t="str">
        <f>VLOOKUP(I157,Presupuesto!$B$11:$C$565,2,0)</f>
        <v>DECIMOCUARTO MES</v>
      </c>
      <c r="K157" s="92" t="str">
        <f t="shared" si="2"/>
        <v>Desarrollo e Innovación Curricular</v>
      </c>
      <c r="L157" s="92" t="s">
        <v>397</v>
      </c>
    </row>
    <row r="158" spans="3:12" ht="15.75" thickBot="1">
      <c r="C158" s="131" t="s">
        <v>494</v>
      </c>
      <c r="D158" s="194"/>
      <c r="E158" s="146">
        <v>12</v>
      </c>
      <c r="F158" s="253">
        <f>HLOOKUP($C158,$BZ$2:$CM$3,2,0)</f>
        <v>17893.16</v>
      </c>
      <c r="G158" s="107">
        <f>D158*E158*F158</f>
        <v>0</v>
      </c>
      <c r="H158" s="160"/>
      <c r="I158" s="108" t="s">
        <v>502</v>
      </c>
      <c r="J158" s="108" t="str">
        <f>VLOOKUP(I158,Presupuesto!$B$11:$C$565,2,0)</f>
        <v>SUELDOS Y SALARIOS PERMANENTES</v>
      </c>
      <c r="K158" s="92" t="str">
        <f t="shared" si="2"/>
        <v>Desarrollo e Innovación Curricular</v>
      </c>
      <c r="L158" s="92" t="s">
        <v>397</v>
      </c>
    </row>
    <row r="159" spans="3:12">
      <c r="C159" s="166" t="s">
        <v>58</v>
      </c>
      <c r="D159" s="157"/>
      <c r="E159" s="148">
        <v>0</v>
      </c>
      <c r="F159" s="94">
        <f>IF(E158=0,"",(G158/E158)/12*E158)</f>
        <v>0</v>
      </c>
      <c r="G159" s="91">
        <f>F159</f>
        <v>0</v>
      </c>
      <c r="H159" s="158"/>
      <c r="I159" s="110" t="s">
        <v>522</v>
      </c>
      <c r="J159" s="110" t="str">
        <f>VLOOKUP(I159,Presupuesto!$B$11:$C$565,2,0)</f>
        <v>AGUINALDO Y DECIMO CUARTO MES</v>
      </c>
      <c r="K159" s="92" t="str">
        <f t="shared" si="2"/>
        <v>Desarrollo e Innovación Curricular</v>
      </c>
      <c r="L159" s="92" t="s">
        <v>397</v>
      </c>
    </row>
    <row r="160" spans="3:12" ht="15.75" thickBot="1">
      <c r="C160" s="167" t="s">
        <v>59</v>
      </c>
      <c r="D160" s="157"/>
      <c r="E160" s="148">
        <v>0</v>
      </c>
      <c r="F160" s="111">
        <f>IF(E158&lt;6,"",((E158-6)/12)*(G158/E158))</f>
        <v>0</v>
      </c>
      <c r="G160" s="91">
        <f>F160</f>
        <v>0</v>
      </c>
      <c r="H160" s="158"/>
      <c r="I160" s="95" t="s">
        <v>525</v>
      </c>
      <c r="J160" s="95" t="str">
        <f>VLOOKUP(I160,Presupuesto!$B$11:$C$565,2,0)</f>
        <v>DECIMOCUARTO MES</v>
      </c>
      <c r="K160" s="92" t="str">
        <f t="shared" si="2"/>
        <v>Desarrollo e Innovación Curricular</v>
      </c>
      <c r="L160" s="92" t="s">
        <v>397</v>
      </c>
    </row>
    <row r="161" spans="3:12" ht="15.75" thickBot="1">
      <c r="C161" s="131" t="s">
        <v>495</v>
      </c>
      <c r="D161" s="194"/>
      <c r="E161" s="146">
        <v>12</v>
      </c>
      <c r="F161" s="253">
        <f>HLOOKUP($C161,$BZ$2:$CM$3,2,0)</f>
        <v>16951.419999999998</v>
      </c>
      <c r="G161" s="107">
        <f>D161*E161*F161</f>
        <v>0</v>
      </c>
      <c r="H161" s="160"/>
      <c r="I161" s="108" t="s">
        <v>502</v>
      </c>
      <c r="J161" s="108" t="str">
        <f>VLOOKUP(I161,Presupuesto!$B$11:$C$565,2,0)</f>
        <v>SUELDOS Y SALARIOS PERMANENTES</v>
      </c>
      <c r="K161" s="92" t="str">
        <f t="shared" si="2"/>
        <v>Desarrollo e Innovación Curricular</v>
      </c>
      <c r="L161" s="92" t="s">
        <v>397</v>
      </c>
    </row>
    <row r="162" spans="3:12">
      <c r="C162" s="166" t="s">
        <v>58</v>
      </c>
      <c r="D162" s="157"/>
      <c r="E162" s="148">
        <v>0</v>
      </c>
      <c r="F162" s="94">
        <f>IF(E161=0,"",(G161/E161)/12*E161)</f>
        <v>0</v>
      </c>
      <c r="G162" s="91">
        <f>F162</f>
        <v>0</v>
      </c>
      <c r="H162" s="158"/>
      <c r="I162" s="110" t="s">
        <v>522</v>
      </c>
      <c r="J162" s="110" t="str">
        <f>VLOOKUP(I162,Presupuesto!$B$11:$C$565,2,0)</f>
        <v>AGUINALDO Y DECIMO CUARTO MES</v>
      </c>
      <c r="K162" s="92" t="str">
        <f t="shared" si="2"/>
        <v>Desarrollo e Innovación Curricular</v>
      </c>
      <c r="L162" s="92" t="s">
        <v>397</v>
      </c>
    </row>
    <row r="163" spans="3:12" ht="15.75" thickBot="1">
      <c r="C163" s="167" t="s">
        <v>59</v>
      </c>
      <c r="D163" s="157"/>
      <c r="E163" s="148">
        <v>0</v>
      </c>
      <c r="F163" s="111">
        <f>IF(E161&lt;6,"",((E161-6)/12)*(G161/E161))</f>
        <v>0</v>
      </c>
      <c r="G163" s="91">
        <f>F163</f>
        <v>0</v>
      </c>
      <c r="H163" s="158"/>
      <c r="I163" s="95" t="s">
        <v>525</v>
      </c>
      <c r="J163" s="95" t="str">
        <f>VLOOKUP(I163,Presupuesto!$B$11:$C$565,2,0)</f>
        <v>DECIMOCUARTO MES</v>
      </c>
      <c r="K163" s="92" t="str">
        <f t="shared" si="2"/>
        <v>Desarrollo e Innovación Curricular</v>
      </c>
      <c r="L163" s="92" t="s">
        <v>397</v>
      </c>
    </row>
    <row r="164" spans="3:12" ht="15.75" thickBot="1">
      <c r="C164" s="131" t="s">
        <v>496</v>
      </c>
      <c r="D164" s="194"/>
      <c r="E164" s="146">
        <v>12</v>
      </c>
      <c r="F164" s="253">
        <f>HLOOKUP($C164,$BZ$2:$CM$3,2,0)</f>
        <v>13184.44</v>
      </c>
      <c r="G164" s="107">
        <f>D164*E164*F164</f>
        <v>0</v>
      </c>
      <c r="H164" s="160"/>
      <c r="I164" s="108" t="s">
        <v>502</v>
      </c>
      <c r="J164" s="108" t="str">
        <f>VLOOKUP(I164,Presupuesto!$B$11:$C$565,2,0)</f>
        <v>SUELDOS Y SALARIOS PERMANENTES</v>
      </c>
      <c r="K164" s="92" t="str">
        <f t="shared" si="2"/>
        <v>Desarrollo e Innovación Curricular</v>
      </c>
      <c r="L164" s="92" t="s">
        <v>397</v>
      </c>
    </row>
    <row r="165" spans="3:12">
      <c r="C165" s="166" t="s">
        <v>58</v>
      </c>
      <c r="D165" s="157"/>
      <c r="E165" s="148">
        <v>0</v>
      </c>
      <c r="F165" s="94">
        <f>IF(E164=0,"",(G164/E164)/12*E164)</f>
        <v>0</v>
      </c>
      <c r="G165" s="91">
        <f>F165</f>
        <v>0</v>
      </c>
      <c r="H165" s="158"/>
      <c r="I165" s="110" t="s">
        <v>522</v>
      </c>
      <c r="J165" s="110" t="str">
        <f>VLOOKUP(I165,Presupuesto!$B$11:$C$565,2,0)</f>
        <v>AGUINALDO Y DECIMO CUARTO MES</v>
      </c>
      <c r="K165" s="92" t="str">
        <f t="shared" si="2"/>
        <v>Desarrollo e Innovación Curricular</v>
      </c>
      <c r="L165" s="92" t="s">
        <v>397</v>
      </c>
    </row>
    <row r="166" spans="3:12" ht="15.75" thickBot="1">
      <c r="C166" s="167" t="s">
        <v>59</v>
      </c>
      <c r="D166" s="157"/>
      <c r="E166" s="148">
        <v>0</v>
      </c>
      <c r="F166" s="111">
        <f>IF(E164&lt;6,"",((E164-6)/12)*(G164/E164))</f>
        <v>0</v>
      </c>
      <c r="G166" s="91">
        <f>F166</f>
        <v>0</v>
      </c>
      <c r="H166" s="158"/>
      <c r="I166" s="95" t="s">
        <v>525</v>
      </c>
      <c r="J166" s="95" t="str">
        <f>VLOOKUP(I166,Presupuesto!$B$11:$C$565,2,0)</f>
        <v>DECIMOCUARTO MES</v>
      </c>
      <c r="K166" s="92" t="str">
        <f t="shared" si="2"/>
        <v>Desarrollo e Innovación Curricular</v>
      </c>
      <c r="L166" s="92" t="s">
        <v>397</v>
      </c>
    </row>
    <row r="167" spans="3:12" ht="15.75" thickBot="1">
      <c r="C167" s="131" t="s">
        <v>497</v>
      </c>
      <c r="D167" s="194"/>
      <c r="E167" s="146">
        <v>12</v>
      </c>
      <c r="F167" s="253">
        <f>HLOOKUP($C167,$BZ$2:$CM$3,2,0)</f>
        <v>15032.56</v>
      </c>
      <c r="G167" s="107">
        <f>D167*E167*F167</f>
        <v>0</v>
      </c>
      <c r="H167" s="160"/>
      <c r="I167" s="108" t="s">
        <v>502</v>
      </c>
      <c r="J167" s="108" t="str">
        <f>VLOOKUP(I167,Presupuesto!$B$11:$C$565,2,0)</f>
        <v>SUELDOS Y SALARIOS PERMANENTES</v>
      </c>
      <c r="K167" s="92" t="str">
        <f t="shared" si="2"/>
        <v>Desarrollo e Innovación Curricular</v>
      </c>
      <c r="L167" s="92" t="s">
        <v>397</v>
      </c>
    </row>
    <row r="168" spans="3:12">
      <c r="C168" s="166" t="s">
        <v>58</v>
      </c>
      <c r="D168" s="157"/>
      <c r="E168" s="148">
        <v>0</v>
      </c>
      <c r="F168" s="94">
        <f>IF(E167=0,"",(G167/E167)/12*E167)</f>
        <v>0</v>
      </c>
      <c r="G168" s="91">
        <f>F168</f>
        <v>0</v>
      </c>
      <c r="H168" s="158"/>
      <c r="I168" s="110" t="s">
        <v>522</v>
      </c>
      <c r="J168" s="110" t="str">
        <f>VLOOKUP(I168,Presupuesto!$B$11:$C$565,2,0)</f>
        <v>AGUINALDO Y DECIMO CUARTO MES</v>
      </c>
      <c r="K168" s="92" t="str">
        <f t="shared" si="2"/>
        <v>Desarrollo e Innovación Curricular</v>
      </c>
      <c r="L168" s="92" t="s">
        <v>397</v>
      </c>
    </row>
    <row r="169" spans="3:12" ht="15.75" thickBot="1">
      <c r="C169" s="167" t="s">
        <v>59</v>
      </c>
      <c r="D169" s="157"/>
      <c r="E169" s="148">
        <v>0</v>
      </c>
      <c r="F169" s="111">
        <f>IF(E167&lt;6,"",((E167-6)/12)*(G167/E167))</f>
        <v>0</v>
      </c>
      <c r="G169" s="91">
        <f>F169</f>
        <v>0</v>
      </c>
      <c r="H169" s="158"/>
      <c r="I169" s="95" t="s">
        <v>525</v>
      </c>
      <c r="J169" s="95" t="str">
        <f>VLOOKUP(I169,Presupuesto!$B$11:$C$565,2,0)</f>
        <v>DECIMOCUARTO MES</v>
      </c>
      <c r="K169" s="92" t="str">
        <f t="shared" si="2"/>
        <v>Desarrollo e Innovación Curricular</v>
      </c>
      <c r="L169" s="92" t="s">
        <v>397</v>
      </c>
    </row>
    <row r="170" spans="3:12" ht="15.75" thickBot="1">
      <c r="C170" s="131" t="s">
        <v>498</v>
      </c>
      <c r="D170" s="194"/>
      <c r="E170" s="146">
        <v>12</v>
      </c>
      <c r="F170" s="253">
        <f>HLOOKUP($C170,$BZ$2:$CM$3,2,0)</f>
        <v>13264.02</v>
      </c>
      <c r="G170" s="107">
        <f>D170*E170*F170</f>
        <v>0</v>
      </c>
      <c r="H170" s="160"/>
      <c r="I170" s="108" t="s">
        <v>502</v>
      </c>
      <c r="J170" s="108" t="str">
        <f>VLOOKUP(I170,Presupuesto!$B$11:$C$565,2,0)</f>
        <v>SUELDOS Y SALARIOS PERMANENTES</v>
      </c>
      <c r="K170" s="92" t="str">
        <f t="shared" si="2"/>
        <v>Desarrollo e Innovación Curricular</v>
      </c>
      <c r="L170" s="92" t="s">
        <v>397</v>
      </c>
    </row>
    <row r="171" spans="3:12">
      <c r="C171" s="166" t="s">
        <v>58</v>
      </c>
      <c r="D171" s="157"/>
      <c r="E171" s="148">
        <v>0</v>
      </c>
      <c r="F171" s="94">
        <f>IF(E170=0,"",(G170/E170)/12*E170)</f>
        <v>0</v>
      </c>
      <c r="G171" s="91">
        <f>F171</f>
        <v>0</v>
      </c>
      <c r="H171" s="158"/>
      <c r="I171" s="110" t="s">
        <v>522</v>
      </c>
      <c r="J171" s="110" t="str">
        <f>VLOOKUP(I171,Presupuesto!$B$11:$C$565,2,0)</f>
        <v>AGUINALDO Y DECIMO CUARTO MES</v>
      </c>
      <c r="K171" s="92" t="str">
        <f t="shared" si="2"/>
        <v>Desarrollo e Innovación Curricular</v>
      </c>
      <c r="L171" s="92" t="s">
        <v>397</v>
      </c>
    </row>
    <row r="172" spans="3:12" ht="15.75" thickBot="1">
      <c r="C172" s="167" t="s">
        <v>59</v>
      </c>
      <c r="D172" s="157"/>
      <c r="E172" s="148">
        <v>0</v>
      </c>
      <c r="F172" s="111">
        <f>IF(E170&lt;6,"",((E170-6)/12)*(G170/E170))</f>
        <v>0</v>
      </c>
      <c r="G172" s="91">
        <f>F172</f>
        <v>0</v>
      </c>
      <c r="H172" s="158"/>
      <c r="I172" s="95" t="s">
        <v>525</v>
      </c>
      <c r="J172" s="95" t="str">
        <f>VLOOKUP(I172,Presupuesto!$B$11:$C$565,2,0)</f>
        <v>DECIMOCUARTO MES</v>
      </c>
      <c r="K172" s="92" t="str">
        <f t="shared" si="2"/>
        <v>Desarrollo e Innovación Curricular</v>
      </c>
      <c r="L172" s="92" t="s">
        <v>397</v>
      </c>
    </row>
    <row r="173" spans="3:12" ht="15.75" thickBot="1">
      <c r="C173" s="131" t="s">
        <v>499</v>
      </c>
      <c r="D173" s="194"/>
      <c r="E173" s="146">
        <v>12</v>
      </c>
      <c r="F173" s="253">
        <f>HLOOKUP($C173,$BZ$2:$CM$3,2,0)</f>
        <v>12379.75</v>
      </c>
      <c r="G173" s="107">
        <f>D173*E173*F173</f>
        <v>0</v>
      </c>
      <c r="H173" s="160"/>
      <c r="I173" s="108" t="s">
        <v>502</v>
      </c>
      <c r="J173" s="108" t="str">
        <f>VLOOKUP(I173,Presupuesto!$B$11:$C$565,2,0)</f>
        <v>SUELDOS Y SALARIOS PERMANENTES</v>
      </c>
      <c r="K173" s="92" t="str">
        <f t="shared" si="2"/>
        <v>Desarrollo e Innovación Curricular</v>
      </c>
      <c r="L173" s="92" t="s">
        <v>397</v>
      </c>
    </row>
    <row r="174" spans="3:12">
      <c r="C174" s="166" t="s">
        <v>58</v>
      </c>
      <c r="D174" s="157"/>
      <c r="E174" s="148">
        <v>0</v>
      </c>
      <c r="F174" s="94">
        <f>IF(E173=0,"",(G173/E173)/12*E173)</f>
        <v>0</v>
      </c>
      <c r="G174" s="91">
        <f>F174</f>
        <v>0</v>
      </c>
      <c r="H174" s="158"/>
      <c r="I174" s="110" t="s">
        <v>522</v>
      </c>
      <c r="J174" s="110" t="str">
        <f>VLOOKUP(I174,Presupuesto!$B$11:$C$565,2,0)</f>
        <v>AGUINALDO Y DECIMO CUARTO MES</v>
      </c>
      <c r="K174" s="92" t="str">
        <f t="shared" si="2"/>
        <v>Desarrollo e Innovación Curricular</v>
      </c>
      <c r="L174" s="92" t="s">
        <v>397</v>
      </c>
    </row>
    <row r="175" spans="3:12" ht="15.75" thickBot="1">
      <c r="C175" s="167" t="s">
        <v>59</v>
      </c>
      <c r="D175" s="157"/>
      <c r="E175" s="148">
        <v>0</v>
      </c>
      <c r="F175" s="111">
        <f>IF(E173&lt;6,"",((E173-6)/12)*(G173/E173))</f>
        <v>0</v>
      </c>
      <c r="G175" s="91">
        <f>F175</f>
        <v>0</v>
      </c>
      <c r="H175" s="158"/>
      <c r="I175" s="95" t="s">
        <v>525</v>
      </c>
      <c r="J175" s="95" t="str">
        <f>VLOOKUP(I175,Presupuesto!$B$11:$C$565,2,0)</f>
        <v>DECIMOCUARTO MES</v>
      </c>
      <c r="K175" s="92" t="str">
        <f t="shared" si="2"/>
        <v>Desarrollo e Innovación Curricular</v>
      </c>
      <c r="L175" s="92" t="s">
        <v>397</v>
      </c>
    </row>
    <row r="176" spans="3:12" ht="15.75" thickBot="1">
      <c r="C176" s="131" t="s">
        <v>500</v>
      </c>
      <c r="D176" s="194"/>
      <c r="E176" s="146">
        <v>12</v>
      </c>
      <c r="F176" s="253">
        <f>HLOOKUP($C176,$BZ$2:$CM$3,2,0)</f>
        <v>439.49</v>
      </c>
      <c r="G176" s="107">
        <f>D176*E176*F176</f>
        <v>0</v>
      </c>
      <c r="H176" s="160"/>
      <c r="I176" s="108" t="s">
        <v>502</v>
      </c>
      <c r="J176" s="108" t="str">
        <f>VLOOKUP(I176,Presupuesto!$B$11:$C$565,2,0)</f>
        <v>SUELDOS Y SALARIOS PERMANENTES</v>
      </c>
      <c r="K176" s="92" t="str">
        <f t="shared" si="2"/>
        <v>Desarrollo e Innovación Curricular</v>
      </c>
      <c r="L176" s="92" t="s">
        <v>397</v>
      </c>
    </row>
    <row r="177" spans="3:12">
      <c r="C177" s="166" t="s">
        <v>58</v>
      </c>
      <c r="D177" s="157"/>
      <c r="E177" s="148">
        <v>0</v>
      </c>
      <c r="F177" s="94">
        <f>IF(E176=0,"",(G176/E176)/12*E176)</f>
        <v>0</v>
      </c>
      <c r="G177" s="91">
        <f>F177</f>
        <v>0</v>
      </c>
      <c r="H177" s="158"/>
      <c r="I177" s="110" t="s">
        <v>522</v>
      </c>
      <c r="J177" s="110" t="str">
        <f>VLOOKUP(I177,Presupuesto!$B$11:$C$565,2,0)</f>
        <v>AGUINALDO Y DECIMO CUARTO MES</v>
      </c>
      <c r="K177" s="92" t="str">
        <f t="shared" si="2"/>
        <v>Desarrollo e Innovación Curricular</v>
      </c>
      <c r="L177" s="92" t="s">
        <v>397</v>
      </c>
    </row>
    <row r="178" spans="3:12" ht="15.75" thickBot="1">
      <c r="C178" s="167" t="s">
        <v>59</v>
      </c>
      <c r="D178" s="157"/>
      <c r="E178" s="148">
        <v>0</v>
      </c>
      <c r="F178" s="111">
        <f>IF(E176&lt;6,"",((E176-6)/12)*(G176/E176))</f>
        <v>0</v>
      </c>
      <c r="G178" s="91">
        <f>F178</f>
        <v>0</v>
      </c>
      <c r="H178" s="158"/>
      <c r="I178" s="95" t="s">
        <v>525</v>
      </c>
      <c r="J178" s="95" t="str">
        <f>VLOOKUP(I178,Presupuesto!$B$11:$C$565,2,0)</f>
        <v>DECIMOCUARTO MES</v>
      </c>
      <c r="K178" s="92" t="str">
        <f t="shared" si="2"/>
        <v>Desarrollo e Innovación Curricular</v>
      </c>
      <c r="L178" s="92" t="s">
        <v>397</v>
      </c>
    </row>
    <row r="179" spans="3:12" ht="15.75" thickBot="1">
      <c r="C179" s="131" t="s">
        <v>501</v>
      </c>
      <c r="D179" s="194"/>
      <c r="E179" s="146">
        <v>12</v>
      </c>
      <c r="F179" s="253">
        <f>HLOOKUP($C179,$BZ$2:$CM$3,2,0)</f>
        <v>1904.46</v>
      </c>
      <c r="G179" s="107">
        <f>D179*E179*F179</f>
        <v>0</v>
      </c>
      <c r="H179" s="160"/>
      <c r="I179" s="108" t="s">
        <v>502</v>
      </c>
      <c r="J179" s="108" t="str">
        <f>VLOOKUP(I179,Presupuesto!$B$11:$C$565,2,0)</f>
        <v>SUELDOS Y SALARIOS PERMANENTES</v>
      </c>
      <c r="K179" s="92" t="str">
        <f t="shared" si="2"/>
        <v>Desarrollo e Innovación Curricular</v>
      </c>
      <c r="L179" s="92" t="s">
        <v>397</v>
      </c>
    </row>
    <row r="180" spans="3:12">
      <c r="C180" s="166" t="s">
        <v>58</v>
      </c>
      <c r="D180" s="157"/>
      <c r="E180" s="148">
        <v>0</v>
      </c>
      <c r="F180" s="94">
        <f>IF(E179=0,"",(G179/E179)/12*E179)</f>
        <v>0</v>
      </c>
      <c r="G180" s="91">
        <f>F180</f>
        <v>0</v>
      </c>
      <c r="H180" s="158"/>
      <c r="I180" s="110" t="s">
        <v>522</v>
      </c>
      <c r="J180" s="110" t="str">
        <f>VLOOKUP(I180,Presupuesto!$B$11:$C$565,2,0)</f>
        <v>AGUINALDO Y DECIMO CUARTO MES</v>
      </c>
      <c r="K180" s="92" t="str">
        <f t="shared" si="2"/>
        <v>Desarrollo e Innovación Curricular</v>
      </c>
      <c r="L180" s="92" t="s">
        <v>397</v>
      </c>
    </row>
    <row r="181" spans="3:12" ht="15.75" thickBot="1">
      <c r="C181" s="167" t="s">
        <v>59</v>
      </c>
      <c r="D181" s="157"/>
      <c r="E181" s="148">
        <v>0</v>
      </c>
      <c r="F181" s="111">
        <f>IF(E179&lt;6,"",((E179-6)/12)*(G179/E179))</f>
        <v>0</v>
      </c>
      <c r="G181" s="91">
        <f>F181</f>
        <v>0</v>
      </c>
      <c r="H181" s="158"/>
      <c r="I181" s="95" t="s">
        <v>525</v>
      </c>
      <c r="J181" s="95" t="str">
        <f>VLOOKUP(I181,Presupuesto!$B$11:$C$565,2,0)</f>
        <v>DECIMOCUARTO MES</v>
      </c>
      <c r="K181" s="92" t="str">
        <f t="shared" si="2"/>
        <v>Desarrollo e Innovación Curricular</v>
      </c>
      <c r="L181" s="92" t="s">
        <v>397</v>
      </c>
    </row>
    <row r="182" spans="3:12" ht="15.75" thickBot="1">
      <c r="C182" s="134" t="s">
        <v>84</v>
      </c>
      <c r="D182" s="194">
        <v>1</v>
      </c>
      <c r="E182" s="146">
        <v>3</v>
      </c>
      <c r="F182" s="133">
        <v>30000</v>
      </c>
      <c r="G182" s="107">
        <f>D182*E182*F182</f>
        <v>90000</v>
      </c>
      <c r="H182" s="160" t="s">
        <v>1430</v>
      </c>
      <c r="I182" s="108" t="s">
        <v>570</v>
      </c>
      <c r="J182" s="108" t="str">
        <f>VLOOKUP(I182,Presupuesto!$B$11:$C$565,2,0)</f>
        <v>CONTRATOS ESPECIALES</v>
      </c>
      <c r="K182" s="92" t="s">
        <v>1373</v>
      </c>
      <c r="L182" s="92" t="s">
        <v>397</v>
      </c>
    </row>
    <row r="183" spans="3:12">
      <c r="C183" s="166" t="s">
        <v>58</v>
      </c>
      <c r="D183" s="157"/>
      <c r="E183" s="148">
        <v>0</v>
      </c>
      <c r="F183" s="111">
        <f>IF(E182=0,"",(G182/E182)/12*E182)</f>
        <v>7500</v>
      </c>
      <c r="G183" s="91">
        <f>F183</f>
        <v>7500</v>
      </c>
      <c r="H183" s="158" t="s">
        <v>1430</v>
      </c>
      <c r="I183" s="95" t="s">
        <v>570</v>
      </c>
      <c r="J183" s="95" t="str">
        <f>VLOOKUP(I183,Presupuesto!$B$11:$C$565,2,0)</f>
        <v>CONTRATOS ESPECIALES</v>
      </c>
      <c r="K183" s="92" t="s">
        <v>1373</v>
      </c>
      <c r="L183" s="92" t="s">
        <v>396</v>
      </c>
    </row>
    <row r="184" spans="3:12" ht="15.75" thickBot="1">
      <c r="C184" s="167" t="s">
        <v>59</v>
      </c>
      <c r="D184" s="157"/>
      <c r="E184" s="148">
        <v>0</v>
      </c>
      <c r="F184" s="94" t="str">
        <f>IF(E182&lt;6,"",((E182-6)/12)*(G182/E182))</f>
        <v/>
      </c>
      <c r="G184" s="91" t="str">
        <f>F184</f>
        <v/>
      </c>
      <c r="H184" s="158" t="s">
        <v>1430</v>
      </c>
      <c r="I184" s="95" t="s">
        <v>570</v>
      </c>
      <c r="J184" s="95" t="str">
        <f>VLOOKUP(I184,Presupuesto!$B$11:$C$565,2,0)</f>
        <v>CONTRATOS ESPECIALES</v>
      </c>
      <c r="K184" s="92" t="str">
        <f t="shared" si="2"/>
        <v>Desarrollo e Innovación Curricular</v>
      </c>
      <c r="L184" s="92" t="s">
        <v>401</v>
      </c>
    </row>
    <row r="185" spans="3:12" ht="15.75" thickBot="1">
      <c r="C185" s="134" t="s">
        <v>60</v>
      </c>
      <c r="D185" s="194"/>
      <c r="E185" s="146">
        <v>12</v>
      </c>
      <c r="F185" s="112">
        <v>30000</v>
      </c>
      <c r="G185" s="107">
        <f>D185*E185*F185</f>
        <v>0</v>
      </c>
      <c r="H185" s="160"/>
      <c r="I185" s="108" t="s">
        <v>711</v>
      </c>
      <c r="J185" s="108" t="str">
        <f>VLOOKUP(I185,Presupuesto!$B$11:$C$565,2,0)</f>
        <v>OTROS SERVICIOS TECNICOS Y PROFESIONALES</v>
      </c>
      <c r="K185" s="92" t="str">
        <f t="shared" si="2"/>
        <v>Desarrollo e Innovación Curricular</v>
      </c>
      <c r="L185" s="92" t="s">
        <v>396</v>
      </c>
    </row>
    <row r="186" spans="3:12">
      <c r="C186" s="166" t="s">
        <v>58</v>
      </c>
      <c r="D186" s="157"/>
      <c r="E186" s="148">
        <v>0</v>
      </c>
      <c r="F186" s="94">
        <v>0</v>
      </c>
      <c r="G186" s="91">
        <f>F186</f>
        <v>0</v>
      </c>
      <c r="H186" s="158"/>
      <c r="I186" s="95" t="s">
        <v>711</v>
      </c>
      <c r="J186" s="95" t="str">
        <f>VLOOKUP(I186,Presupuesto!$B$11:$C$565,2,0)</f>
        <v>OTROS SERVICIOS TECNICOS Y PROFESIONALES</v>
      </c>
      <c r="K186" s="92" t="str">
        <f t="shared" si="2"/>
        <v>Desarrollo e Innovación Curricular</v>
      </c>
      <c r="L186" s="92" t="s">
        <v>396</v>
      </c>
    </row>
    <row r="187" spans="3:12" ht="15.75" thickBot="1">
      <c r="C187" s="167" t="s">
        <v>59</v>
      </c>
      <c r="D187" s="157"/>
      <c r="E187" s="148">
        <v>0</v>
      </c>
      <c r="F187" s="94">
        <v>0</v>
      </c>
      <c r="G187" s="91">
        <f>F187</f>
        <v>0</v>
      </c>
      <c r="H187" s="158"/>
      <c r="I187" s="95" t="s">
        <v>711</v>
      </c>
      <c r="J187" s="95" t="str">
        <f>VLOOKUP(I187,Presupuesto!$B$11:$C$565,2,0)</f>
        <v>OTROS SERVICIOS TECNICOS Y PROFESIONALES</v>
      </c>
      <c r="K187" s="92" t="str">
        <f t="shared" si="2"/>
        <v>Desarrollo e Innovación Curricular</v>
      </c>
      <c r="L187" s="92" t="s">
        <v>396</v>
      </c>
    </row>
    <row r="188" spans="3:12" ht="15.75" thickBot="1">
      <c r="C188" s="134" t="s">
        <v>61</v>
      </c>
      <c r="D188" s="194"/>
      <c r="E188" s="146">
        <v>12</v>
      </c>
      <c r="F188" s="112">
        <v>30000</v>
      </c>
      <c r="G188" s="107">
        <f>D188*E188*F188</f>
        <v>0</v>
      </c>
      <c r="H188" s="160"/>
      <c r="I188" s="108" t="s">
        <v>502</v>
      </c>
      <c r="J188" s="108" t="str">
        <f>VLOOKUP(I188,Presupuesto!$B$11:$C$565,2,0)</f>
        <v>SUELDOS Y SALARIOS PERMANENTES</v>
      </c>
      <c r="K188" s="92" t="str">
        <f t="shared" si="2"/>
        <v>Desarrollo e Innovación Curricular</v>
      </c>
      <c r="L188" s="92" t="s">
        <v>396</v>
      </c>
    </row>
    <row r="189" spans="3:12">
      <c r="C189" s="166" t="s">
        <v>58</v>
      </c>
      <c r="D189" s="164"/>
      <c r="E189" s="125">
        <v>0</v>
      </c>
      <c r="F189" s="113">
        <f>IF(E188=0,"",(G188/E188)/12*E188)</f>
        <v>0</v>
      </c>
      <c r="G189" s="114">
        <f>F189</f>
        <v>0</v>
      </c>
      <c r="H189" s="158"/>
      <c r="I189" s="95" t="s">
        <v>522</v>
      </c>
      <c r="J189" s="95" t="str">
        <f>VLOOKUP(I189,Presupuesto!$B$11:$C$565,2,0)</f>
        <v>AGUINALDO Y DECIMO CUARTO MES</v>
      </c>
      <c r="K189" s="92" t="str">
        <f t="shared" si="2"/>
        <v>Desarrollo e Innovación Curricular</v>
      </c>
      <c r="L189" s="92" t="s">
        <v>396</v>
      </c>
    </row>
    <row r="190" spans="3:12" ht="15.75" thickBot="1">
      <c r="C190" s="168" t="s">
        <v>59</v>
      </c>
      <c r="D190" s="156"/>
      <c r="E190" s="126">
        <v>0</v>
      </c>
      <c r="F190" s="99">
        <f>IF(E188&lt;6,"",((E188-6)/12)*(G188/E188))</f>
        <v>0</v>
      </c>
      <c r="G190" s="99">
        <f>F190</f>
        <v>0</v>
      </c>
      <c r="H190" s="156"/>
      <c r="I190" s="100" t="s">
        <v>525</v>
      </c>
      <c r="J190" s="118" t="str">
        <f>VLOOKUP(I190,Presupuesto!$B$11:$C$565,2,0)</f>
        <v>DECIMOCUARTO MES</v>
      </c>
      <c r="K190" s="100" t="str">
        <f t="shared" si="2"/>
        <v>Desarrollo e Innovación Curricular</v>
      </c>
      <c r="L190" s="118" t="s">
        <v>396</v>
      </c>
    </row>
    <row r="192" spans="3:12">
      <c r="C192" s="69" t="s">
        <v>54</v>
      </c>
      <c r="D192" s="73"/>
      <c r="E192" s="69"/>
      <c r="F192" s="69"/>
      <c r="G192" s="69"/>
      <c r="H192" s="73"/>
      <c r="I192" s="69"/>
      <c r="J192" s="69"/>
    </row>
    <row r="193" spans="3:12" ht="15.75" thickBot="1">
      <c r="C193" s="172"/>
      <c r="D193" s="73"/>
      <c r="E193" s="172"/>
      <c r="F193" s="172"/>
      <c r="G193" s="172"/>
      <c r="H193" s="73"/>
      <c r="I193" s="172"/>
      <c r="J193" s="172"/>
    </row>
    <row r="194" spans="3:12" ht="15.75" thickBot="1">
      <c r="C194" s="68" t="s">
        <v>43</v>
      </c>
      <c r="D194" s="30">
        <f>SUM(G201:G251)</f>
        <v>405000</v>
      </c>
      <c r="E194" s="87"/>
      <c r="F194" s="87"/>
      <c r="G194" s="87"/>
      <c r="H194" s="70"/>
      <c r="I194" s="70"/>
      <c r="J194" s="70"/>
    </row>
    <row r="195" spans="3:12">
      <c r="D195" s="31"/>
      <c r="E195" s="87"/>
      <c r="F195" s="87"/>
      <c r="G195" s="87"/>
      <c r="H195" s="70"/>
      <c r="I195" s="70"/>
      <c r="J195" s="70"/>
    </row>
    <row r="196" spans="3:12">
      <c r="D196" s="31"/>
      <c r="E196" s="87"/>
      <c r="F196" s="87"/>
      <c r="G196" s="87"/>
      <c r="H196" s="70"/>
      <c r="I196" s="70"/>
      <c r="J196" s="70"/>
    </row>
    <row r="197" spans="3:12" ht="15.75">
      <c r="C197" s="199" t="s">
        <v>394</v>
      </c>
      <c r="D197" s="200" t="s">
        <v>2180</v>
      </c>
      <c r="E197" s="87"/>
      <c r="F197" s="87"/>
      <c r="G197" s="87"/>
      <c r="H197" s="70"/>
      <c r="I197" s="70"/>
      <c r="J197" s="70"/>
    </row>
    <row r="198" spans="3:12" ht="18.75">
      <c r="C198" s="203" t="str">
        <f>IFERROR(VLOOKUP(D197,'Desarrollo e Innov. Curricular'!$G:$H,2,FALSE),IFERROR(VLOOKUP(D197,'Investigación Científica'!$G:$H,2,FALSE),IFERROR(VLOOKUP(D197,'Vinculación Univ. Sociedad'!$G:$H,2,FALSE),IFERROR(VLOOKUP(D197,'Docencia y Profesorado Universi'!$G:$H,2,FALSE),IFERROR(VLOOKUP(D197,'Estudiantes y Graduados'!$G:$H,2,FALSE),IFERROR(VLOOKUP(D197,'10Gestion Administrativa'!$G:$H,2,FALSE),IFERROR(VLOOKUP(D197,'Gestión Académica'!$G:$H,2,FALSE),IFERROR(VLOOKUP(D197,'Aseguramiento de la Calidad'!$G:$H,2,FALSE),IFERROR(VLOOKUP(D197,'Gestión del Conocimiento'!$G:$H,2,FALSE),IFERROR(VLOOKUP(D197,'Gobernabilidad y Procesos...'!$G:$H,2,FALSE),IFERROR(VLOOKUP(D197,'Gestión del Talento Humano'!$G:$H,2,FALSE),IFERROR(VLOOKUP(D197,'Internacionalización de la E.S.'!$G:$H,2,FALSE),IFERROR(VLOOKUP(D197,'Cultura de Innovación Insti...'!$G:$H,2,FALSE),VLOOKUP(D197,'Lo Esencial de la Reforma Univ.'!$G:$H,2,0))))))))))))))</f>
        <v>5.Proyecto de Reinvención de la estructura administrativa de la Facultad.</v>
      </c>
      <c r="D198" s="31"/>
      <c r="E198" s="87"/>
      <c r="F198" s="87"/>
      <c r="G198" s="87"/>
      <c r="H198" s="70"/>
      <c r="I198" s="70"/>
      <c r="J198" s="70"/>
    </row>
    <row r="199" spans="3:12" ht="15.75" thickBot="1">
      <c r="C199" s="172"/>
      <c r="D199" s="31"/>
      <c r="E199" s="87"/>
      <c r="F199" s="87"/>
      <c r="G199" s="87"/>
      <c r="H199" s="70"/>
      <c r="I199" s="70"/>
      <c r="J199" s="70"/>
    </row>
    <row r="200" spans="3:12" ht="30.75" thickBot="1">
      <c r="C200" s="128" t="s">
        <v>44</v>
      </c>
      <c r="D200" s="132" t="s">
        <v>55</v>
      </c>
      <c r="E200" s="165" t="s">
        <v>56</v>
      </c>
      <c r="F200" s="132" t="s">
        <v>57</v>
      </c>
      <c r="G200" s="129" t="s">
        <v>27</v>
      </c>
      <c r="H200" s="127" t="s">
        <v>133</v>
      </c>
      <c r="I200" s="130" t="s">
        <v>46</v>
      </c>
      <c r="J200" s="130" t="s">
        <v>134</v>
      </c>
      <c r="K200" s="130" t="s">
        <v>412</v>
      </c>
      <c r="L200" s="130" t="s">
        <v>413</v>
      </c>
    </row>
    <row r="201" spans="3:12" ht="15.75" thickBot="1">
      <c r="C201" s="131" t="s">
        <v>488</v>
      </c>
      <c r="D201" s="194"/>
      <c r="E201" s="146">
        <v>12</v>
      </c>
      <c r="F201" s="253">
        <f>HLOOKUP($C201,$BZ$2:$CM$3,2,0)</f>
        <v>41436.800000000003</v>
      </c>
      <c r="G201" s="107">
        <f>D201*E201*F201</f>
        <v>0</v>
      </c>
      <c r="H201" s="160"/>
      <c r="I201" s="108" t="s">
        <v>502</v>
      </c>
      <c r="J201" s="108" t="str">
        <f>VLOOKUP(I201,Presupuesto!$B$11:$C$565,2,0)</f>
        <v>SUELDOS Y SALARIOS PERMANENTES</v>
      </c>
      <c r="K201" s="213" t="s">
        <v>1371</v>
      </c>
      <c r="L201" s="92" t="s">
        <v>396</v>
      </c>
    </row>
    <row r="202" spans="3:12">
      <c r="C202" s="166" t="s">
        <v>58</v>
      </c>
      <c r="D202" s="157"/>
      <c r="E202" s="148">
        <v>0</v>
      </c>
      <c r="F202" s="94">
        <f>IF(E201=0,"",(G201/E201)/12*E201)</f>
        <v>0</v>
      </c>
      <c r="G202" s="91">
        <f>F202</f>
        <v>0</v>
      </c>
      <c r="H202" s="158" t="s">
        <v>1430</v>
      </c>
      <c r="I202" s="110" t="s">
        <v>522</v>
      </c>
      <c r="J202" s="110" t="str">
        <f>VLOOKUP(I202,Presupuesto!$B$11:$C$565,2,0)</f>
        <v>AGUINALDO Y DECIMO CUARTO MES</v>
      </c>
      <c r="K202" s="92" t="str">
        <f>$K$17</f>
        <v>Desarrollo e Innovación Curricular</v>
      </c>
      <c r="L202" s="92" t="s">
        <v>414</v>
      </c>
    </row>
    <row r="203" spans="3:12" ht="15.75" thickBot="1">
      <c r="C203" s="167" t="s">
        <v>59</v>
      </c>
      <c r="D203" s="157"/>
      <c r="E203" s="148">
        <v>0</v>
      </c>
      <c r="F203" s="111">
        <f>IF(E201&lt;6,"",((E201-6)/12)*(G201/E201))</f>
        <v>0</v>
      </c>
      <c r="G203" s="91">
        <f>F203</f>
        <v>0</v>
      </c>
      <c r="H203" s="158"/>
      <c r="I203" s="95" t="s">
        <v>525</v>
      </c>
      <c r="J203" s="95" t="str">
        <f>VLOOKUP(I203,Presupuesto!$B$11:$C$565,2,0)</f>
        <v>DECIMOCUARTO MES</v>
      </c>
      <c r="K203" s="92" t="str">
        <f t="shared" ref="K203:K251" si="3">$K$17</f>
        <v>Desarrollo e Innovación Curricular</v>
      </c>
      <c r="L203" s="92" t="s">
        <v>397</v>
      </c>
    </row>
    <row r="204" spans="3:12" ht="15.75" thickBot="1">
      <c r="C204" s="131" t="s">
        <v>489</v>
      </c>
      <c r="D204" s="194"/>
      <c r="E204" s="146">
        <v>12</v>
      </c>
      <c r="F204" s="253">
        <f>HLOOKUP($C204,$BZ$2:$CM$3,2,0)</f>
        <v>37669.82</v>
      </c>
      <c r="G204" s="107">
        <f>D204*E204*F204</f>
        <v>0</v>
      </c>
      <c r="H204" s="160"/>
      <c r="I204" s="108" t="s">
        <v>502</v>
      </c>
      <c r="J204" s="108" t="str">
        <f>VLOOKUP(I204,Presupuesto!$B$11:$C$565,2,0)</f>
        <v>SUELDOS Y SALARIOS PERMANENTES</v>
      </c>
      <c r="K204" s="92" t="str">
        <f t="shared" si="3"/>
        <v>Desarrollo e Innovación Curricular</v>
      </c>
      <c r="L204" s="92" t="s">
        <v>397</v>
      </c>
    </row>
    <row r="205" spans="3:12">
      <c r="C205" s="166" t="s">
        <v>58</v>
      </c>
      <c r="D205" s="157"/>
      <c r="E205" s="148">
        <v>0</v>
      </c>
      <c r="F205" s="94">
        <f>IF(E204=0,"",(G204/E204)/12*E204)</f>
        <v>0</v>
      </c>
      <c r="G205" s="91">
        <f>F205</f>
        <v>0</v>
      </c>
      <c r="H205" s="158"/>
      <c r="I205" s="110" t="s">
        <v>522</v>
      </c>
      <c r="J205" s="110" t="str">
        <f>VLOOKUP(I205,Presupuesto!$B$11:$C$565,2,0)</f>
        <v>AGUINALDO Y DECIMO CUARTO MES</v>
      </c>
      <c r="K205" s="92" t="str">
        <f t="shared" si="3"/>
        <v>Desarrollo e Innovación Curricular</v>
      </c>
      <c r="L205" s="92" t="s">
        <v>397</v>
      </c>
    </row>
    <row r="206" spans="3:12" ht="15.75" thickBot="1">
      <c r="C206" s="167" t="s">
        <v>59</v>
      </c>
      <c r="D206" s="157"/>
      <c r="E206" s="148">
        <v>0</v>
      </c>
      <c r="F206" s="111">
        <f>IF(E204&lt;6,"",((E204-6)/12)*(G204/E204))</f>
        <v>0</v>
      </c>
      <c r="G206" s="91">
        <f>F206</f>
        <v>0</v>
      </c>
      <c r="H206" s="158"/>
      <c r="I206" s="95" t="s">
        <v>525</v>
      </c>
      <c r="J206" s="95" t="str">
        <f>VLOOKUP(I206,Presupuesto!$B$11:$C$565,2,0)</f>
        <v>DECIMOCUARTO MES</v>
      </c>
      <c r="K206" s="92" t="str">
        <f t="shared" si="3"/>
        <v>Desarrollo e Innovación Curricular</v>
      </c>
      <c r="L206" s="92" t="s">
        <v>397</v>
      </c>
    </row>
    <row r="207" spans="3:12" ht="15.75" thickBot="1">
      <c r="C207" s="131" t="s">
        <v>490</v>
      </c>
      <c r="D207" s="194"/>
      <c r="E207" s="146">
        <v>12</v>
      </c>
      <c r="F207" s="253">
        <f>HLOOKUP($C207,$BZ$2:$CM$3,2,0)</f>
        <v>33902.839999999997</v>
      </c>
      <c r="G207" s="107">
        <f>D207*E207*F207</f>
        <v>0</v>
      </c>
      <c r="H207" s="160"/>
      <c r="I207" s="108" t="s">
        <v>502</v>
      </c>
      <c r="J207" s="108" t="str">
        <f>VLOOKUP(I207,Presupuesto!$B$11:$C$565,2,0)</f>
        <v>SUELDOS Y SALARIOS PERMANENTES</v>
      </c>
      <c r="K207" s="92" t="str">
        <f t="shared" si="3"/>
        <v>Desarrollo e Innovación Curricular</v>
      </c>
      <c r="L207" s="92" t="s">
        <v>397</v>
      </c>
    </row>
    <row r="208" spans="3:12">
      <c r="C208" s="166" t="s">
        <v>58</v>
      </c>
      <c r="D208" s="157"/>
      <c r="E208" s="148">
        <v>0</v>
      </c>
      <c r="F208" s="94">
        <f>IF(E207=0,"",(G207/E207)/12*E207)</f>
        <v>0</v>
      </c>
      <c r="G208" s="91">
        <f>F208</f>
        <v>0</v>
      </c>
      <c r="H208" s="158"/>
      <c r="I208" s="110" t="s">
        <v>522</v>
      </c>
      <c r="J208" s="110" t="str">
        <f>VLOOKUP(I208,Presupuesto!$B$11:$C$565,2,0)</f>
        <v>AGUINALDO Y DECIMO CUARTO MES</v>
      </c>
      <c r="K208" s="92" t="str">
        <f t="shared" si="3"/>
        <v>Desarrollo e Innovación Curricular</v>
      </c>
      <c r="L208" s="92" t="s">
        <v>397</v>
      </c>
    </row>
    <row r="209" spans="3:12" ht="15.75" thickBot="1">
      <c r="C209" s="167" t="s">
        <v>59</v>
      </c>
      <c r="D209" s="157"/>
      <c r="E209" s="148">
        <v>0</v>
      </c>
      <c r="F209" s="111">
        <f>IF(E207&lt;6,"",((E207-6)/12)*(G207/E207))</f>
        <v>0</v>
      </c>
      <c r="G209" s="91">
        <f>F209</f>
        <v>0</v>
      </c>
      <c r="H209" s="158"/>
      <c r="I209" s="95" t="s">
        <v>525</v>
      </c>
      <c r="J209" s="95" t="str">
        <f>VLOOKUP(I209,Presupuesto!$B$11:$C$565,2,0)</f>
        <v>DECIMOCUARTO MES</v>
      </c>
      <c r="K209" s="92" t="str">
        <f t="shared" si="3"/>
        <v>Desarrollo e Innovación Curricular</v>
      </c>
      <c r="L209" s="92" t="s">
        <v>397</v>
      </c>
    </row>
    <row r="210" spans="3:12" ht="15.75" thickBot="1">
      <c r="C210" s="131" t="s">
        <v>491</v>
      </c>
      <c r="D210" s="194"/>
      <c r="E210" s="146">
        <v>12</v>
      </c>
      <c r="F210" s="253">
        <f>HLOOKUP($C210,$BZ$2:$CM$3,2,0)</f>
        <v>30135.85</v>
      </c>
      <c r="G210" s="107">
        <f>D210*E210*F210</f>
        <v>0</v>
      </c>
      <c r="H210" s="160"/>
      <c r="I210" s="108" t="s">
        <v>502</v>
      </c>
      <c r="J210" s="108" t="str">
        <f>VLOOKUP(I210,Presupuesto!$B$11:$C$565,2,0)</f>
        <v>SUELDOS Y SALARIOS PERMANENTES</v>
      </c>
      <c r="K210" s="92" t="str">
        <f t="shared" si="3"/>
        <v>Desarrollo e Innovación Curricular</v>
      </c>
      <c r="L210" s="92" t="s">
        <v>397</v>
      </c>
    </row>
    <row r="211" spans="3:12">
      <c r="C211" s="166" t="s">
        <v>58</v>
      </c>
      <c r="D211" s="157"/>
      <c r="E211" s="148">
        <v>0</v>
      </c>
      <c r="F211" s="94">
        <f>IF(E210=0,"",(G210/E210)/12*E210)</f>
        <v>0</v>
      </c>
      <c r="G211" s="91">
        <f>F211</f>
        <v>0</v>
      </c>
      <c r="H211" s="158"/>
      <c r="I211" s="110" t="s">
        <v>522</v>
      </c>
      <c r="J211" s="110" t="str">
        <f>VLOOKUP(I211,Presupuesto!$B$11:$C$565,2,0)</f>
        <v>AGUINALDO Y DECIMO CUARTO MES</v>
      </c>
      <c r="K211" s="92" t="str">
        <f t="shared" si="3"/>
        <v>Desarrollo e Innovación Curricular</v>
      </c>
      <c r="L211" s="92" t="s">
        <v>397</v>
      </c>
    </row>
    <row r="212" spans="3:12" ht="15.75" thickBot="1">
      <c r="C212" s="167" t="s">
        <v>59</v>
      </c>
      <c r="D212" s="157"/>
      <c r="E212" s="148">
        <v>0</v>
      </c>
      <c r="F212" s="111">
        <f>IF(E210&lt;6,"",((E210-6)/12)*(G210/E210))</f>
        <v>0</v>
      </c>
      <c r="G212" s="91">
        <f>F212</f>
        <v>0</v>
      </c>
      <c r="H212" s="158"/>
      <c r="I212" s="95" t="s">
        <v>525</v>
      </c>
      <c r="J212" s="95" t="str">
        <f>VLOOKUP(I212,Presupuesto!$B$11:$C$565,2,0)</f>
        <v>DECIMOCUARTO MES</v>
      </c>
      <c r="K212" s="92" t="str">
        <f t="shared" si="3"/>
        <v>Desarrollo e Innovación Curricular</v>
      </c>
      <c r="L212" s="92" t="s">
        <v>397</v>
      </c>
    </row>
    <row r="213" spans="3:12" ht="15.75" thickBot="1">
      <c r="C213" s="131" t="s">
        <v>492</v>
      </c>
      <c r="D213" s="194"/>
      <c r="E213" s="146">
        <v>12</v>
      </c>
      <c r="F213" s="253">
        <f>HLOOKUP($C213,$BZ$2:$CM$3,2,0)</f>
        <v>28252.36</v>
      </c>
      <c r="G213" s="107">
        <f>D213*E213*F213</f>
        <v>0</v>
      </c>
      <c r="H213" s="160"/>
      <c r="I213" s="108" t="s">
        <v>502</v>
      </c>
      <c r="J213" s="108" t="str">
        <f>VLOOKUP(I213,Presupuesto!$B$11:$C$565,2,0)</f>
        <v>SUELDOS Y SALARIOS PERMANENTES</v>
      </c>
      <c r="K213" s="92" t="str">
        <f t="shared" si="3"/>
        <v>Desarrollo e Innovación Curricular</v>
      </c>
      <c r="L213" s="92" t="s">
        <v>397</v>
      </c>
    </row>
    <row r="214" spans="3:12">
      <c r="C214" s="166" t="s">
        <v>58</v>
      </c>
      <c r="D214" s="157"/>
      <c r="E214" s="148">
        <v>0</v>
      </c>
      <c r="F214" s="94">
        <f>IF(E213=0,"",(G213/E213)/12*E213)</f>
        <v>0</v>
      </c>
      <c r="G214" s="91">
        <f>F214</f>
        <v>0</v>
      </c>
      <c r="H214" s="158"/>
      <c r="I214" s="110" t="s">
        <v>522</v>
      </c>
      <c r="J214" s="110" t="str">
        <f>VLOOKUP(I214,Presupuesto!$B$11:$C$565,2,0)</f>
        <v>AGUINALDO Y DECIMO CUARTO MES</v>
      </c>
      <c r="K214" s="92" t="str">
        <f t="shared" si="3"/>
        <v>Desarrollo e Innovación Curricular</v>
      </c>
      <c r="L214" s="92" t="s">
        <v>397</v>
      </c>
    </row>
    <row r="215" spans="3:12" ht="15.75" thickBot="1">
      <c r="C215" s="167" t="s">
        <v>59</v>
      </c>
      <c r="D215" s="157"/>
      <c r="E215" s="148">
        <v>0</v>
      </c>
      <c r="F215" s="111">
        <f>IF(E213&lt;6,"",((E213-6)/12)*(G213/E213))</f>
        <v>0</v>
      </c>
      <c r="G215" s="91">
        <f>F215</f>
        <v>0</v>
      </c>
      <c r="H215" s="158"/>
      <c r="I215" s="95" t="s">
        <v>525</v>
      </c>
      <c r="J215" s="95" t="str">
        <f>VLOOKUP(I215,Presupuesto!$B$11:$C$565,2,0)</f>
        <v>DECIMOCUARTO MES</v>
      </c>
      <c r="K215" s="92" t="str">
        <f t="shared" si="3"/>
        <v>Desarrollo e Innovación Curricular</v>
      </c>
      <c r="L215" s="92" t="s">
        <v>397</v>
      </c>
    </row>
    <row r="216" spans="3:12" ht="15.75" thickBot="1">
      <c r="C216" s="131" t="s">
        <v>493</v>
      </c>
      <c r="D216" s="194"/>
      <c r="E216" s="146">
        <v>12</v>
      </c>
      <c r="F216" s="253">
        <f>HLOOKUP($C216,$BZ$2:$CM$3,2,0)</f>
        <v>26368.87</v>
      </c>
      <c r="G216" s="107">
        <f>D216*E216*F216</f>
        <v>0</v>
      </c>
      <c r="H216" s="160"/>
      <c r="I216" s="108" t="s">
        <v>502</v>
      </c>
      <c r="J216" s="108" t="str">
        <f>VLOOKUP(I216,Presupuesto!$B$11:$C$565,2,0)</f>
        <v>SUELDOS Y SALARIOS PERMANENTES</v>
      </c>
      <c r="K216" s="92" t="str">
        <f t="shared" si="3"/>
        <v>Desarrollo e Innovación Curricular</v>
      </c>
      <c r="L216" s="92" t="s">
        <v>397</v>
      </c>
    </row>
    <row r="217" spans="3:12">
      <c r="C217" s="166" t="s">
        <v>58</v>
      </c>
      <c r="D217" s="157"/>
      <c r="E217" s="148">
        <v>0</v>
      </c>
      <c r="F217" s="94">
        <f>IF(E216=0,"",(G216/E216)/12*E216)</f>
        <v>0</v>
      </c>
      <c r="G217" s="91">
        <f>F217</f>
        <v>0</v>
      </c>
      <c r="H217" s="158"/>
      <c r="I217" s="110" t="s">
        <v>522</v>
      </c>
      <c r="J217" s="110" t="str">
        <f>VLOOKUP(I217,Presupuesto!$B$11:$C$565,2,0)</f>
        <v>AGUINALDO Y DECIMO CUARTO MES</v>
      </c>
      <c r="K217" s="92" t="str">
        <f t="shared" si="3"/>
        <v>Desarrollo e Innovación Curricular</v>
      </c>
      <c r="L217" s="92" t="s">
        <v>397</v>
      </c>
    </row>
    <row r="218" spans="3:12" ht="15.75" thickBot="1">
      <c r="C218" s="167" t="s">
        <v>59</v>
      </c>
      <c r="D218" s="157"/>
      <c r="E218" s="148">
        <v>0</v>
      </c>
      <c r="F218" s="111">
        <f>IF(E216&lt;6,"",((E216-6)/12)*(G216/E216))</f>
        <v>0</v>
      </c>
      <c r="G218" s="91">
        <f>F218</f>
        <v>0</v>
      </c>
      <c r="H218" s="158"/>
      <c r="I218" s="95" t="s">
        <v>525</v>
      </c>
      <c r="J218" s="95" t="str">
        <f>VLOOKUP(I218,Presupuesto!$B$11:$C$565,2,0)</f>
        <v>DECIMOCUARTO MES</v>
      </c>
      <c r="K218" s="92" t="str">
        <f t="shared" si="3"/>
        <v>Desarrollo e Innovación Curricular</v>
      </c>
      <c r="L218" s="92" t="s">
        <v>397</v>
      </c>
    </row>
    <row r="219" spans="3:12" ht="15.75" thickBot="1">
      <c r="C219" s="131" t="s">
        <v>494</v>
      </c>
      <c r="D219" s="194"/>
      <c r="E219" s="146">
        <v>12</v>
      </c>
      <c r="F219" s="253">
        <f>HLOOKUP($C219,$BZ$2:$CM$3,2,0)</f>
        <v>17893.16</v>
      </c>
      <c r="G219" s="107">
        <f>D219*E219*F219</f>
        <v>0</v>
      </c>
      <c r="H219" s="160"/>
      <c r="I219" s="108" t="s">
        <v>502</v>
      </c>
      <c r="J219" s="108" t="str">
        <f>VLOOKUP(I219,Presupuesto!$B$11:$C$565,2,0)</f>
        <v>SUELDOS Y SALARIOS PERMANENTES</v>
      </c>
      <c r="K219" s="92" t="str">
        <f t="shared" si="3"/>
        <v>Desarrollo e Innovación Curricular</v>
      </c>
      <c r="L219" s="92" t="s">
        <v>397</v>
      </c>
    </row>
    <row r="220" spans="3:12">
      <c r="C220" s="166" t="s">
        <v>58</v>
      </c>
      <c r="D220" s="157"/>
      <c r="E220" s="148">
        <v>0</v>
      </c>
      <c r="F220" s="94">
        <f>IF(E219=0,"",(G219/E219)/12*E219)</f>
        <v>0</v>
      </c>
      <c r="G220" s="91">
        <f>F220</f>
        <v>0</v>
      </c>
      <c r="H220" s="158"/>
      <c r="I220" s="110" t="s">
        <v>522</v>
      </c>
      <c r="J220" s="110" t="str">
        <f>VLOOKUP(I220,Presupuesto!$B$11:$C$565,2,0)</f>
        <v>AGUINALDO Y DECIMO CUARTO MES</v>
      </c>
      <c r="K220" s="92" t="str">
        <f t="shared" si="3"/>
        <v>Desarrollo e Innovación Curricular</v>
      </c>
      <c r="L220" s="92" t="s">
        <v>397</v>
      </c>
    </row>
    <row r="221" spans="3:12" ht="15.75" thickBot="1">
      <c r="C221" s="167" t="s">
        <v>59</v>
      </c>
      <c r="D221" s="157"/>
      <c r="E221" s="148">
        <v>0</v>
      </c>
      <c r="F221" s="111">
        <f>IF(E219&lt;6,"",((E219-6)/12)*(G219/E219))</f>
        <v>0</v>
      </c>
      <c r="G221" s="91">
        <f>F221</f>
        <v>0</v>
      </c>
      <c r="H221" s="158"/>
      <c r="I221" s="95" t="s">
        <v>525</v>
      </c>
      <c r="J221" s="95" t="str">
        <f>VLOOKUP(I221,Presupuesto!$B$11:$C$565,2,0)</f>
        <v>DECIMOCUARTO MES</v>
      </c>
      <c r="K221" s="92" t="str">
        <f t="shared" si="3"/>
        <v>Desarrollo e Innovación Curricular</v>
      </c>
      <c r="L221" s="92" t="s">
        <v>397</v>
      </c>
    </row>
    <row r="222" spans="3:12" ht="15.75" thickBot="1">
      <c r="C222" s="131" t="s">
        <v>495</v>
      </c>
      <c r="D222" s="194"/>
      <c r="E222" s="146">
        <v>12</v>
      </c>
      <c r="F222" s="253">
        <f>HLOOKUP($C222,$BZ$2:$CM$3,2,0)</f>
        <v>16951.419999999998</v>
      </c>
      <c r="G222" s="107">
        <f>D222*E222*F222</f>
        <v>0</v>
      </c>
      <c r="H222" s="160"/>
      <c r="I222" s="108" t="s">
        <v>502</v>
      </c>
      <c r="J222" s="108" t="str">
        <f>VLOOKUP(I222,Presupuesto!$B$11:$C$565,2,0)</f>
        <v>SUELDOS Y SALARIOS PERMANENTES</v>
      </c>
      <c r="K222" s="92" t="str">
        <f t="shared" si="3"/>
        <v>Desarrollo e Innovación Curricular</v>
      </c>
      <c r="L222" s="92" t="s">
        <v>397</v>
      </c>
    </row>
    <row r="223" spans="3:12">
      <c r="C223" s="166" t="s">
        <v>58</v>
      </c>
      <c r="D223" s="157"/>
      <c r="E223" s="148">
        <v>0</v>
      </c>
      <c r="F223" s="94">
        <f>IF(E222=0,"",(G222/E222)/12*E222)</f>
        <v>0</v>
      </c>
      <c r="G223" s="91">
        <f>F223</f>
        <v>0</v>
      </c>
      <c r="H223" s="158"/>
      <c r="I223" s="110" t="s">
        <v>522</v>
      </c>
      <c r="J223" s="110" t="str">
        <f>VLOOKUP(I223,Presupuesto!$B$11:$C$565,2,0)</f>
        <v>AGUINALDO Y DECIMO CUARTO MES</v>
      </c>
      <c r="K223" s="92" t="str">
        <f t="shared" si="3"/>
        <v>Desarrollo e Innovación Curricular</v>
      </c>
      <c r="L223" s="92" t="s">
        <v>397</v>
      </c>
    </row>
    <row r="224" spans="3:12" ht="15.75" thickBot="1">
      <c r="C224" s="167" t="s">
        <v>59</v>
      </c>
      <c r="D224" s="157"/>
      <c r="E224" s="148">
        <v>0</v>
      </c>
      <c r="F224" s="111">
        <f>IF(E222&lt;6,"",((E222-6)/12)*(G222/E222))</f>
        <v>0</v>
      </c>
      <c r="G224" s="91">
        <f>F224</f>
        <v>0</v>
      </c>
      <c r="H224" s="158"/>
      <c r="I224" s="95" t="s">
        <v>525</v>
      </c>
      <c r="J224" s="95" t="str">
        <f>VLOOKUP(I224,Presupuesto!$B$11:$C$565,2,0)</f>
        <v>DECIMOCUARTO MES</v>
      </c>
      <c r="K224" s="92" t="str">
        <f t="shared" si="3"/>
        <v>Desarrollo e Innovación Curricular</v>
      </c>
      <c r="L224" s="92" t="s">
        <v>397</v>
      </c>
    </row>
    <row r="225" spans="3:12" ht="15.75" thickBot="1">
      <c r="C225" s="131" t="s">
        <v>496</v>
      </c>
      <c r="D225" s="194"/>
      <c r="E225" s="146">
        <v>12</v>
      </c>
      <c r="F225" s="253">
        <f>HLOOKUP($C225,$BZ$2:$CM$3,2,0)</f>
        <v>13184.44</v>
      </c>
      <c r="G225" s="107">
        <f>D225*E225*F225</f>
        <v>0</v>
      </c>
      <c r="H225" s="160"/>
      <c r="I225" s="108" t="s">
        <v>502</v>
      </c>
      <c r="J225" s="108" t="str">
        <f>VLOOKUP(I225,Presupuesto!$B$11:$C$565,2,0)</f>
        <v>SUELDOS Y SALARIOS PERMANENTES</v>
      </c>
      <c r="K225" s="92" t="str">
        <f t="shared" si="3"/>
        <v>Desarrollo e Innovación Curricular</v>
      </c>
      <c r="L225" s="92" t="s">
        <v>397</v>
      </c>
    </row>
    <row r="226" spans="3:12">
      <c r="C226" s="166" t="s">
        <v>58</v>
      </c>
      <c r="D226" s="157"/>
      <c r="E226" s="148">
        <v>0</v>
      </c>
      <c r="F226" s="94">
        <f>IF(E225=0,"",(G225/E225)/12*E225)</f>
        <v>0</v>
      </c>
      <c r="G226" s="91">
        <f>F226</f>
        <v>0</v>
      </c>
      <c r="H226" s="158"/>
      <c r="I226" s="110" t="s">
        <v>522</v>
      </c>
      <c r="J226" s="110" t="str">
        <f>VLOOKUP(I226,Presupuesto!$B$11:$C$565,2,0)</f>
        <v>AGUINALDO Y DECIMO CUARTO MES</v>
      </c>
      <c r="K226" s="92" t="str">
        <f t="shared" si="3"/>
        <v>Desarrollo e Innovación Curricular</v>
      </c>
      <c r="L226" s="92" t="s">
        <v>397</v>
      </c>
    </row>
    <row r="227" spans="3:12" ht="15.75" thickBot="1">
      <c r="C227" s="167" t="s">
        <v>59</v>
      </c>
      <c r="D227" s="157"/>
      <c r="E227" s="148">
        <v>0</v>
      </c>
      <c r="F227" s="111">
        <f>IF(E225&lt;6,"",((E225-6)/12)*(G225/E225))</f>
        <v>0</v>
      </c>
      <c r="G227" s="91">
        <f>F227</f>
        <v>0</v>
      </c>
      <c r="H227" s="158"/>
      <c r="I227" s="95" t="s">
        <v>525</v>
      </c>
      <c r="J227" s="95" t="str">
        <f>VLOOKUP(I227,Presupuesto!$B$11:$C$565,2,0)</f>
        <v>DECIMOCUARTO MES</v>
      </c>
      <c r="K227" s="92" t="str">
        <f t="shared" si="3"/>
        <v>Desarrollo e Innovación Curricular</v>
      </c>
      <c r="L227" s="92" t="s">
        <v>397</v>
      </c>
    </row>
    <row r="228" spans="3:12" ht="15.75" thickBot="1">
      <c r="C228" s="131" t="s">
        <v>497</v>
      </c>
      <c r="D228" s="194"/>
      <c r="E228" s="146">
        <v>12</v>
      </c>
      <c r="F228" s="253">
        <f>HLOOKUP($C228,$BZ$2:$CM$3,2,0)</f>
        <v>15032.56</v>
      </c>
      <c r="G228" s="107">
        <f>D228*E228*F228</f>
        <v>0</v>
      </c>
      <c r="H228" s="160"/>
      <c r="I228" s="108" t="s">
        <v>502</v>
      </c>
      <c r="J228" s="108" t="str">
        <f>VLOOKUP(I228,Presupuesto!$B$11:$C$565,2,0)</f>
        <v>SUELDOS Y SALARIOS PERMANENTES</v>
      </c>
      <c r="K228" s="92" t="str">
        <f t="shared" si="3"/>
        <v>Desarrollo e Innovación Curricular</v>
      </c>
      <c r="L228" s="92" t="s">
        <v>397</v>
      </c>
    </row>
    <row r="229" spans="3:12">
      <c r="C229" s="166" t="s">
        <v>58</v>
      </c>
      <c r="D229" s="157"/>
      <c r="E229" s="148">
        <v>0</v>
      </c>
      <c r="F229" s="94">
        <f>IF(E228=0,"",(G228/E228)/12*E228)</f>
        <v>0</v>
      </c>
      <c r="G229" s="91">
        <f>F229</f>
        <v>0</v>
      </c>
      <c r="H229" s="158"/>
      <c r="I229" s="110" t="s">
        <v>522</v>
      </c>
      <c r="J229" s="110" t="str">
        <f>VLOOKUP(I229,Presupuesto!$B$11:$C$565,2,0)</f>
        <v>AGUINALDO Y DECIMO CUARTO MES</v>
      </c>
      <c r="K229" s="92" t="str">
        <f t="shared" si="3"/>
        <v>Desarrollo e Innovación Curricular</v>
      </c>
      <c r="L229" s="92" t="s">
        <v>397</v>
      </c>
    </row>
    <row r="230" spans="3:12" ht="15.75" thickBot="1">
      <c r="C230" s="167" t="s">
        <v>59</v>
      </c>
      <c r="D230" s="157"/>
      <c r="E230" s="148">
        <v>0</v>
      </c>
      <c r="F230" s="111">
        <f>IF(E228&lt;6,"",((E228-6)/12)*(G228/E228))</f>
        <v>0</v>
      </c>
      <c r="G230" s="91">
        <f>F230</f>
        <v>0</v>
      </c>
      <c r="H230" s="158"/>
      <c r="I230" s="95" t="s">
        <v>525</v>
      </c>
      <c r="J230" s="95" t="str">
        <f>VLOOKUP(I230,Presupuesto!$B$11:$C$565,2,0)</f>
        <v>DECIMOCUARTO MES</v>
      </c>
      <c r="K230" s="92" t="str">
        <f t="shared" si="3"/>
        <v>Desarrollo e Innovación Curricular</v>
      </c>
      <c r="L230" s="92" t="s">
        <v>397</v>
      </c>
    </row>
    <row r="231" spans="3:12" ht="15.75" thickBot="1">
      <c r="C231" s="131" t="s">
        <v>498</v>
      </c>
      <c r="D231" s="194"/>
      <c r="E231" s="146">
        <v>12</v>
      </c>
      <c r="F231" s="253">
        <f>HLOOKUP($C231,$BZ$2:$CM$3,2,0)</f>
        <v>13264.02</v>
      </c>
      <c r="G231" s="107">
        <f>D231*E231*F231</f>
        <v>0</v>
      </c>
      <c r="H231" s="160"/>
      <c r="I231" s="108" t="s">
        <v>502</v>
      </c>
      <c r="J231" s="108" t="str">
        <f>VLOOKUP(I231,Presupuesto!$B$11:$C$565,2,0)</f>
        <v>SUELDOS Y SALARIOS PERMANENTES</v>
      </c>
      <c r="K231" s="92" t="str">
        <f t="shared" si="3"/>
        <v>Desarrollo e Innovación Curricular</v>
      </c>
      <c r="L231" s="92" t="s">
        <v>397</v>
      </c>
    </row>
    <row r="232" spans="3:12">
      <c r="C232" s="166" t="s">
        <v>58</v>
      </c>
      <c r="D232" s="157"/>
      <c r="E232" s="148">
        <v>0</v>
      </c>
      <c r="F232" s="94">
        <f>IF(E231=0,"",(G231/E231)/12*E231)</f>
        <v>0</v>
      </c>
      <c r="G232" s="91">
        <f>F232</f>
        <v>0</v>
      </c>
      <c r="H232" s="158"/>
      <c r="I232" s="110" t="s">
        <v>522</v>
      </c>
      <c r="J232" s="110" t="str">
        <f>VLOOKUP(I232,Presupuesto!$B$11:$C$565,2,0)</f>
        <v>AGUINALDO Y DECIMO CUARTO MES</v>
      </c>
      <c r="K232" s="92" t="str">
        <f t="shared" si="3"/>
        <v>Desarrollo e Innovación Curricular</v>
      </c>
      <c r="L232" s="92" t="s">
        <v>397</v>
      </c>
    </row>
    <row r="233" spans="3:12" ht="15.75" thickBot="1">
      <c r="C233" s="167" t="s">
        <v>59</v>
      </c>
      <c r="D233" s="157"/>
      <c r="E233" s="148">
        <v>0</v>
      </c>
      <c r="F233" s="111">
        <f>IF(E231&lt;6,"",((E231-6)/12)*(G231/E231))</f>
        <v>0</v>
      </c>
      <c r="G233" s="91">
        <f>F233</f>
        <v>0</v>
      </c>
      <c r="H233" s="158"/>
      <c r="I233" s="95" t="s">
        <v>525</v>
      </c>
      <c r="J233" s="95" t="str">
        <f>VLOOKUP(I233,Presupuesto!$B$11:$C$565,2,0)</f>
        <v>DECIMOCUARTO MES</v>
      </c>
      <c r="K233" s="92" t="str">
        <f t="shared" si="3"/>
        <v>Desarrollo e Innovación Curricular</v>
      </c>
      <c r="L233" s="92" t="s">
        <v>397</v>
      </c>
    </row>
    <row r="234" spans="3:12" ht="15.75" thickBot="1">
      <c r="C234" s="131" t="s">
        <v>499</v>
      </c>
      <c r="D234" s="194"/>
      <c r="E234" s="146">
        <v>12</v>
      </c>
      <c r="F234" s="253">
        <f>HLOOKUP($C234,$BZ$2:$CM$3,2,0)</f>
        <v>12379.75</v>
      </c>
      <c r="G234" s="107">
        <f>D234*E234*F234</f>
        <v>0</v>
      </c>
      <c r="H234" s="160"/>
      <c r="I234" s="108" t="s">
        <v>502</v>
      </c>
      <c r="J234" s="108" t="str">
        <f>VLOOKUP(I234,Presupuesto!$B$11:$C$565,2,0)</f>
        <v>SUELDOS Y SALARIOS PERMANENTES</v>
      </c>
      <c r="K234" s="92" t="str">
        <f t="shared" si="3"/>
        <v>Desarrollo e Innovación Curricular</v>
      </c>
      <c r="L234" s="92" t="s">
        <v>397</v>
      </c>
    </row>
    <row r="235" spans="3:12">
      <c r="C235" s="166" t="s">
        <v>58</v>
      </c>
      <c r="D235" s="157"/>
      <c r="E235" s="148">
        <v>0</v>
      </c>
      <c r="F235" s="94">
        <f>IF(E234=0,"",(G234/E234)/12*E234)</f>
        <v>0</v>
      </c>
      <c r="G235" s="91">
        <f>F235</f>
        <v>0</v>
      </c>
      <c r="H235" s="158"/>
      <c r="I235" s="110" t="s">
        <v>522</v>
      </c>
      <c r="J235" s="110" t="str">
        <f>VLOOKUP(I235,Presupuesto!$B$11:$C$565,2,0)</f>
        <v>AGUINALDO Y DECIMO CUARTO MES</v>
      </c>
      <c r="K235" s="92" t="str">
        <f t="shared" si="3"/>
        <v>Desarrollo e Innovación Curricular</v>
      </c>
      <c r="L235" s="92" t="s">
        <v>397</v>
      </c>
    </row>
    <row r="236" spans="3:12" ht="15.75" thickBot="1">
      <c r="C236" s="167" t="s">
        <v>59</v>
      </c>
      <c r="D236" s="157"/>
      <c r="E236" s="148">
        <v>0</v>
      </c>
      <c r="F236" s="111">
        <f>IF(E234&lt;6,"",((E234-6)/12)*(G234/E234))</f>
        <v>0</v>
      </c>
      <c r="G236" s="91">
        <f>F236</f>
        <v>0</v>
      </c>
      <c r="H236" s="158"/>
      <c r="I236" s="95" t="s">
        <v>525</v>
      </c>
      <c r="J236" s="95" t="str">
        <f>VLOOKUP(I236,Presupuesto!$B$11:$C$565,2,0)</f>
        <v>DECIMOCUARTO MES</v>
      </c>
      <c r="K236" s="92" t="str">
        <f t="shared" si="3"/>
        <v>Desarrollo e Innovación Curricular</v>
      </c>
      <c r="L236" s="92" t="s">
        <v>397</v>
      </c>
    </row>
    <row r="237" spans="3:12" ht="15.75" thickBot="1">
      <c r="C237" s="131" t="s">
        <v>500</v>
      </c>
      <c r="D237" s="194"/>
      <c r="E237" s="146">
        <v>12</v>
      </c>
      <c r="F237" s="253">
        <f>HLOOKUP($C237,$BZ$2:$CM$3,2,0)</f>
        <v>439.49</v>
      </c>
      <c r="G237" s="107">
        <f>D237*E237*F237</f>
        <v>0</v>
      </c>
      <c r="H237" s="160"/>
      <c r="I237" s="108" t="s">
        <v>502</v>
      </c>
      <c r="J237" s="108" t="str">
        <f>VLOOKUP(I237,Presupuesto!$B$11:$C$565,2,0)</f>
        <v>SUELDOS Y SALARIOS PERMANENTES</v>
      </c>
      <c r="K237" s="92" t="str">
        <f t="shared" si="3"/>
        <v>Desarrollo e Innovación Curricular</v>
      </c>
      <c r="L237" s="92" t="s">
        <v>397</v>
      </c>
    </row>
    <row r="238" spans="3:12">
      <c r="C238" s="166" t="s">
        <v>58</v>
      </c>
      <c r="D238" s="157"/>
      <c r="E238" s="148">
        <v>0</v>
      </c>
      <c r="F238" s="94">
        <f>IF(E237=0,"",(G237/E237)/12*E237)</f>
        <v>0</v>
      </c>
      <c r="G238" s="91">
        <f>F238</f>
        <v>0</v>
      </c>
      <c r="H238" s="158"/>
      <c r="I238" s="110" t="s">
        <v>522</v>
      </c>
      <c r="J238" s="110" t="str">
        <f>VLOOKUP(I238,Presupuesto!$B$11:$C$565,2,0)</f>
        <v>AGUINALDO Y DECIMO CUARTO MES</v>
      </c>
      <c r="K238" s="92" t="str">
        <f t="shared" si="3"/>
        <v>Desarrollo e Innovación Curricular</v>
      </c>
      <c r="L238" s="92" t="s">
        <v>397</v>
      </c>
    </row>
    <row r="239" spans="3:12" ht="15.75" thickBot="1">
      <c r="C239" s="167" t="s">
        <v>59</v>
      </c>
      <c r="D239" s="157"/>
      <c r="E239" s="148">
        <v>0</v>
      </c>
      <c r="F239" s="111">
        <f>IF(E237&lt;6,"",((E237-6)/12)*(G237/E237))</f>
        <v>0</v>
      </c>
      <c r="G239" s="91">
        <f>F239</f>
        <v>0</v>
      </c>
      <c r="H239" s="158"/>
      <c r="I239" s="95" t="s">
        <v>525</v>
      </c>
      <c r="J239" s="95" t="str">
        <f>VLOOKUP(I239,Presupuesto!$B$11:$C$565,2,0)</f>
        <v>DECIMOCUARTO MES</v>
      </c>
      <c r="K239" s="92" t="str">
        <f t="shared" si="3"/>
        <v>Desarrollo e Innovación Curricular</v>
      </c>
      <c r="L239" s="92" t="s">
        <v>397</v>
      </c>
    </row>
    <row r="240" spans="3:12" ht="15.75" thickBot="1">
      <c r="C240" s="131" t="s">
        <v>501</v>
      </c>
      <c r="D240" s="194"/>
      <c r="E240" s="146">
        <v>12</v>
      </c>
      <c r="F240" s="253">
        <f>HLOOKUP($C240,$BZ$2:$CM$3,2,0)</f>
        <v>1904.46</v>
      </c>
      <c r="G240" s="107">
        <f>D240*E240*F240</f>
        <v>0</v>
      </c>
      <c r="H240" s="160"/>
      <c r="I240" s="108" t="s">
        <v>502</v>
      </c>
      <c r="J240" s="108" t="str">
        <f>VLOOKUP(I240,Presupuesto!$B$11:$C$565,2,0)</f>
        <v>SUELDOS Y SALARIOS PERMANENTES</v>
      </c>
      <c r="K240" s="92" t="str">
        <f t="shared" si="3"/>
        <v>Desarrollo e Innovación Curricular</v>
      </c>
      <c r="L240" s="92" t="s">
        <v>397</v>
      </c>
    </row>
    <row r="241" spans="3:12">
      <c r="C241" s="166" t="s">
        <v>58</v>
      </c>
      <c r="D241" s="157"/>
      <c r="E241" s="148">
        <v>0</v>
      </c>
      <c r="F241" s="94">
        <f>IF(E240=0,"",(G240/E240)/12*E240)</f>
        <v>0</v>
      </c>
      <c r="G241" s="91">
        <f>F241</f>
        <v>0</v>
      </c>
      <c r="H241" s="158"/>
      <c r="I241" s="110" t="s">
        <v>522</v>
      </c>
      <c r="J241" s="110" t="str">
        <f>VLOOKUP(I241,Presupuesto!$B$11:$C$565,2,0)</f>
        <v>AGUINALDO Y DECIMO CUARTO MES</v>
      </c>
      <c r="K241" s="92" t="str">
        <f t="shared" si="3"/>
        <v>Desarrollo e Innovación Curricular</v>
      </c>
      <c r="L241" s="92" t="s">
        <v>397</v>
      </c>
    </row>
    <row r="242" spans="3:12" ht="15.75" thickBot="1">
      <c r="C242" s="167" t="s">
        <v>59</v>
      </c>
      <c r="D242" s="157"/>
      <c r="E242" s="148">
        <v>0</v>
      </c>
      <c r="F242" s="111">
        <f>IF(E240&lt;6,"",((E240-6)/12)*(G240/E240))</f>
        <v>0</v>
      </c>
      <c r="G242" s="91">
        <f>F242</f>
        <v>0</v>
      </c>
      <c r="H242" s="158"/>
      <c r="I242" s="95" t="s">
        <v>525</v>
      </c>
      <c r="J242" s="95" t="str">
        <f>VLOOKUP(I242,Presupuesto!$B$11:$C$565,2,0)</f>
        <v>DECIMOCUARTO MES</v>
      </c>
      <c r="K242" s="92" t="str">
        <f t="shared" si="3"/>
        <v>Desarrollo e Innovación Curricular</v>
      </c>
      <c r="L242" s="92" t="s">
        <v>397</v>
      </c>
    </row>
    <row r="243" spans="3:12" ht="15.75" thickBot="1">
      <c r="C243" s="134" t="s">
        <v>84</v>
      </c>
      <c r="D243" s="194">
        <v>1</v>
      </c>
      <c r="E243" s="146">
        <v>12</v>
      </c>
      <c r="F243" s="133">
        <v>30000</v>
      </c>
      <c r="G243" s="107">
        <f>D243*E243*F243</f>
        <v>360000</v>
      </c>
      <c r="H243" s="160" t="s">
        <v>1430</v>
      </c>
      <c r="I243" s="108" t="s">
        <v>570</v>
      </c>
      <c r="J243" s="108" t="str">
        <f>VLOOKUP(I243,Presupuesto!$B$11:$C$565,2,0)</f>
        <v>CONTRATOS ESPECIALES</v>
      </c>
      <c r="K243" s="92" t="s">
        <v>1378</v>
      </c>
      <c r="L243" s="92" t="s">
        <v>397</v>
      </c>
    </row>
    <row r="244" spans="3:12">
      <c r="C244" s="166" t="s">
        <v>58</v>
      </c>
      <c r="D244" s="157"/>
      <c r="E244" s="148">
        <v>0</v>
      </c>
      <c r="F244" s="111">
        <f>IF(E243=0,"",(G243/E243)/12*E243)</f>
        <v>30000</v>
      </c>
      <c r="G244" s="91">
        <f>F244</f>
        <v>30000</v>
      </c>
      <c r="H244" s="158" t="s">
        <v>1430</v>
      </c>
      <c r="I244" s="95" t="s">
        <v>570</v>
      </c>
      <c r="J244" s="95" t="str">
        <f>VLOOKUP(I244,Presupuesto!$B$11:$C$565,2,0)</f>
        <v>CONTRATOS ESPECIALES</v>
      </c>
      <c r="K244" s="92" t="s">
        <v>1378</v>
      </c>
      <c r="L244" s="92" t="s">
        <v>396</v>
      </c>
    </row>
    <row r="245" spans="3:12" ht="15.75" thickBot="1">
      <c r="C245" s="167" t="s">
        <v>59</v>
      </c>
      <c r="D245" s="157"/>
      <c r="E245" s="148">
        <v>0</v>
      </c>
      <c r="F245" s="94">
        <f>IF(E243&lt;6,"",((E243-6)/12)*(G243/E243))</f>
        <v>15000</v>
      </c>
      <c r="G245" s="91">
        <f>F245</f>
        <v>15000</v>
      </c>
      <c r="H245" s="158" t="s">
        <v>1430</v>
      </c>
      <c r="I245" s="95" t="s">
        <v>570</v>
      </c>
      <c r="J245" s="95" t="str">
        <f>VLOOKUP(I245,Presupuesto!$B$11:$C$565,2,0)</f>
        <v>CONTRATOS ESPECIALES</v>
      </c>
      <c r="K245" s="92" t="s">
        <v>1378</v>
      </c>
      <c r="L245" s="92" t="s">
        <v>401</v>
      </c>
    </row>
    <row r="246" spans="3:12" ht="15.75" thickBot="1">
      <c r="C246" s="134" t="s">
        <v>60</v>
      </c>
      <c r="D246" s="194"/>
      <c r="E246" s="146">
        <v>12</v>
      </c>
      <c r="F246" s="112">
        <v>30000</v>
      </c>
      <c r="G246" s="107">
        <f>D246*E246*F246</f>
        <v>0</v>
      </c>
      <c r="H246" s="160"/>
      <c r="I246" s="108" t="s">
        <v>711</v>
      </c>
      <c r="J246" s="108" t="str">
        <f>VLOOKUP(I246,Presupuesto!$B$11:$C$565,2,0)</f>
        <v>OTROS SERVICIOS TECNICOS Y PROFESIONALES</v>
      </c>
      <c r="K246" s="92" t="str">
        <f t="shared" si="3"/>
        <v>Desarrollo e Innovación Curricular</v>
      </c>
      <c r="L246" s="92" t="s">
        <v>396</v>
      </c>
    </row>
    <row r="247" spans="3:12">
      <c r="C247" s="166" t="s">
        <v>58</v>
      </c>
      <c r="D247" s="157"/>
      <c r="E247" s="148">
        <v>0</v>
      </c>
      <c r="F247" s="94">
        <v>0</v>
      </c>
      <c r="G247" s="91">
        <f>F247</f>
        <v>0</v>
      </c>
      <c r="H247" s="158"/>
      <c r="I247" s="95" t="s">
        <v>711</v>
      </c>
      <c r="J247" s="95" t="str">
        <f>VLOOKUP(I247,Presupuesto!$B$11:$C$565,2,0)</f>
        <v>OTROS SERVICIOS TECNICOS Y PROFESIONALES</v>
      </c>
      <c r="K247" s="92" t="str">
        <f t="shared" si="3"/>
        <v>Desarrollo e Innovación Curricular</v>
      </c>
      <c r="L247" s="92" t="s">
        <v>396</v>
      </c>
    </row>
    <row r="248" spans="3:12" ht="15.75" thickBot="1">
      <c r="C248" s="167" t="s">
        <v>59</v>
      </c>
      <c r="D248" s="157"/>
      <c r="E248" s="148">
        <v>0</v>
      </c>
      <c r="F248" s="94">
        <v>0</v>
      </c>
      <c r="G248" s="91">
        <f>F248</f>
        <v>0</v>
      </c>
      <c r="H248" s="158"/>
      <c r="I248" s="95" t="s">
        <v>711</v>
      </c>
      <c r="J248" s="95" t="str">
        <f>VLOOKUP(I248,Presupuesto!$B$11:$C$565,2,0)</f>
        <v>OTROS SERVICIOS TECNICOS Y PROFESIONALES</v>
      </c>
      <c r="K248" s="92" t="str">
        <f t="shared" si="3"/>
        <v>Desarrollo e Innovación Curricular</v>
      </c>
      <c r="L248" s="92" t="s">
        <v>396</v>
      </c>
    </row>
    <row r="249" spans="3:12" ht="15.75" thickBot="1">
      <c r="C249" s="134" t="s">
        <v>61</v>
      </c>
      <c r="D249" s="194"/>
      <c r="E249" s="146">
        <v>12</v>
      </c>
      <c r="F249" s="112">
        <v>30000</v>
      </c>
      <c r="G249" s="107">
        <f>D249*E249*F249</f>
        <v>0</v>
      </c>
      <c r="H249" s="160"/>
      <c r="I249" s="108" t="s">
        <v>502</v>
      </c>
      <c r="J249" s="108" t="str">
        <f>VLOOKUP(I249,Presupuesto!$B$11:$C$565,2,0)</f>
        <v>SUELDOS Y SALARIOS PERMANENTES</v>
      </c>
      <c r="K249" s="92" t="str">
        <f t="shared" si="3"/>
        <v>Desarrollo e Innovación Curricular</v>
      </c>
      <c r="L249" s="92" t="s">
        <v>396</v>
      </c>
    </row>
    <row r="250" spans="3:12">
      <c r="C250" s="166" t="s">
        <v>58</v>
      </c>
      <c r="D250" s="164"/>
      <c r="E250" s="125">
        <v>0</v>
      </c>
      <c r="F250" s="113">
        <f>IF(E249=0,"",(G249/E249)/12*E249)</f>
        <v>0</v>
      </c>
      <c r="G250" s="114">
        <f>F250</f>
        <v>0</v>
      </c>
      <c r="H250" s="158"/>
      <c r="I250" s="95" t="s">
        <v>522</v>
      </c>
      <c r="J250" s="95" t="str">
        <f>VLOOKUP(I250,Presupuesto!$B$11:$C$565,2,0)</f>
        <v>AGUINALDO Y DECIMO CUARTO MES</v>
      </c>
      <c r="K250" s="92" t="str">
        <f t="shared" si="3"/>
        <v>Desarrollo e Innovación Curricular</v>
      </c>
      <c r="L250" s="92" t="s">
        <v>396</v>
      </c>
    </row>
    <row r="251" spans="3:12" ht="15.75" thickBot="1">
      <c r="C251" s="168" t="s">
        <v>59</v>
      </c>
      <c r="D251" s="156"/>
      <c r="E251" s="126">
        <v>0</v>
      </c>
      <c r="F251" s="99">
        <f>IF(E249&lt;6,"",((E249-6)/12)*(G249/E249))</f>
        <v>0</v>
      </c>
      <c r="G251" s="99">
        <f>F251</f>
        <v>0</v>
      </c>
      <c r="H251" s="156"/>
      <c r="I251" s="100" t="s">
        <v>525</v>
      </c>
      <c r="J251" s="118" t="str">
        <f>VLOOKUP(I251,Presupuesto!$B$11:$C$565,2,0)</f>
        <v>DECIMOCUARTO MES</v>
      </c>
      <c r="K251" s="100" t="str">
        <f t="shared" si="3"/>
        <v>Desarrollo e Innovación Curricular</v>
      </c>
      <c r="L251" s="118" t="s">
        <v>396</v>
      </c>
    </row>
    <row r="253" spans="3:12">
      <c r="C253" s="69" t="s">
        <v>54</v>
      </c>
      <c r="D253" s="73"/>
      <c r="E253" s="69"/>
      <c r="F253" s="69"/>
      <c r="G253" s="69"/>
      <c r="H253" s="73"/>
      <c r="I253" s="69"/>
      <c r="J253" s="69"/>
    </row>
    <row r="254" spans="3:12" ht="15.75" thickBot="1">
      <c r="C254" s="172"/>
      <c r="D254" s="73"/>
      <c r="E254" s="172"/>
      <c r="F254" s="172"/>
      <c r="G254" s="172"/>
      <c r="H254" s="73"/>
      <c r="I254" s="172"/>
      <c r="J254" s="172"/>
    </row>
    <row r="255" spans="3:12" ht="15.75" thickBot="1">
      <c r="C255" s="68" t="s">
        <v>43</v>
      </c>
      <c r="D255" s="30">
        <f>SUM(G262:G312)</f>
        <v>32500</v>
      </c>
      <c r="E255" s="87"/>
      <c r="F255" s="87"/>
      <c r="G255" s="87"/>
      <c r="H255" s="70"/>
      <c r="I255" s="70"/>
      <c r="J255" s="70"/>
    </row>
    <row r="256" spans="3:12">
      <c r="D256" s="31"/>
      <c r="E256" s="87"/>
      <c r="F256" s="87"/>
      <c r="G256" s="87"/>
      <c r="H256" s="70"/>
      <c r="I256" s="70"/>
      <c r="J256" s="70"/>
    </row>
    <row r="257" spans="3:12">
      <c r="D257" s="31"/>
      <c r="E257" s="87"/>
      <c r="F257" s="87"/>
      <c r="G257" s="87"/>
      <c r="H257" s="70"/>
      <c r="I257" s="70"/>
      <c r="J257" s="70"/>
    </row>
    <row r="258" spans="3:12" ht="15.75">
      <c r="C258" s="199" t="s">
        <v>394</v>
      </c>
      <c r="D258" s="200" t="s">
        <v>2432</v>
      </c>
      <c r="E258" s="87"/>
      <c r="F258" s="87"/>
      <c r="G258" s="87"/>
      <c r="H258" s="70"/>
      <c r="I258" s="70"/>
      <c r="J258" s="70"/>
    </row>
    <row r="259" spans="3:12" ht="18.75">
      <c r="C259" s="203" t="str">
        <f>IFERROR(VLOOKUP(D258,'Desarrollo e Innov. Curricular'!$G:$H,2,FALSE),IFERROR(VLOOKUP(D258,'Investigación Científica'!$G:$H,2,FALSE),IFERROR(VLOOKUP(D258,'Vinculación Univ. Sociedad'!$G:$H,2,FALSE),IFERROR(VLOOKUP(D258,'Docencia y Profesorado Universi'!$G:$H,2,FALSE),IFERROR(VLOOKUP(D258,'Estudiantes y Graduados'!$G:$H,2,FALSE),IFERROR(VLOOKUP(D258,'10Gestion Administrativa'!$G:$H,2,FALSE),IFERROR(VLOOKUP(D258,'Gestión Académica'!$G:$H,2,FALSE),IFERROR(VLOOKUP(D258,'Aseguramiento de la Calidad'!$G:$H,2,FALSE),IFERROR(VLOOKUP(D258,'Gestión del Conocimiento'!$G:$H,2,FALSE),IFERROR(VLOOKUP(D258,'Gobernabilidad y Procesos...'!$G:$H,2,FALSE),IFERROR(VLOOKUP(D258,'Gestión del Talento Humano'!$G:$H,2,FALSE),IFERROR(VLOOKUP(D258,'Internacionalización de la E.S.'!$G:$H,2,FALSE),IFERROR(VLOOKUP(D258,'Cultura de Innovación Insti...'!$G:$H,2,FALSE),VLOOKUP(D258,'Lo Esencial de la Reforma Univ.'!$G:$H,2,0))))))))))))))</f>
        <v>1. Implementar el Plan de Mejoras de las carreras, producto del proceso de autoevaluación de las mismas.</v>
      </c>
      <c r="D259" s="31"/>
      <c r="E259" s="87"/>
      <c r="F259" s="87"/>
      <c r="G259" s="87"/>
      <c r="H259" s="70"/>
      <c r="I259" s="70"/>
      <c r="J259" s="70"/>
    </row>
    <row r="260" spans="3:12" ht="15.75" thickBot="1">
      <c r="C260" s="172"/>
      <c r="D260" s="31"/>
      <c r="E260" s="87"/>
      <c r="F260" s="87"/>
      <c r="G260" s="87"/>
      <c r="H260" s="70"/>
      <c r="I260" s="70"/>
      <c r="J260" s="70"/>
    </row>
    <row r="261" spans="3:12" ht="30.75" thickBot="1">
      <c r="C261" s="128" t="s">
        <v>44</v>
      </c>
      <c r="D261" s="132" t="s">
        <v>55</v>
      </c>
      <c r="E261" s="165" t="s">
        <v>56</v>
      </c>
      <c r="F261" s="132" t="s">
        <v>57</v>
      </c>
      <c r="G261" s="129" t="s">
        <v>27</v>
      </c>
      <c r="H261" s="127" t="s">
        <v>133</v>
      </c>
      <c r="I261" s="130" t="s">
        <v>46</v>
      </c>
      <c r="J261" s="130" t="s">
        <v>134</v>
      </c>
      <c r="K261" s="130" t="s">
        <v>412</v>
      </c>
      <c r="L261" s="130" t="s">
        <v>413</v>
      </c>
    </row>
    <row r="262" spans="3:12" ht="15.75" thickBot="1">
      <c r="C262" s="131" t="s">
        <v>488</v>
      </c>
      <c r="D262" s="194"/>
      <c r="E262" s="146">
        <v>12</v>
      </c>
      <c r="F262" s="253">
        <f>HLOOKUP($C262,$BZ$2:$CM$3,2,0)</f>
        <v>41436.800000000003</v>
      </c>
      <c r="G262" s="107">
        <f>D262*E262*F262</f>
        <v>0</v>
      </c>
      <c r="H262" s="160"/>
      <c r="I262" s="108" t="s">
        <v>502</v>
      </c>
      <c r="J262" s="108" t="str">
        <f>VLOOKUP(I262,Presupuesto!$B$11:$C$565,2,0)</f>
        <v>SUELDOS Y SALARIOS PERMANENTES</v>
      </c>
      <c r="K262" s="213" t="s">
        <v>1371</v>
      </c>
      <c r="L262" s="92" t="s">
        <v>396</v>
      </c>
    </row>
    <row r="263" spans="3:12">
      <c r="C263" s="166" t="s">
        <v>58</v>
      </c>
      <c r="D263" s="157"/>
      <c r="E263" s="148">
        <v>0</v>
      </c>
      <c r="F263" s="94">
        <f>IF(E262=0,"",(G262/E262)/12*E262)</f>
        <v>0</v>
      </c>
      <c r="G263" s="91">
        <f>F263</f>
        <v>0</v>
      </c>
      <c r="H263" s="158" t="s">
        <v>1430</v>
      </c>
      <c r="I263" s="110" t="s">
        <v>522</v>
      </c>
      <c r="J263" s="110" t="str">
        <f>VLOOKUP(I263,Presupuesto!$B$11:$C$565,2,0)</f>
        <v>AGUINALDO Y DECIMO CUARTO MES</v>
      </c>
      <c r="K263" s="92" t="str">
        <f>$K$17</f>
        <v>Desarrollo e Innovación Curricular</v>
      </c>
      <c r="L263" s="92" t="s">
        <v>414</v>
      </c>
    </row>
    <row r="264" spans="3:12" ht="15.75" thickBot="1">
      <c r="C264" s="167" t="s">
        <v>59</v>
      </c>
      <c r="D264" s="157"/>
      <c r="E264" s="148">
        <v>0</v>
      </c>
      <c r="F264" s="111">
        <f>IF(E262&lt;6,"",((E262-6)/12)*(G262/E262))</f>
        <v>0</v>
      </c>
      <c r="G264" s="91">
        <f>F264</f>
        <v>0</v>
      </c>
      <c r="H264" s="158"/>
      <c r="I264" s="95" t="s">
        <v>525</v>
      </c>
      <c r="J264" s="95" t="str">
        <f>VLOOKUP(I264,Presupuesto!$B$11:$C$565,2,0)</f>
        <v>DECIMOCUARTO MES</v>
      </c>
      <c r="K264" s="92" t="str">
        <f t="shared" ref="K264:K312" si="4">$K$17</f>
        <v>Desarrollo e Innovación Curricular</v>
      </c>
      <c r="L264" s="92" t="s">
        <v>397</v>
      </c>
    </row>
    <row r="265" spans="3:12" ht="15.75" thickBot="1">
      <c r="C265" s="131" t="s">
        <v>489</v>
      </c>
      <c r="D265" s="194"/>
      <c r="E265" s="146">
        <v>12</v>
      </c>
      <c r="F265" s="253">
        <f>HLOOKUP($C265,$BZ$2:$CM$3,2,0)</f>
        <v>37669.82</v>
      </c>
      <c r="G265" s="107">
        <f>D265*E265*F265</f>
        <v>0</v>
      </c>
      <c r="H265" s="160"/>
      <c r="I265" s="108" t="s">
        <v>502</v>
      </c>
      <c r="J265" s="108" t="str">
        <f>VLOOKUP(I265,Presupuesto!$B$11:$C$565,2,0)</f>
        <v>SUELDOS Y SALARIOS PERMANENTES</v>
      </c>
      <c r="K265" s="92" t="str">
        <f t="shared" si="4"/>
        <v>Desarrollo e Innovación Curricular</v>
      </c>
      <c r="L265" s="92" t="s">
        <v>397</v>
      </c>
    </row>
    <row r="266" spans="3:12">
      <c r="C266" s="166" t="s">
        <v>58</v>
      </c>
      <c r="D266" s="157"/>
      <c r="E266" s="148">
        <v>0</v>
      </c>
      <c r="F266" s="94">
        <f>IF(E265=0,"",(G265/E265)/12*E265)</f>
        <v>0</v>
      </c>
      <c r="G266" s="91">
        <f>F266</f>
        <v>0</v>
      </c>
      <c r="H266" s="158"/>
      <c r="I266" s="110" t="s">
        <v>522</v>
      </c>
      <c r="J266" s="110" t="str">
        <f>VLOOKUP(I266,Presupuesto!$B$11:$C$565,2,0)</f>
        <v>AGUINALDO Y DECIMO CUARTO MES</v>
      </c>
      <c r="K266" s="92" t="str">
        <f t="shared" si="4"/>
        <v>Desarrollo e Innovación Curricular</v>
      </c>
      <c r="L266" s="92" t="s">
        <v>397</v>
      </c>
    </row>
    <row r="267" spans="3:12" ht="15.75" thickBot="1">
      <c r="C267" s="167" t="s">
        <v>59</v>
      </c>
      <c r="D267" s="157"/>
      <c r="E267" s="148">
        <v>0</v>
      </c>
      <c r="F267" s="111">
        <f>IF(E265&lt;6,"",((E265-6)/12)*(G265/E265))</f>
        <v>0</v>
      </c>
      <c r="G267" s="91">
        <f>F267</f>
        <v>0</v>
      </c>
      <c r="H267" s="158"/>
      <c r="I267" s="95" t="s">
        <v>525</v>
      </c>
      <c r="J267" s="95" t="str">
        <f>VLOOKUP(I267,Presupuesto!$B$11:$C$565,2,0)</f>
        <v>DECIMOCUARTO MES</v>
      </c>
      <c r="K267" s="92" t="str">
        <f t="shared" si="4"/>
        <v>Desarrollo e Innovación Curricular</v>
      </c>
      <c r="L267" s="92" t="s">
        <v>397</v>
      </c>
    </row>
    <row r="268" spans="3:12" ht="15.75" thickBot="1">
      <c r="C268" s="131" t="s">
        <v>490</v>
      </c>
      <c r="D268" s="194"/>
      <c r="E268" s="146">
        <v>12</v>
      </c>
      <c r="F268" s="253">
        <f>HLOOKUP($C268,$BZ$2:$CM$3,2,0)</f>
        <v>33902.839999999997</v>
      </c>
      <c r="G268" s="107">
        <f>D268*E268*F268</f>
        <v>0</v>
      </c>
      <c r="H268" s="160"/>
      <c r="I268" s="108" t="s">
        <v>502</v>
      </c>
      <c r="J268" s="108" t="str">
        <f>VLOOKUP(I268,Presupuesto!$B$11:$C$565,2,0)</f>
        <v>SUELDOS Y SALARIOS PERMANENTES</v>
      </c>
      <c r="K268" s="92" t="str">
        <f t="shared" si="4"/>
        <v>Desarrollo e Innovación Curricular</v>
      </c>
      <c r="L268" s="92" t="s">
        <v>397</v>
      </c>
    </row>
    <row r="269" spans="3:12">
      <c r="C269" s="166" t="s">
        <v>58</v>
      </c>
      <c r="D269" s="157"/>
      <c r="E269" s="148">
        <v>0</v>
      </c>
      <c r="F269" s="94">
        <f>IF(E268=0,"",(G268/E268)/12*E268)</f>
        <v>0</v>
      </c>
      <c r="G269" s="91">
        <f>F269</f>
        <v>0</v>
      </c>
      <c r="H269" s="158"/>
      <c r="I269" s="110" t="s">
        <v>522</v>
      </c>
      <c r="J269" s="110" t="str">
        <f>VLOOKUP(I269,Presupuesto!$B$11:$C$565,2,0)</f>
        <v>AGUINALDO Y DECIMO CUARTO MES</v>
      </c>
      <c r="K269" s="92" t="str">
        <f t="shared" si="4"/>
        <v>Desarrollo e Innovación Curricular</v>
      </c>
      <c r="L269" s="92" t="s">
        <v>397</v>
      </c>
    </row>
    <row r="270" spans="3:12" ht="15.75" thickBot="1">
      <c r="C270" s="167" t="s">
        <v>59</v>
      </c>
      <c r="D270" s="157"/>
      <c r="E270" s="148">
        <v>0</v>
      </c>
      <c r="F270" s="111">
        <f>IF(E268&lt;6,"",((E268-6)/12)*(G268/E268))</f>
        <v>0</v>
      </c>
      <c r="G270" s="91">
        <f>F270</f>
        <v>0</v>
      </c>
      <c r="H270" s="158"/>
      <c r="I270" s="95" t="s">
        <v>525</v>
      </c>
      <c r="J270" s="95" t="str">
        <f>VLOOKUP(I270,Presupuesto!$B$11:$C$565,2,0)</f>
        <v>DECIMOCUARTO MES</v>
      </c>
      <c r="K270" s="92" t="str">
        <f t="shared" si="4"/>
        <v>Desarrollo e Innovación Curricular</v>
      </c>
      <c r="L270" s="92" t="s">
        <v>397</v>
      </c>
    </row>
    <row r="271" spans="3:12" ht="15.75" thickBot="1">
      <c r="C271" s="131" t="s">
        <v>491</v>
      </c>
      <c r="D271" s="194"/>
      <c r="E271" s="146">
        <v>12</v>
      </c>
      <c r="F271" s="253">
        <f>HLOOKUP($C271,$BZ$2:$CM$3,2,0)</f>
        <v>30135.85</v>
      </c>
      <c r="G271" s="107">
        <f>D271*E271*F271</f>
        <v>0</v>
      </c>
      <c r="H271" s="160"/>
      <c r="I271" s="108" t="s">
        <v>502</v>
      </c>
      <c r="J271" s="108" t="str">
        <f>VLOOKUP(I271,Presupuesto!$B$11:$C$565,2,0)</f>
        <v>SUELDOS Y SALARIOS PERMANENTES</v>
      </c>
      <c r="K271" s="92" t="str">
        <f t="shared" si="4"/>
        <v>Desarrollo e Innovación Curricular</v>
      </c>
      <c r="L271" s="92" t="s">
        <v>397</v>
      </c>
    </row>
    <row r="272" spans="3:12">
      <c r="C272" s="166" t="s">
        <v>58</v>
      </c>
      <c r="D272" s="157"/>
      <c r="E272" s="148">
        <v>0</v>
      </c>
      <c r="F272" s="94">
        <f>IF(E271=0,"",(G271/E271)/12*E271)</f>
        <v>0</v>
      </c>
      <c r="G272" s="91">
        <f>F272</f>
        <v>0</v>
      </c>
      <c r="H272" s="158"/>
      <c r="I272" s="110" t="s">
        <v>522</v>
      </c>
      <c r="J272" s="110" t="str">
        <f>VLOOKUP(I272,Presupuesto!$B$11:$C$565,2,0)</f>
        <v>AGUINALDO Y DECIMO CUARTO MES</v>
      </c>
      <c r="K272" s="92" t="str">
        <f t="shared" si="4"/>
        <v>Desarrollo e Innovación Curricular</v>
      </c>
      <c r="L272" s="92" t="s">
        <v>397</v>
      </c>
    </row>
    <row r="273" spans="3:12" ht="15.75" thickBot="1">
      <c r="C273" s="167" t="s">
        <v>59</v>
      </c>
      <c r="D273" s="157"/>
      <c r="E273" s="148">
        <v>0</v>
      </c>
      <c r="F273" s="111">
        <f>IF(E271&lt;6,"",((E271-6)/12)*(G271/E271))</f>
        <v>0</v>
      </c>
      <c r="G273" s="91">
        <f>F273</f>
        <v>0</v>
      </c>
      <c r="H273" s="158"/>
      <c r="I273" s="95" t="s">
        <v>525</v>
      </c>
      <c r="J273" s="95" t="str">
        <f>VLOOKUP(I273,Presupuesto!$B$11:$C$565,2,0)</f>
        <v>DECIMOCUARTO MES</v>
      </c>
      <c r="K273" s="92" t="str">
        <f t="shared" si="4"/>
        <v>Desarrollo e Innovación Curricular</v>
      </c>
      <c r="L273" s="92" t="s">
        <v>397</v>
      </c>
    </row>
    <row r="274" spans="3:12" ht="15.75" thickBot="1">
      <c r="C274" s="131" t="s">
        <v>492</v>
      </c>
      <c r="D274" s="194"/>
      <c r="E274" s="146">
        <v>12</v>
      </c>
      <c r="F274" s="253">
        <f>HLOOKUP($C274,$BZ$2:$CM$3,2,0)</f>
        <v>28252.36</v>
      </c>
      <c r="G274" s="107">
        <f>D274*E274*F274</f>
        <v>0</v>
      </c>
      <c r="H274" s="160"/>
      <c r="I274" s="108" t="s">
        <v>502</v>
      </c>
      <c r="J274" s="108" t="str">
        <f>VLOOKUP(I274,Presupuesto!$B$11:$C$565,2,0)</f>
        <v>SUELDOS Y SALARIOS PERMANENTES</v>
      </c>
      <c r="K274" s="92" t="str">
        <f t="shared" si="4"/>
        <v>Desarrollo e Innovación Curricular</v>
      </c>
      <c r="L274" s="92" t="s">
        <v>397</v>
      </c>
    </row>
    <row r="275" spans="3:12">
      <c r="C275" s="166" t="s">
        <v>58</v>
      </c>
      <c r="D275" s="157"/>
      <c r="E275" s="148">
        <v>0</v>
      </c>
      <c r="F275" s="94">
        <f>IF(E274=0,"",(G274/E274)/12*E274)</f>
        <v>0</v>
      </c>
      <c r="G275" s="91">
        <f>F275</f>
        <v>0</v>
      </c>
      <c r="H275" s="158"/>
      <c r="I275" s="110" t="s">
        <v>522</v>
      </c>
      <c r="J275" s="110" t="str">
        <f>VLOOKUP(I275,Presupuesto!$B$11:$C$565,2,0)</f>
        <v>AGUINALDO Y DECIMO CUARTO MES</v>
      </c>
      <c r="K275" s="92" t="str">
        <f t="shared" si="4"/>
        <v>Desarrollo e Innovación Curricular</v>
      </c>
      <c r="L275" s="92" t="s">
        <v>397</v>
      </c>
    </row>
    <row r="276" spans="3:12" ht="15.75" thickBot="1">
      <c r="C276" s="167" t="s">
        <v>59</v>
      </c>
      <c r="D276" s="157"/>
      <c r="E276" s="148">
        <v>0</v>
      </c>
      <c r="F276" s="111">
        <f>IF(E274&lt;6,"",((E274-6)/12)*(G274/E274))</f>
        <v>0</v>
      </c>
      <c r="G276" s="91">
        <f>F276</f>
        <v>0</v>
      </c>
      <c r="H276" s="158"/>
      <c r="I276" s="95" t="s">
        <v>525</v>
      </c>
      <c r="J276" s="95" t="str">
        <f>VLOOKUP(I276,Presupuesto!$B$11:$C$565,2,0)</f>
        <v>DECIMOCUARTO MES</v>
      </c>
      <c r="K276" s="92" t="str">
        <f t="shared" si="4"/>
        <v>Desarrollo e Innovación Curricular</v>
      </c>
      <c r="L276" s="92" t="s">
        <v>397</v>
      </c>
    </row>
    <row r="277" spans="3:12" ht="15.75" thickBot="1">
      <c r="C277" s="131" t="s">
        <v>493</v>
      </c>
      <c r="D277" s="194"/>
      <c r="E277" s="146">
        <v>12</v>
      </c>
      <c r="F277" s="253">
        <f>HLOOKUP($C277,$BZ$2:$CM$3,2,0)</f>
        <v>26368.87</v>
      </c>
      <c r="G277" s="107">
        <f>D277*E277*F277</f>
        <v>0</v>
      </c>
      <c r="H277" s="160"/>
      <c r="I277" s="108" t="s">
        <v>502</v>
      </c>
      <c r="J277" s="108" t="str">
        <f>VLOOKUP(I277,Presupuesto!$B$11:$C$565,2,0)</f>
        <v>SUELDOS Y SALARIOS PERMANENTES</v>
      </c>
      <c r="K277" s="92" t="str">
        <f t="shared" si="4"/>
        <v>Desarrollo e Innovación Curricular</v>
      </c>
      <c r="L277" s="92" t="s">
        <v>397</v>
      </c>
    </row>
    <row r="278" spans="3:12">
      <c r="C278" s="166" t="s">
        <v>58</v>
      </c>
      <c r="D278" s="157"/>
      <c r="E278" s="148">
        <v>0</v>
      </c>
      <c r="F278" s="94">
        <f>IF(E277=0,"",(G277/E277)/12*E277)</f>
        <v>0</v>
      </c>
      <c r="G278" s="91">
        <f>F278</f>
        <v>0</v>
      </c>
      <c r="H278" s="158"/>
      <c r="I278" s="110" t="s">
        <v>522</v>
      </c>
      <c r="J278" s="110" t="str">
        <f>VLOOKUP(I278,Presupuesto!$B$11:$C$565,2,0)</f>
        <v>AGUINALDO Y DECIMO CUARTO MES</v>
      </c>
      <c r="K278" s="92" t="str">
        <f t="shared" si="4"/>
        <v>Desarrollo e Innovación Curricular</v>
      </c>
      <c r="L278" s="92" t="s">
        <v>397</v>
      </c>
    </row>
    <row r="279" spans="3:12" ht="15.75" thickBot="1">
      <c r="C279" s="167" t="s">
        <v>59</v>
      </c>
      <c r="D279" s="157"/>
      <c r="E279" s="148">
        <v>0</v>
      </c>
      <c r="F279" s="111">
        <f>IF(E277&lt;6,"",((E277-6)/12)*(G277/E277))</f>
        <v>0</v>
      </c>
      <c r="G279" s="91">
        <f>F279</f>
        <v>0</v>
      </c>
      <c r="H279" s="158"/>
      <c r="I279" s="95" t="s">
        <v>525</v>
      </c>
      <c r="J279" s="95" t="str">
        <f>VLOOKUP(I279,Presupuesto!$B$11:$C$565,2,0)</f>
        <v>DECIMOCUARTO MES</v>
      </c>
      <c r="K279" s="92" t="str">
        <f t="shared" si="4"/>
        <v>Desarrollo e Innovación Curricular</v>
      </c>
      <c r="L279" s="92" t="s">
        <v>397</v>
      </c>
    </row>
    <row r="280" spans="3:12" ht="15.75" thickBot="1">
      <c r="C280" s="131" t="s">
        <v>494</v>
      </c>
      <c r="D280" s="194"/>
      <c r="E280" s="146">
        <v>12</v>
      </c>
      <c r="F280" s="253">
        <f>HLOOKUP($C280,$BZ$2:$CM$3,2,0)</f>
        <v>17893.16</v>
      </c>
      <c r="G280" s="107">
        <f>D280*E280*F280</f>
        <v>0</v>
      </c>
      <c r="H280" s="160"/>
      <c r="I280" s="108" t="s">
        <v>502</v>
      </c>
      <c r="J280" s="108" t="str">
        <f>VLOOKUP(I280,Presupuesto!$B$11:$C$565,2,0)</f>
        <v>SUELDOS Y SALARIOS PERMANENTES</v>
      </c>
      <c r="K280" s="92" t="str">
        <f t="shared" si="4"/>
        <v>Desarrollo e Innovación Curricular</v>
      </c>
      <c r="L280" s="92" t="s">
        <v>397</v>
      </c>
    </row>
    <row r="281" spans="3:12">
      <c r="C281" s="166" t="s">
        <v>58</v>
      </c>
      <c r="D281" s="157"/>
      <c r="E281" s="148">
        <v>0</v>
      </c>
      <c r="F281" s="94">
        <f>IF(E280=0,"",(G280/E280)/12*E280)</f>
        <v>0</v>
      </c>
      <c r="G281" s="91">
        <f>F281</f>
        <v>0</v>
      </c>
      <c r="H281" s="158"/>
      <c r="I281" s="110" t="s">
        <v>522</v>
      </c>
      <c r="J281" s="110" t="str">
        <f>VLOOKUP(I281,Presupuesto!$B$11:$C$565,2,0)</f>
        <v>AGUINALDO Y DECIMO CUARTO MES</v>
      </c>
      <c r="K281" s="92" t="str">
        <f t="shared" si="4"/>
        <v>Desarrollo e Innovación Curricular</v>
      </c>
      <c r="L281" s="92" t="s">
        <v>397</v>
      </c>
    </row>
    <row r="282" spans="3:12" ht="15.75" thickBot="1">
      <c r="C282" s="167" t="s">
        <v>59</v>
      </c>
      <c r="D282" s="157"/>
      <c r="E282" s="148">
        <v>0</v>
      </c>
      <c r="F282" s="111">
        <f>IF(E280&lt;6,"",((E280-6)/12)*(G280/E280))</f>
        <v>0</v>
      </c>
      <c r="G282" s="91">
        <f>F282</f>
        <v>0</v>
      </c>
      <c r="H282" s="158"/>
      <c r="I282" s="95" t="s">
        <v>525</v>
      </c>
      <c r="J282" s="95" t="str">
        <f>VLOOKUP(I282,Presupuesto!$B$11:$C$565,2,0)</f>
        <v>DECIMOCUARTO MES</v>
      </c>
      <c r="K282" s="92" t="str">
        <f t="shared" si="4"/>
        <v>Desarrollo e Innovación Curricular</v>
      </c>
      <c r="L282" s="92" t="s">
        <v>397</v>
      </c>
    </row>
    <row r="283" spans="3:12" ht="15.75" thickBot="1">
      <c r="C283" s="131" t="s">
        <v>495</v>
      </c>
      <c r="D283" s="194"/>
      <c r="E283" s="146">
        <v>12</v>
      </c>
      <c r="F283" s="253">
        <f>HLOOKUP($C283,$BZ$2:$CM$3,2,0)</f>
        <v>16951.419999999998</v>
      </c>
      <c r="G283" s="107">
        <f>D283*E283*F283</f>
        <v>0</v>
      </c>
      <c r="H283" s="160"/>
      <c r="I283" s="108" t="s">
        <v>502</v>
      </c>
      <c r="J283" s="108" t="str">
        <f>VLOOKUP(I283,Presupuesto!$B$11:$C$565,2,0)</f>
        <v>SUELDOS Y SALARIOS PERMANENTES</v>
      </c>
      <c r="K283" s="92" t="str">
        <f t="shared" si="4"/>
        <v>Desarrollo e Innovación Curricular</v>
      </c>
      <c r="L283" s="92" t="s">
        <v>397</v>
      </c>
    </row>
    <row r="284" spans="3:12">
      <c r="C284" s="166" t="s">
        <v>58</v>
      </c>
      <c r="D284" s="157"/>
      <c r="E284" s="148">
        <v>0</v>
      </c>
      <c r="F284" s="94">
        <f>IF(E283=0,"",(G283/E283)/12*E283)</f>
        <v>0</v>
      </c>
      <c r="G284" s="91">
        <f>F284</f>
        <v>0</v>
      </c>
      <c r="H284" s="158"/>
      <c r="I284" s="110" t="s">
        <v>522</v>
      </c>
      <c r="J284" s="110" t="str">
        <f>VLOOKUP(I284,Presupuesto!$B$11:$C$565,2,0)</f>
        <v>AGUINALDO Y DECIMO CUARTO MES</v>
      </c>
      <c r="K284" s="92" t="str">
        <f t="shared" si="4"/>
        <v>Desarrollo e Innovación Curricular</v>
      </c>
      <c r="L284" s="92" t="s">
        <v>397</v>
      </c>
    </row>
    <row r="285" spans="3:12" ht="15.75" thickBot="1">
      <c r="C285" s="167" t="s">
        <v>59</v>
      </c>
      <c r="D285" s="157"/>
      <c r="E285" s="148">
        <v>0</v>
      </c>
      <c r="F285" s="111">
        <f>IF(E283&lt;6,"",((E283-6)/12)*(G283/E283))</f>
        <v>0</v>
      </c>
      <c r="G285" s="91">
        <f>F285</f>
        <v>0</v>
      </c>
      <c r="H285" s="158"/>
      <c r="I285" s="95" t="s">
        <v>525</v>
      </c>
      <c r="J285" s="95" t="str">
        <f>VLOOKUP(I285,Presupuesto!$B$11:$C$565,2,0)</f>
        <v>DECIMOCUARTO MES</v>
      </c>
      <c r="K285" s="92" t="str">
        <f t="shared" si="4"/>
        <v>Desarrollo e Innovación Curricular</v>
      </c>
      <c r="L285" s="92" t="s">
        <v>397</v>
      </c>
    </row>
    <row r="286" spans="3:12" ht="15.75" thickBot="1">
      <c r="C286" s="131" t="s">
        <v>496</v>
      </c>
      <c r="D286" s="194"/>
      <c r="E286" s="146">
        <v>12</v>
      </c>
      <c r="F286" s="253">
        <f>HLOOKUP($C286,$BZ$2:$CM$3,2,0)</f>
        <v>13184.44</v>
      </c>
      <c r="G286" s="107">
        <f>D286*E286*F286</f>
        <v>0</v>
      </c>
      <c r="H286" s="160"/>
      <c r="I286" s="108" t="s">
        <v>502</v>
      </c>
      <c r="J286" s="108" t="str">
        <f>VLOOKUP(I286,Presupuesto!$B$11:$C$565,2,0)</f>
        <v>SUELDOS Y SALARIOS PERMANENTES</v>
      </c>
      <c r="K286" s="92" t="str">
        <f t="shared" si="4"/>
        <v>Desarrollo e Innovación Curricular</v>
      </c>
      <c r="L286" s="92" t="s">
        <v>397</v>
      </c>
    </row>
    <row r="287" spans="3:12">
      <c r="C287" s="166" t="s">
        <v>58</v>
      </c>
      <c r="D287" s="157"/>
      <c r="E287" s="148">
        <v>0</v>
      </c>
      <c r="F287" s="94">
        <f>IF(E286=0,"",(G286/E286)/12*E286)</f>
        <v>0</v>
      </c>
      <c r="G287" s="91">
        <f>F287</f>
        <v>0</v>
      </c>
      <c r="H287" s="158"/>
      <c r="I287" s="110" t="s">
        <v>522</v>
      </c>
      <c r="J287" s="110" t="str">
        <f>VLOOKUP(I287,Presupuesto!$B$11:$C$565,2,0)</f>
        <v>AGUINALDO Y DECIMO CUARTO MES</v>
      </c>
      <c r="K287" s="92" t="str">
        <f t="shared" si="4"/>
        <v>Desarrollo e Innovación Curricular</v>
      </c>
      <c r="L287" s="92" t="s">
        <v>397</v>
      </c>
    </row>
    <row r="288" spans="3:12" ht="15.75" thickBot="1">
      <c r="C288" s="167" t="s">
        <v>59</v>
      </c>
      <c r="D288" s="157"/>
      <c r="E288" s="148">
        <v>0</v>
      </c>
      <c r="F288" s="111">
        <f>IF(E286&lt;6,"",((E286-6)/12)*(G286/E286))</f>
        <v>0</v>
      </c>
      <c r="G288" s="91">
        <f>F288</f>
        <v>0</v>
      </c>
      <c r="H288" s="158"/>
      <c r="I288" s="95" t="s">
        <v>525</v>
      </c>
      <c r="J288" s="95" t="str">
        <f>VLOOKUP(I288,Presupuesto!$B$11:$C$565,2,0)</f>
        <v>DECIMOCUARTO MES</v>
      </c>
      <c r="K288" s="92" t="str">
        <f t="shared" si="4"/>
        <v>Desarrollo e Innovación Curricular</v>
      </c>
      <c r="L288" s="92" t="s">
        <v>397</v>
      </c>
    </row>
    <row r="289" spans="3:12" ht="15.75" thickBot="1">
      <c r="C289" s="131" t="s">
        <v>497</v>
      </c>
      <c r="D289" s="194"/>
      <c r="E289" s="146">
        <v>12</v>
      </c>
      <c r="F289" s="253">
        <f>HLOOKUP($C289,$BZ$2:$CM$3,2,0)</f>
        <v>15032.56</v>
      </c>
      <c r="G289" s="107">
        <f>D289*E289*F289</f>
        <v>0</v>
      </c>
      <c r="H289" s="160"/>
      <c r="I289" s="108" t="s">
        <v>502</v>
      </c>
      <c r="J289" s="108" t="str">
        <f>VLOOKUP(I289,Presupuesto!$B$11:$C$565,2,0)</f>
        <v>SUELDOS Y SALARIOS PERMANENTES</v>
      </c>
      <c r="K289" s="92" t="str">
        <f t="shared" si="4"/>
        <v>Desarrollo e Innovación Curricular</v>
      </c>
      <c r="L289" s="92" t="s">
        <v>397</v>
      </c>
    </row>
    <row r="290" spans="3:12">
      <c r="C290" s="166" t="s">
        <v>58</v>
      </c>
      <c r="D290" s="157"/>
      <c r="E290" s="148">
        <v>0</v>
      </c>
      <c r="F290" s="94">
        <f>IF(E289=0,"",(G289/E289)/12*E289)</f>
        <v>0</v>
      </c>
      <c r="G290" s="91">
        <f>F290</f>
        <v>0</v>
      </c>
      <c r="H290" s="158"/>
      <c r="I290" s="110" t="s">
        <v>522</v>
      </c>
      <c r="J290" s="110" t="str">
        <f>VLOOKUP(I290,Presupuesto!$B$11:$C$565,2,0)</f>
        <v>AGUINALDO Y DECIMO CUARTO MES</v>
      </c>
      <c r="K290" s="92" t="str">
        <f t="shared" si="4"/>
        <v>Desarrollo e Innovación Curricular</v>
      </c>
      <c r="L290" s="92" t="s">
        <v>397</v>
      </c>
    </row>
    <row r="291" spans="3:12" ht="15.75" thickBot="1">
      <c r="C291" s="167" t="s">
        <v>59</v>
      </c>
      <c r="D291" s="157"/>
      <c r="E291" s="148">
        <v>0</v>
      </c>
      <c r="F291" s="111">
        <f>IF(E289&lt;6,"",((E289-6)/12)*(G289/E289))</f>
        <v>0</v>
      </c>
      <c r="G291" s="91">
        <f>F291</f>
        <v>0</v>
      </c>
      <c r="H291" s="158"/>
      <c r="I291" s="95" t="s">
        <v>525</v>
      </c>
      <c r="J291" s="95" t="str">
        <f>VLOOKUP(I291,Presupuesto!$B$11:$C$565,2,0)</f>
        <v>DECIMOCUARTO MES</v>
      </c>
      <c r="K291" s="92" t="str">
        <f t="shared" si="4"/>
        <v>Desarrollo e Innovación Curricular</v>
      </c>
      <c r="L291" s="92" t="s">
        <v>397</v>
      </c>
    </row>
    <row r="292" spans="3:12" ht="15.75" thickBot="1">
      <c r="C292" s="131" t="s">
        <v>498</v>
      </c>
      <c r="D292" s="194"/>
      <c r="E292" s="146">
        <v>12</v>
      </c>
      <c r="F292" s="253">
        <f>HLOOKUP($C292,$BZ$2:$CM$3,2,0)</f>
        <v>13264.02</v>
      </c>
      <c r="G292" s="107">
        <f>D292*E292*F292</f>
        <v>0</v>
      </c>
      <c r="H292" s="160"/>
      <c r="I292" s="108" t="s">
        <v>502</v>
      </c>
      <c r="J292" s="108" t="str">
        <f>VLOOKUP(I292,Presupuesto!$B$11:$C$565,2,0)</f>
        <v>SUELDOS Y SALARIOS PERMANENTES</v>
      </c>
      <c r="K292" s="92" t="str">
        <f t="shared" si="4"/>
        <v>Desarrollo e Innovación Curricular</v>
      </c>
      <c r="L292" s="92" t="s">
        <v>397</v>
      </c>
    </row>
    <row r="293" spans="3:12">
      <c r="C293" s="166" t="s">
        <v>58</v>
      </c>
      <c r="D293" s="157"/>
      <c r="E293" s="148">
        <v>0</v>
      </c>
      <c r="F293" s="94">
        <f>IF(E292=0,"",(G292/E292)/12*E292)</f>
        <v>0</v>
      </c>
      <c r="G293" s="91">
        <f>F293</f>
        <v>0</v>
      </c>
      <c r="H293" s="158"/>
      <c r="I293" s="110" t="s">
        <v>522</v>
      </c>
      <c r="J293" s="110" t="str">
        <f>VLOOKUP(I293,Presupuesto!$B$11:$C$565,2,0)</f>
        <v>AGUINALDO Y DECIMO CUARTO MES</v>
      </c>
      <c r="K293" s="92" t="str">
        <f t="shared" si="4"/>
        <v>Desarrollo e Innovación Curricular</v>
      </c>
      <c r="L293" s="92" t="s">
        <v>397</v>
      </c>
    </row>
    <row r="294" spans="3:12" ht="15.75" thickBot="1">
      <c r="C294" s="167" t="s">
        <v>59</v>
      </c>
      <c r="D294" s="157"/>
      <c r="E294" s="148">
        <v>0</v>
      </c>
      <c r="F294" s="111">
        <f>IF(E292&lt;6,"",((E292-6)/12)*(G292/E292))</f>
        <v>0</v>
      </c>
      <c r="G294" s="91">
        <f>F294</f>
        <v>0</v>
      </c>
      <c r="H294" s="158"/>
      <c r="I294" s="95" t="s">
        <v>525</v>
      </c>
      <c r="J294" s="95" t="str">
        <f>VLOOKUP(I294,Presupuesto!$B$11:$C$565,2,0)</f>
        <v>DECIMOCUARTO MES</v>
      </c>
      <c r="K294" s="92" t="str">
        <f t="shared" si="4"/>
        <v>Desarrollo e Innovación Curricular</v>
      </c>
      <c r="L294" s="92" t="s">
        <v>397</v>
      </c>
    </row>
    <row r="295" spans="3:12" ht="15.75" thickBot="1">
      <c r="C295" s="131" t="s">
        <v>499</v>
      </c>
      <c r="D295" s="194"/>
      <c r="E295" s="146">
        <v>12</v>
      </c>
      <c r="F295" s="253">
        <f>HLOOKUP($C295,$BZ$2:$CM$3,2,0)</f>
        <v>12379.75</v>
      </c>
      <c r="G295" s="107">
        <f>D295*E295*F295</f>
        <v>0</v>
      </c>
      <c r="H295" s="160"/>
      <c r="I295" s="108" t="s">
        <v>502</v>
      </c>
      <c r="J295" s="108" t="str">
        <f>VLOOKUP(I295,Presupuesto!$B$11:$C$565,2,0)</f>
        <v>SUELDOS Y SALARIOS PERMANENTES</v>
      </c>
      <c r="K295" s="92" t="str">
        <f t="shared" si="4"/>
        <v>Desarrollo e Innovación Curricular</v>
      </c>
      <c r="L295" s="92" t="s">
        <v>397</v>
      </c>
    </row>
    <row r="296" spans="3:12">
      <c r="C296" s="166" t="s">
        <v>58</v>
      </c>
      <c r="D296" s="157"/>
      <c r="E296" s="148">
        <v>0</v>
      </c>
      <c r="F296" s="94">
        <f>IF(E295=0,"",(G295/E295)/12*E295)</f>
        <v>0</v>
      </c>
      <c r="G296" s="91">
        <f>F296</f>
        <v>0</v>
      </c>
      <c r="H296" s="158"/>
      <c r="I296" s="110" t="s">
        <v>522</v>
      </c>
      <c r="J296" s="110" t="str">
        <f>VLOOKUP(I296,Presupuesto!$B$11:$C$565,2,0)</f>
        <v>AGUINALDO Y DECIMO CUARTO MES</v>
      </c>
      <c r="K296" s="92" t="str">
        <f t="shared" si="4"/>
        <v>Desarrollo e Innovación Curricular</v>
      </c>
      <c r="L296" s="92" t="s">
        <v>397</v>
      </c>
    </row>
    <row r="297" spans="3:12" ht="15.75" thickBot="1">
      <c r="C297" s="167" t="s">
        <v>59</v>
      </c>
      <c r="D297" s="157"/>
      <c r="E297" s="148">
        <v>0</v>
      </c>
      <c r="F297" s="111">
        <f>IF(E295&lt;6,"",((E295-6)/12)*(G295/E295))</f>
        <v>0</v>
      </c>
      <c r="G297" s="91">
        <f>F297</f>
        <v>0</v>
      </c>
      <c r="H297" s="158"/>
      <c r="I297" s="95" t="s">
        <v>525</v>
      </c>
      <c r="J297" s="95" t="str">
        <f>VLOOKUP(I297,Presupuesto!$B$11:$C$565,2,0)</f>
        <v>DECIMOCUARTO MES</v>
      </c>
      <c r="K297" s="92" t="str">
        <f t="shared" si="4"/>
        <v>Desarrollo e Innovación Curricular</v>
      </c>
      <c r="L297" s="92" t="s">
        <v>397</v>
      </c>
    </row>
    <row r="298" spans="3:12" ht="15.75" thickBot="1">
      <c r="C298" s="131" t="s">
        <v>500</v>
      </c>
      <c r="D298" s="194"/>
      <c r="E298" s="146">
        <v>12</v>
      </c>
      <c r="F298" s="253">
        <f>HLOOKUP($C298,$BZ$2:$CM$3,2,0)</f>
        <v>439.49</v>
      </c>
      <c r="G298" s="107">
        <f>D298*E298*F298</f>
        <v>0</v>
      </c>
      <c r="H298" s="160"/>
      <c r="I298" s="108" t="s">
        <v>502</v>
      </c>
      <c r="J298" s="108" t="str">
        <f>VLOOKUP(I298,Presupuesto!$B$11:$C$565,2,0)</f>
        <v>SUELDOS Y SALARIOS PERMANENTES</v>
      </c>
      <c r="K298" s="92" t="str">
        <f t="shared" si="4"/>
        <v>Desarrollo e Innovación Curricular</v>
      </c>
      <c r="L298" s="92" t="s">
        <v>397</v>
      </c>
    </row>
    <row r="299" spans="3:12">
      <c r="C299" s="166" t="s">
        <v>58</v>
      </c>
      <c r="D299" s="157"/>
      <c r="E299" s="148">
        <v>0</v>
      </c>
      <c r="F299" s="94">
        <f>IF(E298=0,"",(G298/E298)/12*E298)</f>
        <v>0</v>
      </c>
      <c r="G299" s="91">
        <f>F299</f>
        <v>0</v>
      </c>
      <c r="H299" s="158"/>
      <c r="I299" s="110" t="s">
        <v>522</v>
      </c>
      <c r="J299" s="110" t="str">
        <f>VLOOKUP(I299,Presupuesto!$B$11:$C$565,2,0)</f>
        <v>AGUINALDO Y DECIMO CUARTO MES</v>
      </c>
      <c r="K299" s="92" t="str">
        <f t="shared" si="4"/>
        <v>Desarrollo e Innovación Curricular</v>
      </c>
      <c r="L299" s="92" t="s">
        <v>397</v>
      </c>
    </row>
    <row r="300" spans="3:12" ht="15.75" thickBot="1">
      <c r="C300" s="167" t="s">
        <v>59</v>
      </c>
      <c r="D300" s="157"/>
      <c r="E300" s="148">
        <v>0</v>
      </c>
      <c r="F300" s="111">
        <f>IF(E298&lt;6,"",((E298-6)/12)*(G298/E298))</f>
        <v>0</v>
      </c>
      <c r="G300" s="91">
        <f>F300</f>
        <v>0</v>
      </c>
      <c r="H300" s="158"/>
      <c r="I300" s="95" t="s">
        <v>525</v>
      </c>
      <c r="J300" s="95" t="str">
        <f>VLOOKUP(I300,Presupuesto!$B$11:$C$565,2,0)</f>
        <v>DECIMOCUARTO MES</v>
      </c>
      <c r="K300" s="92" t="str">
        <f t="shared" si="4"/>
        <v>Desarrollo e Innovación Curricular</v>
      </c>
      <c r="L300" s="92" t="s">
        <v>397</v>
      </c>
    </row>
    <row r="301" spans="3:12" ht="15.75" thickBot="1">
      <c r="C301" s="131" t="s">
        <v>501</v>
      </c>
      <c r="D301" s="194"/>
      <c r="E301" s="146">
        <v>12</v>
      </c>
      <c r="F301" s="253">
        <f>HLOOKUP($C301,$BZ$2:$CM$3,2,0)</f>
        <v>1904.46</v>
      </c>
      <c r="G301" s="107">
        <f>D301*E301*F301</f>
        <v>0</v>
      </c>
      <c r="H301" s="160"/>
      <c r="I301" s="108" t="s">
        <v>502</v>
      </c>
      <c r="J301" s="108" t="str">
        <f>VLOOKUP(I301,Presupuesto!$B$11:$C$565,2,0)</f>
        <v>SUELDOS Y SALARIOS PERMANENTES</v>
      </c>
      <c r="K301" s="92" t="str">
        <f t="shared" si="4"/>
        <v>Desarrollo e Innovación Curricular</v>
      </c>
      <c r="L301" s="92" t="s">
        <v>397</v>
      </c>
    </row>
    <row r="302" spans="3:12">
      <c r="C302" s="166" t="s">
        <v>58</v>
      </c>
      <c r="D302" s="157"/>
      <c r="E302" s="148">
        <v>0</v>
      </c>
      <c r="F302" s="94">
        <f>IF(E301=0,"",(G301/E301)/12*E301)</f>
        <v>0</v>
      </c>
      <c r="G302" s="91">
        <f>F302</f>
        <v>0</v>
      </c>
      <c r="H302" s="158"/>
      <c r="I302" s="110" t="s">
        <v>522</v>
      </c>
      <c r="J302" s="110" t="str">
        <f>VLOOKUP(I302,Presupuesto!$B$11:$C$565,2,0)</f>
        <v>AGUINALDO Y DECIMO CUARTO MES</v>
      </c>
      <c r="K302" s="92" t="str">
        <f t="shared" si="4"/>
        <v>Desarrollo e Innovación Curricular</v>
      </c>
      <c r="L302" s="92" t="s">
        <v>397</v>
      </c>
    </row>
    <row r="303" spans="3:12" ht="15.75" thickBot="1">
      <c r="C303" s="167" t="s">
        <v>59</v>
      </c>
      <c r="D303" s="157"/>
      <c r="E303" s="148">
        <v>0</v>
      </c>
      <c r="F303" s="111">
        <f>IF(E301&lt;6,"",((E301-6)/12)*(G301/E301))</f>
        <v>0</v>
      </c>
      <c r="G303" s="91">
        <f>F303</f>
        <v>0</v>
      </c>
      <c r="H303" s="158"/>
      <c r="I303" s="95" t="s">
        <v>525</v>
      </c>
      <c r="J303" s="95" t="str">
        <f>VLOOKUP(I303,Presupuesto!$B$11:$C$565,2,0)</f>
        <v>DECIMOCUARTO MES</v>
      </c>
      <c r="K303" s="92" t="str">
        <f t="shared" si="4"/>
        <v>Desarrollo e Innovación Curricular</v>
      </c>
      <c r="L303" s="92" t="s">
        <v>397</v>
      </c>
    </row>
    <row r="304" spans="3:12" ht="15.75" thickBot="1">
      <c r="C304" s="134" t="s">
        <v>84</v>
      </c>
      <c r="D304" s="194">
        <v>1</v>
      </c>
      <c r="E304" s="146">
        <v>3</v>
      </c>
      <c r="F304" s="133">
        <v>10000</v>
      </c>
      <c r="G304" s="107">
        <f>D304*E304*F304</f>
        <v>30000</v>
      </c>
      <c r="H304" s="160" t="s">
        <v>131</v>
      </c>
      <c r="I304" s="108" t="s">
        <v>570</v>
      </c>
      <c r="J304" s="108" t="str">
        <f>VLOOKUP(I304,Presupuesto!$B$11:$C$565,2,0)</f>
        <v>CONTRATOS ESPECIALES</v>
      </c>
      <c r="K304" s="92" t="s">
        <v>1371</v>
      </c>
      <c r="L304" s="92" t="s">
        <v>397</v>
      </c>
    </row>
    <row r="305" spans="3:12">
      <c r="C305" s="166" t="s">
        <v>58</v>
      </c>
      <c r="D305" s="157"/>
      <c r="E305" s="148">
        <v>0</v>
      </c>
      <c r="F305" s="111">
        <f>IF(E304=0,"",(G304/E304)/12*E304)</f>
        <v>2500</v>
      </c>
      <c r="G305" s="91">
        <f>F305</f>
        <v>2500</v>
      </c>
      <c r="H305" s="158" t="s">
        <v>131</v>
      </c>
      <c r="I305" s="95" t="s">
        <v>570</v>
      </c>
      <c r="J305" s="95" t="str">
        <f>VLOOKUP(I305,Presupuesto!$B$11:$C$565,2,0)</f>
        <v>CONTRATOS ESPECIALES</v>
      </c>
      <c r="K305" s="92" t="str">
        <f t="shared" si="4"/>
        <v>Desarrollo e Innovación Curricular</v>
      </c>
      <c r="L305" s="92" t="s">
        <v>396</v>
      </c>
    </row>
    <row r="306" spans="3:12" ht="15.75" thickBot="1">
      <c r="C306" s="167" t="s">
        <v>59</v>
      </c>
      <c r="D306" s="157"/>
      <c r="E306" s="148">
        <v>0</v>
      </c>
      <c r="F306" s="94" t="str">
        <f>IF(E304&lt;6,"",((E304-6)/12)*(G304/E304))</f>
        <v/>
      </c>
      <c r="G306" s="91" t="str">
        <f>F306</f>
        <v/>
      </c>
      <c r="H306" s="158"/>
      <c r="I306" s="95" t="s">
        <v>570</v>
      </c>
      <c r="J306" s="95" t="str">
        <f>VLOOKUP(I306,Presupuesto!$B$11:$C$565,2,0)</f>
        <v>CONTRATOS ESPECIALES</v>
      </c>
      <c r="K306" s="92" t="str">
        <f t="shared" si="4"/>
        <v>Desarrollo e Innovación Curricular</v>
      </c>
      <c r="L306" s="92" t="s">
        <v>401</v>
      </c>
    </row>
    <row r="307" spans="3:12" ht="15.75" thickBot="1">
      <c r="C307" s="134" t="s">
        <v>60</v>
      </c>
      <c r="D307" s="194"/>
      <c r="E307" s="146">
        <v>12</v>
      </c>
      <c r="F307" s="112">
        <v>30000</v>
      </c>
      <c r="G307" s="107">
        <f>D307*E307*F307</f>
        <v>0</v>
      </c>
      <c r="H307" s="160"/>
      <c r="I307" s="108" t="s">
        <v>711</v>
      </c>
      <c r="J307" s="108" t="str">
        <f>VLOOKUP(I307,Presupuesto!$B$11:$C$565,2,0)</f>
        <v>OTROS SERVICIOS TECNICOS Y PROFESIONALES</v>
      </c>
      <c r="K307" s="92" t="str">
        <f t="shared" si="4"/>
        <v>Desarrollo e Innovación Curricular</v>
      </c>
      <c r="L307" s="92" t="s">
        <v>396</v>
      </c>
    </row>
    <row r="308" spans="3:12">
      <c r="C308" s="166" t="s">
        <v>58</v>
      </c>
      <c r="D308" s="157"/>
      <c r="E308" s="148">
        <v>0</v>
      </c>
      <c r="F308" s="94">
        <v>0</v>
      </c>
      <c r="G308" s="91">
        <f>F308</f>
        <v>0</v>
      </c>
      <c r="H308" s="158"/>
      <c r="I308" s="95" t="s">
        <v>711</v>
      </c>
      <c r="J308" s="95" t="str">
        <f>VLOOKUP(I308,Presupuesto!$B$11:$C$565,2,0)</f>
        <v>OTROS SERVICIOS TECNICOS Y PROFESIONALES</v>
      </c>
      <c r="K308" s="92" t="str">
        <f t="shared" si="4"/>
        <v>Desarrollo e Innovación Curricular</v>
      </c>
      <c r="L308" s="92" t="s">
        <v>396</v>
      </c>
    </row>
    <row r="309" spans="3:12" ht="15.75" thickBot="1">
      <c r="C309" s="167" t="s">
        <v>59</v>
      </c>
      <c r="D309" s="157"/>
      <c r="E309" s="148">
        <v>0</v>
      </c>
      <c r="F309" s="94">
        <v>0</v>
      </c>
      <c r="G309" s="91">
        <f>F309</f>
        <v>0</v>
      </c>
      <c r="H309" s="158"/>
      <c r="I309" s="95" t="s">
        <v>711</v>
      </c>
      <c r="J309" s="95" t="str">
        <f>VLOOKUP(I309,Presupuesto!$B$11:$C$565,2,0)</f>
        <v>OTROS SERVICIOS TECNICOS Y PROFESIONALES</v>
      </c>
      <c r="K309" s="92" t="str">
        <f t="shared" si="4"/>
        <v>Desarrollo e Innovación Curricular</v>
      </c>
      <c r="L309" s="92" t="s">
        <v>396</v>
      </c>
    </row>
    <row r="310" spans="3:12" ht="15.75" thickBot="1">
      <c r="C310" s="134" t="s">
        <v>61</v>
      </c>
      <c r="D310" s="194"/>
      <c r="E310" s="146">
        <v>12</v>
      </c>
      <c r="F310" s="112">
        <v>30000</v>
      </c>
      <c r="G310" s="107">
        <f>D310*E310*F310</f>
        <v>0</v>
      </c>
      <c r="H310" s="160"/>
      <c r="I310" s="108" t="s">
        <v>502</v>
      </c>
      <c r="J310" s="108" t="str">
        <f>VLOOKUP(I310,Presupuesto!$B$11:$C$565,2,0)</f>
        <v>SUELDOS Y SALARIOS PERMANENTES</v>
      </c>
      <c r="K310" s="92" t="str">
        <f t="shared" si="4"/>
        <v>Desarrollo e Innovación Curricular</v>
      </c>
      <c r="L310" s="92" t="s">
        <v>396</v>
      </c>
    </row>
    <row r="311" spans="3:12">
      <c r="C311" s="166" t="s">
        <v>58</v>
      </c>
      <c r="D311" s="164"/>
      <c r="E311" s="125">
        <v>0</v>
      </c>
      <c r="F311" s="113">
        <f>IF(E310=0,"",(G310/E310)/12*E310)</f>
        <v>0</v>
      </c>
      <c r="G311" s="114">
        <f>F311</f>
        <v>0</v>
      </c>
      <c r="H311" s="158"/>
      <c r="I311" s="95" t="s">
        <v>522</v>
      </c>
      <c r="J311" s="95" t="str">
        <f>VLOOKUP(I311,Presupuesto!$B$11:$C$565,2,0)</f>
        <v>AGUINALDO Y DECIMO CUARTO MES</v>
      </c>
      <c r="K311" s="92" t="str">
        <f t="shared" si="4"/>
        <v>Desarrollo e Innovación Curricular</v>
      </c>
      <c r="L311" s="92" t="s">
        <v>396</v>
      </c>
    </row>
    <row r="312" spans="3:12" ht="15.75" thickBot="1">
      <c r="C312" s="168" t="s">
        <v>59</v>
      </c>
      <c r="D312" s="156"/>
      <c r="E312" s="126">
        <v>0</v>
      </c>
      <c r="F312" s="99">
        <f>IF(E310&lt;6,"",((E310-6)/12)*(G310/E310))</f>
        <v>0</v>
      </c>
      <c r="G312" s="99">
        <f>F312</f>
        <v>0</v>
      </c>
      <c r="H312" s="156"/>
      <c r="I312" s="100" t="s">
        <v>525</v>
      </c>
      <c r="J312" s="118" t="str">
        <f>VLOOKUP(I312,Presupuesto!$B$11:$C$565,2,0)</f>
        <v>DECIMOCUARTO MES</v>
      </c>
      <c r="K312" s="100" t="str">
        <f t="shared" si="4"/>
        <v>Desarrollo e Innovación Curricular</v>
      </c>
      <c r="L312" s="118" t="s">
        <v>396</v>
      </c>
    </row>
    <row r="314" spans="3:12">
      <c r="C314" s="69" t="s">
        <v>54</v>
      </c>
      <c r="D314" s="73"/>
      <c r="E314" s="69"/>
      <c r="F314" s="69"/>
      <c r="G314" s="69"/>
      <c r="H314" s="73"/>
      <c r="I314" s="69"/>
      <c r="J314" s="69"/>
    </row>
    <row r="315" spans="3:12" ht="15.75" thickBot="1">
      <c r="C315" s="172"/>
      <c r="D315" s="73"/>
      <c r="E315" s="172"/>
      <c r="F315" s="172"/>
      <c r="G315" s="172"/>
      <c r="H315" s="73"/>
      <c r="I315" s="172"/>
      <c r="J315" s="172"/>
    </row>
    <row r="316" spans="3:12" ht="15.75" thickBot="1">
      <c r="C316" s="68" t="s">
        <v>43</v>
      </c>
      <c r="D316" s="30">
        <f>SUM(G323:G373)</f>
        <v>176000</v>
      </c>
      <c r="E316" s="87"/>
      <c r="F316" s="87"/>
      <c r="G316" s="87"/>
      <c r="H316" s="70"/>
      <c r="I316" s="70"/>
      <c r="J316" s="70"/>
    </row>
    <row r="317" spans="3:12">
      <c r="D317" s="31"/>
      <c r="E317" s="87"/>
      <c r="F317" s="87"/>
      <c r="G317" s="87"/>
      <c r="H317" s="70"/>
      <c r="I317" s="70"/>
      <c r="J317" s="70"/>
    </row>
    <row r="318" spans="3:12">
      <c r="D318" s="31"/>
      <c r="E318" s="87"/>
      <c r="F318" s="87"/>
      <c r="G318" s="87"/>
      <c r="H318" s="70"/>
      <c r="I318" s="70"/>
      <c r="J318" s="70"/>
    </row>
    <row r="319" spans="3:12" ht="15.75">
      <c r="C319" s="199" t="s">
        <v>394</v>
      </c>
      <c r="D319" s="200" t="s">
        <v>2434</v>
      </c>
      <c r="E319" s="87"/>
      <c r="F319" s="87"/>
      <c r="G319" s="87"/>
      <c r="H319" s="70"/>
      <c r="I319" s="70"/>
      <c r="J319" s="70"/>
    </row>
    <row r="320" spans="3:12" ht="18.75">
      <c r="C320" s="203" t="str">
        <f>IFERROR(VLOOKUP(D319,'Desarrollo e Innov. Curricular'!$G:$H,2,FALSE),IFERROR(VLOOKUP(D319,'Investigación Científica'!$G:$H,2,FALSE),IFERROR(VLOOKUP(D319,'Vinculación Univ. Sociedad'!$G:$H,2,FALSE),IFERROR(VLOOKUP(D319,'Docencia y Profesorado Universi'!$G:$H,2,FALSE),IFERROR(VLOOKUP(D319,'Estudiantes y Graduados'!$G:$H,2,FALSE),IFERROR(VLOOKUP(D319,'10Gestion Administrativa'!$G:$H,2,FALSE),IFERROR(VLOOKUP(D319,'Gestión Académica'!$G:$H,2,FALSE),IFERROR(VLOOKUP(D319,'Aseguramiento de la Calidad'!$G:$H,2,FALSE),IFERROR(VLOOKUP(D319,'Gestión del Conocimiento'!$G:$H,2,FALSE),IFERROR(VLOOKUP(D319,'Gobernabilidad y Procesos...'!$G:$H,2,FALSE),IFERROR(VLOOKUP(D319,'Gestión del Talento Humano'!$G:$H,2,FALSE),IFERROR(VLOOKUP(D319,'Internacionalización de la E.S.'!$G:$H,2,FALSE),IFERROR(VLOOKUP(D319,'Cultura de Innovación Insti...'!$G:$H,2,FALSE),VLOOKUP(D319,'Lo Esencial de la Reforma Univ.'!$G:$H,2,0))))))))))))))</f>
        <v>1. Implementar el Plan de Mejoras de las carreras, producto del proceso de autoevaluación de las mismas.</v>
      </c>
      <c r="D320" s="31"/>
      <c r="E320" s="87"/>
      <c r="F320" s="87"/>
      <c r="G320" s="87"/>
      <c r="H320" s="70"/>
      <c r="I320" s="70"/>
      <c r="J320" s="70"/>
    </row>
    <row r="321" spans="3:12" ht="15.75" thickBot="1">
      <c r="C321" s="172"/>
      <c r="D321" s="31"/>
      <c r="E321" s="87"/>
      <c r="F321" s="87"/>
      <c r="G321" s="87"/>
      <c r="H321" s="70"/>
      <c r="I321" s="70"/>
      <c r="J321" s="70"/>
    </row>
    <row r="322" spans="3:12" ht="30.75" thickBot="1">
      <c r="C322" s="128" t="s">
        <v>44</v>
      </c>
      <c r="D322" s="132" t="s">
        <v>55</v>
      </c>
      <c r="E322" s="165" t="s">
        <v>56</v>
      </c>
      <c r="F322" s="132" t="s">
        <v>57</v>
      </c>
      <c r="G322" s="129" t="s">
        <v>27</v>
      </c>
      <c r="H322" s="127" t="s">
        <v>133</v>
      </c>
      <c r="I322" s="130" t="s">
        <v>46</v>
      </c>
      <c r="J322" s="130" t="s">
        <v>134</v>
      </c>
      <c r="K322" s="130" t="s">
        <v>412</v>
      </c>
      <c r="L322" s="130" t="s">
        <v>413</v>
      </c>
    </row>
    <row r="323" spans="3:12" ht="15.75" thickBot="1">
      <c r="C323" s="131" t="s">
        <v>488</v>
      </c>
      <c r="D323" s="194"/>
      <c r="E323" s="146">
        <v>12</v>
      </c>
      <c r="F323" s="253">
        <f>HLOOKUP($C323,$BZ$2:$CM$3,2,0)</f>
        <v>41436.800000000003</v>
      </c>
      <c r="G323" s="107">
        <f>D323*E323*F323</f>
        <v>0</v>
      </c>
      <c r="H323" s="160"/>
      <c r="I323" s="108" t="s">
        <v>502</v>
      </c>
      <c r="J323" s="108" t="str">
        <f>VLOOKUP(I323,Presupuesto!$B$11:$C$565,2,0)</f>
        <v>SUELDOS Y SALARIOS PERMANENTES</v>
      </c>
      <c r="K323" s="213" t="s">
        <v>1371</v>
      </c>
      <c r="L323" s="92" t="s">
        <v>396</v>
      </c>
    </row>
    <row r="324" spans="3:12">
      <c r="C324" s="166" t="s">
        <v>58</v>
      </c>
      <c r="D324" s="157"/>
      <c r="E324" s="148">
        <v>0</v>
      </c>
      <c r="F324" s="94">
        <f>IF(E323=0,"",(G323/E323)/12*E323)</f>
        <v>0</v>
      </c>
      <c r="G324" s="91">
        <f>F324</f>
        <v>0</v>
      </c>
      <c r="H324" s="158" t="s">
        <v>1430</v>
      </c>
      <c r="I324" s="110" t="s">
        <v>522</v>
      </c>
      <c r="J324" s="110" t="str">
        <f>VLOOKUP(I324,Presupuesto!$B$11:$C$565,2,0)</f>
        <v>AGUINALDO Y DECIMO CUARTO MES</v>
      </c>
      <c r="K324" s="92" t="str">
        <f>$K$17</f>
        <v>Desarrollo e Innovación Curricular</v>
      </c>
      <c r="L324" s="92" t="s">
        <v>414</v>
      </c>
    </row>
    <row r="325" spans="3:12" ht="15.75" thickBot="1">
      <c r="C325" s="167" t="s">
        <v>59</v>
      </c>
      <c r="D325" s="157"/>
      <c r="E325" s="148">
        <v>0</v>
      </c>
      <c r="F325" s="111">
        <f>IF(E323&lt;6,"",((E323-6)/12)*(G323/E323))</f>
        <v>0</v>
      </c>
      <c r="G325" s="91">
        <f>F325</f>
        <v>0</v>
      </c>
      <c r="H325" s="158"/>
      <c r="I325" s="95" t="s">
        <v>525</v>
      </c>
      <c r="J325" s="95" t="str">
        <f>VLOOKUP(I325,Presupuesto!$B$11:$C$565,2,0)</f>
        <v>DECIMOCUARTO MES</v>
      </c>
      <c r="K325" s="92" t="str">
        <f t="shared" ref="K325:K373" si="5">$K$17</f>
        <v>Desarrollo e Innovación Curricular</v>
      </c>
      <c r="L325" s="92" t="s">
        <v>397</v>
      </c>
    </row>
    <row r="326" spans="3:12" ht="15.75" thickBot="1">
      <c r="C326" s="131" t="s">
        <v>489</v>
      </c>
      <c r="D326" s="194"/>
      <c r="E326" s="146">
        <v>12</v>
      </c>
      <c r="F326" s="253">
        <f>HLOOKUP($C326,$BZ$2:$CM$3,2,0)</f>
        <v>37669.82</v>
      </c>
      <c r="G326" s="107">
        <f>D326*E326*F326</f>
        <v>0</v>
      </c>
      <c r="H326" s="160"/>
      <c r="I326" s="108" t="s">
        <v>502</v>
      </c>
      <c r="J326" s="108" t="str">
        <f>VLOOKUP(I326,Presupuesto!$B$11:$C$565,2,0)</f>
        <v>SUELDOS Y SALARIOS PERMANENTES</v>
      </c>
      <c r="K326" s="92" t="str">
        <f t="shared" si="5"/>
        <v>Desarrollo e Innovación Curricular</v>
      </c>
      <c r="L326" s="92" t="s">
        <v>397</v>
      </c>
    </row>
    <row r="327" spans="3:12">
      <c r="C327" s="166" t="s">
        <v>58</v>
      </c>
      <c r="D327" s="157"/>
      <c r="E327" s="148">
        <v>0</v>
      </c>
      <c r="F327" s="94">
        <f>IF(E326=0,"",(G326/E326)/12*E326)</f>
        <v>0</v>
      </c>
      <c r="G327" s="91">
        <f>F327</f>
        <v>0</v>
      </c>
      <c r="H327" s="158"/>
      <c r="I327" s="110" t="s">
        <v>522</v>
      </c>
      <c r="J327" s="110" t="str">
        <f>VLOOKUP(I327,Presupuesto!$B$11:$C$565,2,0)</f>
        <v>AGUINALDO Y DECIMO CUARTO MES</v>
      </c>
      <c r="K327" s="92" t="str">
        <f t="shared" si="5"/>
        <v>Desarrollo e Innovación Curricular</v>
      </c>
      <c r="L327" s="92" t="s">
        <v>397</v>
      </c>
    </row>
    <row r="328" spans="3:12" ht="15.75" thickBot="1">
      <c r="C328" s="167" t="s">
        <v>59</v>
      </c>
      <c r="D328" s="157"/>
      <c r="E328" s="148">
        <v>0</v>
      </c>
      <c r="F328" s="111">
        <f>IF(E326&lt;6,"",((E326-6)/12)*(G326/E326))</f>
        <v>0</v>
      </c>
      <c r="G328" s="91">
        <f>F328</f>
        <v>0</v>
      </c>
      <c r="H328" s="158"/>
      <c r="I328" s="95" t="s">
        <v>525</v>
      </c>
      <c r="J328" s="95" t="str">
        <f>VLOOKUP(I328,Presupuesto!$B$11:$C$565,2,0)</f>
        <v>DECIMOCUARTO MES</v>
      </c>
      <c r="K328" s="92" t="str">
        <f t="shared" si="5"/>
        <v>Desarrollo e Innovación Curricular</v>
      </c>
      <c r="L328" s="92" t="s">
        <v>397</v>
      </c>
    </row>
    <row r="329" spans="3:12" ht="15.75" thickBot="1">
      <c r="C329" s="131" t="s">
        <v>490</v>
      </c>
      <c r="D329" s="194"/>
      <c r="E329" s="146">
        <v>12</v>
      </c>
      <c r="F329" s="253">
        <f>HLOOKUP($C329,$BZ$2:$CM$3,2,0)</f>
        <v>33902.839999999997</v>
      </c>
      <c r="G329" s="107">
        <f>D329*E329*F329</f>
        <v>0</v>
      </c>
      <c r="H329" s="160"/>
      <c r="I329" s="108" t="s">
        <v>502</v>
      </c>
      <c r="J329" s="108" t="str">
        <f>VLOOKUP(I329,Presupuesto!$B$11:$C$565,2,0)</f>
        <v>SUELDOS Y SALARIOS PERMANENTES</v>
      </c>
      <c r="K329" s="92" t="str">
        <f t="shared" si="5"/>
        <v>Desarrollo e Innovación Curricular</v>
      </c>
      <c r="L329" s="92" t="s">
        <v>397</v>
      </c>
    </row>
    <row r="330" spans="3:12">
      <c r="C330" s="166" t="s">
        <v>58</v>
      </c>
      <c r="D330" s="157"/>
      <c r="E330" s="148">
        <v>0</v>
      </c>
      <c r="F330" s="94">
        <f>IF(E329=0,"",(G329/E329)/12*E329)</f>
        <v>0</v>
      </c>
      <c r="G330" s="91">
        <f>F330</f>
        <v>0</v>
      </c>
      <c r="H330" s="158"/>
      <c r="I330" s="110" t="s">
        <v>522</v>
      </c>
      <c r="J330" s="110" t="str">
        <f>VLOOKUP(I330,Presupuesto!$B$11:$C$565,2,0)</f>
        <v>AGUINALDO Y DECIMO CUARTO MES</v>
      </c>
      <c r="K330" s="92" t="str">
        <f t="shared" si="5"/>
        <v>Desarrollo e Innovación Curricular</v>
      </c>
      <c r="L330" s="92" t="s">
        <v>397</v>
      </c>
    </row>
    <row r="331" spans="3:12" ht="15.75" thickBot="1">
      <c r="C331" s="167" t="s">
        <v>59</v>
      </c>
      <c r="D331" s="157"/>
      <c r="E331" s="148">
        <v>0</v>
      </c>
      <c r="F331" s="111">
        <f>IF(E329&lt;6,"",((E329-6)/12)*(G329/E329))</f>
        <v>0</v>
      </c>
      <c r="G331" s="91">
        <f>F331</f>
        <v>0</v>
      </c>
      <c r="H331" s="158"/>
      <c r="I331" s="95" t="s">
        <v>525</v>
      </c>
      <c r="J331" s="95" t="str">
        <f>VLOOKUP(I331,Presupuesto!$B$11:$C$565,2,0)</f>
        <v>DECIMOCUARTO MES</v>
      </c>
      <c r="K331" s="92" t="str">
        <f t="shared" si="5"/>
        <v>Desarrollo e Innovación Curricular</v>
      </c>
      <c r="L331" s="92" t="s">
        <v>397</v>
      </c>
    </row>
    <row r="332" spans="3:12" ht="15.75" thickBot="1">
      <c r="C332" s="131" t="s">
        <v>491</v>
      </c>
      <c r="D332" s="194"/>
      <c r="E332" s="146">
        <v>12</v>
      </c>
      <c r="F332" s="253">
        <f>HLOOKUP($C332,$BZ$2:$CM$3,2,0)</f>
        <v>30135.85</v>
      </c>
      <c r="G332" s="107">
        <f>D332*E332*F332</f>
        <v>0</v>
      </c>
      <c r="H332" s="160"/>
      <c r="I332" s="108" t="s">
        <v>502</v>
      </c>
      <c r="J332" s="108" t="str">
        <f>VLOOKUP(I332,Presupuesto!$B$11:$C$565,2,0)</f>
        <v>SUELDOS Y SALARIOS PERMANENTES</v>
      </c>
      <c r="K332" s="92" t="str">
        <f t="shared" si="5"/>
        <v>Desarrollo e Innovación Curricular</v>
      </c>
      <c r="L332" s="92" t="s">
        <v>397</v>
      </c>
    </row>
    <row r="333" spans="3:12">
      <c r="C333" s="166" t="s">
        <v>58</v>
      </c>
      <c r="D333" s="157"/>
      <c r="E333" s="148">
        <v>0</v>
      </c>
      <c r="F333" s="94">
        <f>IF(E332=0,"",(G332/E332)/12*E332)</f>
        <v>0</v>
      </c>
      <c r="G333" s="91">
        <f>F333</f>
        <v>0</v>
      </c>
      <c r="H333" s="158"/>
      <c r="I333" s="110" t="s">
        <v>522</v>
      </c>
      <c r="J333" s="110" t="str">
        <f>VLOOKUP(I333,Presupuesto!$B$11:$C$565,2,0)</f>
        <v>AGUINALDO Y DECIMO CUARTO MES</v>
      </c>
      <c r="K333" s="92" t="str">
        <f t="shared" si="5"/>
        <v>Desarrollo e Innovación Curricular</v>
      </c>
      <c r="L333" s="92" t="s">
        <v>397</v>
      </c>
    </row>
    <row r="334" spans="3:12" ht="15.75" thickBot="1">
      <c r="C334" s="167" t="s">
        <v>59</v>
      </c>
      <c r="D334" s="157"/>
      <c r="E334" s="148">
        <v>0</v>
      </c>
      <c r="F334" s="111">
        <f>IF(E332&lt;6,"",((E332-6)/12)*(G332/E332))</f>
        <v>0</v>
      </c>
      <c r="G334" s="91">
        <f>F334</f>
        <v>0</v>
      </c>
      <c r="H334" s="158"/>
      <c r="I334" s="95" t="s">
        <v>525</v>
      </c>
      <c r="J334" s="95" t="str">
        <f>VLOOKUP(I334,Presupuesto!$B$11:$C$565,2,0)</f>
        <v>DECIMOCUARTO MES</v>
      </c>
      <c r="K334" s="92" t="str">
        <f t="shared" si="5"/>
        <v>Desarrollo e Innovación Curricular</v>
      </c>
      <c r="L334" s="92" t="s">
        <v>397</v>
      </c>
    </row>
    <row r="335" spans="3:12" ht="15.75" thickBot="1">
      <c r="C335" s="131" t="s">
        <v>492</v>
      </c>
      <c r="D335" s="194"/>
      <c r="E335" s="146">
        <v>12</v>
      </c>
      <c r="F335" s="253">
        <f>HLOOKUP($C335,$BZ$2:$CM$3,2,0)</f>
        <v>28252.36</v>
      </c>
      <c r="G335" s="107">
        <f>D335*E335*F335</f>
        <v>0</v>
      </c>
      <c r="H335" s="160"/>
      <c r="I335" s="108" t="s">
        <v>502</v>
      </c>
      <c r="J335" s="108" t="str">
        <f>VLOOKUP(I335,Presupuesto!$B$11:$C$565,2,0)</f>
        <v>SUELDOS Y SALARIOS PERMANENTES</v>
      </c>
      <c r="K335" s="92" t="str">
        <f t="shared" si="5"/>
        <v>Desarrollo e Innovación Curricular</v>
      </c>
      <c r="L335" s="92" t="s">
        <v>397</v>
      </c>
    </row>
    <row r="336" spans="3:12">
      <c r="C336" s="166" t="s">
        <v>58</v>
      </c>
      <c r="D336" s="157"/>
      <c r="E336" s="148">
        <v>0</v>
      </c>
      <c r="F336" s="94">
        <f>IF(E335=0,"",(G335/E335)/12*E335)</f>
        <v>0</v>
      </c>
      <c r="G336" s="91">
        <f>F336</f>
        <v>0</v>
      </c>
      <c r="H336" s="158"/>
      <c r="I336" s="110" t="s">
        <v>522</v>
      </c>
      <c r="J336" s="110" t="str">
        <f>VLOOKUP(I336,Presupuesto!$B$11:$C$565,2,0)</f>
        <v>AGUINALDO Y DECIMO CUARTO MES</v>
      </c>
      <c r="K336" s="92" t="str">
        <f t="shared" si="5"/>
        <v>Desarrollo e Innovación Curricular</v>
      </c>
      <c r="L336" s="92" t="s">
        <v>397</v>
      </c>
    </row>
    <row r="337" spans="3:12" ht="15.75" thickBot="1">
      <c r="C337" s="167" t="s">
        <v>59</v>
      </c>
      <c r="D337" s="157"/>
      <c r="E337" s="148">
        <v>0</v>
      </c>
      <c r="F337" s="111">
        <f>IF(E335&lt;6,"",((E335-6)/12)*(G335/E335))</f>
        <v>0</v>
      </c>
      <c r="G337" s="91">
        <f>F337</f>
        <v>0</v>
      </c>
      <c r="H337" s="158"/>
      <c r="I337" s="95" t="s">
        <v>525</v>
      </c>
      <c r="J337" s="95" t="str">
        <f>VLOOKUP(I337,Presupuesto!$B$11:$C$565,2,0)</f>
        <v>DECIMOCUARTO MES</v>
      </c>
      <c r="K337" s="92" t="str">
        <f t="shared" si="5"/>
        <v>Desarrollo e Innovación Curricular</v>
      </c>
      <c r="L337" s="92" t="s">
        <v>397</v>
      </c>
    </row>
    <row r="338" spans="3:12" ht="15.75" thickBot="1">
      <c r="C338" s="131" t="s">
        <v>493</v>
      </c>
      <c r="D338" s="194"/>
      <c r="E338" s="146">
        <v>12</v>
      </c>
      <c r="F338" s="253">
        <f>HLOOKUP($C338,$BZ$2:$CM$3,2,0)</f>
        <v>26368.87</v>
      </c>
      <c r="G338" s="107">
        <f>D338*E338*F338</f>
        <v>0</v>
      </c>
      <c r="H338" s="160"/>
      <c r="I338" s="108" t="s">
        <v>502</v>
      </c>
      <c r="J338" s="108" t="str">
        <f>VLOOKUP(I338,Presupuesto!$B$11:$C$565,2,0)</f>
        <v>SUELDOS Y SALARIOS PERMANENTES</v>
      </c>
      <c r="K338" s="92" t="str">
        <f t="shared" si="5"/>
        <v>Desarrollo e Innovación Curricular</v>
      </c>
      <c r="L338" s="92" t="s">
        <v>397</v>
      </c>
    </row>
    <row r="339" spans="3:12">
      <c r="C339" s="166" t="s">
        <v>58</v>
      </c>
      <c r="D339" s="157"/>
      <c r="E339" s="148">
        <v>0</v>
      </c>
      <c r="F339" s="94">
        <f>IF(E338=0,"",(G338/E338)/12*E338)</f>
        <v>0</v>
      </c>
      <c r="G339" s="91">
        <f>F339</f>
        <v>0</v>
      </c>
      <c r="H339" s="158"/>
      <c r="I339" s="110" t="s">
        <v>522</v>
      </c>
      <c r="J339" s="110" t="str">
        <f>VLOOKUP(I339,Presupuesto!$B$11:$C$565,2,0)</f>
        <v>AGUINALDO Y DECIMO CUARTO MES</v>
      </c>
      <c r="K339" s="92" t="str">
        <f t="shared" si="5"/>
        <v>Desarrollo e Innovación Curricular</v>
      </c>
      <c r="L339" s="92" t="s">
        <v>397</v>
      </c>
    </row>
    <row r="340" spans="3:12" ht="15.75" thickBot="1">
      <c r="C340" s="167" t="s">
        <v>59</v>
      </c>
      <c r="D340" s="157"/>
      <c r="E340" s="148">
        <v>0</v>
      </c>
      <c r="F340" s="111">
        <f>IF(E338&lt;6,"",((E338-6)/12)*(G338/E338))</f>
        <v>0</v>
      </c>
      <c r="G340" s="91">
        <f>F340</f>
        <v>0</v>
      </c>
      <c r="H340" s="158"/>
      <c r="I340" s="95" t="s">
        <v>525</v>
      </c>
      <c r="J340" s="95" t="str">
        <f>VLOOKUP(I340,Presupuesto!$B$11:$C$565,2,0)</f>
        <v>DECIMOCUARTO MES</v>
      </c>
      <c r="K340" s="92" t="str">
        <f t="shared" si="5"/>
        <v>Desarrollo e Innovación Curricular</v>
      </c>
      <c r="L340" s="92" t="s">
        <v>397</v>
      </c>
    </row>
    <row r="341" spans="3:12" ht="15.75" thickBot="1">
      <c r="C341" s="131" t="s">
        <v>494</v>
      </c>
      <c r="D341" s="194"/>
      <c r="E341" s="146">
        <v>12</v>
      </c>
      <c r="F341" s="253">
        <f>HLOOKUP($C341,$BZ$2:$CM$3,2,0)</f>
        <v>17893.16</v>
      </c>
      <c r="G341" s="107">
        <f>D341*E341*F341</f>
        <v>0</v>
      </c>
      <c r="H341" s="160"/>
      <c r="I341" s="108" t="s">
        <v>502</v>
      </c>
      <c r="J341" s="108" t="str">
        <f>VLOOKUP(I341,Presupuesto!$B$11:$C$565,2,0)</f>
        <v>SUELDOS Y SALARIOS PERMANENTES</v>
      </c>
      <c r="K341" s="92" t="str">
        <f t="shared" si="5"/>
        <v>Desarrollo e Innovación Curricular</v>
      </c>
      <c r="L341" s="92" t="s">
        <v>397</v>
      </c>
    </row>
    <row r="342" spans="3:12">
      <c r="C342" s="166" t="s">
        <v>58</v>
      </c>
      <c r="D342" s="157"/>
      <c r="E342" s="148">
        <v>0</v>
      </c>
      <c r="F342" s="94">
        <f>IF(E341=0,"",(G341/E341)/12*E341)</f>
        <v>0</v>
      </c>
      <c r="G342" s="91">
        <f>F342</f>
        <v>0</v>
      </c>
      <c r="H342" s="158"/>
      <c r="I342" s="110" t="s">
        <v>522</v>
      </c>
      <c r="J342" s="110" t="str">
        <f>VLOOKUP(I342,Presupuesto!$B$11:$C$565,2,0)</f>
        <v>AGUINALDO Y DECIMO CUARTO MES</v>
      </c>
      <c r="K342" s="92" t="str">
        <f t="shared" si="5"/>
        <v>Desarrollo e Innovación Curricular</v>
      </c>
      <c r="L342" s="92" t="s">
        <v>397</v>
      </c>
    </row>
    <row r="343" spans="3:12" ht="15.75" thickBot="1">
      <c r="C343" s="167" t="s">
        <v>59</v>
      </c>
      <c r="D343" s="157"/>
      <c r="E343" s="148">
        <v>0</v>
      </c>
      <c r="F343" s="111">
        <f>IF(E341&lt;6,"",((E341-6)/12)*(G341/E341))</f>
        <v>0</v>
      </c>
      <c r="G343" s="91">
        <f>F343</f>
        <v>0</v>
      </c>
      <c r="H343" s="158"/>
      <c r="I343" s="95" t="s">
        <v>525</v>
      </c>
      <c r="J343" s="95" t="str">
        <f>VLOOKUP(I343,Presupuesto!$B$11:$C$565,2,0)</f>
        <v>DECIMOCUARTO MES</v>
      </c>
      <c r="K343" s="92" t="str">
        <f t="shared" si="5"/>
        <v>Desarrollo e Innovación Curricular</v>
      </c>
      <c r="L343" s="92" t="s">
        <v>397</v>
      </c>
    </row>
    <row r="344" spans="3:12" ht="15.75" thickBot="1">
      <c r="C344" s="131" t="s">
        <v>495</v>
      </c>
      <c r="D344" s="194"/>
      <c r="E344" s="146">
        <v>12</v>
      </c>
      <c r="F344" s="253">
        <f>HLOOKUP($C344,$BZ$2:$CM$3,2,0)</f>
        <v>16951.419999999998</v>
      </c>
      <c r="G344" s="107">
        <f>D344*E344*F344</f>
        <v>0</v>
      </c>
      <c r="H344" s="160"/>
      <c r="I344" s="108" t="s">
        <v>502</v>
      </c>
      <c r="J344" s="108" t="str">
        <f>VLOOKUP(I344,Presupuesto!$B$11:$C$565,2,0)</f>
        <v>SUELDOS Y SALARIOS PERMANENTES</v>
      </c>
      <c r="K344" s="92" t="str">
        <f t="shared" si="5"/>
        <v>Desarrollo e Innovación Curricular</v>
      </c>
      <c r="L344" s="92" t="s">
        <v>397</v>
      </c>
    </row>
    <row r="345" spans="3:12">
      <c r="C345" s="166" t="s">
        <v>58</v>
      </c>
      <c r="D345" s="157"/>
      <c r="E345" s="148">
        <v>0</v>
      </c>
      <c r="F345" s="94">
        <f>IF(E344=0,"",(G344/E344)/12*E344)</f>
        <v>0</v>
      </c>
      <c r="G345" s="91">
        <f>F345</f>
        <v>0</v>
      </c>
      <c r="H345" s="158"/>
      <c r="I345" s="110" t="s">
        <v>522</v>
      </c>
      <c r="J345" s="110" t="str">
        <f>VLOOKUP(I345,Presupuesto!$B$11:$C$565,2,0)</f>
        <v>AGUINALDO Y DECIMO CUARTO MES</v>
      </c>
      <c r="K345" s="92" t="str">
        <f t="shared" si="5"/>
        <v>Desarrollo e Innovación Curricular</v>
      </c>
      <c r="L345" s="92" t="s">
        <v>397</v>
      </c>
    </row>
    <row r="346" spans="3:12" ht="15.75" thickBot="1">
      <c r="C346" s="167" t="s">
        <v>59</v>
      </c>
      <c r="D346" s="157"/>
      <c r="E346" s="148">
        <v>0</v>
      </c>
      <c r="F346" s="111">
        <f>IF(E344&lt;6,"",((E344-6)/12)*(G344/E344))</f>
        <v>0</v>
      </c>
      <c r="G346" s="91">
        <f>F346</f>
        <v>0</v>
      </c>
      <c r="H346" s="158"/>
      <c r="I346" s="95" t="s">
        <v>525</v>
      </c>
      <c r="J346" s="95" t="str">
        <f>VLOOKUP(I346,Presupuesto!$B$11:$C$565,2,0)</f>
        <v>DECIMOCUARTO MES</v>
      </c>
      <c r="K346" s="92" t="str">
        <f t="shared" si="5"/>
        <v>Desarrollo e Innovación Curricular</v>
      </c>
      <c r="L346" s="92" t="s">
        <v>397</v>
      </c>
    </row>
    <row r="347" spans="3:12" ht="15.75" thickBot="1">
      <c r="C347" s="131" t="s">
        <v>496</v>
      </c>
      <c r="D347" s="194"/>
      <c r="E347" s="146">
        <v>12</v>
      </c>
      <c r="F347" s="253">
        <f>HLOOKUP($C347,$BZ$2:$CM$3,2,0)</f>
        <v>13184.44</v>
      </c>
      <c r="G347" s="107">
        <f>D347*E347*F347</f>
        <v>0</v>
      </c>
      <c r="H347" s="160"/>
      <c r="I347" s="108" t="s">
        <v>502</v>
      </c>
      <c r="J347" s="108" t="str">
        <f>VLOOKUP(I347,Presupuesto!$B$11:$C$565,2,0)</f>
        <v>SUELDOS Y SALARIOS PERMANENTES</v>
      </c>
      <c r="K347" s="92" t="str">
        <f t="shared" si="5"/>
        <v>Desarrollo e Innovación Curricular</v>
      </c>
      <c r="L347" s="92" t="s">
        <v>397</v>
      </c>
    </row>
    <row r="348" spans="3:12">
      <c r="C348" s="166" t="s">
        <v>58</v>
      </c>
      <c r="D348" s="157"/>
      <c r="E348" s="148">
        <v>0</v>
      </c>
      <c r="F348" s="94">
        <f>IF(E347=0,"",(G347/E347)/12*E347)</f>
        <v>0</v>
      </c>
      <c r="G348" s="91">
        <f>F348</f>
        <v>0</v>
      </c>
      <c r="H348" s="158"/>
      <c r="I348" s="110" t="s">
        <v>522</v>
      </c>
      <c r="J348" s="110" t="str">
        <f>VLOOKUP(I348,Presupuesto!$B$11:$C$565,2,0)</f>
        <v>AGUINALDO Y DECIMO CUARTO MES</v>
      </c>
      <c r="K348" s="92" t="str">
        <f t="shared" si="5"/>
        <v>Desarrollo e Innovación Curricular</v>
      </c>
      <c r="L348" s="92" t="s">
        <v>397</v>
      </c>
    </row>
    <row r="349" spans="3:12" ht="15.75" thickBot="1">
      <c r="C349" s="167" t="s">
        <v>59</v>
      </c>
      <c r="D349" s="157"/>
      <c r="E349" s="148">
        <v>0</v>
      </c>
      <c r="F349" s="111">
        <f>IF(E347&lt;6,"",((E347-6)/12)*(G347/E347))</f>
        <v>0</v>
      </c>
      <c r="G349" s="91">
        <f>F349</f>
        <v>0</v>
      </c>
      <c r="H349" s="158"/>
      <c r="I349" s="95" t="s">
        <v>525</v>
      </c>
      <c r="J349" s="95" t="str">
        <f>VLOOKUP(I349,Presupuesto!$B$11:$C$565,2,0)</f>
        <v>DECIMOCUARTO MES</v>
      </c>
      <c r="K349" s="92" t="str">
        <f t="shared" si="5"/>
        <v>Desarrollo e Innovación Curricular</v>
      </c>
      <c r="L349" s="92" t="s">
        <v>397</v>
      </c>
    </row>
    <row r="350" spans="3:12" ht="15.75" thickBot="1">
      <c r="C350" s="131" t="s">
        <v>497</v>
      </c>
      <c r="D350" s="194"/>
      <c r="E350" s="146">
        <v>12</v>
      </c>
      <c r="F350" s="253">
        <f>HLOOKUP($C350,$BZ$2:$CM$3,2,0)</f>
        <v>15032.56</v>
      </c>
      <c r="G350" s="107">
        <f>D350*E350*F350</f>
        <v>0</v>
      </c>
      <c r="H350" s="160"/>
      <c r="I350" s="108" t="s">
        <v>502</v>
      </c>
      <c r="J350" s="108" t="str">
        <f>VLOOKUP(I350,Presupuesto!$B$11:$C$565,2,0)</f>
        <v>SUELDOS Y SALARIOS PERMANENTES</v>
      </c>
      <c r="K350" s="92" t="str">
        <f t="shared" si="5"/>
        <v>Desarrollo e Innovación Curricular</v>
      </c>
      <c r="L350" s="92" t="s">
        <v>397</v>
      </c>
    </row>
    <row r="351" spans="3:12">
      <c r="C351" s="166" t="s">
        <v>58</v>
      </c>
      <c r="D351" s="157"/>
      <c r="E351" s="148">
        <v>0</v>
      </c>
      <c r="F351" s="94">
        <f>IF(E350=0,"",(G350/E350)/12*E350)</f>
        <v>0</v>
      </c>
      <c r="G351" s="91">
        <f>F351</f>
        <v>0</v>
      </c>
      <c r="H351" s="158"/>
      <c r="I351" s="110" t="s">
        <v>522</v>
      </c>
      <c r="J351" s="110" t="str">
        <f>VLOOKUP(I351,Presupuesto!$B$11:$C$565,2,0)</f>
        <v>AGUINALDO Y DECIMO CUARTO MES</v>
      </c>
      <c r="K351" s="92" t="str">
        <f t="shared" si="5"/>
        <v>Desarrollo e Innovación Curricular</v>
      </c>
      <c r="L351" s="92" t="s">
        <v>397</v>
      </c>
    </row>
    <row r="352" spans="3:12" ht="15.75" thickBot="1">
      <c r="C352" s="167" t="s">
        <v>59</v>
      </c>
      <c r="D352" s="157"/>
      <c r="E352" s="148">
        <v>0</v>
      </c>
      <c r="F352" s="111">
        <f>IF(E350&lt;6,"",((E350-6)/12)*(G350/E350))</f>
        <v>0</v>
      </c>
      <c r="G352" s="91">
        <f>F352</f>
        <v>0</v>
      </c>
      <c r="H352" s="158"/>
      <c r="I352" s="95" t="s">
        <v>525</v>
      </c>
      <c r="J352" s="95" t="str">
        <f>VLOOKUP(I352,Presupuesto!$B$11:$C$565,2,0)</f>
        <v>DECIMOCUARTO MES</v>
      </c>
      <c r="K352" s="92" t="str">
        <f t="shared" si="5"/>
        <v>Desarrollo e Innovación Curricular</v>
      </c>
      <c r="L352" s="92" t="s">
        <v>397</v>
      </c>
    </row>
    <row r="353" spans="3:12" ht="15.75" thickBot="1">
      <c r="C353" s="131" t="s">
        <v>498</v>
      </c>
      <c r="D353" s="194"/>
      <c r="E353" s="146">
        <v>12</v>
      </c>
      <c r="F353" s="253">
        <f>HLOOKUP($C353,$BZ$2:$CM$3,2,0)</f>
        <v>13264.02</v>
      </c>
      <c r="G353" s="107">
        <f>D353*E353*F353</f>
        <v>0</v>
      </c>
      <c r="H353" s="160"/>
      <c r="I353" s="108" t="s">
        <v>502</v>
      </c>
      <c r="J353" s="108" t="str">
        <f>VLOOKUP(I353,Presupuesto!$B$11:$C$565,2,0)</f>
        <v>SUELDOS Y SALARIOS PERMANENTES</v>
      </c>
      <c r="K353" s="92" t="str">
        <f t="shared" si="5"/>
        <v>Desarrollo e Innovación Curricular</v>
      </c>
      <c r="L353" s="92" t="s">
        <v>397</v>
      </c>
    </row>
    <row r="354" spans="3:12">
      <c r="C354" s="166" t="s">
        <v>58</v>
      </c>
      <c r="D354" s="157"/>
      <c r="E354" s="148">
        <v>0</v>
      </c>
      <c r="F354" s="94">
        <f>IF(E353=0,"",(G353/E353)/12*E353)</f>
        <v>0</v>
      </c>
      <c r="G354" s="91">
        <f>F354</f>
        <v>0</v>
      </c>
      <c r="H354" s="158"/>
      <c r="I354" s="110" t="s">
        <v>522</v>
      </c>
      <c r="J354" s="110" t="str">
        <f>VLOOKUP(I354,Presupuesto!$B$11:$C$565,2,0)</f>
        <v>AGUINALDO Y DECIMO CUARTO MES</v>
      </c>
      <c r="K354" s="92" t="str">
        <f t="shared" si="5"/>
        <v>Desarrollo e Innovación Curricular</v>
      </c>
      <c r="L354" s="92" t="s">
        <v>397</v>
      </c>
    </row>
    <row r="355" spans="3:12" ht="15.75" thickBot="1">
      <c r="C355" s="167" t="s">
        <v>59</v>
      </c>
      <c r="D355" s="157"/>
      <c r="E355" s="148">
        <v>0</v>
      </c>
      <c r="F355" s="111">
        <f>IF(E353&lt;6,"",((E353-6)/12)*(G353/E353))</f>
        <v>0</v>
      </c>
      <c r="G355" s="91">
        <f>F355</f>
        <v>0</v>
      </c>
      <c r="H355" s="158"/>
      <c r="I355" s="95" t="s">
        <v>525</v>
      </c>
      <c r="J355" s="95" t="str">
        <f>VLOOKUP(I355,Presupuesto!$B$11:$C$565,2,0)</f>
        <v>DECIMOCUARTO MES</v>
      </c>
      <c r="K355" s="92" t="str">
        <f t="shared" si="5"/>
        <v>Desarrollo e Innovación Curricular</v>
      </c>
      <c r="L355" s="92" t="s">
        <v>397</v>
      </c>
    </row>
    <row r="356" spans="3:12" ht="15.75" thickBot="1">
      <c r="C356" s="131" t="s">
        <v>499</v>
      </c>
      <c r="D356" s="194"/>
      <c r="E356" s="146">
        <v>12</v>
      </c>
      <c r="F356" s="253">
        <f>HLOOKUP($C356,$BZ$2:$CM$3,2,0)</f>
        <v>12379.75</v>
      </c>
      <c r="G356" s="107">
        <f>D356*E356*F356</f>
        <v>0</v>
      </c>
      <c r="H356" s="160"/>
      <c r="I356" s="108" t="s">
        <v>502</v>
      </c>
      <c r="J356" s="108" t="str">
        <f>VLOOKUP(I356,Presupuesto!$B$11:$C$565,2,0)</f>
        <v>SUELDOS Y SALARIOS PERMANENTES</v>
      </c>
      <c r="K356" s="92" t="str">
        <f t="shared" si="5"/>
        <v>Desarrollo e Innovación Curricular</v>
      </c>
      <c r="L356" s="92" t="s">
        <v>397</v>
      </c>
    </row>
    <row r="357" spans="3:12">
      <c r="C357" s="166" t="s">
        <v>58</v>
      </c>
      <c r="D357" s="157"/>
      <c r="E357" s="148">
        <v>0</v>
      </c>
      <c r="F357" s="94">
        <f>IF(E356=0,"",(G356/E356)/12*E356)</f>
        <v>0</v>
      </c>
      <c r="G357" s="91">
        <f>F357</f>
        <v>0</v>
      </c>
      <c r="H357" s="158"/>
      <c r="I357" s="110" t="s">
        <v>522</v>
      </c>
      <c r="J357" s="110" t="str">
        <f>VLOOKUP(I357,Presupuesto!$B$11:$C$565,2,0)</f>
        <v>AGUINALDO Y DECIMO CUARTO MES</v>
      </c>
      <c r="K357" s="92" t="str">
        <f t="shared" si="5"/>
        <v>Desarrollo e Innovación Curricular</v>
      </c>
      <c r="L357" s="92" t="s">
        <v>397</v>
      </c>
    </row>
    <row r="358" spans="3:12" ht="15.75" thickBot="1">
      <c r="C358" s="167" t="s">
        <v>59</v>
      </c>
      <c r="D358" s="157"/>
      <c r="E358" s="148">
        <v>0</v>
      </c>
      <c r="F358" s="111">
        <f>IF(E356&lt;6,"",((E356-6)/12)*(G356/E356))</f>
        <v>0</v>
      </c>
      <c r="G358" s="91">
        <f>F358</f>
        <v>0</v>
      </c>
      <c r="H358" s="158"/>
      <c r="I358" s="95" t="s">
        <v>525</v>
      </c>
      <c r="J358" s="95" t="str">
        <f>VLOOKUP(I358,Presupuesto!$B$11:$C$565,2,0)</f>
        <v>DECIMOCUARTO MES</v>
      </c>
      <c r="K358" s="92" t="str">
        <f t="shared" si="5"/>
        <v>Desarrollo e Innovación Curricular</v>
      </c>
      <c r="L358" s="92" t="s">
        <v>397</v>
      </c>
    </row>
    <row r="359" spans="3:12" ht="15.75" thickBot="1">
      <c r="C359" s="131" t="s">
        <v>500</v>
      </c>
      <c r="D359" s="194"/>
      <c r="E359" s="146">
        <v>12</v>
      </c>
      <c r="F359" s="253">
        <f>HLOOKUP($C359,$BZ$2:$CM$3,2,0)</f>
        <v>439.49</v>
      </c>
      <c r="G359" s="107">
        <f>D359*E359*F359</f>
        <v>0</v>
      </c>
      <c r="H359" s="160"/>
      <c r="I359" s="108" t="s">
        <v>502</v>
      </c>
      <c r="J359" s="108" t="str">
        <f>VLOOKUP(I359,Presupuesto!$B$11:$C$565,2,0)</f>
        <v>SUELDOS Y SALARIOS PERMANENTES</v>
      </c>
      <c r="K359" s="92" t="str">
        <f t="shared" si="5"/>
        <v>Desarrollo e Innovación Curricular</v>
      </c>
      <c r="L359" s="92" t="s">
        <v>397</v>
      </c>
    </row>
    <row r="360" spans="3:12">
      <c r="C360" s="166" t="s">
        <v>58</v>
      </c>
      <c r="D360" s="157"/>
      <c r="E360" s="148">
        <v>0</v>
      </c>
      <c r="F360" s="94">
        <f>IF(E359=0,"",(G359/E359)/12*E359)</f>
        <v>0</v>
      </c>
      <c r="G360" s="91">
        <f>F360</f>
        <v>0</v>
      </c>
      <c r="H360" s="158"/>
      <c r="I360" s="110" t="s">
        <v>522</v>
      </c>
      <c r="J360" s="110" t="str">
        <f>VLOOKUP(I360,Presupuesto!$B$11:$C$565,2,0)</f>
        <v>AGUINALDO Y DECIMO CUARTO MES</v>
      </c>
      <c r="K360" s="92" t="str">
        <f t="shared" si="5"/>
        <v>Desarrollo e Innovación Curricular</v>
      </c>
      <c r="L360" s="92" t="s">
        <v>397</v>
      </c>
    </row>
    <row r="361" spans="3:12" ht="15.75" thickBot="1">
      <c r="C361" s="167" t="s">
        <v>59</v>
      </c>
      <c r="D361" s="157"/>
      <c r="E361" s="148">
        <v>0</v>
      </c>
      <c r="F361" s="111">
        <f>IF(E359&lt;6,"",((E359-6)/12)*(G359/E359))</f>
        <v>0</v>
      </c>
      <c r="G361" s="91">
        <f>F361</f>
        <v>0</v>
      </c>
      <c r="H361" s="158"/>
      <c r="I361" s="95" t="s">
        <v>525</v>
      </c>
      <c r="J361" s="95" t="str">
        <f>VLOOKUP(I361,Presupuesto!$B$11:$C$565,2,0)</f>
        <v>DECIMOCUARTO MES</v>
      </c>
      <c r="K361" s="92" t="str">
        <f t="shared" si="5"/>
        <v>Desarrollo e Innovación Curricular</v>
      </c>
      <c r="L361" s="92" t="s">
        <v>397</v>
      </c>
    </row>
    <row r="362" spans="3:12" ht="15.75" thickBot="1">
      <c r="C362" s="131" t="s">
        <v>501</v>
      </c>
      <c r="D362" s="194"/>
      <c r="E362" s="146">
        <v>12</v>
      </c>
      <c r="F362" s="253">
        <f>HLOOKUP($C362,$BZ$2:$CM$3,2,0)</f>
        <v>1904.46</v>
      </c>
      <c r="G362" s="107">
        <f>D362*E362*F362</f>
        <v>0</v>
      </c>
      <c r="H362" s="160"/>
      <c r="I362" s="108" t="s">
        <v>502</v>
      </c>
      <c r="J362" s="108" t="str">
        <f>VLOOKUP(I362,Presupuesto!$B$11:$C$565,2,0)</f>
        <v>SUELDOS Y SALARIOS PERMANENTES</v>
      </c>
      <c r="K362" s="92" t="str">
        <f t="shared" si="5"/>
        <v>Desarrollo e Innovación Curricular</v>
      </c>
      <c r="L362" s="92" t="s">
        <v>397</v>
      </c>
    </row>
    <row r="363" spans="3:12">
      <c r="C363" s="166" t="s">
        <v>58</v>
      </c>
      <c r="D363" s="157"/>
      <c r="E363" s="148">
        <v>0</v>
      </c>
      <c r="F363" s="94">
        <f>IF(E362=0,"",(G362/E362)/12*E362)</f>
        <v>0</v>
      </c>
      <c r="G363" s="91">
        <f>F363</f>
        <v>0</v>
      </c>
      <c r="H363" s="158"/>
      <c r="I363" s="110" t="s">
        <v>522</v>
      </c>
      <c r="J363" s="110" t="str">
        <f>VLOOKUP(I363,Presupuesto!$B$11:$C$565,2,0)</f>
        <v>AGUINALDO Y DECIMO CUARTO MES</v>
      </c>
      <c r="K363" s="92" t="str">
        <f t="shared" si="5"/>
        <v>Desarrollo e Innovación Curricular</v>
      </c>
      <c r="L363" s="92" t="s">
        <v>397</v>
      </c>
    </row>
    <row r="364" spans="3:12" ht="15.75" thickBot="1">
      <c r="C364" s="167" t="s">
        <v>59</v>
      </c>
      <c r="D364" s="157"/>
      <c r="E364" s="148">
        <v>0</v>
      </c>
      <c r="F364" s="111">
        <f>IF(E362&lt;6,"",((E362-6)/12)*(G362/E362))</f>
        <v>0</v>
      </c>
      <c r="G364" s="91">
        <f>F364</f>
        <v>0</v>
      </c>
      <c r="H364" s="158"/>
      <c r="I364" s="95" t="s">
        <v>525</v>
      </c>
      <c r="J364" s="95" t="str">
        <f>VLOOKUP(I364,Presupuesto!$B$11:$C$565,2,0)</f>
        <v>DECIMOCUARTO MES</v>
      </c>
      <c r="K364" s="92" t="str">
        <f t="shared" si="5"/>
        <v>Desarrollo e Innovación Curricular</v>
      </c>
      <c r="L364" s="92" t="s">
        <v>397</v>
      </c>
    </row>
    <row r="365" spans="3:12" ht="15.75" thickBot="1">
      <c r="C365" s="134" t="s">
        <v>84</v>
      </c>
      <c r="D365" s="194"/>
      <c r="E365" s="146">
        <v>12</v>
      </c>
      <c r="F365" s="133">
        <v>30000</v>
      </c>
      <c r="G365" s="107">
        <f>D365*E365*F365</f>
        <v>0</v>
      </c>
      <c r="H365" s="160"/>
      <c r="I365" s="108" t="s">
        <v>570</v>
      </c>
      <c r="J365" s="108" t="str">
        <f>VLOOKUP(I365,Presupuesto!$B$11:$C$565,2,0)</f>
        <v>CONTRATOS ESPECIALES</v>
      </c>
      <c r="K365" s="92" t="str">
        <f t="shared" si="5"/>
        <v>Desarrollo e Innovación Curricular</v>
      </c>
      <c r="L365" s="92" t="s">
        <v>397</v>
      </c>
    </row>
    <row r="366" spans="3:12">
      <c r="C366" s="166" t="s">
        <v>58</v>
      </c>
      <c r="D366" s="157"/>
      <c r="E366" s="148">
        <v>0</v>
      </c>
      <c r="F366" s="111">
        <f>IF(E365=0,"",(G365/E365)/12*E365)</f>
        <v>0</v>
      </c>
      <c r="G366" s="91">
        <f>F366</f>
        <v>0</v>
      </c>
      <c r="H366" s="158"/>
      <c r="I366" s="95" t="s">
        <v>570</v>
      </c>
      <c r="J366" s="95" t="str">
        <f>VLOOKUP(I366,Presupuesto!$B$11:$C$565,2,0)</f>
        <v>CONTRATOS ESPECIALES</v>
      </c>
      <c r="K366" s="92" t="str">
        <f t="shared" si="5"/>
        <v>Desarrollo e Innovación Curricular</v>
      </c>
      <c r="L366" s="92" t="s">
        <v>396</v>
      </c>
    </row>
    <row r="367" spans="3:12" ht="15.75" thickBot="1">
      <c r="C367" s="167" t="s">
        <v>59</v>
      </c>
      <c r="D367" s="157"/>
      <c r="E367" s="148">
        <v>0</v>
      </c>
      <c r="F367" s="94">
        <f>IF(E365&lt;6,"",((E365-6)/12)*(G365/E365))</f>
        <v>0</v>
      </c>
      <c r="G367" s="91">
        <f>F367</f>
        <v>0</v>
      </c>
      <c r="H367" s="158"/>
      <c r="I367" s="95" t="s">
        <v>570</v>
      </c>
      <c r="J367" s="95" t="str">
        <f>VLOOKUP(I367,Presupuesto!$B$11:$C$565,2,0)</f>
        <v>CONTRATOS ESPECIALES</v>
      </c>
      <c r="K367" s="92" t="str">
        <f t="shared" si="5"/>
        <v>Desarrollo e Innovación Curricular</v>
      </c>
      <c r="L367" s="92" t="s">
        <v>401</v>
      </c>
    </row>
    <row r="368" spans="3:12" ht="15.75" thickBot="1">
      <c r="C368" s="134" t="s">
        <v>60</v>
      </c>
      <c r="D368" s="194">
        <v>2</v>
      </c>
      <c r="E368" s="146">
        <v>2</v>
      </c>
      <c r="F368" s="112">
        <v>44000</v>
      </c>
      <c r="G368" s="107">
        <f>D368*E368*F368</f>
        <v>176000</v>
      </c>
      <c r="H368" s="160" t="s">
        <v>131</v>
      </c>
      <c r="I368" s="108" t="s">
        <v>711</v>
      </c>
      <c r="J368" s="108" t="str">
        <f>VLOOKUP(I368,Presupuesto!$B$11:$C$565,2,0)</f>
        <v>OTROS SERVICIOS TECNICOS Y PROFESIONALES</v>
      </c>
      <c r="K368" s="92" t="s">
        <v>1371</v>
      </c>
      <c r="L368" s="92" t="s">
        <v>397</v>
      </c>
    </row>
    <row r="369" spans="3:12">
      <c r="C369" s="166" t="s">
        <v>58</v>
      </c>
      <c r="D369" s="157"/>
      <c r="E369" s="148">
        <v>0</v>
      </c>
      <c r="F369" s="94">
        <v>0</v>
      </c>
      <c r="G369" s="91">
        <f>F369</f>
        <v>0</v>
      </c>
      <c r="H369" s="158"/>
      <c r="I369" s="95" t="s">
        <v>711</v>
      </c>
      <c r="J369" s="95" t="str">
        <f>VLOOKUP(I369,Presupuesto!$B$11:$C$565,2,0)</f>
        <v>OTROS SERVICIOS TECNICOS Y PROFESIONALES</v>
      </c>
      <c r="K369" s="92" t="str">
        <f t="shared" si="5"/>
        <v>Desarrollo e Innovación Curricular</v>
      </c>
      <c r="L369" s="92" t="s">
        <v>396</v>
      </c>
    </row>
    <row r="370" spans="3:12" ht="15.75" thickBot="1">
      <c r="C370" s="167" t="s">
        <v>59</v>
      </c>
      <c r="D370" s="157"/>
      <c r="E370" s="148">
        <v>0</v>
      </c>
      <c r="F370" s="94">
        <v>0</v>
      </c>
      <c r="G370" s="91">
        <f>F370</f>
        <v>0</v>
      </c>
      <c r="H370" s="158"/>
      <c r="I370" s="95" t="s">
        <v>711</v>
      </c>
      <c r="J370" s="95" t="str">
        <f>VLOOKUP(I370,Presupuesto!$B$11:$C$565,2,0)</f>
        <v>OTROS SERVICIOS TECNICOS Y PROFESIONALES</v>
      </c>
      <c r="K370" s="92" t="str">
        <f t="shared" si="5"/>
        <v>Desarrollo e Innovación Curricular</v>
      </c>
      <c r="L370" s="92" t="s">
        <v>396</v>
      </c>
    </row>
    <row r="371" spans="3:12" ht="15.75" thickBot="1">
      <c r="C371" s="134" t="s">
        <v>61</v>
      </c>
      <c r="D371" s="194"/>
      <c r="E371" s="146">
        <v>12</v>
      </c>
      <c r="F371" s="112">
        <v>30000</v>
      </c>
      <c r="G371" s="107">
        <f>D371*E371*F371</f>
        <v>0</v>
      </c>
      <c r="H371" s="160"/>
      <c r="I371" s="108" t="s">
        <v>502</v>
      </c>
      <c r="J371" s="108" t="str">
        <f>VLOOKUP(I371,Presupuesto!$B$11:$C$565,2,0)</f>
        <v>SUELDOS Y SALARIOS PERMANENTES</v>
      </c>
      <c r="K371" s="92" t="str">
        <f t="shared" si="5"/>
        <v>Desarrollo e Innovación Curricular</v>
      </c>
      <c r="L371" s="92" t="s">
        <v>396</v>
      </c>
    </row>
    <row r="372" spans="3:12">
      <c r="C372" s="166" t="s">
        <v>58</v>
      </c>
      <c r="D372" s="164"/>
      <c r="E372" s="125">
        <v>0</v>
      </c>
      <c r="F372" s="113">
        <f>IF(E371=0,"",(G371/E371)/12*E371)</f>
        <v>0</v>
      </c>
      <c r="G372" s="114">
        <f>F372</f>
        <v>0</v>
      </c>
      <c r="H372" s="158"/>
      <c r="I372" s="95" t="s">
        <v>522</v>
      </c>
      <c r="J372" s="95" t="str">
        <f>VLOOKUP(I372,Presupuesto!$B$11:$C$565,2,0)</f>
        <v>AGUINALDO Y DECIMO CUARTO MES</v>
      </c>
      <c r="K372" s="92" t="str">
        <f t="shared" si="5"/>
        <v>Desarrollo e Innovación Curricular</v>
      </c>
      <c r="L372" s="92" t="s">
        <v>396</v>
      </c>
    </row>
    <row r="373" spans="3:12" ht="15.75" thickBot="1">
      <c r="C373" s="168" t="s">
        <v>59</v>
      </c>
      <c r="D373" s="156"/>
      <c r="E373" s="126">
        <v>0</v>
      </c>
      <c r="F373" s="99">
        <f>IF(E371&lt;6,"",((E371-6)/12)*(G371/E371))</f>
        <v>0</v>
      </c>
      <c r="G373" s="99">
        <f>F373</f>
        <v>0</v>
      </c>
      <c r="H373" s="156"/>
      <c r="I373" s="100" t="s">
        <v>525</v>
      </c>
      <c r="J373" s="118" t="str">
        <f>VLOOKUP(I373,Presupuesto!$B$11:$C$565,2,0)</f>
        <v>DECIMOCUARTO MES</v>
      </c>
      <c r="K373" s="100" t="str">
        <f t="shared" si="5"/>
        <v>Desarrollo e Innovación Curricular</v>
      </c>
      <c r="L373" s="118" t="s">
        <v>396</v>
      </c>
    </row>
    <row r="376" spans="3:12">
      <c r="C376" s="69" t="s">
        <v>54</v>
      </c>
      <c r="D376" s="73"/>
      <c r="E376" s="69"/>
      <c r="F376" s="69"/>
      <c r="G376" s="69"/>
      <c r="H376" s="73"/>
      <c r="I376" s="69"/>
      <c r="J376" s="69"/>
    </row>
    <row r="377" spans="3:12" ht="15.75" thickBot="1">
      <c r="C377" s="172"/>
      <c r="D377" s="73"/>
      <c r="E377" s="172"/>
      <c r="F377" s="172"/>
      <c r="G377" s="172"/>
      <c r="H377" s="73"/>
      <c r="I377" s="172"/>
      <c r="J377" s="172"/>
    </row>
    <row r="378" spans="3:12" ht="15.75" thickBot="1">
      <c r="C378" s="68" t="s">
        <v>43</v>
      </c>
      <c r="D378" s="30">
        <f>SUM(G385:G435)</f>
        <v>180000</v>
      </c>
      <c r="E378" s="87"/>
      <c r="F378" s="87"/>
      <c r="G378" s="87"/>
      <c r="H378" s="70"/>
      <c r="I378" s="70"/>
      <c r="J378" s="70"/>
    </row>
    <row r="379" spans="3:12">
      <c r="D379" s="31"/>
      <c r="E379" s="87"/>
      <c r="F379" s="87"/>
      <c r="G379" s="87"/>
      <c r="H379" s="70"/>
      <c r="I379" s="70"/>
      <c r="J379" s="70"/>
    </row>
    <row r="380" spans="3:12">
      <c r="D380" s="31"/>
      <c r="E380" s="87"/>
      <c r="F380" s="87"/>
      <c r="G380" s="87"/>
      <c r="H380" s="70"/>
      <c r="I380" s="70"/>
      <c r="J380" s="70"/>
    </row>
    <row r="381" spans="3:12" ht="15.75">
      <c r="C381" s="199" t="s">
        <v>394</v>
      </c>
      <c r="D381" s="200" t="s">
        <v>2435</v>
      </c>
      <c r="E381" s="87"/>
      <c r="F381" s="87"/>
      <c r="G381" s="87"/>
      <c r="H381" s="70"/>
      <c r="I381" s="70"/>
      <c r="J381" s="70"/>
    </row>
    <row r="382" spans="3:12" ht="18.75">
      <c r="C382" s="203" t="str">
        <f>IFERROR(VLOOKUP(D381,'Desarrollo e Innov. Curricular'!$G:$H,2,FALSE),IFERROR(VLOOKUP(D381,'Investigación Científica'!$G:$H,2,FALSE),IFERROR(VLOOKUP(D381,'Vinculación Univ. Sociedad'!$G:$H,2,FALSE),IFERROR(VLOOKUP(D381,'Docencia y Profesorado Universi'!$G:$H,2,FALSE),IFERROR(VLOOKUP(D381,'Estudiantes y Graduados'!$G:$H,2,FALSE),IFERROR(VLOOKUP(D381,'10Gestion Administrativa'!$G:$H,2,FALSE),IFERROR(VLOOKUP(D381,'Gestión Académica'!$G:$H,2,FALSE),IFERROR(VLOOKUP(D381,'Aseguramiento de la Calidad'!$G:$H,2,FALSE),IFERROR(VLOOKUP(D381,'Gestión del Conocimiento'!$G:$H,2,FALSE),IFERROR(VLOOKUP(D381,'Gobernabilidad y Procesos...'!$G:$H,2,FALSE),IFERROR(VLOOKUP(D381,'Gestión del Talento Humano'!$G:$H,2,FALSE),IFERROR(VLOOKUP(D381,'Internacionalización de la E.S.'!$G:$H,2,FALSE),IFERROR(VLOOKUP(D381,'Cultura de Innovación Insti...'!$G:$H,2,FALSE),VLOOKUP(D381,'Lo Esencial de la Reforma Univ.'!$G:$H,2,0))))))))))))))</f>
        <v>1. Implementar el Plan de Mejoras de las carreras, producto del proceso de autoevaluación de las mismas.</v>
      </c>
      <c r="D382" s="31"/>
      <c r="E382" s="87"/>
      <c r="F382" s="87"/>
      <c r="G382" s="87"/>
      <c r="H382" s="70"/>
      <c r="I382" s="70"/>
      <c r="J382" s="70"/>
    </row>
    <row r="383" spans="3:12" ht="15.75" thickBot="1">
      <c r="C383" s="172"/>
      <c r="D383" s="31"/>
      <c r="E383" s="87"/>
      <c r="F383" s="87"/>
      <c r="G383" s="87"/>
      <c r="H383" s="70"/>
      <c r="I383" s="70"/>
      <c r="J383" s="70"/>
    </row>
    <row r="384" spans="3:12" ht="30.75" thickBot="1">
      <c r="C384" s="128" t="s">
        <v>44</v>
      </c>
      <c r="D384" s="132" t="s">
        <v>55</v>
      </c>
      <c r="E384" s="165" t="s">
        <v>56</v>
      </c>
      <c r="F384" s="132" t="s">
        <v>57</v>
      </c>
      <c r="G384" s="129" t="s">
        <v>27</v>
      </c>
      <c r="H384" s="127" t="s">
        <v>133</v>
      </c>
      <c r="I384" s="130" t="s">
        <v>46</v>
      </c>
      <c r="J384" s="130" t="s">
        <v>134</v>
      </c>
      <c r="K384" s="130" t="s">
        <v>412</v>
      </c>
      <c r="L384" s="130" t="s">
        <v>413</v>
      </c>
    </row>
    <row r="385" spans="3:12" ht="15.75" thickBot="1">
      <c r="C385" s="131" t="s">
        <v>488</v>
      </c>
      <c r="D385" s="194"/>
      <c r="E385" s="146">
        <v>12</v>
      </c>
      <c r="F385" s="253">
        <f>HLOOKUP($C385,$BZ$2:$CM$3,2,0)</f>
        <v>41436.800000000003</v>
      </c>
      <c r="G385" s="107">
        <f>D385*E385*F385</f>
        <v>0</v>
      </c>
      <c r="H385" s="160"/>
      <c r="I385" s="108" t="s">
        <v>502</v>
      </c>
      <c r="J385" s="108" t="str">
        <f>VLOOKUP(I385,Presupuesto!$B$11:$C$565,2,0)</f>
        <v>SUELDOS Y SALARIOS PERMANENTES</v>
      </c>
      <c r="K385" s="213" t="s">
        <v>1371</v>
      </c>
      <c r="L385" s="92" t="s">
        <v>396</v>
      </c>
    </row>
    <row r="386" spans="3:12">
      <c r="C386" s="166" t="s">
        <v>58</v>
      </c>
      <c r="D386" s="157"/>
      <c r="E386" s="148">
        <v>0</v>
      </c>
      <c r="F386" s="94">
        <f>IF(E385=0,"",(G385/E385)/12*E385)</f>
        <v>0</v>
      </c>
      <c r="G386" s="91">
        <f>F386</f>
        <v>0</v>
      </c>
      <c r="H386" s="158" t="s">
        <v>1430</v>
      </c>
      <c r="I386" s="110" t="s">
        <v>522</v>
      </c>
      <c r="J386" s="110" t="str">
        <f>VLOOKUP(I386,Presupuesto!$B$11:$C$565,2,0)</f>
        <v>AGUINALDO Y DECIMO CUARTO MES</v>
      </c>
      <c r="K386" s="92" t="str">
        <f>$K$17</f>
        <v>Desarrollo e Innovación Curricular</v>
      </c>
      <c r="L386" s="92" t="s">
        <v>414</v>
      </c>
    </row>
    <row r="387" spans="3:12" ht="15.75" thickBot="1">
      <c r="C387" s="167" t="s">
        <v>59</v>
      </c>
      <c r="D387" s="157"/>
      <c r="E387" s="148">
        <v>0</v>
      </c>
      <c r="F387" s="111">
        <f>IF(E385&lt;6,"",((E385-6)/12)*(G385/E385))</f>
        <v>0</v>
      </c>
      <c r="G387" s="91">
        <f>F387</f>
        <v>0</v>
      </c>
      <c r="H387" s="158"/>
      <c r="I387" s="95" t="s">
        <v>525</v>
      </c>
      <c r="J387" s="95" t="str">
        <f>VLOOKUP(I387,Presupuesto!$B$11:$C$565,2,0)</f>
        <v>DECIMOCUARTO MES</v>
      </c>
      <c r="K387" s="92" t="str">
        <f t="shared" ref="K387:K435" si="6">$K$17</f>
        <v>Desarrollo e Innovación Curricular</v>
      </c>
      <c r="L387" s="92" t="s">
        <v>397</v>
      </c>
    </row>
    <row r="388" spans="3:12" ht="15.75" thickBot="1">
      <c r="C388" s="131" t="s">
        <v>489</v>
      </c>
      <c r="D388" s="194"/>
      <c r="E388" s="146">
        <v>12</v>
      </c>
      <c r="F388" s="253">
        <f>HLOOKUP($C388,$BZ$2:$CM$3,2,0)</f>
        <v>37669.82</v>
      </c>
      <c r="G388" s="107">
        <f>D388*E388*F388</f>
        <v>0</v>
      </c>
      <c r="H388" s="160"/>
      <c r="I388" s="108" t="s">
        <v>502</v>
      </c>
      <c r="J388" s="108" t="str">
        <f>VLOOKUP(I388,Presupuesto!$B$11:$C$565,2,0)</f>
        <v>SUELDOS Y SALARIOS PERMANENTES</v>
      </c>
      <c r="K388" s="92" t="str">
        <f t="shared" si="6"/>
        <v>Desarrollo e Innovación Curricular</v>
      </c>
      <c r="L388" s="92" t="s">
        <v>397</v>
      </c>
    </row>
    <row r="389" spans="3:12">
      <c r="C389" s="166" t="s">
        <v>58</v>
      </c>
      <c r="D389" s="157"/>
      <c r="E389" s="148">
        <v>0</v>
      </c>
      <c r="F389" s="94">
        <f>IF(E388=0,"",(G388/E388)/12*E388)</f>
        <v>0</v>
      </c>
      <c r="G389" s="91">
        <f>F389</f>
        <v>0</v>
      </c>
      <c r="H389" s="158"/>
      <c r="I389" s="110" t="s">
        <v>522</v>
      </c>
      <c r="J389" s="110" t="str">
        <f>VLOOKUP(I389,Presupuesto!$B$11:$C$565,2,0)</f>
        <v>AGUINALDO Y DECIMO CUARTO MES</v>
      </c>
      <c r="K389" s="92" t="str">
        <f t="shared" si="6"/>
        <v>Desarrollo e Innovación Curricular</v>
      </c>
      <c r="L389" s="92" t="s">
        <v>397</v>
      </c>
    </row>
    <row r="390" spans="3:12" ht="15.75" thickBot="1">
      <c r="C390" s="167" t="s">
        <v>59</v>
      </c>
      <c r="D390" s="157"/>
      <c r="E390" s="148">
        <v>0</v>
      </c>
      <c r="F390" s="111">
        <f>IF(E388&lt;6,"",((E388-6)/12)*(G388/E388))</f>
        <v>0</v>
      </c>
      <c r="G390" s="91">
        <f>F390</f>
        <v>0</v>
      </c>
      <c r="H390" s="158"/>
      <c r="I390" s="95" t="s">
        <v>525</v>
      </c>
      <c r="J390" s="95" t="str">
        <f>VLOOKUP(I390,Presupuesto!$B$11:$C$565,2,0)</f>
        <v>DECIMOCUARTO MES</v>
      </c>
      <c r="K390" s="92" t="str">
        <f t="shared" si="6"/>
        <v>Desarrollo e Innovación Curricular</v>
      </c>
      <c r="L390" s="92" t="s">
        <v>397</v>
      </c>
    </row>
    <row r="391" spans="3:12" ht="15.75" thickBot="1">
      <c r="C391" s="131" t="s">
        <v>490</v>
      </c>
      <c r="D391" s="194"/>
      <c r="E391" s="146">
        <v>12</v>
      </c>
      <c r="F391" s="253">
        <f>HLOOKUP($C391,$BZ$2:$CM$3,2,0)</f>
        <v>33902.839999999997</v>
      </c>
      <c r="G391" s="107">
        <f>D391*E391*F391</f>
        <v>0</v>
      </c>
      <c r="H391" s="160"/>
      <c r="I391" s="108" t="s">
        <v>502</v>
      </c>
      <c r="J391" s="108" t="str">
        <f>VLOOKUP(I391,Presupuesto!$B$11:$C$565,2,0)</f>
        <v>SUELDOS Y SALARIOS PERMANENTES</v>
      </c>
      <c r="K391" s="92" t="str">
        <f t="shared" si="6"/>
        <v>Desarrollo e Innovación Curricular</v>
      </c>
      <c r="L391" s="92" t="s">
        <v>397</v>
      </c>
    </row>
    <row r="392" spans="3:12">
      <c r="C392" s="166" t="s">
        <v>58</v>
      </c>
      <c r="D392" s="157"/>
      <c r="E392" s="148">
        <v>0</v>
      </c>
      <c r="F392" s="94">
        <f>IF(E391=0,"",(G391/E391)/12*E391)</f>
        <v>0</v>
      </c>
      <c r="G392" s="91">
        <f>F392</f>
        <v>0</v>
      </c>
      <c r="H392" s="158"/>
      <c r="I392" s="110" t="s">
        <v>522</v>
      </c>
      <c r="J392" s="110" t="str">
        <f>VLOOKUP(I392,Presupuesto!$B$11:$C$565,2,0)</f>
        <v>AGUINALDO Y DECIMO CUARTO MES</v>
      </c>
      <c r="K392" s="92" t="str">
        <f t="shared" si="6"/>
        <v>Desarrollo e Innovación Curricular</v>
      </c>
      <c r="L392" s="92" t="s">
        <v>397</v>
      </c>
    </row>
    <row r="393" spans="3:12" ht="15.75" thickBot="1">
      <c r="C393" s="167" t="s">
        <v>59</v>
      </c>
      <c r="D393" s="157"/>
      <c r="E393" s="148">
        <v>0</v>
      </c>
      <c r="F393" s="111">
        <f>IF(E391&lt;6,"",((E391-6)/12)*(G391/E391))</f>
        <v>0</v>
      </c>
      <c r="G393" s="91">
        <f>F393</f>
        <v>0</v>
      </c>
      <c r="H393" s="158"/>
      <c r="I393" s="95" t="s">
        <v>525</v>
      </c>
      <c r="J393" s="95" t="str">
        <f>VLOOKUP(I393,Presupuesto!$B$11:$C$565,2,0)</f>
        <v>DECIMOCUARTO MES</v>
      </c>
      <c r="K393" s="92" t="str">
        <f t="shared" si="6"/>
        <v>Desarrollo e Innovación Curricular</v>
      </c>
      <c r="L393" s="92" t="s">
        <v>397</v>
      </c>
    </row>
    <row r="394" spans="3:12" ht="15.75" thickBot="1">
      <c r="C394" s="131" t="s">
        <v>491</v>
      </c>
      <c r="D394" s="194"/>
      <c r="E394" s="146">
        <v>12</v>
      </c>
      <c r="F394" s="253">
        <f>HLOOKUP($C394,$BZ$2:$CM$3,2,0)</f>
        <v>30135.85</v>
      </c>
      <c r="G394" s="107">
        <f>D394*E394*F394</f>
        <v>0</v>
      </c>
      <c r="H394" s="160"/>
      <c r="I394" s="108" t="s">
        <v>502</v>
      </c>
      <c r="J394" s="108" t="str">
        <f>VLOOKUP(I394,Presupuesto!$B$11:$C$565,2,0)</f>
        <v>SUELDOS Y SALARIOS PERMANENTES</v>
      </c>
      <c r="K394" s="92" t="str">
        <f t="shared" si="6"/>
        <v>Desarrollo e Innovación Curricular</v>
      </c>
      <c r="L394" s="92" t="s">
        <v>397</v>
      </c>
    </row>
    <row r="395" spans="3:12">
      <c r="C395" s="166" t="s">
        <v>58</v>
      </c>
      <c r="D395" s="157"/>
      <c r="E395" s="148">
        <v>0</v>
      </c>
      <c r="F395" s="94">
        <f>IF(E394=0,"",(G394/E394)/12*E394)</f>
        <v>0</v>
      </c>
      <c r="G395" s="91">
        <f>F395</f>
        <v>0</v>
      </c>
      <c r="H395" s="158"/>
      <c r="I395" s="110" t="s">
        <v>522</v>
      </c>
      <c r="J395" s="110" t="str">
        <f>VLOOKUP(I395,Presupuesto!$B$11:$C$565,2,0)</f>
        <v>AGUINALDO Y DECIMO CUARTO MES</v>
      </c>
      <c r="K395" s="92" t="str">
        <f t="shared" si="6"/>
        <v>Desarrollo e Innovación Curricular</v>
      </c>
      <c r="L395" s="92" t="s">
        <v>397</v>
      </c>
    </row>
    <row r="396" spans="3:12" ht="15.75" thickBot="1">
      <c r="C396" s="167" t="s">
        <v>59</v>
      </c>
      <c r="D396" s="157"/>
      <c r="E396" s="148">
        <v>0</v>
      </c>
      <c r="F396" s="111">
        <f>IF(E394&lt;6,"",((E394-6)/12)*(G394/E394))</f>
        <v>0</v>
      </c>
      <c r="G396" s="91">
        <f>F396</f>
        <v>0</v>
      </c>
      <c r="H396" s="158"/>
      <c r="I396" s="95" t="s">
        <v>525</v>
      </c>
      <c r="J396" s="95" t="str">
        <f>VLOOKUP(I396,Presupuesto!$B$11:$C$565,2,0)</f>
        <v>DECIMOCUARTO MES</v>
      </c>
      <c r="K396" s="92" t="str">
        <f t="shared" si="6"/>
        <v>Desarrollo e Innovación Curricular</v>
      </c>
      <c r="L396" s="92" t="s">
        <v>397</v>
      </c>
    </row>
    <row r="397" spans="3:12" ht="15.75" thickBot="1">
      <c r="C397" s="131" t="s">
        <v>492</v>
      </c>
      <c r="D397" s="194"/>
      <c r="E397" s="146">
        <v>12</v>
      </c>
      <c r="F397" s="253">
        <f>HLOOKUP($C397,$BZ$2:$CM$3,2,0)</f>
        <v>28252.36</v>
      </c>
      <c r="G397" s="107">
        <f>D397*E397*F397</f>
        <v>0</v>
      </c>
      <c r="H397" s="160"/>
      <c r="I397" s="108" t="s">
        <v>502</v>
      </c>
      <c r="J397" s="108" t="str">
        <f>VLOOKUP(I397,Presupuesto!$B$11:$C$565,2,0)</f>
        <v>SUELDOS Y SALARIOS PERMANENTES</v>
      </c>
      <c r="K397" s="92" t="str">
        <f t="shared" si="6"/>
        <v>Desarrollo e Innovación Curricular</v>
      </c>
      <c r="L397" s="92" t="s">
        <v>397</v>
      </c>
    </row>
    <row r="398" spans="3:12">
      <c r="C398" s="166" t="s">
        <v>58</v>
      </c>
      <c r="D398" s="157"/>
      <c r="E398" s="148">
        <v>0</v>
      </c>
      <c r="F398" s="94">
        <f>IF(E397=0,"",(G397/E397)/12*E397)</f>
        <v>0</v>
      </c>
      <c r="G398" s="91">
        <f>F398</f>
        <v>0</v>
      </c>
      <c r="H398" s="158"/>
      <c r="I398" s="110" t="s">
        <v>522</v>
      </c>
      <c r="J398" s="110" t="str">
        <f>VLOOKUP(I398,Presupuesto!$B$11:$C$565,2,0)</f>
        <v>AGUINALDO Y DECIMO CUARTO MES</v>
      </c>
      <c r="K398" s="92" t="str">
        <f t="shared" si="6"/>
        <v>Desarrollo e Innovación Curricular</v>
      </c>
      <c r="L398" s="92" t="s">
        <v>397</v>
      </c>
    </row>
    <row r="399" spans="3:12" ht="15.75" thickBot="1">
      <c r="C399" s="167" t="s">
        <v>59</v>
      </c>
      <c r="D399" s="157"/>
      <c r="E399" s="148">
        <v>0</v>
      </c>
      <c r="F399" s="111">
        <f>IF(E397&lt;6,"",((E397-6)/12)*(G397/E397))</f>
        <v>0</v>
      </c>
      <c r="G399" s="91">
        <f>F399</f>
        <v>0</v>
      </c>
      <c r="H399" s="158"/>
      <c r="I399" s="95" t="s">
        <v>525</v>
      </c>
      <c r="J399" s="95" t="str">
        <f>VLOOKUP(I399,Presupuesto!$B$11:$C$565,2,0)</f>
        <v>DECIMOCUARTO MES</v>
      </c>
      <c r="K399" s="92" t="str">
        <f t="shared" si="6"/>
        <v>Desarrollo e Innovación Curricular</v>
      </c>
      <c r="L399" s="92" t="s">
        <v>397</v>
      </c>
    </row>
    <row r="400" spans="3:12" ht="15.75" thickBot="1">
      <c r="C400" s="131" t="s">
        <v>493</v>
      </c>
      <c r="D400" s="194"/>
      <c r="E400" s="146">
        <v>12</v>
      </c>
      <c r="F400" s="253">
        <f>HLOOKUP($C400,$BZ$2:$CM$3,2,0)</f>
        <v>26368.87</v>
      </c>
      <c r="G400" s="107">
        <f>D400*E400*F400</f>
        <v>0</v>
      </c>
      <c r="H400" s="160"/>
      <c r="I400" s="108" t="s">
        <v>502</v>
      </c>
      <c r="J400" s="108" t="str">
        <f>VLOOKUP(I400,Presupuesto!$B$11:$C$565,2,0)</f>
        <v>SUELDOS Y SALARIOS PERMANENTES</v>
      </c>
      <c r="K400" s="92" t="str">
        <f t="shared" si="6"/>
        <v>Desarrollo e Innovación Curricular</v>
      </c>
      <c r="L400" s="92" t="s">
        <v>397</v>
      </c>
    </row>
    <row r="401" spans="3:12">
      <c r="C401" s="166" t="s">
        <v>58</v>
      </c>
      <c r="D401" s="157"/>
      <c r="E401" s="148">
        <v>0</v>
      </c>
      <c r="F401" s="94">
        <f>IF(E400=0,"",(G400/E400)/12*E400)</f>
        <v>0</v>
      </c>
      <c r="G401" s="91">
        <f>F401</f>
        <v>0</v>
      </c>
      <c r="H401" s="158"/>
      <c r="I401" s="110" t="s">
        <v>522</v>
      </c>
      <c r="J401" s="110" t="str">
        <f>VLOOKUP(I401,Presupuesto!$B$11:$C$565,2,0)</f>
        <v>AGUINALDO Y DECIMO CUARTO MES</v>
      </c>
      <c r="K401" s="92" t="str">
        <f t="shared" si="6"/>
        <v>Desarrollo e Innovación Curricular</v>
      </c>
      <c r="L401" s="92" t="s">
        <v>397</v>
      </c>
    </row>
    <row r="402" spans="3:12" ht="15.75" thickBot="1">
      <c r="C402" s="167" t="s">
        <v>59</v>
      </c>
      <c r="D402" s="157"/>
      <c r="E402" s="148">
        <v>0</v>
      </c>
      <c r="F402" s="111">
        <f>IF(E400&lt;6,"",((E400-6)/12)*(G400/E400))</f>
        <v>0</v>
      </c>
      <c r="G402" s="91">
        <f>F402</f>
        <v>0</v>
      </c>
      <c r="H402" s="158"/>
      <c r="I402" s="95" t="s">
        <v>525</v>
      </c>
      <c r="J402" s="95" t="str">
        <f>VLOOKUP(I402,Presupuesto!$B$11:$C$565,2,0)</f>
        <v>DECIMOCUARTO MES</v>
      </c>
      <c r="K402" s="92" t="str">
        <f t="shared" si="6"/>
        <v>Desarrollo e Innovación Curricular</v>
      </c>
      <c r="L402" s="92" t="s">
        <v>397</v>
      </c>
    </row>
    <row r="403" spans="3:12" ht="15.75" thickBot="1">
      <c r="C403" s="131" t="s">
        <v>494</v>
      </c>
      <c r="D403" s="194"/>
      <c r="E403" s="146">
        <v>12</v>
      </c>
      <c r="F403" s="253">
        <f>HLOOKUP($C403,$BZ$2:$CM$3,2,0)</f>
        <v>17893.16</v>
      </c>
      <c r="G403" s="107">
        <f>D403*E403*F403</f>
        <v>0</v>
      </c>
      <c r="H403" s="160"/>
      <c r="I403" s="108" t="s">
        <v>502</v>
      </c>
      <c r="J403" s="108" t="str">
        <f>VLOOKUP(I403,Presupuesto!$B$11:$C$565,2,0)</f>
        <v>SUELDOS Y SALARIOS PERMANENTES</v>
      </c>
      <c r="K403" s="92" t="str">
        <f t="shared" si="6"/>
        <v>Desarrollo e Innovación Curricular</v>
      </c>
      <c r="L403" s="92" t="s">
        <v>397</v>
      </c>
    </row>
    <row r="404" spans="3:12">
      <c r="C404" s="166" t="s">
        <v>58</v>
      </c>
      <c r="D404" s="157"/>
      <c r="E404" s="148">
        <v>0</v>
      </c>
      <c r="F404" s="94">
        <f>IF(E403=0,"",(G403/E403)/12*E403)</f>
        <v>0</v>
      </c>
      <c r="G404" s="91">
        <f>F404</f>
        <v>0</v>
      </c>
      <c r="H404" s="158"/>
      <c r="I404" s="110" t="s">
        <v>522</v>
      </c>
      <c r="J404" s="110" t="str">
        <f>VLOOKUP(I404,Presupuesto!$B$11:$C$565,2,0)</f>
        <v>AGUINALDO Y DECIMO CUARTO MES</v>
      </c>
      <c r="K404" s="92" t="str">
        <f t="shared" si="6"/>
        <v>Desarrollo e Innovación Curricular</v>
      </c>
      <c r="L404" s="92" t="s">
        <v>397</v>
      </c>
    </row>
    <row r="405" spans="3:12" ht="15.75" thickBot="1">
      <c r="C405" s="167" t="s">
        <v>59</v>
      </c>
      <c r="D405" s="157"/>
      <c r="E405" s="148">
        <v>0</v>
      </c>
      <c r="F405" s="111">
        <f>IF(E403&lt;6,"",((E403-6)/12)*(G403/E403))</f>
        <v>0</v>
      </c>
      <c r="G405" s="91">
        <f>F405</f>
        <v>0</v>
      </c>
      <c r="H405" s="158"/>
      <c r="I405" s="95" t="s">
        <v>525</v>
      </c>
      <c r="J405" s="95" t="str">
        <f>VLOOKUP(I405,Presupuesto!$B$11:$C$565,2,0)</f>
        <v>DECIMOCUARTO MES</v>
      </c>
      <c r="K405" s="92" t="str">
        <f t="shared" si="6"/>
        <v>Desarrollo e Innovación Curricular</v>
      </c>
      <c r="L405" s="92" t="s">
        <v>397</v>
      </c>
    </row>
    <row r="406" spans="3:12" ht="15.75" thickBot="1">
      <c r="C406" s="131" t="s">
        <v>495</v>
      </c>
      <c r="D406" s="194"/>
      <c r="E406" s="146">
        <v>12</v>
      </c>
      <c r="F406" s="253">
        <f>HLOOKUP($C406,$BZ$2:$CM$3,2,0)</f>
        <v>16951.419999999998</v>
      </c>
      <c r="G406" s="107">
        <f>D406*E406*F406</f>
        <v>0</v>
      </c>
      <c r="H406" s="160"/>
      <c r="I406" s="108" t="s">
        <v>502</v>
      </c>
      <c r="J406" s="108" t="str">
        <f>VLOOKUP(I406,Presupuesto!$B$11:$C$565,2,0)</f>
        <v>SUELDOS Y SALARIOS PERMANENTES</v>
      </c>
      <c r="K406" s="92" t="str">
        <f t="shared" si="6"/>
        <v>Desarrollo e Innovación Curricular</v>
      </c>
      <c r="L406" s="92" t="s">
        <v>397</v>
      </c>
    </row>
    <row r="407" spans="3:12">
      <c r="C407" s="166" t="s">
        <v>58</v>
      </c>
      <c r="D407" s="157"/>
      <c r="E407" s="148">
        <v>0</v>
      </c>
      <c r="F407" s="94">
        <f>IF(E406=0,"",(G406/E406)/12*E406)</f>
        <v>0</v>
      </c>
      <c r="G407" s="91">
        <f>F407</f>
        <v>0</v>
      </c>
      <c r="H407" s="158"/>
      <c r="I407" s="110" t="s">
        <v>522</v>
      </c>
      <c r="J407" s="110" t="str">
        <f>VLOOKUP(I407,Presupuesto!$B$11:$C$565,2,0)</f>
        <v>AGUINALDO Y DECIMO CUARTO MES</v>
      </c>
      <c r="K407" s="92" t="str">
        <f t="shared" si="6"/>
        <v>Desarrollo e Innovación Curricular</v>
      </c>
      <c r="L407" s="92" t="s">
        <v>397</v>
      </c>
    </row>
    <row r="408" spans="3:12" ht="15.75" thickBot="1">
      <c r="C408" s="167" t="s">
        <v>59</v>
      </c>
      <c r="D408" s="157"/>
      <c r="E408" s="148">
        <v>0</v>
      </c>
      <c r="F408" s="111">
        <f>IF(E406&lt;6,"",((E406-6)/12)*(G406/E406))</f>
        <v>0</v>
      </c>
      <c r="G408" s="91">
        <f>F408</f>
        <v>0</v>
      </c>
      <c r="H408" s="158"/>
      <c r="I408" s="95" t="s">
        <v>525</v>
      </c>
      <c r="J408" s="95" t="str">
        <f>VLOOKUP(I408,Presupuesto!$B$11:$C$565,2,0)</f>
        <v>DECIMOCUARTO MES</v>
      </c>
      <c r="K408" s="92" t="str">
        <f t="shared" si="6"/>
        <v>Desarrollo e Innovación Curricular</v>
      </c>
      <c r="L408" s="92" t="s">
        <v>397</v>
      </c>
    </row>
    <row r="409" spans="3:12" ht="15.75" thickBot="1">
      <c r="C409" s="131" t="s">
        <v>496</v>
      </c>
      <c r="D409" s="194"/>
      <c r="E409" s="146">
        <v>12</v>
      </c>
      <c r="F409" s="253">
        <f>HLOOKUP($C409,$BZ$2:$CM$3,2,0)</f>
        <v>13184.44</v>
      </c>
      <c r="G409" s="107">
        <f>D409*E409*F409</f>
        <v>0</v>
      </c>
      <c r="H409" s="160"/>
      <c r="I409" s="108" t="s">
        <v>502</v>
      </c>
      <c r="J409" s="108" t="str">
        <f>VLOOKUP(I409,Presupuesto!$B$11:$C$565,2,0)</f>
        <v>SUELDOS Y SALARIOS PERMANENTES</v>
      </c>
      <c r="K409" s="92" t="str">
        <f t="shared" si="6"/>
        <v>Desarrollo e Innovación Curricular</v>
      </c>
      <c r="L409" s="92" t="s">
        <v>397</v>
      </c>
    </row>
    <row r="410" spans="3:12">
      <c r="C410" s="166" t="s">
        <v>58</v>
      </c>
      <c r="D410" s="157"/>
      <c r="E410" s="148">
        <v>0</v>
      </c>
      <c r="F410" s="94">
        <f>IF(E409=0,"",(G409/E409)/12*E409)</f>
        <v>0</v>
      </c>
      <c r="G410" s="91">
        <f>F410</f>
        <v>0</v>
      </c>
      <c r="H410" s="158"/>
      <c r="I410" s="110" t="s">
        <v>522</v>
      </c>
      <c r="J410" s="110" t="str">
        <f>VLOOKUP(I410,Presupuesto!$B$11:$C$565,2,0)</f>
        <v>AGUINALDO Y DECIMO CUARTO MES</v>
      </c>
      <c r="K410" s="92" t="str">
        <f t="shared" si="6"/>
        <v>Desarrollo e Innovación Curricular</v>
      </c>
      <c r="L410" s="92" t="s">
        <v>397</v>
      </c>
    </row>
    <row r="411" spans="3:12" ht="15.75" thickBot="1">
      <c r="C411" s="167" t="s">
        <v>59</v>
      </c>
      <c r="D411" s="157"/>
      <c r="E411" s="148">
        <v>0</v>
      </c>
      <c r="F411" s="111">
        <f>IF(E409&lt;6,"",((E409-6)/12)*(G409/E409))</f>
        <v>0</v>
      </c>
      <c r="G411" s="91">
        <f>F411</f>
        <v>0</v>
      </c>
      <c r="H411" s="158"/>
      <c r="I411" s="95" t="s">
        <v>525</v>
      </c>
      <c r="J411" s="95" t="str">
        <f>VLOOKUP(I411,Presupuesto!$B$11:$C$565,2,0)</f>
        <v>DECIMOCUARTO MES</v>
      </c>
      <c r="K411" s="92" t="str">
        <f t="shared" si="6"/>
        <v>Desarrollo e Innovación Curricular</v>
      </c>
      <c r="L411" s="92" t="s">
        <v>397</v>
      </c>
    </row>
    <row r="412" spans="3:12" ht="15.75" thickBot="1">
      <c r="C412" s="131" t="s">
        <v>497</v>
      </c>
      <c r="D412" s="194"/>
      <c r="E412" s="146">
        <v>12</v>
      </c>
      <c r="F412" s="253">
        <f>HLOOKUP($C412,$BZ$2:$CM$3,2,0)</f>
        <v>15032.56</v>
      </c>
      <c r="G412" s="107">
        <f>D412*E412*F412</f>
        <v>0</v>
      </c>
      <c r="H412" s="160"/>
      <c r="I412" s="108" t="s">
        <v>502</v>
      </c>
      <c r="J412" s="108" t="str">
        <f>VLOOKUP(I412,Presupuesto!$B$11:$C$565,2,0)</f>
        <v>SUELDOS Y SALARIOS PERMANENTES</v>
      </c>
      <c r="K412" s="92" t="str">
        <f t="shared" si="6"/>
        <v>Desarrollo e Innovación Curricular</v>
      </c>
      <c r="L412" s="92" t="s">
        <v>397</v>
      </c>
    </row>
    <row r="413" spans="3:12">
      <c r="C413" s="166" t="s">
        <v>58</v>
      </c>
      <c r="D413" s="157"/>
      <c r="E413" s="148">
        <v>0</v>
      </c>
      <c r="F413" s="94">
        <f>IF(E412=0,"",(G412/E412)/12*E412)</f>
        <v>0</v>
      </c>
      <c r="G413" s="91">
        <f>F413</f>
        <v>0</v>
      </c>
      <c r="H413" s="158"/>
      <c r="I413" s="110" t="s">
        <v>522</v>
      </c>
      <c r="J413" s="110" t="str">
        <f>VLOOKUP(I413,Presupuesto!$B$11:$C$565,2,0)</f>
        <v>AGUINALDO Y DECIMO CUARTO MES</v>
      </c>
      <c r="K413" s="92" t="str">
        <f t="shared" si="6"/>
        <v>Desarrollo e Innovación Curricular</v>
      </c>
      <c r="L413" s="92" t="s">
        <v>397</v>
      </c>
    </row>
    <row r="414" spans="3:12" ht="15.75" thickBot="1">
      <c r="C414" s="167" t="s">
        <v>59</v>
      </c>
      <c r="D414" s="157"/>
      <c r="E414" s="148">
        <v>0</v>
      </c>
      <c r="F414" s="111">
        <f>IF(E412&lt;6,"",((E412-6)/12)*(G412/E412))</f>
        <v>0</v>
      </c>
      <c r="G414" s="91">
        <f>F414</f>
        <v>0</v>
      </c>
      <c r="H414" s="158"/>
      <c r="I414" s="95" t="s">
        <v>525</v>
      </c>
      <c r="J414" s="95" t="str">
        <f>VLOOKUP(I414,Presupuesto!$B$11:$C$565,2,0)</f>
        <v>DECIMOCUARTO MES</v>
      </c>
      <c r="K414" s="92" t="str">
        <f t="shared" si="6"/>
        <v>Desarrollo e Innovación Curricular</v>
      </c>
      <c r="L414" s="92" t="s">
        <v>397</v>
      </c>
    </row>
    <row r="415" spans="3:12" ht="15.75" thickBot="1">
      <c r="C415" s="131" t="s">
        <v>498</v>
      </c>
      <c r="D415" s="194"/>
      <c r="E415" s="146">
        <v>12</v>
      </c>
      <c r="F415" s="253">
        <f>HLOOKUP($C415,$BZ$2:$CM$3,2,0)</f>
        <v>13264.02</v>
      </c>
      <c r="G415" s="107">
        <f>D415*E415*F415</f>
        <v>0</v>
      </c>
      <c r="H415" s="160"/>
      <c r="I415" s="108" t="s">
        <v>502</v>
      </c>
      <c r="J415" s="108" t="str">
        <f>VLOOKUP(I415,Presupuesto!$B$11:$C$565,2,0)</f>
        <v>SUELDOS Y SALARIOS PERMANENTES</v>
      </c>
      <c r="K415" s="92" t="str">
        <f t="shared" si="6"/>
        <v>Desarrollo e Innovación Curricular</v>
      </c>
      <c r="L415" s="92" t="s">
        <v>397</v>
      </c>
    </row>
    <row r="416" spans="3:12">
      <c r="C416" s="166" t="s">
        <v>58</v>
      </c>
      <c r="D416" s="157"/>
      <c r="E416" s="148">
        <v>0</v>
      </c>
      <c r="F416" s="94">
        <f>IF(E415=0,"",(G415/E415)/12*E415)</f>
        <v>0</v>
      </c>
      <c r="G416" s="91">
        <f>F416</f>
        <v>0</v>
      </c>
      <c r="H416" s="158"/>
      <c r="I416" s="110" t="s">
        <v>522</v>
      </c>
      <c r="J416" s="110" t="str">
        <f>VLOOKUP(I416,Presupuesto!$B$11:$C$565,2,0)</f>
        <v>AGUINALDO Y DECIMO CUARTO MES</v>
      </c>
      <c r="K416" s="92" t="str">
        <f t="shared" si="6"/>
        <v>Desarrollo e Innovación Curricular</v>
      </c>
      <c r="L416" s="92" t="s">
        <v>397</v>
      </c>
    </row>
    <row r="417" spans="3:12" ht="15.75" thickBot="1">
      <c r="C417" s="167" t="s">
        <v>59</v>
      </c>
      <c r="D417" s="157"/>
      <c r="E417" s="148">
        <v>0</v>
      </c>
      <c r="F417" s="111">
        <f>IF(E415&lt;6,"",((E415-6)/12)*(G415/E415))</f>
        <v>0</v>
      </c>
      <c r="G417" s="91">
        <f>F417</f>
        <v>0</v>
      </c>
      <c r="H417" s="158"/>
      <c r="I417" s="95" t="s">
        <v>525</v>
      </c>
      <c r="J417" s="95" t="str">
        <f>VLOOKUP(I417,Presupuesto!$B$11:$C$565,2,0)</f>
        <v>DECIMOCUARTO MES</v>
      </c>
      <c r="K417" s="92" t="str">
        <f t="shared" si="6"/>
        <v>Desarrollo e Innovación Curricular</v>
      </c>
      <c r="L417" s="92" t="s">
        <v>397</v>
      </c>
    </row>
    <row r="418" spans="3:12" ht="15.75" thickBot="1">
      <c r="C418" s="131" t="s">
        <v>499</v>
      </c>
      <c r="D418" s="194"/>
      <c r="E418" s="146">
        <v>12</v>
      </c>
      <c r="F418" s="253">
        <f>HLOOKUP($C418,$BZ$2:$CM$3,2,0)</f>
        <v>12379.75</v>
      </c>
      <c r="G418" s="107">
        <f>D418*E418*F418</f>
        <v>0</v>
      </c>
      <c r="H418" s="160"/>
      <c r="I418" s="108" t="s">
        <v>502</v>
      </c>
      <c r="J418" s="108" t="str">
        <f>VLOOKUP(I418,Presupuesto!$B$11:$C$565,2,0)</f>
        <v>SUELDOS Y SALARIOS PERMANENTES</v>
      </c>
      <c r="K418" s="92" t="str">
        <f t="shared" si="6"/>
        <v>Desarrollo e Innovación Curricular</v>
      </c>
      <c r="L418" s="92" t="s">
        <v>397</v>
      </c>
    </row>
    <row r="419" spans="3:12">
      <c r="C419" s="166" t="s">
        <v>58</v>
      </c>
      <c r="D419" s="157"/>
      <c r="E419" s="148">
        <v>0</v>
      </c>
      <c r="F419" s="94">
        <f>IF(E418=0,"",(G418/E418)/12*E418)</f>
        <v>0</v>
      </c>
      <c r="G419" s="91">
        <f>F419</f>
        <v>0</v>
      </c>
      <c r="H419" s="158"/>
      <c r="I419" s="110" t="s">
        <v>522</v>
      </c>
      <c r="J419" s="110" t="str">
        <f>VLOOKUP(I419,Presupuesto!$B$11:$C$565,2,0)</f>
        <v>AGUINALDO Y DECIMO CUARTO MES</v>
      </c>
      <c r="K419" s="92" t="str">
        <f t="shared" si="6"/>
        <v>Desarrollo e Innovación Curricular</v>
      </c>
      <c r="L419" s="92" t="s">
        <v>397</v>
      </c>
    </row>
    <row r="420" spans="3:12" ht="15.75" thickBot="1">
      <c r="C420" s="167" t="s">
        <v>59</v>
      </c>
      <c r="D420" s="157"/>
      <c r="E420" s="148">
        <v>0</v>
      </c>
      <c r="F420" s="111">
        <f>IF(E418&lt;6,"",((E418-6)/12)*(G418/E418))</f>
        <v>0</v>
      </c>
      <c r="G420" s="91">
        <f>F420</f>
        <v>0</v>
      </c>
      <c r="H420" s="158"/>
      <c r="I420" s="95" t="s">
        <v>525</v>
      </c>
      <c r="J420" s="95" t="str">
        <f>VLOOKUP(I420,Presupuesto!$B$11:$C$565,2,0)</f>
        <v>DECIMOCUARTO MES</v>
      </c>
      <c r="K420" s="92" t="str">
        <f t="shared" si="6"/>
        <v>Desarrollo e Innovación Curricular</v>
      </c>
      <c r="L420" s="92" t="s">
        <v>397</v>
      </c>
    </row>
    <row r="421" spans="3:12" ht="15.75" thickBot="1">
      <c r="C421" s="131" t="s">
        <v>500</v>
      </c>
      <c r="D421" s="194"/>
      <c r="E421" s="146">
        <v>12</v>
      </c>
      <c r="F421" s="253">
        <f>HLOOKUP($C421,$BZ$2:$CM$3,2,0)</f>
        <v>439.49</v>
      </c>
      <c r="G421" s="107">
        <f>D421*E421*F421</f>
        <v>0</v>
      </c>
      <c r="H421" s="160"/>
      <c r="I421" s="108" t="s">
        <v>502</v>
      </c>
      <c r="J421" s="108" t="str">
        <f>VLOOKUP(I421,Presupuesto!$B$11:$C$565,2,0)</f>
        <v>SUELDOS Y SALARIOS PERMANENTES</v>
      </c>
      <c r="K421" s="92" t="str">
        <f t="shared" si="6"/>
        <v>Desarrollo e Innovación Curricular</v>
      </c>
      <c r="L421" s="92" t="s">
        <v>397</v>
      </c>
    </row>
    <row r="422" spans="3:12">
      <c r="C422" s="166" t="s">
        <v>58</v>
      </c>
      <c r="D422" s="157"/>
      <c r="E422" s="148">
        <v>0</v>
      </c>
      <c r="F422" s="94">
        <f>IF(E421=0,"",(G421/E421)/12*E421)</f>
        <v>0</v>
      </c>
      <c r="G422" s="91">
        <f>F422</f>
        <v>0</v>
      </c>
      <c r="H422" s="158"/>
      <c r="I422" s="110" t="s">
        <v>522</v>
      </c>
      <c r="J422" s="110" t="str">
        <f>VLOOKUP(I422,Presupuesto!$B$11:$C$565,2,0)</f>
        <v>AGUINALDO Y DECIMO CUARTO MES</v>
      </c>
      <c r="K422" s="92" t="str">
        <f t="shared" si="6"/>
        <v>Desarrollo e Innovación Curricular</v>
      </c>
      <c r="L422" s="92" t="s">
        <v>397</v>
      </c>
    </row>
    <row r="423" spans="3:12" ht="15.75" thickBot="1">
      <c r="C423" s="167" t="s">
        <v>59</v>
      </c>
      <c r="D423" s="157"/>
      <c r="E423" s="148">
        <v>0</v>
      </c>
      <c r="F423" s="111">
        <f>IF(E421&lt;6,"",((E421-6)/12)*(G421/E421))</f>
        <v>0</v>
      </c>
      <c r="G423" s="91">
        <f>F423</f>
        <v>0</v>
      </c>
      <c r="H423" s="158"/>
      <c r="I423" s="95" t="s">
        <v>525</v>
      </c>
      <c r="J423" s="95" t="str">
        <f>VLOOKUP(I423,Presupuesto!$B$11:$C$565,2,0)</f>
        <v>DECIMOCUARTO MES</v>
      </c>
      <c r="K423" s="92" t="str">
        <f t="shared" si="6"/>
        <v>Desarrollo e Innovación Curricular</v>
      </c>
      <c r="L423" s="92" t="s">
        <v>397</v>
      </c>
    </row>
    <row r="424" spans="3:12" ht="15.75" thickBot="1">
      <c r="C424" s="131" t="s">
        <v>501</v>
      </c>
      <c r="D424" s="194"/>
      <c r="E424" s="146">
        <v>12</v>
      </c>
      <c r="F424" s="253">
        <f>HLOOKUP($C424,$BZ$2:$CM$3,2,0)</f>
        <v>1904.46</v>
      </c>
      <c r="G424" s="107">
        <f>D424*E424*F424</f>
        <v>0</v>
      </c>
      <c r="H424" s="160"/>
      <c r="I424" s="108" t="s">
        <v>502</v>
      </c>
      <c r="J424" s="108" t="str">
        <f>VLOOKUP(I424,Presupuesto!$B$11:$C$565,2,0)</f>
        <v>SUELDOS Y SALARIOS PERMANENTES</v>
      </c>
      <c r="K424" s="92" t="str">
        <f t="shared" si="6"/>
        <v>Desarrollo e Innovación Curricular</v>
      </c>
      <c r="L424" s="92" t="s">
        <v>397</v>
      </c>
    </row>
    <row r="425" spans="3:12">
      <c r="C425" s="166" t="s">
        <v>58</v>
      </c>
      <c r="D425" s="157"/>
      <c r="E425" s="148">
        <v>0</v>
      </c>
      <c r="F425" s="94">
        <f>IF(E424=0,"",(G424/E424)/12*E424)</f>
        <v>0</v>
      </c>
      <c r="G425" s="91">
        <f>F425</f>
        <v>0</v>
      </c>
      <c r="H425" s="158"/>
      <c r="I425" s="110" t="s">
        <v>522</v>
      </c>
      <c r="J425" s="110" t="str">
        <f>VLOOKUP(I425,Presupuesto!$B$11:$C$565,2,0)</f>
        <v>AGUINALDO Y DECIMO CUARTO MES</v>
      </c>
      <c r="K425" s="92" t="str">
        <f t="shared" si="6"/>
        <v>Desarrollo e Innovación Curricular</v>
      </c>
      <c r="L425" s="92" t="s">
        <v>397</v>
      </c>
    </row>
    <row r="426" spans="3:12" ht="15.75" thickBot="1">
      <c r="C426" s="167" t="s">
        <v>59</v>
      </c>
      <c r="D426" s="157"/>
      <c r="E426" s="148">
        <v>0</v>
      </c>
      <c r="F426" s="111">
        <f>IF(E424&lt;6,"",((E424-6)/12)*(G424/E424))</f>
        <v>0</v>
      </c>
      <c r="G426" s="91">
        <f>F426</f>
        <v>0</v>
      </c>
      <c r="H426" s="158"/>
      <c r="I426" s="95" t="s">
        <v>525</v>
      </c>
      <c r="J426" s="95" t="str">
        <f>VLOOKUP(I426,Presupuesto!$B$11:$C$565,2,0)</f>
        <v>DECIMOCUARTO MES</v>
      </c>
      <c r="K426" s="92" t="str">
        <f t="shared" si="6"/>
        <v>Desarrollo e Innovación Curricular</v>
      </c>
      <c r="L426" s="92" t="s">
        <v>397</v>
      </c>
    </row>
    <row r="427" spans="3:12" ht="15.75" thickBot="1">
      <c r="C427" s="134" t="s">
        <v>84</v>
      </c>
      <c r="D427" s="194"/>
      <c r="E427" s="146">
        <v>12</v>
      </c>
      <c r="F427" s="133">
        <v>30000</v>
      </c>
      <c r="G427" s="107">
        <f>D427*E427*F427</f>
        <v>0</v>
      </c>
      <c r="H427" s="160"/>
      <c r="I427" s="108" t="s">
        <v>570</v>
      </c>
      <c r="J427" s="108" t="str">
        <f>VLOOKUP(I427,Presupuesto!$B$11:$C$565,2,0)</f>
        <v>CONTRATOS ESPECIALES</v>
      </c>
      <c r="K427" s="92" t="str">
        <f t="shared" si="6"/>
        <v>Desarrollo e Innovación Curricular</v>
      </c>
      <c r="L427" s="92" t="s">
        <v>397</v>
      </c>
    </row>
    <row r="428" spans="3:12">
      <c r="C428" s="166" t="s">
        <v>58</v>
      </c>
      <c r="D428" s="157"/>
      <c r="E428" s="148">
        <v>0</v>
      </c>
      <c r="F428" s="111">
        <f>IF(E427=0,"",(G427/E427)/12*E427)</f>
        <v>0</v>
      </c>
      <c r="G428" s="91">
        <f>F428</f>
        <v>0</v>
      </c>
      <c r="H428" s="158"/>
      <c r="I428" s="95" t="s">
        <v>570</v>
      </c>
      <c r="J428" s="95" t="str">
        <f>VLOOKUP(I428,Presupuesto!$B$11:$C$565,2,0)</f>
        <v>CONTRATOS ESPECIALES</v>
      </c>
      <c r="K428" s="92" t="str">
        <f t="shared" si="6"/>
        <v>Desarrollo e Innovación Curricular</v>
      </c>
      <c r="L428" s="92" t="s">
        <v>396</v>
      </c>
    </row>
    <row r="429" spans="3:12" ht="15.75" thickBot="1">
      <c r="C429" s="167" t="s">
        <v>59</v>
      </c>
      <c r="D429" s="157"/>
      <c r="E429" s="148">
        <v>0</v>
      </c>
      <c r="F429" s="94">
        <f>IF(E427&lt;6,"",((E427-6)/12)*(G427/E427))</f>
        <v>0</v>
      </c>
      <c r="G429" s="91">
        <f>F429</f>
        <v>0</v>
      </c>
      <c r="H429" s="158"/>
      <c r="I429" s="95" t="s">
        <v>570</v>
      </c>
      <c r="J429" s="95" t="str">
        <f>VLOOKUP(I429,Presupuesto!$B$11:$C$565,2,0)</f>
        <v>CONTRATOS ESPECIALES</v>
      </c>
      <c r="K429" s="92" t="str">
        <f t="shared" si="6"/>
        <v>Desarrollo e Innovación Curricular</v>
      </c>
      <c r="L429" s="92" t="s">
        <v>401</v>
      </c>
    </row>
    <row r="430" spans="3:12" ht="15.75" thickBot="1">
      <c r="C430" s="134" t="s">
        <v>60</v>
      </c>
      <c r="D430" s="194">
        <v>1</v>
      </c>
      <c r="E430" s="146">
        <v>6</v>
      </c>
      <c r="F430" s="112">
        <v>30000</v>
      </c>
      <c r="G430" s="107">
        <f>D430*E430*F430</f>
        <v>180000</v>
      </c>
      <c r="H430" s="160" t="s">
        <v>131</v>
      </c>
      <c r="I430" s="108" t="s">
        <v>711</v>
      </c>
      <c r="J430" s="108" t="str">
        <f>VLOOKUP(I430,Presupuesto!$B$11:$C$565,2,0)</f>
        <v>OTROS SERVICIOS TECNICOS Y PROFESIONALES</v>
      </c>
      <c r="K430" s="92" t="str">
        <f t="shared" si="6"/>
        <v>Desarrollo e Innovación Curricular</v>
      </c>
      <c r="L430" s="92" t="s">
        <v>396</v>
      </c>
    </row>
    <row r="431" spans="3:12">
      <c r="C431" s="166" t="s">
        <v>58</v>
      </c>
      <c r="D431" s="157"/>
      <c r="E431" s="148">
        <v>0</v>
      </c>
      <c r="F431" s="94">
        <v>0</v>
      </c>
      <c r="G431" s="91">
        <f>F431</f>
        <v>0</v>
      </c>
      <c r="H431" s="158"/>
      <c r="I431" s="95" t="s">
        <v>711</v>
      </c>
      <c r="J431" s="95" t="str">
        <f>VLOOKUP(I431,Presupuesto!$B$11:$C$565,2,0)</f>
        <v>OTROS SERVICIOS TECNICOS Y PROFESIONALES</v>
      </c>
      <c r="K431" s="92" t="str">
        <f t="shared" si="6"/>
        <v>Desarrollo e Innovación Curricular</v>
      </c>
      <c r="L431" s="92" t="s">
        <v>396</v>
      </c>
    </row>
    <row r="432" spans="3:12" ht="15.75" thickBot="1">
      <c r="C432" s="167" t="s">
        <v>59</v>
      </c>
      <c r="D432" s="157"/>
      <c r="E432" s="148">
        <v>0</v>
      </c>
      <c r="F432" s="94">
        <v>0</v>
      </c>
      <c r="G432" s="91">
        <f>F432</f>
        <v>0</v>
      </c>
      <c r="H432" s="158"/>
      <c r="I432" s="95" t="s">
        <v>711</v>
      </c>
      <c r="J432" s="95" t="str">
        <f>VLOOKUP(I432,Presupuesto!$B$11:$C$565,2,0)</f>
        <v>OTROS SERVICIOS TECNICOS Y PROFESIONALES</v>
      </c>
      <c r="K432" s="92" t="str">
        <f t="shared" si="6"/>
        <v>Desarrollo e Innovación Curricular</v>
      </c>
      <c r="L432" s="92" t="s">
        <v>396</v>
      </c>
    </row>
    <row r="433" spans="3:12" ht="15.75" thickBot="1">
      <c r="C433" s="134" t="s">
        <v>61</v>
      </c>
      <c r="D433" s="194"/>
      <c r="E433" s="146">
        <v>12</v>
      </c>
      <c r="F433" s="112">
        <v>30000</v>
      </c>
      <c r="G433" s="107">
        <f>D433*E433*F433</f>
        <v>0</v>
      </c>
      <c r="H433" s="160"/>
      <c r="I433" s="108" t="s">
        <v>502</v>
      </c>
      <c r="J433" s="108" t="str">
        <f>VLOOKUP(I433,Presupuesto!$B$11:$C$565,2,0)</f>
        <v>SUELDOS Y SALARIOS PERMANENTES</v>
      </c>
      <c r="K433" s="92" t="str">
        <f t="shared" si="6"/>
        <v>Desarrollo e Innovación Curricular</v>
      </c>
      <c r="L433" s="92" t="s">
        <v>396</v>
      </c>
    </row>
    <row r="434" spans="3:12">
      <c r="C434" s="166" t="s">
        <v>58</v>
      </c>
      <c r="D434" s="164"/>
      <c r="E434" s="125">
        <v>0</v>
      </c>
      <c r="F434" s="113">
        <f>IF(E433=0,"",(G433/E433)/12*E433)</f>
        <v>0</v>
      </c>
      <c r="G434" s="114">
        <f>F434</f>
        <v>0</v>
      </c>
      <c r="H434" s="158"/>
      <c r="I434" s="95" t="s">
        <v>522</v>
      </c>
      <c r="J434" s="95" t="str">
        <f>VLOOKUP(I434,Presupuesto!$B$11:$C$565,2,0)</f>
        <v>AGUINALDO Y DECIMO CUARTO MES</v>
      </c>
      <c r="K434" s="92" t="str">
        <f t="shared" si="6"/>
        <v>Desarrollo e Innovación Curricular</v>
      </c>
      <c r="L434" s="92" t="s">
        <v>396</v>
      </c>
    </row>
    <row r="435" spans="3:12" ht="15.75" thickBot="1">
      <c r="C435" s="168" t="s">
        <v>59</v>
      </c>
      <c r="D435" s="156"/>
      <c r="E435" s="126">
        <v>0</v>
      </c>
      <c r="F435" s="99">
        <f>IF(E433&lt;6,"",((E433-6)/12)*(G433/E433))</f>
        <v>0</v>
      </c>
      <c r="G435" s="99">
        <f>F435</f>
        <v>0</v>
      </c>
      <c r="H435" s="156"/>
      <c r="I435" s="100" t="s">
        <v>525</v>
      </c>
      <c r="J435" s="118" t="str">
        <f>VLOOKUP(I435,Presupuesto!$B$11:$C$565,2,0)</f>
        <v>DECIMOCUARTO MES</v>
      </c>
      <c r="K435" s="100" t="str">
        <f t="shared" si="6"/>
        <v>Desarrollo e Innovación Curricular</v>
      </c>
      <c r="L435" s="118" t="s">
        <v>396</v>
      </c>
    </row>
    <row r="437" spans="3:12">
      <c r="C437" s="69" t="s">
        <v>54</v>
      </c>
      <c r="D437" s="73"/>
      <c r="E437" s="69"/>
      <c r="F437" s="69"/>
      <c r="G437" s="69"/>
      <c r="H437" s="73"/>
      <c r="I437" s="69"/>
      <c r="J437" s="69"/>
    </row>
    <row r="438" spans="3:12" ht="15.75" thickBot="1">
      <c r="C438" s="172"/>
      <c r="D438" s="73"/>
      <c r="E438" s="172"/>
      <c r="F438" s="172"/>
      <c r="G438" s="172"/>
      <c r="H438" s="73"/>
      <c r="I438" s="172"/>
      <c r="J438" s="172"/>
    </row>
    <row r="439" spans="3:12" ht="15.75" thickBot="1">
      <c r="C439" s="68" t="s">
        <v>43</v>
      </c>
      <c r="D439" s="30">
        <f>SUM(G446:G496)</f>
        <v>65000</v>
      </c>
      <c r="E439" s="87"/>
      <c r="F439" s="87"/>
      <c r="G439" s="87"/>
      <c r="H439" s="70"/>
      <c r="I439" s="70"/>
      <c r="J439" s="70"/>
    </row>
    <row r="440" spans="3:12">
      <c r="D440" s="31"/>
      <c r="E440" s="87"/>
      <c r="F440" s="87"/>
      <c r="G440" s="87"/>
      <c r="H440" s="70"/>
      <c r="I440" s="70"/>
      <c r="J440" s="70"/>
    </row>
    <row r="441" spans="3:12">
      <c r="D441" s="31"/>
      <c r="E441" s="87"/>
      <c r="F441" s="87"/>
      <c r="G441" s="87"/>
      <c r="H441" s="70"/>
      <c r="I441" s="70"/>
      <c r="J441" s="70"/>
    </row>
    <row r="442" spans="3:12" ht="15.75">
      <c r="C442" s="199" t="s">
        <v>394</v>
      </c>
      <c r="D442" s="200" t="s">
        <v>2407</v>
      </c>
      <c r="E442" s="87"/>
      <c r="F442" s="87"/>
      <c r="G442" s="87"/>
      <c r="H442" s="70"/>
      <c r="I442" s="70"/>
      <c r="J442" s="70"/>
    </row>
    <row r="443" spans="3:12" ht="18.75">
      <c r="C443" s="203" t="str">
        <f>IFERROR(VLOOKUP(D442,'Desarrollo e Innov. Curricular'!$G:$H,2,FALSE),IFERROR(VLOOKUP(D442,'Investigación Científica'!$G:$H,2,FALSE),IFERROR(VLOOKUP(D442,'Vinculación Univ. Sociedad'!$G:$H,2,FALSE),IFERROR(VLOOKUP(D442,'Docencia y Profesorado Universi'!$G:$H,2,FALSE),IFERROR(VLOOKUP(D442,'Estudiantes y Graduados'!$G:$H,2,FALSE),IFERROR(VLOOKUP(D442,'10Gestion Administrativa'!$G:$H,2,FALSE),IFERROR(VLOOKUP(D442,'Gestión Académica'!$G:$H,2,FALSE),IFERROR(VLOOKUP(D442,'Aseguramiento de la Calidad'!$G:$H,2,FALSE),IFERROR(VLOOKUP(D442,'Gestión del Conocimiento'!$G:$H,2,FALSE),IFERROR(VLOOKUP(D442,'Gobernabilidad y Procesos...'!$G:$H,2,FALSE),IFERROR(VLOOKUP(D442,'Gestión del Talento Humano'!$G:$H,2,FALSE),IFERROR(VLOOKUP(D442,'Internacionalización de la E.S.'!$G:$H,2,FALSE),IFERROR(VLOOKUP(D442,'Cultura de Innovación Insti...'!$G:$H,2,FALSE),VLOOKUP(D442,'Lo Esencial de la Reforma Univ.'!$G:$H,2,0))))))))))))))</f>
        <v>1. Formar en el proceso de re-clasificación de acuerdo al a normativa vigente, y talleres de sensibilización para asumir las resposnsabilidades que les competen.</v>
      </c>
      <c r="D443" s="31"/>
      <c r="E443" s="87"/>
      <c r="F443" s="87"/>
      <c r="G443" s="87"/>
      <c r="H443" s="70"/>
      <c r="I443" s="70"/>
      <c r="J443" s="70"/>
    </row>
    <row r="444" spans="3:12" ht="15.75" thickBot="1">
      <c r="C444" s="172"/>
      <c r="D444" s="31"/>
      <c r="E444" s="87"/>
      <c r="F444" s="87"/>
      <c r="G444" s="87"/>
      <c r="H444" s="70"/>
      <c r="I444" s="70"/>
      <c r="J444" s="70"/>
    </row>
    <row r="445" spans="3:12" ht="30.75" thickBot="1">
      <c r="C445" s="128" t="s">
        <v>44</v>
      </c>
      <c r="D445" s="132" t="s">
        <v>55</v>
      </c>
      <c r="E445" s="165" t="s">
        <v>56</v>
      </c>
      <c r="F445" s="132" t="s">
        <v>57</v>
      </c>
      <c r="G445" s="129" t="s">
        <v>27</v>
      </c>
      <c r="H445" s="127" t="s">
        <v>133</v>
      </c>
      <c r="I445" s="130" t="s">
        <v>46</v>
      </c>
      <c r="J445" s="130" t="s">
        <v>134</v>
      </c>
      <c r="K445" s="130" t="s">
        <v>412</v>
      </c>
      <c r="L445" s="130" t="s">
        <v>413</v>
      </c>
    </row>
    <row r="446" spans="3:12" ht="15.75" thickBot="1">
      <c r="C446" s="131" t="s">
        <v>488</v>
      </c>
      <c r="D446" s="194"/>
      <c r="E446" s="146">
        <v>12</v>
      </c>
      <c r="F446" s="253">
        <f>HLOOKUP($C446,$BZ$2:$CM$3,2,0)</f>
        <v>41436.800000000003</v>
      </c>
      <c r="G446" s="107">
        <f>D446*E446*F446</f>
        <v>0</v>
      </c>
      <c r="H446" s="160"/>
      <c r="I446" s="108" t="s">
        <v>502</v>
      </c>
      <c r="J446" s="108" t="str">
        <f>VLOOKUP(I446,Presupuesto!$B$11:$C$565,2,0)</f>
        <v>SUELDOS Y SALARIOS PERMANENTES</v>
      </c>
      <c r="K446" s="213" t="s">
        <v>1371</v>
      </c>
      <c r="L446" s="92" t="s">
        <v>396</v>
      </c>
    </row>
    <row r="447" spans="3:12">
      <c r="C447" s="166" t="s">
        <v>58</v>
      </c>
      <c r="D447" s="157"/>
      <c r="E447" s="148">
        <v>0</v>
      </c>
      <c r="F447" s="94">
        <f>IF(E446=0,"",(G446/E446)/12*E446)</f>
        <v>0</v>
      </c>
      <c r="G447" s="91">
        <f>F447</f>
        <v>0</v>
      </c>
      <c r="H447" s="158" t="s">
        <v>1430</v>
      </c>
      <c r="I447" s="110" t="s">
        <v>522</v>
      </c>
      <c r="J447" s="110" t="str">
        <f>VLOOKUP(I447,Presupuesto!$B$11:$C$565,2,0)</f>
        <v>AGUINALDO Y DECIMO CUARTO MES</v>
      </c>
      <c r="K447" s="92" t="str">
        <f>$K$17</f>
        <v>Desarrollo e Innovación Curricular</v>
      </c>
      <c r="L447" s="92" t="s">
        <v>414</v>
      </c>
    </row>
    <row r="448" spans="3:12" ht="15.75" thickBot="1">
      <c r="C448" s="167" t="s">
        <v>59</v>
      </c>
      <c r="D448" s="157"/>
      <c r="E448" s="148">
        <v>0</v>
      </c>
      <c r="F448" s="111">
        <f>IF(E446&lt;6,"",((E446-6)/12)*(G446/E446))</f>
        <v>0</v>
      </c>
      <c r="G448" s="91">
        <f>F448</f>
        <v>0</v>
      </c>
      <c r="H448" s="158"/>
      <c r="I448" s="95" t="s">
        <v>525</v>
      </c>
      <c r="J448" s="95" t="str">
        <f>VLOOKUP(I448,Presupuesto!$B$11:$C$565,2,0)</f>
        <v>DECIMOCUARTO MES</v>
      </c>
      <c r="K448" s="92" t="str">
        <f t="shared" ref="K448:K496" si="7">$K$17</f>
        <v>Desarrollo e Innovación Curricular</v>
      </c>
      <c r="L448" s="92" t="s">
        <v>397</v>
      </c>
    </row>
    <row r="449" spans="3:12" ht="15.75" thickBot="1">
      <c r="C449" s="131" t="s">
        <v>489</v>
      </c>
      <c r="D449" s="194"/>
      <c r="E449" s="146">
        <v>12</v>
      </c>
      <c r="F449" s="253">
        <f>HLOOKUP($C449,$BZ$2:$CM$3,2,0)</f>
        <v>37669.82</v>
      </c>
      <c r="G449" s="107">
        <f>D449*E449*F449</f>
        <v>0</v>
      </c>
      <c r="H449" s="160"/>
      <c r="I449" s="108" t="s">
        <v>502</v>
      </c>
      <c r="J449" s="108" t="str">
        <f>VLOOKUP(I449,Presupuesto!$B$11:$C$565,2,0)</f>
        <v>SUELDOS Y SALARIOS PERMANENTES</v>
      </c>
      <c r="K449" s="92" t="str">
        <f t="shared" si="7"/>
        <v>Desarrollo e Innovación Curricular</v>
      </c>
      <c r="L449" s="92" t="s">
        <v>397</v>
      </c>
    </row>
    <row r="450" spans="3:12">
      <c r="C450" s="166" t="s">
        <v>58</v>
      </c>
      <c r="D450" s="157"/>
      <c r="E450" s="148">
        <v>0</v>
      </c>
      <c r="F450" s="94">
        <f>IF(E449=0,"",(G449/E449)/12*E449)</f>
        <v>0</v>
      </c>
      <c r="G450" s="91">
        <f>F450</f>
        <v>0</v>
      </c>
      <c r="H450" s="158"/>
      <c r="I450" s="110" t="s">
        <v>522</v>
      </c>
      <c r="J450" s="110" t="str">
        <f>VLOOKUP(I450,Presupuesto!$B$11:$C$565,2,0)</f>
        <v>AGUINALDO Y DECIMO CUARTO MES</v>
      </c>
      <c r="K450" s="92" t="str">
        <f t="shared" si="7"/>
        <v>Desarrollo e Innovación Curricular</v>
      </c>
      <c r="L450" s="92" t="s">
        <v>397</v>
      </c>
    </row>
    <row r="451" spans="3:12" ht="15.75" thickBot="1">
      <c r="C451" s="167" t="s">
        <v>59</v>
      </c>
      <c r="D451" s="157"/>
      <c r="E451" s="148">
        <v>0</v>
      </c>
      <c r="F451" s="111">
        <f>IF(E449&lt;6,"",((E449-6)/12)*(G449/E449))</f>
        <v>0</v>
      </c>
      <c r="G451" s="91">
        <f>F451</f>
        <v>0</v>
      </c>
      <c r="H451" s="158"/>
      <c r="I451" s="95" t="s">
        <v>525</v>
      </c>
      <c r="J451" s="95" t="str">
        <f>VLOOKUP(I451,Presupuesto!$B$11:$C$565,2,0)</f>
        <v>DECIMOCUARTO MES</v>
      </c>
      <c r="K451" s="92" t="str">
        <f t="shared" si="7"/>
        <v>Desarrollo e Innovación Curricular</v>
      </c>
      <c r="L451" s="92" t="s">
        <v>397</v>
      </c>
    </row>
    <row r="452" spans="3:12" ht="15.75" thickBot="1">
      <c r="C452" s="131" t="s">
        <v>490</v>
      </c>
      <c r="D452" s="194"/>
      <c r="E452" s="146">
        <v>12</v>
      </c>
      <c r="F452" s="253">
        <f>HLOOKUP($C452,$BZ$2:$CM$3,2,0)</f>
        <v>33902.839999999997</v>
      </c>
      <c r="G452" s="107">
        <f>D452*E452*F452</f>
        <v>0</v>
      </c>
      <c r="H452" s="160"/>
      <c r="I452" s="108" t="s">
        <v>502</v>
      </c>
      <c r="J452" s="108" t="str">
        <f>VLOOKUP(I452,Presupuesto!$B$11:$C$565,2,0)</f>
        <v>SUELDOS Y SALARIOS PERMANENTES</v>
      </c>
      <c r="K452" s="92" t="str">
        <f t="shared" si="7"/>
        <v>Desarrollo e Innovación Curricular</v>
      </c>
      <c r="L452" s="92" t="s">
        <v>397</v>
      </c>
    </row>
    <row r="453" spans="3:12">
      <c r="C453" s="166" t="s">
        <v>58</v>
      </c>
      <c r="D453" s="157"/>
      <c r="E453" s="148">
        <v>0</v>
      </c>
      <c r="F453" s="94">
        <f>IF(E452=0,"",(G452/E452)/12*E452)</f>
        <v>0</v>
      </c>
      <c r="G453" s="91">
        <f>F453</f>
        <v>0</v>
      </c>
      <c r="H453" s="158"/>
      <c r="I453" s="110" t="s">
        <v>522</v>
      </c>
      <c r="J453" s="110" t="str">
        <f>VLOOKUP(I453,Presupuesto!$B$11:$C$565,2,0)</f>
        <v>AGUINALDO Y DECIMO CUARTO MES</v>
      </c>
      <c r="K453" s="92" t="str">
        <f t="shared" si="7"/>
        <v>Desarrollo e Innovación Curricular</v>
      </c>
      <c r="L453" s="92" t="s">
        <v>397</v>
      </c>
    </row>
    <row r="454" spans="3:12" ht="15.75" thickBot="1">
      <c r="C454" s="167" t="s">
        <v>59</v>
      </c>
      <c r="D454" s="157"/>
      <c r="E454" s="148">
        <v>0</v>
      </c>
      <c r="F454" s="111">
        <f>IF(E452&lt;6,"",((E452-6)/12)*(G452/E452))</f>
        <v>0</v>
      </c>
      <c r="G454" s="91">
        <f>F454</f>
        <v>0</v>
      </c>
      <c r="H454" s="158"/>
      <c r="I454" s="95" t="s">
        <v>525</v>
      </c>
      <c r="J454" s="95" t="str">
        <f>VLOOKUP(I454,Presupuesto!$B$11:$C$565,2,0)</f>
        <v>DECIMOCUARTO MES</v>
      </c>
      <c r="K454" s="92" t="str">
        <f t="shared" si="7"/>
        <v>Desarrollo e Innovación Curricular</v>
      </c>
      <c r="L454" s="92" t="s">
        <v>397</v>
      </c>
    </row>
    <row r="455" spans="3:12" ht="15.75" thickBot="1">
      <c r="C455" s="131" t="s">
        <v>491</v>
      </c>
      <c r="D455" s="194"/>
      <c r="E455" s="146">
        <v>12</v>
      </c>
      <c r="F455" s="253">
        <f>HLOOKUP($C455,$BZ$2:$CM$3,2,0)</f>
        <v>30135.85</v>
      </c>
      <c r="G455" s="107">
        <f>D455*E455*F455</f>
        <v>0</v>
      </c>
      <c r="H455" s="160"/>
      <c r="I455" s="108" t="s">
        <v>502</v>
      </c>
      <c r="J455" s="108" t="str">
        <f>VLOOKUP(I455,Presupuesto!$B$11:$C$565,2,0)</f>
        <v>SUELDOS Y SALARIOS PERMANENTES</v>
      </c>
      <c r="K455" s="92" t="str">
        <f t="shared" si="7"/>
        <v>Desarrollo e Innovación Curricular</v>
      </c>
      <c r="L455" s="92" t="s">
        <v>397</v>
      </c>
    </row>
    <row r="456" spans="3:12">
      <c r="C456" s="166" t="s">
        <v>58</v>
      </c>
      <c r="D456" s="157"/>
      <c r="E456" s="148">
        <v>0</v>
      </c>
      <c r="F456" s="94">
        <f>IF(E455=0,"",(G455/E455)/12*E455)</f>
        <v>0</v>
      </c>
      <c r="G456" s="91">
        <f>F456</f>
        <v>0</v>
      </c>
      <c r="H456" s="158"/>
      <c r="I456" s="110" t="s">
        <v>522</v>
      </c>
      <c r="J456" s="110" t="str">
        <f>VLOOKUP(I456,Presupuesto!$B$11:$C$565,2,0)</f>
        <v>AGUINALDO Y DECIMO CUARTO MES</v>
      </c>
      <c r="K456" s="92" t="str">
        <f t="shared" si="7"/>
        <v>Desarrollo e Innovación Curricular</v>
      </c>
      <c r="L456" s="92" t="s">
        <v>397</v>
      </c>
    </row>
    <row r="457" spans="3:12" ht="15.75" thickBot="1">
      <c r="C457" s="167" t="s">
        <v>59</v>
      </c>
      <c r="D457" s="157"/>
      <c r="E457" s="148">
        <v>0</v>
      </c>
      <c r="F457" s="111">
        <f>IF(E455&lt;6,"",((E455-6)/12)*(G455/E455))</f>
        <v>0</v>
      </c>
      <c r="G457" s="91">
        <f>F457</f>
        <v>0</v>
      </c>
      <c r="H457" s="158"/>
      <c r="I457" s="95" t="s">
        <v>525</v>
      </c>
      <c r="J457" s="95" t="str">
        <f>VLOOKUP(I457,Presupuesto!$B$11:$C$565,2,0)</f>
        <v>DECIMOCUARTO MES</v>
      </c>
      <c r="K457" s="92" t="str">
        <f t="shared" si="7"/>
        <v>Desarrollo e Innovación Curricular</v>
      </c>
      <c r="L457" s="92" t="s">
        <v>397</v>
      </c>
    </row>
    <row r="458" spans="3:12" ht="15.75" thickBot="1">
      <c r="C458" s="131" t="s">
        <v>492</v>
      </c>
      <c r="D458" s="194"/>
      <c r="E458" s="146">
        <v>12</v>
      </c>
      <c r="F458" s="253">
        <f>HLOOKUP($C458,$BZ$2:$CM$3,2,0)</f>
        <v>28252.36</v>
      </c>
      <c r="G458" s="107">
        <f>D458*E458*F458</f>
        <v>0</v>
      </c>
      <c r="H458" s="160"/>
      <c r="I458" s="108" t="s">
        <v>502</v>
      </c>
      <c r="J458" s="108" t="str">
        <f>VLOOKUP(I458,Presupuesto!$B$11:$C$565,2,0)</f>
        <v>SUELDOS Y SALARIOS PERMANENTES</v>
      </c>
      <c r="K458" s="92" t="str">
        <f t="shared" si="7"/>
        <v>Desarrollo e Innovación Curricular</v>
      </c>
      <c r="L458" s="92" t="s">
        <v>397</v>
      </c>
    </row>
    <row r="459" spans="3:12">
      <c r="C459" s="166" t="s">
        <v>58</v>
      </c>
      <c r="D459" s="157"/>
      <c r="E459" s="148">
        <v>0</v>
      </c>
      <c r="F459" s="94">
        <f>IF(E458=0,"",(G458/E458)/12*E458)</f>
        <v>0</v>
      </c>
      <c r="G459" s="91">
        <f>F459</f>
        <v>0</v>
      </c>
      <c r="H459" s="158"/>
      <c r="I459" s="110" t="s">
        <v>522</v>
      </c>
      <c r="J459" s="110" t="str">
        <f>VLOOKUP(I459,Presupuesto!$B$11:$C$565,2,0)</f>
        <v>AGUINALDO Y DECIMO CUARTO MES</v>
      </c>
      <c r="K459" s="92" t="str">
        <f t="shared" si="7"/>
        <v>Desarrollo e Innovación Curricular</v>
      </c>
      <c r="L459" s="92" t="s">
        <v>397</v>
      </c>
    </row>
    <row r="460" spans="3:12" ht="15.75" thickBot="1">
      <c r="C460" s="167" t="s">
        <v>59</v>
      </c>
      <c r="D460" s="157"/>
      <c r="E460" s="148">
        <v>0</v>
      </c>
      <c r="F460" s="111">
        <f>IF(E458&lt;6,"",((E458-6)/12)*(G458/E458))</f>
        <v>0</v>
      </c>
      <c r="G460" s="91">
        <f>F460</f>
        <v>0</v>
      </c>
      <c r="H460" s="158"/>
      <c r="I460" s="95" t="s">
        <v>525</v>
      </c>
      <c r="J460" s="95" t="str">
        <f>VLOOKUP(I460,Presupuesto!$B$11:$C$565,2,0)</f>
        <v>DECIMOCUARTO MES</v>
      </c>
      <c r="K460" s="92" t="str">
        <f t="shared" si="7"/>
        <v>Desarrollo e Innovación Curricular</v>
      </c>
      <c r="L460" s="92" t="s">
        <v>397</v>
      </c>
    </row>
    <row r="461" spans="3:12" ht="15.75" thickBot="1">
      <c r="C461" s="131" t="s">
        <v>493</v>
      </c>
      <c r="D461" s="194"/>
      <c r="E461" s="146">
        <v>12</v>
      </c>
      <c r="F461" s="253">
        <f>HLOOKUP($C461,$BZ$2:$CM$3,2,0)</f>
        <v>26368.87</v>
      </c>
      <c r="G461" s="107">
        <f>D461*E461*F461</f>
        <v>0</v>
      </c>
      <c r="H461" s="160"/>
      <c r="I461" s="108" t="s">
        <v>502</v>
      </c>
      <c r="J461" s="108" t="str">
        <f>VLOOKUP(I461,Presupuesto!$B$11:$C$565,2,0)</f>
        <v>SUELDOS Y SALARIOS PERMANENTES</v>
      </c>
      <c r="K461" s="92" t="str">
        <f t="shared" si="7"/>
        <v>Desarrollo e Innovación Curricular</v>
      </c>
      <c r="L461" s="92" t="s">
        <v>397</v>
      </c>
    </row>
    <row r="462" spans="3:12">
      <c r="C462" s="166" t="s">
        <v>58</v>
      </c>
      <c r="D462" s="157"/>
      <c r="E462" s="148">
        <v>0</v>
      </c>
      <c r="F462" s="94">
        <f>IF(E461=0,"",(G461/E461)/12*E461)</f>
        <v>0</v>
      </c>
      <c r="G462" s="91">
        <f>F462</f>
        <v>0</v>
      </c>
      <c r="H462" s="158"/>
      <c r="I462" s="110" t="s">
        <v>522</v>
      </c>
      <c r="J462" s="110" t="str">
        <f>VLOOKUP(I462,Presupuesto!$B$11:$C$565,2,0)</f>
        <v>AGUINALDO Y DECIMO CUARTO MES</v>
      </c>
      <c r="K462" s="92" t="str">
        <f t="shared" si="7"/>
        <v>Desarrollo e Innovación Curricular</v>
      </c>
      <c r="L462" s="92" t="s">
        <v>397</v>
      </c>
    </row>
    <row r="463" spans="3:12" ht="15.75" thickBot="1">
      <c r="C463" s="167" t="s">
        <v>59</v>
      </c>
      <c r="D463" s="157"/>
      <c r="E463" s="148">
        <v>0</v>
      </c>
      <c r="F463" s="111">
        <f>IF(E461&lt;6,"",((E461-6)/12)*(G461/E461))</f>
        <v>0</v>
      </c>
      <c r="G463" s="91">
        <f>F463</f>
        <v>0</v>
      </c>
      <c r="H463" s="158"/>
      <c r="I463" s="95" t="s">
        <v>525</v>
      </c>
      <c r="J463" s="95" t="str">
        <f>VLOOKUP(I463,Presupuesto!$B$11:$C$565,2,0)</f>
        <v>DECIMOCUARTO MES</v>
      </c>
      <c r="K463" s="92" t="str">
        <f t="shared" si="7"/>
        <v>Desarrollo e Innovación Curricular</v>
      </c>
      <c r="L463" s="92" t="s">
        <v>397</v>
      </c>
    </row>
    <row r="464" spans="3:12" ht="15.75" thickBot="1">
      <c r="C464" s="131" t="s">
        <v>494</v>
      </c>
      <c r="D464" s="194"/>
      <c r="E464" s="146">
        <v>12</v>
      </c>
      <c r="F464" s="253">
        <f>HLOOKUP($C464,$BZ$2:$CM$3,2,0)</f>
        <v>17893.16</v>
      </c>
      <c r="G464" s="107">
        <f>D464*E464*F464</f>
        <v>0</v>
      </c>
      <c r="H464" s="160"/>
      <c r="I464" s="108" t="s">
        <v>502</v>
      </c>
      <c r="J464" s="108" t="str">
        <f>VLOOKUP(I464,Presupuesto!$B$11:$C$565,2,0)</f>
        <v>SUELDOS Y SALARIOS PERMANENTES</v>
      </c>
      <c r="K464" s="92" t="str">
        <f t="shared" si="7"/>
        <v>Desarrollo e Innovación Curricular</v>
      </c>
      <c r="L464" s="92" t="s">
        <v>397</v>
      </c>
    </row>
    <row r="465" spans="3:12">
      <c r="C465" s="166" t="s">
        <v>58</v>
      </c>
      <c r="D465" s="157"/>
      <c r="E465" s="148">
        <v>0</v>
      </c>
      <c r="F465" s="94">
        <f>IF(E464=0,"",(G464/E464)/12*E464)</f>
        <v>0</v>
      </c>
      <c r="G465" s="91">
        <f>F465</f>
        <v>0</v>
      </c>
      <c r="H465" s="158"/>
      <c r="I465" s="110" t="s">
        <v>522</v>
      </c>
      <c r="J465" s="110" t="str">
        <f>VLOOKUP(I465,Presupuesto!$B$11:$C$565,2,0)</f>
        <v>AGUINALDO Y DECIMO CUARTO MES</v>
      </c>
      <c r="K465" s="92" t="str">
        <f t="shared" si="7"/>
        <v>Desarrollo e Innovación Curricular</v>
      </c>
      <c r="L465" s="92" t="s">
        <v>397</v>
      </c>
    </row>
    <row r="466" spans="3:12" ht="15.75" thickBot="1">
      <c r="C466" s="167" t="s">
        <v>59</v>
      </c>
      <c r="D466" s="157"/>
      <c r="E466" s="148">
        <v>0</v>
      </c>
      <c r="F466" s="111">
        <f>IF(E464&lt;6,"",((E464-6)/12)*(G464/E464))</f>
        <v>0</v>
      </c>
      <c r="G466" s="91">
        <f>F466</f>
        <v>0</v>
      </c>
      <c r="H466" s="158"/>
      <c r="I466" s="95" t="s">
        <v>525</v>
      </c>
      <c r="J466" s="95" t="str">
        <f>VLOOKUP(I466,Presupuesto!$B$11:$C$565,2,0)</f>
        <v>DECIMOCUARTO MES</v>
      </c>
      <c r="K466" s="92" t="str">
        <f t="shared" si="7"/>
        <v>Desarrollo e Innovación Curricular</v>
      </c>
      <c r="L466" s="92" t="s">
        <v>397</v>
      </c>
    </row>
    <row r="467" spans="3:12" ht="15.75" thickBot="1">
      <c r="C467" s="131" t="s">
        <v>495</v>
      </c>
      <c r="D467" s="194"/>
      <c r="E467" s="146">
        <v>12</v>
      </c>
      <c r="F467" s="253">
        <f>HLOOKUP($C467,$BZ$2:$CM$3,2,0)</f>
        <v>16951.419999999998</v>
      </c>
      <c r="G467" s="107">
        <f>D467*E467*F467</f>
        <v>0</v>
      </c>
      <c r="H467" s="160"/>
      <c r="I467" s="108" t="s">
        <v>502</v>
      </c>
      <c r="J467" s="108" t="str">
        <f>VLOOKUP(I467,Presupuesto!$B$11:$C$565,2,0)</f>
        <v>SUELDOS Y SALARIOS PERMANENTES</v>
      </c>
      <c r="K467" s="92" t="str">
        <f t="shared" si="7"/>
        <v>Desarrollo e Innovación Curricular</v>
      </c>
      <c r="L467" s="92" t="s">
        <v>397</v>
      </c>
    </row>
    <row r="468" spans="3:12">
      <c r="C468" s="166" t="s">
        <v>58</v>
      </c>
      <c r="D468" s="157"/>
      <c r="E468" s="148">
        <v>0</v>
      </c>
      <c r="F468" s="94">
        <f>IF(E467=0,"",(G467/E467)/12*E467)</f>
        <v>0</v>
      </c>
      <c r="G468" s="91">
        <f>F468</f>
        <v>0</v>
      </c>
      <c r="H468" s="158"/>
      <c r="I468" s="110" t="s">
        <v>522</v>
      </c>
      <c r="J468" s="110" t="str">
        <f>VLOOKUP(I468,Presupuesto!$B$11:$C$565,2,0)</f>
        <v>AGUINALDO Y DECIMO CUARTO MES</v>
      </c>
      <c r="K468" s="92" t="str">
        <f t="shared" si="7"/>
        <v>Desarrollo e Innovación Curricular</v>
      </c>
      <c r="L468" s="92" t="s">
        <v>397</v>
      </c>
    </row>
    <row r="469" spans="3:12" ht="15.75" thickBot="1">
      <c r="C469" s="167" t="s">
        <v>59</v>
      </c>
      <c r="D469" s="157"/>
      <c r="E469" s="148">
        <v>0</v>
      </c>
      <c r="F469" s="111">
        <f>IF(E467&lt;6,"",((E467-6)/12)*(G467/E467))</f>
        <v>0</v>
      </c>
      <c r="G469" s="91">
        <f>F469</f>
        <v>0</v>
      </c>
      <c r="H469" s="158"/>
      <c r="I469" s="95" t="s">
        <v>525</v>
      </c>
      <c r="J469" s="95" t="str">
        <f>VLOOKUP(I469,Presupuesto!$B$11:$C$565,2,0)</f>
        <v>DECIMOCUARTO MES</v>
      </c>
      <c r="K469" s="92" t="str">
        <f t="shared" si="7"/>
        <v>Desarrollo e Innovación Curricular</v>
      </c>
      <c r="L469" s="92" t="s">
        <v>397</v>
      </c>
    </row>
    <row r="470" spans="3:12" ht="15.75" thickBot="1">
      <c r="C470" s="131" t="s">
        <v>496</v>
      </c>
      <c r="D470" s="194"/>
      <c r="E470" s="146">
        <v>12</v>
      </c>
      <c r="F470" s="253">
        <f>HLOOKUP($C470,$BZ$2:$CM$3,2,0)</f>
        <v>13184.44</v>
      </c>
      <c r="G470" s="107">
        <f>D470*E470*F470</f>
        <v>0</v>
      </c>
      <c r="H470" s="160"/>
      <c r="I470" s="108" t="s">
        <v>502</v>
      </c>
      <c r="J470" s="108" t="str">
        <f>VLOOKUP(I470,Presupuesto!$B$11:$C$565,2,0)</f>
        <v>SUELDOS Y SALARIOS PERMANENTES</v>
      </c>
      <c r="K470" s="92" t="str">
        <f t="shared" si="7"/>
        <v>Desarrollo e Innovación Curricular</v>
      </c>
      <c r="L470" s="92" t="s">
        <v>397</v>
      </c>
    </row>
    <row r="471" spans="3:12">
      <c r="C471" s="166" t="s">
        <v>58</v>
      </c>
      <c r="D471" s="157"/>
      <c r="E471" s="148">
        <v>0</v>
      </c>
      <c r="F471" s="94">
        <f>IF(E470=0,"",(G470/E470)/12*E470)</f>
        <v>0</v>
      </c>
      <c r="G471" s="91">
        <f>F471</f>
        <v>0</v>
      </c>
      <c r="H471" s="158"/>
      <c r="I471" s="110" t="s">
        <v>522</v>
      </c>
      <c r="J471" s="110" t="str">
        <f>VLOOKUP(I471,Presupuesto!$B$11:$C$565,2,0)</f>
        <v>AGUINALDO Y DECIMO CUARTO MES</v>
      </c>
      <c r="K471" s="92" t="str">
        <f t="shared" si="7"/>
        <v>Desarrollo e Innovación Curricular</v>
      </c>
      <c r="L471" s="92" t="s">
        <v>397</v>
      </c>
    </row>
    <row r="472" spans="3:12" ht="15.75" thickBot="1">
      <c r="C472" s="167" t="s">
        <v>59</v>
      </c>
      <c r="D472" s="157"/>
      <c r="E472" s="148">
        <v>0</v>
      </c>
      <c r="F472" s="111">
        <f>IF(E470&lt;6,"",((E470-6)/12)*(G470/E470))</f>
        <v>0</v>
      </c>
      <c r="G472" s="91">
        <f>F472</f>
        <v>0</v>
      </c>
      <c r="H472" s="158"/>
      <c r="I472" s="95" t="s">
        <v>525</v>
      </c>
      <c r="J472" s="95" t="str">
        <f>VLOOKUP(I472,Presupuesto!$B$11:$C$565,2,0)</f>
        <v>DECIMOCUARTO MES</v>
      </c>
      <c r="K472" s="92" t="str">
        <f t="shared" si="7"/>
        <v>Desarrollo e Innovación Curricular</v>
      </c>
      <c r="L472" s="92" t="s">
        <v>397</v>
      </c>
    </row>
    <row r="473" spans="3:12" ht="15.75" thickBot="1">
      <c r="C473" s="131" t="s">
        <v>497</v>
      </c>
      <c r="D473" s="194"/>
      <c r="E473" s="146">
        <v>12</v>
      </c>
      <c r="F473" s="253">
        <f>HLOOKUP($C473,$BZ$2:$CM$3,2,0)</f>
        <v>15032.56</v>
      </c>
      <c r="G473" s="107">
        <f>D473*E473*F473</f>
        <v>0</v>
      </c>
      <c r="H473" s="160"/>
      <c r="I473" s="108" t="s">
        <v>502</v>
      </c>
      <c r="J473" s="108" t="str">
        <f>VLOOKUP(I473,Presupuesto!$B$11:$C$565,2,0)</f>
        <v>SUELDOS Y SALARIOS PERMANENTES</v>
      </c>
      <c r="K473" s="92" t="str">
        <f t="shared" si="7"/>
        <v>Desarrollo e Innovación Curricular</v>
      </c>
      <c r="L473" s="92" t="s">
        <v>397</v>
      </c>
    </row>
    <row r="474" spans="3:12">
      <c r="C474" s="166" t="s">
        <v>58</v>
      </c>
      <c r="D474" s="157"/>
      <c r="E474" s="148">
        <v>0</v>
      </c>
      <c r="F474" s="94">
        <f>IF(E473=0,"",(G473/E473)/12*E473)</f>
        <v>0</v>
      </c>
      <c r="G474" s="91">
        <f>F474</f>
        <v>0</v>
      </c>
      <c r="H474" s="158"/>
      <c r="I474" s="110" t="s">
        <v>522</v>
      </c>
      <c r="J474" s="110" t="str">
        <f>VLOOKUP(I474,Presupuesto!$B$11:$C$565,2,0)</f>
        <v>AGUINALDO Y DECIMO CUARTO MES</v>
      </c>
      <c r="K474" s="92" t="str">
        <f t="shared" si="7"/>
        <v>Desarrollo e Innovación Curricular</v>
      </c>
      <c r="L474" s="92" t="s">
        <v>397</v>
      </c>
    </row>
    <row r="475" spans="3:12" ht="15.75" thickBot="1">
      <c r="C475" s="167" t="s">
        <v>59</v>
      </c>
      <c r="D475" s="157"/>
      <c r="E475" s="148">
        <v>0</v>
      </c>
      <c r="F475" s="111">
        <f>IF(E473&lt;6,"",((E473-6)/12)*(G473/E473))</f>
        <v>0</v>
      </c>
      <c r="G475" s="91">
        <f>F475</f>
        <v>0</v>
      </c>
      <c r="H475" s="158"/>
      <c r="I475" s="95" t="s">
        <v>525</v>
      </c>
      <c r="J475" s="95" t="str">
        <f>VLOOKUP(I475,Presupuesto!$B$11:$C$565,2,0)</f>
        <v>DECIMOCUARTO MES</v>
      </c>
      <c r="K475" s="92" t="str">
        <f t="shared" si="7"/>
        <v>Desarrollo e Innovación Curricular</v>
      </c>
      <c r="L475" s="92" t="s">
        <v>397</v>
      </c>
    </row>
    <row r="476" spans="3:12" ht="15.75" thickBot="1">
      <c r="C476" s="131" t="s">
        <v>498</v>
      </c>
      <c r="D476" s="194"/>
      <c r="E476" s="146">
        <v>12</v>
      </c>
      <c r="F476" s="253">
        <f>HLOOKUP($C476,$BZ$2:$CM$3,2,0)</f>
        <v>13264.02</v>
      </c>
      <c r="G476" s="107">
        <f>D476*E476*F476</f>
        <v>0</v>
      </c>
      <c r="H476" s="160"/>
      <c r="I476" s="108" t="s">
        <v>502</v>
      </c>
      <c r="J476" s="108" t="str">
        <f>VLOOKUP(I476,Presupuesto!$B$11:$C$565,2,0)</f>
        <v>SUELDOS Y SALARIOS PERMANENTES</v>
      </c>
      <c r="K476" s="92" t="str">
        <f t="shared" si="7"/>
        <v>Desarrollo e Innovación Curricular</v>
      </c>
      <c r="L476" s="92" t="s">
        <v>397</v>
      </c>
    </row>
    <row r="477" spans="3:12">
      <c r="C477" s="166" t="s">
        <v>58</v>
      </c>
      <c r="D477" s="157"/>
      <c r="E477" s="148">
        <v>0</v>
      </c>
      <c r="F477" s="94">
        <f>IF(E476=0,"",(G476/E476)/12*E476)</f>
        <v>0</v>
      </c>
      <c r="G477" s="91">
        <f>F477</f>
        <v>0</v>
      </c>
      <c r="H477" s="158"/>
      <c r="I477" s="110" t="s">
        <v>522</v>
      </c>
      <c r="J477" s="110" t="str">
        <f>VLOOKUP(I477,Presupuesto!$B$11:$C$565,2,0)</f>
        <v>AGUINALDO Y DECIMO CUARTO MES</v>
      </c>
      <c r="K477" s="92" t="str">
        <f t="shared" si="7"/>
        <v>Desarrollo e Innovación Curricular</v>
      </c>
      <c r="L477" s="92" t="s">
        <v>397</v>
      </c>
    </row>
    <row r="478" spans="3:12" ht="15.75" thickBot="1">
      <c r="C478" s="167" t="s">
        <v>59</v>
      </c>
      <c r="D478" s="157"/>
      <c r="E478" s="148">
        <v>0</v>
      </c>
      <c r="F478" s="111">
        <f>IF(E476&lt;6,"",((E476-6)/12)*(G476/E476))</f>
        <v>0</v>
      </c>
      <c r="G478" s="91">
        <f>F478</f>
        <v>0</v>
      </c>
      <c r="H478" s="158"/>
      <c r="I478" s="95" t="s">
        <v>525</v>
      </c>
      <c r="J478" s="95" t="str">
        <f>VLOOKUP(I478,Presupuesto!$B$11:$C$565,2,0)</f>
        <v>DECIMOCUARTO MES</v>
      </c>
      <c r="K478" s="92" t="str">
        <f t="shared" si="7"/>
        <v>Desarrollo e Innovación Curricular</v>
      </c>
      <c r="L478" s="92" t="s">
        <v>397</v>
      </c>
    </row>
    <row r="479" spans="3:12" ht="15.75" thickBot="1">
      <c r="C479" s="131" t="s">
        <v>499</v>
      </c>
      <c r="D479" s="194"/>
      <c r="E479" s="146">
        <v>12</v>
      </c>
      <c r="F479" s="253">
        <f>HLOOKUP($C479,$BZ$2:$CM$3,2,0)</f>
        <v>12379.75</v>
      </c>
      <c r="G479" s="107">
        <f>D479*E479*F479</f>
        <v>0</v>
      </c>
      <c r="H479" s="160"/>
      <c r="I479" s="108" t="s">
        <v>502</v>
      </c>
      <c r="J479" s="108" t="str">
        <f>VLOOKUP(I479,Presupuesto!$B$11:$C$565,2,0)</f>
        <v>SUELDOS Y SALARIOS PERMANENTES</v>
      </c>
      <c r="K479" s="92" t="str">
        <f t="shared" si="7"/>
        <v>Desarrollo e Innovación Curricular</v>
      </c>
      <c r="L479" s="92" t="s">
        <v>397</v>
      </c>
    </row>
    <row r="480" spans="3:12">
      <c r="C480" s="166" t="s">
        <v>58</v>
      </c>
      <c r="D480" s="157"/>
      <c r="E480" s="148">
        <v>0</v>
      </c>
      <c r="F480" s="94">
        <f>IF(E479=0,"",(G479/E479)/12*E479)</f>
        <v>0</v>
      </c>
      <c r="G480" s="91">
        <f>F480</f>
        <v>0</v>
      </c>
      <c r="H480" s="158"/>
      <c r="I480" s="110" t="s">
        <v>522</v>
      </c>
      <c r="J480" s="110" t="str">
        <f>VLOOKUP(I480,Presupuesto!$B$11:$C$565,2,0)</f>
        <v>AGUINALDO Y DECIMO CUARTO MES</v>
      </c>
      <c r="K480" s="92" t="str">
        <f t="shared" si="7"/>
        <v>Desarrollo e Innovación Curricular</v>
      </c>
      <c r="L480" s="92" t="s">
        <v>397</v>
      </c>
    </row>
    <row r="481" spans="3:12" ht="15.75" thickBot="1">
      <c r="C481" s="167" t="s">
        <v>59</v>
      </c>
      <c r="D481" s="157"/>
      <c r="E481" s="148">
        <v>0</v>
      </c>
      <c r="F481" s="111">
        <f>IF(E479&lt;6,"",((E479-6)/12)*(G479/E479))</f>
        <v>0</v>
      </c>
      <c r="G481" s="91">
        <f>F481</f>
        <v>0</v>
      </c>
      <c r="H481" s="158"/>
      <c r="I481" s="95" t="s">
        <v>525</v>
      </c>
      <c r="J481" s="95" t="str">
        <f>VLOOKUP(I481,Presupuesto!$B$11:$C$565,2,0)</f>
        <v>DECIMOCUARTO MES</v>
      </c>
      <c r="K481" s="92" t="str">
        <f t="shared" si="7"/>
        <v>Desarrollo e Innovación Curricular</v>
      </c>
      <c r="L481" s="92" t="s">
        <v>397</v>
      </c>
    </row>
    <row r="482" spans="3:12" ht="15.75" thickBot="1">
      <c r="C482" s="131" t="s">
        <v>500</v>
      </c>
      <c r="D482" s="194"/>
      <c r="E482" s="146">
        <v>12</v>
      </c>
      <c r="F482" s="253">
        <f>HLOOKUP($C482,$BZ$2:$CM$3,2,0)</f>
        <v>439.49</v>
      </c>
      <c r="G482" s="107">
        <f>D482*E482*F482</f>
        <v>0</v>
      </c>
      <c r="H482" s="160"/>
      <c r="I482" s="108" t="s">
        <v>502</v>
      </c>
      <c r="J482" s="108" t="str">
        <f>VLOOKUP(I482,Presupuesto!$B$11:$C$565,2,0)</f>
        <v>SUELDOS Y SALARIOS PERMANENTES</v>
      </c>
      <c r="K482" s="92" t="str">
        <f t="shared" si="7"/>
        <v>Desarrollo e Innovación Curricular</v>
      </c>
      <c r="L482" s="92" t="s">
        <v>397</v>
      </c>
    </row>
    <row r="483" spans="3:12">
      <c r="C483" s="166" t="s">
        <v>58</v>
      </c>
      <c r="D483" s="157"/>
      <c r="E483" s="148">
        <v>0</v>
      </c>
      <c r="F483" s="94">
        <f>IF(E482=0,"",(G482/E482)/12*E482)</f>
        <v>0</v>
      </c>
      <c r="G483" s="91">
        <f>F483</f>
        <v>0</v>
      </c>
      <c r="H483" s="158"/>
      <c r="I483" s="110" t="s">
        <v>522</v>
      </c>
      <c r="J483" s="110" t="str">
        <f>VLOOKUP(I483,Presupuesto!$B$11:$C$565,2,0)</f>
        <v>AGUINALDO Y DECIMO CUARTO MES</v>
      </c>
      <c r="K483" s="92" t="str">
        <f t="shared" si="7"/>
        <v>Desarrollo e Innovación Curricular</v>
      </c>
      <c r="L483" s="92" t="s">
        <v>397</v>
      </c>
    </row>
    <row r="484" spans="3:12" ht="15.75" thickBot="1">
      <c r="C484" s="167" t="s">
        <v>59</v>
      </c>
      <c r="D484" s="157"/>
      <c r="E484" s="148">
        <v>0</v>
      </c>
      <c r="F484" s="111">
        <f>IF(E482&lt;6,"",((E482-6)/12)*(G482/E482))</f>
        <v>0</v>
      </c>
      <c r="G484" s="91">
        <f>F484</f>
        <v>0</v>
      </c>
      <c r="H484" s="158"/>
      <c r="I484" s="95" t="s">
        <v>525</v>
      </c>
      <c r="J484" s="95" t="str">
        <f>VLOOKUP(I484,Presupuesto!$B$11:$C$565,2,0)</f>
        <v>DECIMOCUARTO MES</v>
      </c>
      <c r="K484" s="92" t="str">
        <f t="shared" si="7"/>
        <v>Desarrollo e Innovación Curricular</v>
      </c>
      <c r="L484" s="92" t="s">
        <v>397</v>
      </c>
    </row>
    <row r="485" spans="3:12" ht="15.75" thickBot="1">
      <c r="C485" s="131" t="s">
        <v>501</v>
      </c>
      <c r="D485" s="194"/>
      <c r="E485" s="146">
        <v>12</v>
      </c>
      <c r="F485" s="253">
        <f>HLOOKUP($C485,$BZ$2:$CM$3,2,0)</f>
        <v>1904.46</v>
      </c>
      <c r="G485" s="107">
        <f>D485*E485*F485</f>
        <v>0</v>
      </c>
      <c r="H485" s="160"/>
      <c r="I485" s="108" t="s">
        <v>502</v>
      </c>
      <c r="J485" s="108" t="str">
        <f>VLOOKUP(I485,Presupuesto!$B$11:$C$565,2,0)</f>
        <v>SUELDOS Y SALARIOS PERMANENTES</v>
      </c>
      <c r="K485" s="92" t="str">
        <f t="shared" si="7"/>
        <v>Desarrollo e Innovación Curricular</v>
      </c>
      <c r="L485" s="92" t="s">
        <v>397</v>
      </c>
    </row>
    <row r="486" spans="3:12">
      <c r="C486" s="166" t="s">
        <v>58</v>
      </c>
      <c r="D486" s="157"/>
      <c r="E486" s="148">
        <v>0</v>
      </c>
      <c r="F486" s="94">
        <f>IF(E485=0,"",(G485/E485)/12*E485)</f>
        <v>0</v>
      </c>
      <c r="G486" s="91">
        <f>F486</f>
        <v>0</v>
      </c>
      <c r="H486" s="158"/>
      <c r="I486" s="110" t="s">
        <v>522</v>
      </c>
      <c r="J486" s="110" t="str">
        <f>VLOOKUP(I486,Presupuesto!$B$11:$C$565,2,0)</f>
        <v>AGUINALDO Y DECIMO CUARTO MES</v>
      </c>
      <c r="K486" s="92" t="str">
        <f t="shared" si="7"/>
        <v>Desarrollo e Innovación Curricular</v>
      </c>
      <c r="L486" s="92" t="s">
        <v>397</v>
      </c>
    </row>
    <row r="487" spans="3:12" ht="15.75" thickBot="1">
      <c r="C487" s="167" t="s">
        <v>59</v>
      </c>
      <c r="D487" s="157"/>
      <c r="E487" s="148">
        <v>0</v>
      </c>
      <c r="F487" s="111">
        <f>IF(E485&lt;6,"",((E485-6)/12)*(G485/E485))</f>
        <v>0</v>
      </c>
      <c r="G487" s="91">
        <f>F487</f>
        <v>0</v>
      </c>
      <c r="H487" s="158"/>
      <c r="I487" s="95" t="s">
        <v>525</v>
      </c>
      <c r="J487" s="95" t="str">
        <f>VLOOKUP(I487,Presupuesto!$B$11:$C$565,2,0)</f>
        <v>DECIMOCUARTO MES</v>
      </c>
      <c r="K487" s="92" t="str">
        <f t="shared" si="7"/>
        <v>Desarrollo e Innovación Curricular</v>
      </c>
      <c r="L487" s="92" t="s">
        <v>397</v>
      </c>
    </row>
    <row r="488" spans="3:12" ht="15.75" thickBot="1">
      <c r="C488" s="134" t="s">
        <v>84</v>
      </c>
      <c r="D488" s="194">
        <v>1</v>
      </c>
      <c r="E488" s="146">
        <v>6</v>
      </c>
      <c r="F488" s="133">
        <v>10000</v>
      </c>
      <c r="G488" s="107">
        <f>D488*E488*F488</f>
        <v>60000</v>
      </c>
      <c r="H488" s="160" t="s">
        <v>131</v>
      </c>
      <c r="I488" s="108" t="s">
        <v>570</v>
      </c>
      <c r="J488" s="108" t="str">
        <f>VLOOKUP(I488,Presupuesto!$B$11:$C$565,2,0)</f>
        <v>CONTRATOS ESPECIALES</v>
      </c>
      <c r="K488" s="92" t="s">
        <v>1372</v>
      </c>
      <c r="L488" s="92" t="s">
        <v>397</v>
      </c>
    </row>
    <row r="489" spans="3:12">
      <c r="C489" s="166" t="s">
        <v>58</v>
      </c>
      <c r="D489" s="157"/>
      <c r="E489" s="148">
        <v>0</v>
      </c>
      <c r="F489" s="111">
        <f>IF(E488=0,"",(G488/E488)/12*E488)</f>
        <v>5000</v>
      </c>
      <c r="G489" s="91">
        <f>F489</f>
        <v>5000</v>
      </c>
      <c r="H489" s="158" t="s">
        <v>131</v>
      </c>
      <c r="I489" s="95" t="s">
        <v>570</v>
      </c>
      <c r="J489" s="95" t="str">
        <f>VLOOKUP(I489,Presupuesto!$B$11:$C$565,2,0)</f>
        <v>CONTRATOS ESPECIALES</v>
      </c>
      <c r="K489" s="92" t="s">
        <v>1372</v>
      </c>
      <c r="L489" s="92" t="s">
        <v>396</v>
      </c>
    </row>
    <row r="490" spans="3:12" ht="15.75" thickBot="1">
      <c r="C490" s="167" t="s">
        <v>59</v>
      </c>
      <c r="D490" s="157"/>
      <c r="E490" s="148">
        <v>0</v>
      </c>
      <c r="F490" s="94">
        <f>IF(E488&lt;6,"",((E488-6)/12)*(G488/E488))</f>
        <v>0</v>
      </c>
      <c r="G490" s="91">
        <f>F490</f>
        <v>0</v>
      </c>
      <c r="H490" s="158"/>
      <c r="I490" s="95" t="s">
        <v>570</v>
      </c>
      <c r="J490" s="95" t="str">
        <f>VLOOKUP(I490,Presupuesto!$B$11:$C$565,2,0)</f>
        <v>CONTRATOS ESPECIALES</v>
      </c>
      <c r="K490" s="92" t="str">
        <f t="shared" si="7"/>
        <v>Desarrollo e Innovación Curricular</v>
      </c>
      <c r="L490" s="92" t="s">
        <v>401</v>
      </c>
    </row>
    <row r="491" spans="3:12" ht="15.75" thickBot="1">
      <c r="C491" s="134" t="s">
        <v>60</v>
      </c>
      <c r="D491" s="194"/>
      <c r="E491" s="146">
        <v>12</v>
      </c>
      <c r="F491" s="112">
        <v>30000</v>
      </c>
      <c r="G491" s="107">
        <f>D491*E491*F491</f>
        <v>0</v>
      </c>
      <c r="H491" s="160"/>
      <c r="I491" s="108" t="s">
        <v>711</v>
      </c>
      <c r="J491" s="108" t="str">
        <f>VLOOKUP(I491,Presupuesto!$B$11:$C$565,2,0)</f>
        <v>OTROS SERVICIOS TECNICOS Y PROFESIONALES</v>
      </c>
      <c r="K491" s="92" t="str">
        <f t="shared" si="7"/>
        <v>Desarrollo e Innovación Curricular</v>
      </c>
      <c r="L491" s="92" t="s">
        <v>396</v>
      </c>
    </row>
    <row r="492" spans="3:12">
      <c r="C492" s="166" t="s">
        <v>58</v>
      </c>
      <c r="D492" s="157"/>
      <c r="E492" s="148">
        <v>0</v>
      </c>
      <c r="F492" s="94">
        <v>0</v>
      </c>
      <c r="G492" s="91">
        <f>F492</f>
        <v>0</v>
      </c>
      <c r="H492" s="158"/>
      <c r="I492" s="95" t="s">
        <v>711</v>
      </c>
      <c r="J492" s="95" t="str">
        <f>VLOOKUP(I492,Presupuesto!$B$11:$C$565,2,0)</f>
        <v>OTROS SERVICIOS TECNICOS Y PROFESIONALES</v>
      </c>
      <c r="K492" s="92" t="str">
        <f t="shared" si="7"/>
        <v>Desarrollo e Innovación Curricular</v>
      </c>
      <c r="L492" s="92" t="s">
        <v>396</v>
      </c>
    </row>
    <row r="493" spans="3:12" ht="15.75" thickBot="1">
      <c r="C493" s="167" t="s">
        <v>59</v>
      </c>
      <c r="D493" s="157"/>
      <c r="E493" s="148">
        <v>0</v>
      </c>
      <c r="F493" s="94">
        <v>0</v>
      </c>
      <c r="G493" s="91">
        <f>F493</f>
        <v>0</v>
      </c>
      <c r="H493" s="158"/>
      <c r="I493" s="95" t="s">
        <v>711</v>
      </c>
      <c r="J493" s="95" t="str">
        <f>VLOOKUP(I493,Presupuesto!$B$11:$C$565,2,0)</f>
        <v>OTROS SERVICIOS TECNICOS Y PROFESIONALES</v>
      </c>
      <c r="K493" s="92" t="str">
        <f t="shared" si="7"/>
        <v>Desarrollo e Innovación Curricular</v>
      </c>
      <c r="L493" s="92" t="s">
        <v>396</v>
      </c>
    </row>
    <row r="494" spans="3:12" ht="15.75" thickBot="1">
      <c r="C494" s="134" t="s">
        <v>61</v>
      </c>
      <c r="D494" s="194"/>
      <c r="E494" s="146">
        <v>12</v>
      </c>
      <c r="F494" s="112">
        <v>30000</v>
      </c>
      <c r="G494" s="107">
        <f>D494*E494*F494</f>
        <v>0</v>
      </c>
      <c r="H494" s="160"/>
      <c r="I494" s="108" t="s">
        <v>502</v>
      </c>
      <c r="J494" s="108" t="str">
        <f>VLOOKUP(I494,Presupuesto!$B$11:$C$565,2,0)</f>
        <v>SUELDOS Y SALARIOS PERMANENTES</v>
      </c>
      <c r="K494" s="92" t="str">
        <f t="shared" si="7"/>
        <v>Desarrollo e Innovación Curricular</v>
      </c>
      <c r="L494" s="92" t="s">
        <v>396</v>
      </c>
    </row>
    <row r="495" spans="3:12">
      <c r="C495" s="166" t="s">
        <v>58</v>
      </c>
      <c r="D495" s="164"/>
      <c r="E495" s="125">
        <v>0</v>
      </c>
      <c r="F495" s="113">
        <f>IF(E494=0,"",(G494/E494)/12*E494)</f>
        <v>0</v>
      </c>
      <c r="G495" s="114">
        <f>F495</f>
        <v>0</v>
      </c>
      <c r="H495" s="158"/>
      <c r="I495" s="95" t="s">
        <v>522</v>
      </c>
      <c r="J495" s="95" t="str">
        <f>VLOOKUP(I495,Presupuesto!$B$11:$C$565,2,0)</f>
        <v>AGUINALDO Y DECIMO CUARTO MES</v>
      </c>
      <c r="K495" s="92" t="str">
        <f t="shared" si="7"/>
        <v>Desarrollo e Innovación Curricular</v>
      </c>
      <c r="L495" s="92" t="s">
        <v>396</v>
      </c>
    </row>
    <row r="496" spans="3:12" ht="15.75" thickBot="1">
      <c r="C496" s="168" t="s">
        <v>59</v>
      </c>
      <c r="D496" s="156"/>
      <c r="E496" s="126">
        <v>0</v>
      </c>
      <c r="F496" s="99">
        <f>IF(E494&lt;6,"",((E494-6)/12)*(G494/E494))</f>
        <v>0</v>
      </c>
      <c r="G496" s="99">
        <f>F496</f>
        <v>0</v>
      </c>
      <c r="H496" s="156"/>
      <c r="I496" s="100" t="s">
        <v>525</v>
      </c>
      <c r="J496" s="118" t="str">
        <f>VLOOKUP(I496,Presupuesto!$B$11:$C$565,2,0)</f>
        <v>DECIMOCUARTO MES</v>
      </c>
      <c r="K496" s="100" t="str">
        <f t="shared" si="7"/>
        <v>Desarrollo e Innovación Curricular</v>
      </c>
      <c r="L496" s="118" t="s">
        <v>396</v>
      </c>
    </row>
    <row r="498" spans="3:12">
      <c r="C498" s="69" t="s">
        <v>54</v>
      </c>
      <c r="D498" s="73"/>
      <c r="E498" s="69"/>
      <c r="F498" s="69"/>
      <c r="G498" s="69"/>
      <c r="H498" s="73"/>
      <c r="I498" s="69"/>
      <c r="J498" s="69"/>
    </row>
    <row r="499" spans="3:12" ht="15.75" thickBot="1">
      <c r="C499" s="172"/>
      <c r="D499" s="73"/>
      <c r="E499" s="172"/>
      <c r="F499" s="172"/>
      <c r="G499" s="172"/>
      <c r="H499" s="73"/>
      <c r="I499" s="172"/>
      <c r="J499" s="172"/>
    </row>
    <row r="500" spans="3:12" ht="15.75" thickBot="1">
      <c r="C500" s="68" t="s">
        <v>43</v>
      </c>
      <c r="D500" s="30">
        <f>SUM(G507:G557)</f>
        <v>28350000</v>
      </c>
      <c r="E500" s="87"/>
      <c r="F500" s="87"/>
      <c r="G500" s="87"/>
      <c r="H500" s="70"/>
      <c r="I500" s="70"/>
      <c r="J500" s="70"/>
    </row>
    <row r="501" spans="3:12">
      <c r="D501" s="31"/>
      <c r="E501" s="87"/>
      <c r="F501" s="87"/>
      <c r="G501" s="87"/>
      <c r="H501" s="70"/>
      <c r="I501" s="70"/>
      <c r="J501" s="70"/>
    </row>
    <row r="502" spans="3:12">
      <c r="D502" s="31"/>
      <c r="E502" s="87"/>
      <c r="F502" s="87"/>
      <c r="G502" s="87"/>
      <c r="H502" s="70"/>
      <c r="I502" s="70"/>
      <c r="J502" s="70"/>
    </row>
    <row r="503" spans="3:12" ht="15.75">
      <c r="C503" s="199" t="s">
        <v>394</v>
      </c>
      <c r="D503" s="200" t="s">
        <v>2870</v>
      </c>
      <c r="E503" s="87"/>
      <c r="F503" s="87"/>
      <c r="G503" s="87"/>
      <c r="H503" s="70"/>
      <c r="I503" s="70"/>
      <c r="J503" s="70"/>
    </row>
    <row r="504" spans="3:12" ht="18.75">
      <c r="C504" s="203" t="str">
        <f>IFERROR(VLOOKUP(D503,'Desarrollo e Innov. Curricular'!$G:$H,2,FALSE),IFERROR(VLOOKUP(D503,'Investigación Científica'!$G:$H,2,FALSE),IFERROR(VLOOKUP(D503,'Vinculación Univ. Sociedad'!$G:$H,2,FALSE),IFERROR(VLOOKUP(D503,'Docencia y Profesorado Universi'!$G:$H,2,FALSE),IFERROR(VLOOKUP(D503,'Estudiantes y Graduados'!$G:$H,2,FALSE),IFERROR(VLOOKUP(D503,'10Gestion Administrativa'!$G:$H,2,FALSE),IFERROR(VLOOKUP(D503,'Gestión Académica'!$G:$H,2,FALSE),IFERROR(VLOOKUP(D503,'Aseguramiento de la Calidad'!$G:$H,2,FALSE),IFERROR(VLOOKUP(D503,'Gestión del Conocimiento'!$G:$H,2,FALSE),IFERROR(VLOOKUP(D503,'Gobernabilidad y Procesos...'!$G:$H,2,FALSE),IFERROR(VLOOKUP(D503,'Gestión del Talento Humano'!$G:$H,2,FALSE),IFERROR(VLOOKUP(D503,'Internacionalización de la E.S.'!$G:$H,2,FALSE),IFERROR(VLOOKUP(D503,'Cultura de Innovación Insti...'!$G:$H,2,FALSE),VLOOKUP(D503,'Lo Esencial de la Reforma Univ.'!$G:$H,2,0))))))))))))))</f>
        <v>7. Atender la demanda estudiantil.</v>
      </c>
      <c r="D504" s="31"/>
      <c r="E504" s="87"/>
      <c r="F504" s="87"/>
      <c r="G504" s="87"/>
      <c r="H504" s="70"/>
      <c r="I504" s="70"/>
      <c r="J504" s="70"/>
    </row>
    <row r="505" spans="3:12" ht="15.75" thickBot="1">
      <c r="C505" s="172"/>
      <c r="D505" s="31"/>
      <c r="E505" s="87"/>
      <c r="F505" s="87"/>
      <c r="G505" s="87"/>
      <c r="H505" s="70"/>
      <c r="I505" s="70"/>
      <c r="J505" s="70"/>
    </row>
    <row r="506" spans="3:12" ht="30.75" thickBot="1">
      <c r="C506" s="128" t="s">
        <v>44</v>
      </c>
      <c r="D506" s="132" t="s">
        <v>55</v>
      </c>
      <c r="E506" s="165" t="s">
        <v>56</v>
      </c>
      <c r="F506" s="132" t="s">
        <v>57</v>
      </c>
      <c r="G506" s="129" t="s">
        <v>27</v>
      </c>
      <c r="H506" s="127" t="s">
        <v>133</v>
      </c>
      <c r="I506" s="130" t="s">
        <v>46</v>
      </c>
      <c r="J506" s="130" t="s">
        <v>134</v>
      </c>
      <c r="K506" s="130" t="s">
        <v>412</v>
      </c>
      <c r="L506" s="130" t="s">
        <v>413</v>
      </c>
    </row>
    <row r="507" spans="3:12" ht="15.75" thickBot="1">
      <c r="C507" s="131" t="s">
        <v>488</v>
      </c>
      <c r="D507" s="194"/>
      <c r="E507" s="146">
        <v>12</v>
      </c>
      <c r="F507" s="253">
        <f>HLOOKUP($C507,$BZ$2:$CM$3,2,0)</f>
        <v>41436.800000000003</v>
      </c>
      <c r="G507" s="107">
        <f>D507*E507*F507</f>
        <v>0</v>
      </c>
      <c r="H507" s="160"/>
      <c r="I507" s="108" t="s">
        <v>502</v>
      </c>
      <c r="J507" s="108" t="str">
        <f>VLOOKUP(I507,Presupuesto!$B$11:$C$565,2,0)</f>
        <v>SUELDOS Y SALARIOS PERMANENTES</v>
      </c>
      <c r="K507" s="213" t="s">
        <v>1371</v>
      </c>
      <c r="L507" s="92" t="s">
        <v>396</v>
      </c>
    </row>
    <row r="508" spans="3:12">
      <c r="C508" s="166" t="s">
        <v>58</v>
      </c>
      <c r="D508" s="157"/>
      <c r="E508" s="148">
        <v>0</v>
      </c>
      <c r="F508" s="94">
        <f>IF(E507=0,"",(G507/E507)/12*E507)</f>
        <v>0</v>
      </c>
      <c r="G508" s="91">
        <f>F508</f>
        <v>0</v>
      </c>
      <c r="H508" s="158" t="s">
        <v>1430</v>
      </c>
      <c r="I508" s="110" t="s">
        <v>522</v>
      </c>
      <c r="J508" s="110" t="str">
        <f>VLOOKUP(I508,Presupuesto!$B$11:$C$565,2,0)</f>
        <v>AGUINALDO Y DECIMO CUARTO MES</v>
      </c>
      <c r="K508" s="92" t="str">
        <f>$K$17</f>
        <v>Desarrollo e Innovación Curricular</v>
      </c>
      <c r="L508" s="92" t="s">
        <v>414</v>
      </c>
    </row>
    <row r="509" spans="3:12" ht="15.75" thickBot="1">
      <c r="C509" s="167" t="s">
        <v>59</v>
      </c>
      <c r="D509" s="157"/>
      <c r="E509" s="148">
        <v>0</v>
      </c>
      <c r="F509" s="111">
        <f>IF(E507&lt;6,"",((E507-6)/12)*(G507/E507))</f>
        <v>0</v>
      </c>
      <c r="G509" s="91">
        <f>F509</f>
        <v>0</v>
      </c>
      <c r="H509" s="158"/>
      <c r="I509" s="95" t="s">
        <v>525</v>
      </c>
      <c r="J509" s="95" t="str">
        <f>VLOOKUP(I509,Presupuesto!$B$11:$C$565,2,0)</f>
        <v>DECIMOCUARTO MES</v>
      </c>
      <c r="K509" s="92" t="str">
        <f t="shared" ref="K509:K557" si="8">$K$17</f>
        <v>Desarrollo e Innovación Curricular</v>
      </c>
      <c r="L509" s="92" t="s">
        <v>397</v>
      </c>
    </row>
    <row r="510" spans="3:12" ht="15.75" thickBot="1">
      <c r="C510" s="131" t="s">
        <v>489</v>
      </c>
      <c r="D510" s="194"/>
      <c r="E510" s="146">
        <v>12</v>
      </c>
      <c r="F510" s="253">
        <f>HLOOKUP($C510,$BZ$2:$CM$3,2,0)</f>
        <v>37669.82</v>
      </c>
      <c r="G510" s="107">
        <f>D510*E510*F510</f>
        <v>0</v>
      </c>
      <c r="H510" s="160"/>
      <c r="I510" s="108" t="s">
        <v>502</v>
      </c>
      <c r="J510" s="108" t="str">
        <f>VLOOKUP(I510,Presupuesto!$B$11:$C$565,2,0)</f>
        <v>SUELDOS Y SALARIOS PERMANENTES</v>
      </c>
      <c r="K510" s="92" t="str">
        <f t="shared" si="8"/>
        <v>Desarrollo e Innovación Curricular</v>
      </c>
      <c r="L510" s="92" t="s">
        <v>397</v>
      </c>
    </row>
    <row r="511" spans="3:12">
      <c r="C511" s="166" t="s">
        <v>58</v>
      </c>
      <c r="D511" s="157"/>
      <c r="E511" s="148">
        <v>0</v>
      </c>
      <c r="F511" s="94">
        <f>IF(E510=0,"",(G510/E510)/12*E510)</f>
        <v>0</v>
      </c>
      <c r="G511" s="91">
        <f>F511</f>
        <v>0</v>
      </c>
      <c r="H511" s="158"/>
      <c r="I511" s="110" t="s">
        <v>522</v>
      </c>
      <c r="J511" s="110" t="str">
        <f>VLOOKUP(I511,Presupuesto!$B$11:$C$565,2,0)</f>
        <v>AGUINALDO Y DECIMO CUARTO MES</v>
      </c>
      <c r="K511" s="92" t="str">
        <f t="shared" si="8"/>
        <v>Desarrollo e Innovación Curricular</v>
      </c>
      <c r="L511" s="92" t="s">
        <v>397</v>
      </c>
    </row>
    <row r="512" spans="3:12" ht="15.75" thickBot="1">
      <c r="C512" s="167" t="s">
        <v>59</v>
      </c>
      <c r="D512" s="157"/>
      <c r="E512" s="148">
        <v>0</v>
      </c>
      <c r="F512" s="111">
        <f>IF(E510&lt;6,"",((E510-6)/12)*(G510/E510))</f>
        <v>0</v>
      </c>
      <c r="G512" s="91">
        <f>F512</f>
        <v>0</v>
      </c>
      <c r="H512" s="158"/>
      <c r="I512" s="95" t="s">
        <v>525</v>
      </c>
      <c r="J512" s="95" t="str">
        <f>VLOOKUP(I512,Presupuesto!$B$11:$C$565,2,0)</f>
        <v>DECIMOCUARTO MES</v>
      </c>
      <c r="K512" s="92" t="str">
        <f t="shared" si="8"/>
        <v>Desarrollo e Innovación Curricular</v>
      </c>
      <c r="L512" s="92" t="s">
        <v>397</v>
      </c>
    </row>
    <row r="513" spans="3:12" ht="15.75" thickBot="1">
      <c r="C513" s="131" t="s">
        <v>490</v>
      </c>
      <c r="D513" s="194"/>
      <c r="E513" s="146">
        <v>12</v>
      </c>
      <c r="F513" s="253">
        <f>HLOOKUP($C513,$BZ$2:$CM$3,2,0)</f>
        <v>33902.839999999997</v>
      </c>
      <c r="G513" s="107">
        <f>D513*E513*F513</f>
        <v>0</v>
      </c>
      <c r="H513" s="160"/>
      <c r="I513" s="108" t="s">
        <v>502</v>
      </c>
      <c r="J513" s="108" t="str">
        <f>VLOOKUP(I513,Presupuesto!$B$11:$C$565,2,0)</f>
        <v>SUELDOS Y SALARIOS PERMANENTES</v>
      </c>
      <c r="K513" s="92" t="str">
        <f t="shared" si="8"/>
        <v>Desarrollo e Innovación Curricular</v>
      </c>
      <c r="L513" s="92" t="s">
        <v>397</v>
      </c>
    </row>
    <row r="514" spans="3:12">
      <c r="C514" s="166" t="s">
        <v>58</v>
      </c>
      <c r="D514" s="157"/>
      <c r="E514" s="148">
        <v>0</v>
      </c>
      <c r="F514" s="94">
        <f>IF(E513=0,"",(G513/E513)/12*E513)</f>
        <v>0</v>
      </c>
      <c r="G514" s="91">
        <f>F514</f>
        <v>0</v>
      </c>
      <c r="H514" s="158"/>
      <c r="I514" s="110" t="s">
        <v>522</v>
      </c>
      <c r="J514" s="110" t="str">
        <f>VLOOKUP(I514,Presupuesto!$B$11:$C$565,2,0)</f>
        <v>AGUINALDO Y DECIMO CUARTO MES</v>
      </c>
      <c r="K514" s="92" t="str">
        <f t="shared" si="8"/>
        <v>Desarrollo e Innovación Curricular</v>
      </c>
      <c r="L514" s="92" t="s">
        <v>397</v>
      </c>
    </row>
    <row r="515" spans="3:12" ht="15.75" thickBot="1">
      <c r="C515" s="167" t="s">
        <v>59</v>
      </c>
      <c r="D515" s="157"/>
      <c r="E515" s="148">
        <v>0</v>
      </c>
      <c r="F515" s="111">
        <f>IF(E513&lt;6,"",((E513-6)/12)*(G513/E513))</f>
        <v>0</v>
      </c>
      <c r="G515" s="91">
        <f>F515</f>
        <v>0</v>
      </c>
      <c r="H515" s="158"/>
      <c r="I515" s="95" t="s">
        <v>525</v>
      </c>
      <c r="J515" s="95" t="str">
        <f>VLOOKUP(I515,Presupuesto!$B$11:$C$565,2,0)</f>
        <v>DECIMOCUARTO MES</v>
      </c>
      <c r="K515" s="92" t="str">
        <f t="shared" si="8"/>
        <v>Desarrollo e Innovación Curricular</v>
      </c>
      <c r="L515" s="92" t="s">
        <v>397</v>
      </c>
    </row>
    <row r="516" spans="3:12" ht="15.75" thickBot="1">
      <c r="C516" s="131" t="s">
        <v>491</v>
      </c>
      <c r="D516" s="194"/>
      <c r="E516" s="146">
        <v>12</v>
      </c>
      <c r="F516" s="253">
        <f>HLOOKUP($C516,$BZ$2:$CM$3,2,0)</f>
        <v>30135.85</v>
      </c>
      <c r="G516" s="107">
        <f>D516*E516*F516</f>
        <v>0</v>
      </c>
      <c r="H516" s="160"/>
      <c r="I516" s="108" t="s">
        <v>502</v>
      </c>
      <c r="J516" s="108" t="str">
        <f>VLOOKUP(I516,Presupuesto!$B$11:$C$565,2,0)</f>
        <v>SUELDOS Y SALARIOS PERMANENTES</v>
      </c>
      <c r="K516" s="92" t="str">
        <f t="shared" si="8"/>
        <v>Desarrollo e Innovación Curricular</v>
      </c>
      <c r="L516" s="92" t="s">
        <v>397</v>
      </c>
    </row>
    <row r="517" spans="3:12">
      <c r="C517" s="166" t="s">
        <v>58</v>
      </c>
      <c r="D517" s="157"/>
      <c r="E517" s="148">
        <v>0</v>
      </c>
      <c r="F517" s="94">
        <f>IF(E516=0,"",(G516/E516)/12*E516)</f>
        <v>0</v>
      </c>
      <c r="G517" s="91">
        <f>F517</f>
        <v>0</v>
      </c>
      <c r="H517" s="158"/>
      <c r="I517" s="110" t="s">
        <v>522</v>
      </c>
      <c r="J517" s="110" t="str">
        <f>VLOOKUP(I517,Presupuesto!$B$11:$C$565,2,0)</f>
        <v>AGUINALDO Y DECIMO CUARTO MES</v>
      </c>
      <c r="K517" s="92" t="str">
        <f t="shared" si="8"/>
        <v>Desarrollo e Innovación Curricular</v>
      </c>
      <c r="L517" s="92" t="s">
        <v>397</v>
      </c>
    </row>
    <row r="518" spans="3:12" ht="15.75" thickBot="1">
      <c r="C518" s="167" t="s">
        <v>59</v>
      </c>
      <c r="D518" s="157"/>
      <c r="E518" s="148">
        <v>0</v>
      </c>
      <c r="F518" s="111">
        <f>IF(E516&lt;6,"",((E516-6)/12)*(G516/E516))</f>
        <v>0</v>
      </c>
      <c r="G518" s="91">
        <f>F518</f>
        <v>0</v>
      </c>
      <c r="H518" s="158"/>
      <c r="I518" s="95" t="s">
        <v>525</v>
      </c>
      <c r="J518" s="95" t="str">
        <f>VLOOKUP(I518,Presupuesto!$B$11:$C$565,2,0)</f>
        <v>DECIMOCUARTO MES</v>
      </c>
      <c r="K518" s="92" t="str">
        <f t="shared" si="8"/>
        <v>Desarrollo e Innovación Curricular</v>
      </c>
      <c r="L518" s="92" t="s">
        <v>397</v>
      </c>
    </row>
    <row r="519" spans="3:12" ht="15.75" thickBot="1">
      <c r="C519" s="131" t="s">
        <v>492</v>
      </c>
      <c r="D519" s="194"/>
      <c r="E519" s="146">
        <v>12</v>
      </c>
      <c r="F519" s="253">
        <f>HLOOKUP($C519,$BZ$2:$CM$3,2,0)</f>
        <v>28252.36</v>
      </c>
      <c r="G519" s="107">
        <f>D519*E519*F519</f>
        <v>0</v>
      </c>
      <c r="H519" s="160"/>
      <c r="I519" s="108" t="s">
        <v>502</v>
      </c>
      <c r="J519" s="108" t="str">
        <f>VLOOKUP(I519,Presupuesto!$B$11:$C$565,2,0)</f>
        <v>SUELDOS Y SALARIOS PERMANENTES</v>
      </c>
      <c r="K519" s="92" t="str">
        <f t="shared" si="8"/>
        <v>Desarrollo e Innovación Curricular</v>
      </c>
      <c r="L519" s="92" t="s">
        <v>397</v>
      </c>
    </row>
    <row r="520" spans="3:12">
      <c r="C520" s="166" t="s">
        <v>58</v>
      </c>
      <c r="D520" s="157"/>
      <c r="E520" s="148">
        <v>0</v>
      </c>
      <c r="F520" s="94">
        <f>IF(E519=0,"",(G519/E519)/12*E519)</f>
        <v>0</v>
      </c>
      <c r="G520" s="91">
        <f>F520</f>
        <v>0</v>
      </c>
      <c r="H520" s="158"/>
      <c r="I520" s="110" t="s">
        <v>522</v>
      </c>
      <c r="J520" s="110" t="str">
        <f>VLOOKUP(I520,Presupuesto!$B$11:$C$565,2,0)</f>
        <v>AGUINALDO Y DECIMO CUARTO MES</v>
      </c>
      <c r="K520" s="92" t="str">
        <f t="shared" si="8"/>
        <v>Desarrollo e Innovación Curricular</v>
      </c>
      <c r="L520" s="92" t="s">
        <v>397</v>
      </c>
    </row>
    <row r="521" spans="3:12" ht="15.75" thickBot="1">
      <c r="C521" s="167" t="s">
        <v>59</v>
      </c>
      <c r="D521" s="157"/>
      <c r="E521" s="148">
        <v>0</v>
      </c>
      <c r="F521" s="111">
        <f>IF(E519&lt;6,"",((E519-6)/12)*(G519/E519))</f>
        <v>0</v>
      </c>
      <c r="G521" s="91">
        <f>F521</f>
        <v>0</v>
      </c>
      <c r="H521" s="158"/>
      <c r="I521" s="95" t="s">
        <v>525</v>
      </c>
      <c r="J521" s="95" t="str">
        <f>VLOOKUP(I521,Presupuesto!$B$11:$C$565,2,0)</f>
        <v>DECIMOCUARTO MES</v>
      </c>
      <c r="K521" s="92" t="str">
        <f t="shared" si="8"/>
        <v>Desarrollo e Innovación Curricular</v>
      </c>
      <c r="L521" s="92" t="s">
        <v>397</v>
      </c>
    </row>
    <row r="522" spans="3:12" ht="15.75" thickBot="1">
      <c r="C522" s="131" t="s">
        <v>493</v>
      </c>
      <c r="D522" s="194"/>
      <c r="E522" s="146">
        <v>12</v>
      </c>
      <c r="F522" s="253">
        <f>HLOOKUP($C522,$BZ$2:$CM$3,2,0)</f>
        <v>26368.87</v>
      </c>
      <c r="G522" s="107">
        <f>D522*E522*F522</f>
        <v>0</v>
      </c>
      <c r="H522" s="160"/>
      <c r="I522" s="108" t="s">
        <v>502</v>
      </c>
      <c r="J522" s="108" t="str">
        <f>VLOOKUP(I522,Presupuesto!$B$11:$C$565,2,0)</f>
        <v>SUELDOS Y SALARIOS PERMANENTES</v>
      </c>
      <c r="K522" s="92" t="str">
        <f t="shared" si="8"/>
        <v>Desarrollo e Innovación Curricular</v>
      </c>
      <c r="L522" s="92" t="s">
        <v>397</v>
      </c>
    </row>
    <row r="523" spans="3:12">
      <c r="C523" s="166" t="s">
        <v>58</v>
      </c>
      <c r="D523" s="157"/>
      <c r="E523" s="148">
        <v>0</v>
      </c>
      <c r="F523" s="94">
        <f>IF(E522=0,"",(G522/E522)/12*E522)</f>
        <v>0</v>
      </c>
      <c r="G523" s="91">
        <f>F523</f>
        <v>0</v>
      </c>
      <c r="H523" s="158"/>
      <c r="I523" s="110" t="s">
        <v>522</v>
      </c>
      <c r="J523" s="110" t="str">
        <f>VLOOKUP(I523,Presupuesto!$B$11:$C$565,2,0)</f>
        <v>AGUINALDO Y DECIMO CUARTO MES</v>
      </c>
      <c r="K523" s="92" t="str">
        <f t="shared" si="8"/>
        <v>Desarrollo e Innovación Curricular</v>
      </c>
      <c r="L523" s="92" t="s">
        <v>397</v>
      </c>
    </row>
    <row r="524" spans="3:12" ht="15.75" thickBot="1">
      <c r="C524" s="167" t="s">
        <v>59</v>
      </c>
      <c r="D524" s="157"/>
      <c r="E524" s="148">
        <v>0</v>
      </c>
      <c r="F524" s="111">
        <f>IF(E522&lt;6,"",((E522-6)/12)*(G522/E522))</f>
        <v>0</v>
      </c>
      <c r="G524" s="91">
        <f>F524</f>
        <v>0</v>
      </c>
      <c r="H524" s="158"/>
      <c r="I524" s="95" t="s">
        <v>525</v>
      </c>
      <c r="J524" s="95" t="str">
        <f>VLOOKUP(I524,Presupuesto!$B$11:$C$565,2,0)</f>
        <v>DECIMOCUARTO MES</v>
      </c>
      <c r="K524" s="92" t="str">
        <f t="shared" si="8"/>
        <v>Desarrollo e Innovación Curricular</v>
      </c>
      <c r="L524" s="92" t="s">
        <v>397</v>
      </c>
    </row>
    <row r="525" spans="3:12" ht="15.75" thickBot="1">
      <c r="C525" s="131" t="s">
        <v>494</v>
      </c>
      <c r="D525" s="194"/>
      <c r="E525" s="146">
        <v>12</v>
      </c>
      <c r="F525" s="253">
        <f>HLOOKUP($C525,$BZ$2:$CM$3,2,0)</f>
        <v>17893.16</v>
      </c>
      <c r="G525" s="107">
        <f>D525*E525*F525</f>
        <v>0</v>
      </c>
      <c r="H525" s="160"/>
      <c r="I525" s="108" t="s">
        <v>502</v>
      </c>
      <c r="J525" s="108" t="str">
        <f>VLOOKUP(I525,Presupuesto!$B$11:$C$565,2,0)</f>
        <v>SUELDOS Y SALARIOS PERMANENTES</v>
      </c>
      <c r="K525" s="92" t="str">
        <f t="shared" si="8"/>
        <v>Desarrollo e Innovación Curricular</v>
      </c>
      <c r="L525" s="92" t="s">
        <v>397</v>
      </c>
    </row>
    <row r="526" spans="3:12">
      <c r="C526" s="166" t="s">
        <v>58</v>
      </c>
      <c r="D526" s="157"/>
      <c r="E526" s="148">
        <v>0</v>
      </c>
      <c r="F526" s="94">
        <f>IF(E525=0,"",(G525/E525)/12*E525)</f>
        <v>0</v>
      </c>
      <c r="G526" s="91">
        <f>F526</f>
        <v>0</v>
      </c>
      <c r="H526" s="158"/>
      <c r="I526" s="110" t="s">
        <v>522</v>
      </c>
      <c r="J526" s="110" t="str">
        <f>VLOOKUP(I526,Presupuesto!$B$11:$C$565,2,0)</f>
        <v>AGUINALDO Y DECIMO CUARTO MES</v>
      </c>
      <c r="K526" s="92" t="str">
        <f t="shared" si="8"/>
        <v>Desarrollo e Innovación Curricular</v>
      </c>
      <c r="L526" s="92" t="s">
        <v>397</v>
      </c>
    </row>
    <row r="527" spans="3:12" ht="15.75" thickBot="1">
      <c r="C527" s="167" t="s">
        <v>59</v>
      </c>
      <c r="D527" s="157"/>
      <c r="E527" s="148">
        <v>0</v>
      </c>
      <c r="F527" s="111">
        <f>IF(E525&lt;6,"",((E525-6)/12)*(G525/E525))</f>
        <v>0</v>
      </c>
      <c r="G527" s="91">
        <f>F527</f>
        <v>0</v>
      </c>
      <c r="H527" s="158"/>
      <c r="I527" s="95" t="s">
        <v>525</v>
      </c>
      <c r="J527" s="95" t="str">
        <f>VLOOKUP(I527,Presupuesto!$B$11:$C$565,2,0)</f>
        <v>DECIMOCUARTO MES</v>
      </c>
      <c r="K527" s="92" t="str">
        <f t="shared" si="8"/>
        <v>Desarrollo e Innovación Curricular</v>
      </c>
      <c r="L527" s="92" t="s">
        <v>397</v>
      </c>
    </row>
    <row r="528" spans="3:12" ht="15.75" thickBot="1">
      <c r="C528" s="131" t="s">
        <v>495</v>
      </c>
      <c r="D528" s="194"/>
      <c r="E528" s="146">
        <v>12</v>
      </c>
      <c r="F528" s="253">
        <f>HLOOKUP($C528,$BZ$2:$CM$3,2,0)</f>
        <v>16951.419999999998</v>
      </c>
      <c r="G528" s="107">
        <f>D528*E528*F528</f>
        <v>0</v>
      </c>
      <c r="H528" s="160"/>
      <c r="I528" s="108" t="s">
        <v>502</v>
      </c>
      <c r="J528" s="108" t="str">
        <f>VLOOKUP(I528,Presupuesto!$B$11:$C$565,2,0)</f>
        <v>SUELDOS Y SALARIOS PERMANENTES</v>
      </c>
      <c r="K528" s="92" t="str">
        <f t="shared" si="8"/>
        <v>Desarrollo e Innovación Curricular</v>
      </c>
      <c r="L528" s="92" t="s">
        <v>397</v>
      </c>
    </row>
    <row r="529" spans="3:12">
      <c r="C529" s="166" t="s">
        <v>58</v>
      </c>
      <c r="D529" s="157"/>
      <c r="E529" s="148">
        <v>0</v>
      </c>
      <c r="F529" s="94">
        <f>IF(E528=0,"",(G528/E528)/12*E528)</f>
        <v>0</v>
      </c>
      <c r="G529" s="91">
        <f>F529</f>
        <v>0</v>
      </c>
      <c r="H529" s="158"/>
      <c r="I529" s="110" t="s">
        <v>522</v>
      </c>
      <c r="J529" s="110" t="str">
        <f>VLOOKUP(I529,Presupuesto!$B$11:$C$565,2,0)</f>
        <v>AGUINALDO Y DECIMO CUARTO MES</v>
      </c>
      <c r="K529" s="92" t="str">
        <f t="shared" si="8"/>
        <v>Desarrollo e Innovación Curricular</v>
      </c>
      <c r="L529" s="92" t="s">
        <v>397</v>
      </c>
    </row>
    <row r="530" spans="3:12" ht="15.75" thickBot="1">
      <c r="C530" s="167" t="s">
        <v>59</v>
      </c>
      <c r="D530" s="157"/>
      <c r="E530" s="148">
        <v>0</v>
      </c>
      <c r="F530" s="111">
        <f>IF(E528&lt;6,"",((E528-6)/12)*(G528/E528))</f>
        <v>0</v>
      </c>
      <c r="G530" s="91">
        <f>F530</f>
        <v>0</v>
      </c>
      <c r="H530" s="158"/>
      <c r="I530" s="95" t="s">
        <v>525</v>
      </c>
      <c r="J530" s="95" t="str">
        <f>VLOOKUP(I530,Presupuesto!$B$11:$C$565,2,0)</f>
        <v>DECIMOCUARTO MES</v>
      </c>
      <c r="K530" s="92" t="str">
        <f t="shared" si="8"/>
        <v>Desarrollo e Innovación Curricular</v>
      </c>
      <c r="L530" s="92" t="s">
        <v>397</v>
      </c>
    </row>
    <row r="531" spans="3:12" ht="15.75" thickBot="1">
      <c r="C531" s="131" t="s">
        <v>496</v>
      </c>
      <c r="D531" s="194"/>
      <c r="E531" s="146">
        <v>12</v>
      </c>
      <c r="F531" s="253">
        <f>HLOOKUP($C531,$BZ$2:$CM$3,2,0)</f>
        <v>13184.44</v>
      </c>
      <c r="G531" s="107">
        <f>D531*E531*F531</f>
        <v>0</v>
      </c>
      <c r="H531" s="160"/>
      <c r="I531" s="108" t="s">
        <v>502</v>
      </c>
      <c r="J531" s="108" t="str">
        <f>VLOOKUP(I531,Presupuesto!$B$11:$C$565,2,0)</f>
        <v>SUELDOS Y SALARIOS PERMANENTES</v>
      </c>
      <c r="K531" s="92" t="str">
        <f t="shared" si="8"/>
        <v>Desarrollo e Innovación Curricular</v>
      </c>
      <c r="L531" s="92" t="s">
        <v>397</v>
      </c>
    </row>
    <row r="532" spans="3:12">
      <c r="C532" s="166" t="s">
        <v>58</v>
      </c>
      <c r="D532" s="157"/>
      <c r="E532" s="148">
        <v>0</v>
      </c>
      <c r="F532" s="94">
        <f>IF(E531=0,"",(G531/E531)/12*E531)</f>
        <v>0</v>
      </c>
      <c r="G532" s="91">
        <f>F532</f>
        <v>0</v>
      </c>
      <c r="H532" s="158"/>
      <c r="I532" s="110" t="s">
        <v>522</v>
      </c>
      <c r="J532" s="110" t="str">
        <f>VLOOKUP(I532,Presupuesto!$B$11:$C$565,2,0)</f>
        <v>AGUINALDO Y DECIMO CUARTO MES</v>
      </c>
      <c r="K532" s="92" t="str">
        <f t="shared" si="8"/>
        <v>Desarrollo e Innovación Curricular</v>
      </c>
      <c r="L532" s="92" t="s">
        <v>397</v>
      </c>
    </row>
    <row r="533" spans="3:12" ht="15.75" thickBot="1">
      <c r="C533" s="167" t="s">
        <v>59</v>
      </c>
      <c r="D533" s="157"/>
      <c r="E533" s="148">
        <v>0</v>
      </c>
      <c r="F533" s="111">
        <f>IF(E531&lt;6,"",((E531-6)/12)*(G531/E531))</f>
        <v>0</v>
      </c>
      <c r="G533" s="91">
        <f>F533</f>
        <v>0</v>
      </c>
      <c r="H533" s="158"/>
      <c r="I533" s="95" t="s">
        <v>525</v>
      </c>
      <c r="J533" s="95" t="str">
        <f>VLOOKUP(I533,Presupuesto!$B$11:$C$565,2,0)</f>
        <v>DECIMOCUARTO MES</v>
      </c>
      <c r="K533" s="92" t="str">
        <f t="shared" si="8"/>
        <v>Desarrollo e Innovación Curricular</v>
      </c>
      <c r="L533" s="92" t="s">
        <v>397</v>
      </c>
    </row>
    <row r="534" spans="3:12" ht="15.75" thickBot="1">
      <c r="C534" s="131" t="s">
        <v>497</v>
      </c>
      <c r="D534" s="194"/>
      <c r="E534" s="146">
        <v>12</v>
      </c>
      <c r="F534" s="253">
        <f>HLOOKUP($C534,$BZ$2:$CM$3,2,0)</f>
        <v>15032.56</v>
      </c>
      <c r="G534" s="107">
        <f>D534*E534*F534</f>
        <v>0</v>
      </c>
      <c r="H534" s="160"/>
      <c r="I534" s="108" t="s">
        <v>502</v>
      </c>
      <c r="J534" s="108" t="str">
        <f>VLOOKUP(I534,Presupuesto!$B$11:$C$565,2,0)</f>
        <v>SUELDOS Y SALARIOS PERMANENTES</v>
      </c>
      <c r="K534" s="92" t="str">
        <f t="shared" si="8"/>
        <v>Desarrollo e Innovación Curricular</v>
      </c>
      <c r="L534" s="92" t="s">
        <v>397</v>
      </c>
    </row>
    <row r="535" spans="3:12">
      <c r="C535" s="166" t="s">
        <v>58</v>
      </c>
      <c r="D535" s="157"/>
      <c r="E535" s="148">
        <v>0</v>
      </c>
      <c r="F535" s="94">
        <f>IF(E534=0,"",(G534/E534)/12*E534)</f>
        <v>0</v>
      </c>
      <c r="G535" s="91">
        <f>F535</f>
        <v>0</v>
      </c>
      <c r="H535" s="158"/>
      <c r="I535" s="110" t="s">
        <v>522</v>
      </c>
      <c r="J535" s="110" t="str">
        <f>VLOOKUP(I535,Presupuesto!$B$11:$C$565,2,0)</f>
        <v>AGUINALDO Y DECIMO CUARTO MES</v>
      </c>
      <c r="K535" s="92" t="str">
        <f t="shared" si="8"/>
        <v>Desarrollo e Innovación Curricular</v>
      </c>
      <c r="L535" s="92" t="s">
        <v>397</v>
      </c>
    </row>
    <row r="536" spans="3:12" ht="15.75" thickBot="1">
      <c r="C536" s="167" t="s">
        <v>59</v>
      </c>
      <c r="D536" s="157"/>
      <c r="E536" s="148">
        <v>0</v>
      </c>
      <c r="F536" s="111">
        <f>IF(E534&lt;6,"",((E534-6)/12)*(G534/E534))</f>
        <v>0</v>
      </c>
      <c r="G536" s="91">
        <f>F536</f>
        <v>0</v>
      </c>
      <c r="H536" s="158"/>
      <c r="I536" s="95" t="s">
        <v>525</v>
      </c>
      <c r="J536" s="95" t="str">
        <f>VLOOKUP(I536,Presupuesto!$B$11:$C$565,2,0)</f>
        <v>DECIMOCUARTO MES</v>
      </c>
      <c r="K536" s="92" t="str">
        <f t="shared" si="8"/>
        <v>Desarrollo e Innovación Curricular</v>
      </c>
      <c r="L536" s="92" t="s">
        <v>397</v>
      </c>
    </row>
    <row r="537" spans="3:12" ht="15.75" thickBot="1">
      <c r="C537" s="131" t="s">
        <v>498</v>
      </c>
      <c r="D537" s="194"/>
      <c r="E537" s="146">
        <v>12</v>
      </c>
      <c r="F537" s="253">
        <f>HLOOKUP($C537,$BZ$2:$CM$3,2,0)</f>
        <v>13264.02</v>
      </c>
      <c r="G537" s="107">
        <f>D537*E537*F537</f>
        <v>0</v>
      </c>
      <c r="H537" s="160"/>
      <c r="I537" s="108" t="s">
        <v>502</v>
      </c>
      <c r="J537" s="108" t="str">
        <f>VLOOKUP(I537,Presupuesto!$B$11:$C$565,2,0)</f>
        <v>SUELDOS Y SALARIOS PERMANENTES</v>
      </c>
      <c r="K537" s="92" t="str">
        <f t="shared" si="8"/>
        <v>Desarrollo e Innovación Curricular</v>
      </c>
      <c r="L537" s="92" t="s">
        <v>397</v>
      </c>
    </row>
    <row r="538" spans="3:12">
      <c r="C538" s="166" t="s">
        <v>58</v>
      </c>
      <c r="D538" s="157"/>
      <c r="E538" s="148">
        <v>0</v>
      </c>
      <c r="F538" s="94">
        <f>IF(E537=0,"",(G537/E537)/12*E537)</f>
        <v>0</v>
      </c>
      <c r="G538" s="91">
        <f>F538</f>
        <v>0</v>
      </c>
      <c r="H538" s="158"/>
      <c r="I538" s="110" t="s">
        <v>522</v>
      </c>
      <c r="J538" s="110" t="str">
        <f>VLOOKUP(I538,Presupuesto!$B$11:$C$565,2,0)</f>
        <v>AGUINALDO Y DECIMO CUARTO MES</v>
      </c>
      <c r="K538" s="92" t="str">
        <f t="shared" si="8"/>
        <v>Desarrollo e Innovación Curricular</v>
      </c>
      <c r="L538" s="92" t="s">
        <v>397</v>
      </c>
    </row>
    <row r="539" spans="3:12" ht="15.75" thickBot="1">
      <c r="C539" s="167" t="s">
        <v>59</v>
      </c>
      <c r="D539" s="157"/>
      <c r="E539" s="148">
        <v>0</v>
      </c>
      <c r="F539" s="111">
        <f>IF(E537&lt;6,"",((E537-6)/12)*(G537/E537))</f>
        <v>0</v>
      </c>
      <c r="G539" s="91">
        <f>F539</f>
        <v>0</v>
      </c>
      <c r="H539" s="158"/>
      <c r="I539" s="95" t="s">
        <v>525</v>
      </c>
      <c r="J539" s="95" t="str">
        <f>VLOOKUP(I539,Presupuesto!$B$11:$C$565,2,0)</f>
        <v>DECIMOCUARTO MES</v>
      </c>
      <c r="K539" s="92" t="str">
        <f t="shared" si="8"/>
        <v>Desarrollo e Innovación Curricular</v>
      </c>
      <c r="L539" s="92" t="s">
        <v>397</v>
      </c>
    </row>
    <row r="540" spans="3:12" ht="15.75" thickBot="1">
      <c r="C540" s="131" t="s">
        <v>499</v>
      </c>
      <c r="D540" s="194"/>
      <c r="E540" s="146">
        <v>12</v>
      </c>
      <c r="F540" s="253">
        <f>HLOOKUP($C540,$BZ$2:$CM$3,2,0)</f>
        <v>12379.75</v>
      </c>
      <c r="G540" s="107">
        <f>D540*E540*F540</f>
        <v>0</v>
      </c>
      <c r="H540" s="160"/>
      <c r="I540" s="108" t="s">
        <v>502</v>
      </c>
      <c r="J540" s="108" t="str">
        <f>VLOOKUP(I540,Presupuesto!$B$11:$C$565,2,0)</f>
        <v>SUELDOS Y SALARIOS PERMANENTES</v>
      </c>
      <c r="K540" s="92" t="str">
        <f t="shared" si="8"/>
        <v>Desarrollo e Innovación Curricular</v>
      </c>
      <c r="L540" s="92" t="s">
        <v>397</v>
      </c>
    </row>
    <row r="541" spans="3:12">
      <c r="C541" s="166" t="s">
        <v>58</v>
      </c>
      <c r="D541" s="157"/>
      <c r="E541" s="148">
        <v>0</v>
      </c>
      <c r="F541" s="94">
        <f>IF(E540=0,"",(G540/E540)/12*E540)</f>
        <v>0</v>
      </c>
      <c r="G541" s="91">
        <f>F541</f>
        <v>0</v>
      </c>
      <c r="H541" s="158"/>
      <c r="I541" s="110" t="s">
        <v>522</v>
      </c>
      <c r="J541" s="110" t="str">
        <f>VLOOKUP(I541,Presupuesto!$B$11:$C$565,2,0)</f>
        <v>AGUINALDO Y DECIMO CUARTO MES</v>
      </c>
      <c r="K541" s="92" t="str">
        <f t="shared" si="8"/>
        <v>Desarrollo e Innovación Curricular</v>
      </c>
      <c r="L541" s="92" t="s">
        <v>397</v>
      </c>
    </row>
    <row r="542" spans="3:12" ht="15.75" thickBot="1">
      <c r="C542" s="167" t="s">
        <v>59</v>
      </c>
      <c r="D542" s="157"/>
      <c r="E542" s="148">
        <v>0</v>
      </c>
      <c r="F542" s="111">
        <f>IF(E540&lt;6,"",((E540-6)/12)*(G540/E540))</f>
        <v>0</v>
      </c>
      <c r="G542" s="91">
        <f>F542</f>
        <v>0</v>
      </c>
      <c r="H542" s="158"/>
      <c r="I542" s="95" t="s">
        <v>525</v>
      </c>
      <c r="J542" s="95" t="str">
        <f>VLOOKUP(I542,Presupuesto!$B$11:$C$565,2,0)</f>
        <v>DECIMOCUARTO MES</v>
      </c>
      <c r="K542" s="92" t="str">
        <f t="shared" si="8"/>
        <v>Desarrollo e Innovación Curricular</v>
      </c>
      <c r="L542" s="92" t="s">
        <v>397</v>
      </c>
    </row>
    <row r="543" spans="3:12" ht="15.75" thickBot="1">
      <c r="C543" s="131" t="s">
        <v>500</v>
      </c>
      <c r="D543" s="194">
        <v>140</v>
      </c>
      <c r="E543" s="146">
        <v>12</v>
      </c>
      <c r="F543" s="253">
        <v>15000</v>
      </c>
      <c r="G543" s="107">
        <f>D543*E543*F543</f>
        <v>25200000</v>
      </c>
      <c r="H543" s="160" t="s">
        <v>131</v>
      </c>
      <c r="I543" s="108" t="s">
        <v>502</v>
      </c>
      <c r="J543" s="108" t="str">
        <f>VLOOKUP(I543,Presupuesto!$B$11:$C$565,2,0)</f>
        <v>SUELDOS Y SALARIOS PERMANENTES</v>
      </c>
      <c r="K543" s="92" t="str">
        <f t="shared" si="8"/>
        <v>Desarrollo e Innovación Curricular</v>
      </c>
      <c r="L543" s="92" t="s">
        <v>397</v>
      </c>
    </row>
    <row r="544" spans="3:12">
      <c r="C544" s="166" t="s">
        <v>58</v>
      </c>
      <c r="D544" s="157"/>
      <c r="E544" s="148">
        <v>0</v>
      </c>
      <c r="F544" s="94">
        <f>IF(E543=0,"",(G543/E543)/12*E543)</f>
        <v>2100000</v>
      </c>
      <c r="G544" s="91">
        <f>F544</f>
        <v>2100000</v>
      </c>
      <c r="H544" s="158" t="s">
        <v>131</v>
      </c>
      <c r="I544" s="110" t="s">
        <v>522</v>
      </c>
      <c r="J544" s="110" t="str">
        <f>VLOOKUP(I544,Presupuesto!$B$11:$C$565,2,0)</f>
        <v>AGUINALDO Y DECIMO CUARTO MES</v>
      </c>
      <c r="K544" s="92" t="str">
        <f t="shared" si="8"/>
        <v>Desarrollo e Innovación Curricular</v>
      </c>
      <c r="L544" s="92" t="s">
        <v>397</v>
      </c>
    </row>
    <row r="545" spans="3:12" ht="15.75" thickBot="1">
      <c r="C545" s="167" t="s">
        <v>59</v>
      </c>
      <c r="D545" s="157"/>
      <c r="E545" s="148">
        <v>0</v>
      </c>
      <c r="F545" s="111">
        <f>IF(E543&lt;6,"",((E543-6)/12)*(G543/E543))</f>
        <v>1050000</v>
      </c>
      <c r="G545" s="91">
        <f>F545</f>
        <v>1050000</v>
      </c>
      <c r="H545" s="158" t="s">
        <v>131</v>
      </c>
      <c r="I545" s="95" t="s">
        <v>525</v>
      </c>
      <c r="J545" s="95" t="str">
        <f>VLOOKUP(I545,Presupuesto!$B$11:$C$565,2,0)</f>
        <v>DECIMOCUARTO MES</v>
      </c>
      <c r="K545" s="92" t="str">
        <f t="shared" si="8"/>
        <v>Desarrollo e Innovación Curricular</v>
      </c>
      <c r="L545" s="92" t="s">
        <v>397</v>
      </c>
    </row>
    <row r="546" spans="3:12" ht="15.75" thickBot="1">
      <c r="C546" s="131" t="s">
        <v>501</v>
      </c>
      <c r="D546" s="194"/>
      <c r="E546" s="146">
        <v>12</v>
      </c>
      <c r="F546" s="253">
        <f>HLOOKUP($C546,$BZ$2:$CM$3,2,0)</f>
        <v>1904.46</v>
      </c>
      <c r="G546" s="107">
        <f>D546*E546*F546</f>
        <v>0</v>
      </c>
      <c r="H546" s="160"/>
      <c r="I546" s="108" t="s">
        <v>502</v>
      </c>
      <c r="J546" s="108" t="str">
        <f>VLOOKUP(I546,Presupuesto!$B$11:$C$565,2,0)</f>
        <v>SUELDOS Y SALARIOS PERMANENTES</v>
      </c>
      <c r="K546" s="92" t="str">
        <f t="shared" si="8"/>
        <v>Desarrollo e Innovación Curricular</v>
      </c>
      <c r="L546" s="92" t="s">
        <v>397</v>
      </c>
    </row>
    <row r="547" spans="3:12">
      <c r="C547" s="166" t="s">
        <v>58</v>
      </c>
      <c r="D547" s="157"/>
      <c r="E547" s="148">
        <v>0</v>
      </c>
      <c r="F547" s="94">
        <f>IF(E546=0,"",(G546/E546)/12*E546)</f>
        <v>0</v>
      </c>
      <c r="G547" s="91">
        <f>F547</f>
        <v>0</v>
      </c>
      <c r="H547" s="158"/>
      <c r="I547" s="110" t="s">
        <v>522</v>
      </c>
      <c r="J547" s="110" t="str">
        <f>VLOOKUP(I547,Presupuesto!$B$11:$C$565,2,0)</f>
        <v>AGUINALDO Y DECIMO CUARTO MES</v>
      </c>
      <c r="K547" s="92" t="str">
        <f t="shared" si="8"/>
        <v>Desarrollo e Innovación Curricular</v>
      </c>
      <c r="L547" s="92" t="s">
        <v>397</v>
      </c>
    </row>
    <row r="548" spans="3:12" ht="15.75" thickBot="1">
      <c r="C548" s="167" t="s">
        <v>59</v>
      </c>
      <c r="D548" s="157"/>
      <c r="E548" s="148">
        <v>0</v>
      </c>
      <c r="F548" s="111">
        <f>IF(E546&lt;6,"",((E546-6)/12)*(G546/E546))</f>
        <v>0</v>
      </c>
      <c r="G548" s="91">
        <f>F548</f>
        <v>0</v>
      </c>
      <c r="H548" s="158"/>
      <c r="I548" s="95" t="s">
        <v>525</v>
      </c>
      <c r="J548" s="95" t="str">
        <f>VLOOKUP(I548,Presupuesto!$B$11:$C$565,2,0)</f>
        <v>DECIMOCUARTO MES</v>
      </c>
      <c r="K548" s="92" t="str">
        <f t="shared" si="8"/>
        <v>Desarrollo e Innovación Curricular</v>
      </c>
      <c r="L548" s="92" t="s">
        <v>397</v>
      </c>
    </row>
    <row r="549" spans="3:12" ht="15.75" thickBot="1">
      <c r="C549" s="134" t="s">
        <v>84</v>
      </c>
      <c r="D549" s="194"/>
      <c r="E549" s="146">
        <v>12</v>
      </c>
      <c r="F549" s="133">
        <v>30000</v>
      </c>
      <c r="G549" s="107">
        <f>D549*E549*F549</f>
        <v>0</v>
      </c>
      <c r="H549" s="160"/>
      <c r="I549" s="108" t="s">
        <v>570</v>
      </c>
      <c r="J549" s="108" t="str">
        <f>VLOOKUP(I549,Presupuesto!$B$11:$C$565,2,0)</f>
        <v>CONTRATOS ESPECIALES</v>
      </c>
      <c r="K549" s="92" t="str">
        <f t="shared" si="8"/>
        <v>Desarrollo e Innovación Curricular</v>
      </c>
      <c r="L549" s="92" t="s">
        <v>397</v>
      </c>
    </row>
    <row r="550" spans="3:12">
      <c r="C550" s="166" t="s">
        <v>58</v>
      </c>
      <c r="D550" s="157"/>
      <c r="E550" s="148">
        <v>0</v>
      </c>
      <c r="F550" s="111">
        <f>IF(E549=0,"",(G549/E549)/12*E549)</f>
        <v>0</v>
      </c>
      <c r="G550" s="91">
        <f>F550</f>
        <v>0</v>
      </c>
      <c r="H550" s="158"/>
      <c r="I550" s="95" t="s">
        <v>570</v>
      </c>
      <c r="J550" s="95" t="str">
        <f>VLOOKUP(I550,Presupuesto!$B$11:$C$565,2,0)</f>
        <v>CONTRATOS ESPECIALES</v>
      </c>
      <c r="K550" s="92" t="str">
        <f t="shared" si="8"/>
        <v>Desarrollo e Innovación Curricular</v>
      </c>
      <c r="L550" s="92" t="s">
        <v>396</v>
      </c>
    </row>
    <row r="551" spans="3:12" ht="15.75" thickBot="1">
      <c r="C551" s="167" t="s">
        <v>59</v>
      </c>
      <c r="D551" s="157"/>
      <c r="E551" s="148">
        <v>0</v>
      </c>
      <c r="F551" s="94">
        <f>IF(E549&lt;6,"",((E549-6)/12)*(G549/E549))</f>
        <v>0</v>
      </c>
      <c r="G551" s="91">
        <f>F551</f>
        <v>0</v>
      </c>
      <c r="H551" s="158"/>
      <c r="I551" s="95" t="s">
        <v>570</v>
      </c>
      <c r="J551" s="95" t="str">
        <f>VLOOKUP(I551,Presupuesto!$B$11:$C$565,2,0)</f>
        <v>CONTRATOS ESPECIALES</v>
      </c>
      <c r="K551" s="92" t="str">
        <f t="shared" si="8"/>
        <v>Desarrollo e Innovación Curricular</v>
      </c>
      <c r="L551" s="92" t="s">
        <v>401</v>
      </c>
    </row>
    <row r="552" spans="3:12" ht="15.75" thickBot="1">
      <c r="C552" s="134" t="s">
        <v>60</v>
      </c>
      <c r="D552" s="194"/>
      <c r="E552" s="146">
        <v>12</v>
      </c>
      <c r="F552" s="112">
        <v>30000</v>
      </c>
      <c r="G552" s="107">
        <f>D552*E552*F552</f>
        <v>0</v>
      </c>
      <c r="H552" s="160"/>
      <c r="I552" s="108" t="s">
        <v>711</v>
      </c>
      <c r="J552" s="108" t="str">
        <f>VLOOKUP(I552,Presupuesto!$B$11:$C$565,2,0)</f>
        <v>OTROS SERVICIOS TECNICOS Y PROFESIONALES</v>
      </c>
      <c r="K552" s="92" t="str">
        <f t="shared" si="8"/>
        <v>Desarrollo e Innovación Curricular</v>
      </c>
      <c r="L552" s="92" t="s">
        <v>396</v>
      </c>
    </row>
    <row r="553" spans="3:12">
      <c r="C553" s="166" t="s">
        <v>58</v>
      </c>
      <c r="D553" s="157"/>
      <c r="E553" s="148">
        <v>0</v>
      </c>
      <c r="F553" s="94">
        <v>0</v>
      </c>
      <c r="G553" s="91">
        <f>F553</f>
        <v>0</v>
      </c>
      <c r="H553" s="158"/>
      <c r="I553" s="95" t="s">
        <v>711</v>
      </c>
      <c r="J553" s="95" t="str">
        <f>VLOOKUP(I553,Presupuesto!$B$11:$C$565,2,0)</f>
        <v>OTROS SERVICIOS TECNICOS Y PROFESIONALES</v>
      </c>
      <c r="K553" s="92" t="str">
        <f t="shared" si="8"/>
        <v>Desarrollo e Innovación Curricular</v>
      </c>
      <c r="L553" s="92" t="s">
        <v>396</v>
      </c>
    </row>
    <row r="554" spans="3:12" ht="15.75" thickBot="1">
      <c r="C554" s="167" t="s">
        <v>59</v>
      </c>
      <c r="D554" s="157"/>
      <c r="E554" s="148">
        <v>0</v>
      </c>
      <c r="F554" s="94">
        <v>0</v>
      </c>
      <c r="G554" s="91">
        <f>F554</f>
        <v>0</v>
      </c>
      <c r="H554" s="158"/>
      <c r="I554" s="95" t="s">
        <v>711</v>
      </c>
      <c r="J554" s="95" t="str">
        <f>VLOOKUP(I554,Presupuesto!$B$11:$C$565,2,0)</f>
        <v>OTROS SERVICIOS TECNICOS Y PROFESIONALES</v>
      </c>
      <c r="K554" s="92" t="str">
        <f t="shared" si="8"/>
        <v>Desarrollo e Innovación Curricular</v>
      </c>
      <c r="L554" s="92" t="s">
        <v>396</v>
      </c>
    </row>
    <row r="555" spans="3:12" ht="15.75" thickBot="1">
      <c r="C555" s="134" t="s">
        <v>61</v>
      </c>
      <c r="D555" s="194"/>
      <c r="E555" s="146">
        <v>12</v>
      </c>
      <c r="F555" s="112">
        <v>30000</v>
      </c>
      <c r="G555" s="107">
        <f>D555*E555*F555</f>
        <v>0</v>
      </c>
      <c r="H555" s="160"/>
      <c r="I555" s="108" t="s">
        <v>502</v>
      </c>
      <c r="J555" s="108" t="str">
        <f>VLOOKUP(I555,Presupuesto!$B$11:$C$565,2,0)</f>
        <v>SUELDOS Y SALARIOS PERMANENTES</v>
      </c>
      <c r="K555" s="92" t="str">
        <f t="shared" si="8"/>
        <v>Desarrollo e Innovación Curricular</v>
      </c>
      <c r="L555" s="92" t="s">
        <v>396</v>
      </c>
    </row>
    <row r="556" spans="3:12">
      <c r="C556" s="166" t="s">
        <v>58</v>
      </c>
      <c r="D556" s="164"/>
      <c r="E556" s="125">
        <v>0</v>
      </c>
      <c r="F556" s="113">
        <f>IF(E555=0,"",(G555/E555)/12*E555)</f>
        <v>0</v>
      </c>
      <c r="G556" s="114">
        <f>F556</f>
        <v>0</v>
      </c>
      <c r="H556" s="158"/>
      <c r="I556" s="95" t="s">
        <v>522</v>
      </c>
      <c r="J556" s="95" t="str">
        <f>VLOOKUP(I556,Presupuesto!$B$11:$C$565,2,0)</f>
        <v>AGUINALDO Y DECIMO CUARTO MES</v>
      </c>
      <c r="K556" s="92" t="str">
        <f t="shared" si="8"/>
        <v>Desarrollo e Innovación Curricular</v>
      </c>
      <c r="L556" s="92" t="s">
        <v>396</v>
      </c>
    </row>
    <row r="557" spans="3:12" ht="15.75" thickBot="1">
      <c r="C557" s="168" t="s">
        <v>59</v>
      </c>
      <c r="D557" s="156"/>
      <c r="E557" s="126">
        <v>0</v>
      </c>
      <c r="F557" s="99">
        <f>IF(E555&lt;6,"",((E555-6)/12)*(G555/E555))</f>
        <v>0</v>
      </c>
      <c r="G557" s="99">
        <f>F557</f>
        <v>0</v>
      </c>
      <c r="H557" s="156"/>
      <c r="I557" s="100" t="s">
        <v>525</v>
      </c>
      <c r="J557" s="118" t="str">
        <f>VLOOKUP(I557,Presupuesto!$B$11:$C$565,2,0)</f>
        <v>DECIMOCUARTO MES</v>
      </c>
      <c r="K557" s="100" t="str">
        <f t="shared" si="8"/>
        <v>Desarrollo e Innovación Curricular</v>
      </c>
      <c r="L557" s="118" t="s">
        <v>396</v>
      </c>
    </row>
    <row r="559" spans="3:12">
      <c r="C559" s="69" t="s">
        <v>54</v>
      </c>
      <c r="D559" s="73"/>
      <c r="E559" s="69"/>
      <c r="F559" s="69"/>
      <c r="G559" s="69"/>
      <c r="H559" s="73"/>
      <c r="I559" s="69"/>
      <c r="J559" s="69"/>
    </row>
    <row r="560" spans="3:12" ht="15.75" thickBot="1">
      <c r="C560" s="172"/>
      <c r="D560" s="73"/>
      <c r="E560" s="172"/>
      <c r="F560" s="172"/>
      <c r="G560" s="172"/>
      <c r="H560" s="73"/>
      <c r="I560" s="172"/>
      <c r="J560" s="172"/>
    </row>
    <row r="561" spans="3:12" ht="15.75" thickBot="1">
      <c r="C561" s="68" t="s">
        <v>43</v>
      </c>
      <c r="D561" s="30">
        <f>SUM(G568:G618)</f>
        <v>4640921.1199999992</v>
      </c>
      <c r="E561" s="87"/>
      <c r="F561" s="87"/>
      <c r="G561" s="87"/>
      <c r="H561" s="70"/>
      <c r="I561" s="70"/>
      <c r="J561" s="70"/>
    </row>
    <row r="562" spans="3:12">
      <c r="D562" s="31"/>
      <c r="E562" s="87"/>
      <c r="F562" s="87"/>
      <c r="G562" s="87"/>
      <c r="H562" s="70"/>
      <c r="I562" s="70"/>
      <c r="J562" s="70"/>
    </row>
    <row r="563" spans="3:12">
      <c r="D563" s="31"/>
      <c r="E563" s="87"/>
      <c r="F563" s="87"/>
      <c r="G563" s="87"/>
      <c r="H563" s="70"/>
      <c r="I563" s="70"/>
      <c r="J563" s="70"/>
    </row>
    <row r="564" spans="3:12" ht="15.75">
      <c r="C564" s="199" t="s">
        <v>394</v>
      </c>
      <c r="D564" s="200" t="s">
        <v>2872</v>
      </c>
      <c r="E564" s="87"/>
      <c r="F564" s="87"/>
      <c r="G564" s="87"/>
      <c r="H564" s="70"/>
      <c r="I564" s="70"/>
      <c r="J564" s="70"/>
    </row>
    <row r="565" spans="3:12" ht="18.75">
      <c r="C565" s="203" t="str">
        <f>IFERROR(VLOOKUP(D564,'Desarrollo e Innov. Curricular'!$G:$H,2,FALSE),IFERROR(VLOOKUP(D564,'Investigación Científica'!$G:$H,2,FALSE),IFERROR(VLOOKUP(D564,'Vinculación Univ. Sociedad'!$G:$H,2,FALSE),IFERROR(VLOOKUP(D564,'Docencia y Profesorado Universi'!$G:$H,2,FALSE),IFERROR(VLOOKUP(D564,'Estudiantes y Graduados'!$G:$H,2,FALSE),IFERROR(VLOOKUP(D564,'10Gestion Administrativa'!$G:$H,2,FALSE),IFERROR(VLOOKUP(D564,'Gestión Académica'!$G:$H,2,FALSE),IFERROR(VLOOKUP(D564,'Aseguramiento de la Calidad'!$G:$H,2,FALSE),IFERROR(VLOOKUP(D564,'Gestión del Conocimiento'!$G:$H,2,FALSE),IFERROR(VLOOKUP(D564,'Gobernabilidad y Procesos...'!$G:$H,2,FALSE),IFERROR(VLOOKUP(D564,'Gestión del Talento Humano'!$G:$H,2,FALSE),IFERROR(VLOOKUP(D564,'Internacionalización de la E.S.'!$G:$H,2,FALSE),IFERROR(VLOOKUP(D564,'Cultura de Innovación Insti...'!$G:$H,2,FALSE),VLOOKUP(D564,'Lo Esencial de la Reforma Univ.'!$G:$H,2,0))))))))))))))</f>
        <v>1. Formar en el proceso de re-clasificación de acuerdo al a normativa vigente, y talleres de sensibilización para asumir las resposnsabilidades que les competen.</v>
      </c>
      <c r="D565" s="31"/>
      <c r="E565" s="87"/>
      <c r="F565" s="87"/>
      <c r="G565" s="87"/>
      <c r="H565" s="70"/>
      <c r="I565" s="70"/>
      <c r="J565" s="70"/>
    </row>
    <row r="566" spans="3:12" ht="15.75" thickBot="1">
      <c r="C566" s="172"/>
      <c r="D566" s="31"/>
      <c r="E566" s="87"/>
      <c r="F566" s="87"/>
      <c r="G566" s="87"/>
      <c r="H566" s="70"/>
      <c r="I566" s="70"/>
      <c r="J566" s="70"/>
    </row>
    <row r="567" spans="3:12" ht="30.75" thickBot="1">
      <c r="C567" s="128" t="s">
        <v>44</v>
      </c>
      <c r="D567" s="132" t="s">
        <v>55</v>
      </c>
      <c r="E567" s="165" t="s">
        <v>56</v>
      </c>
      <c r="F567" s="132" t="s">
        <v>57</v>
      </c>
      <c r="G567" s="129" t="s">
        <v>27</v>
      </c>
      <c r="H567" s="127" t="s">
        <v>133</v>
      </c>
      <c r="I567" s="130" t="s">
        <v>46</v>
      </c>
      <c r="J567" s="130" t="s">
        <v>134</v>
      </c>
      <c r="K567" s="130" t="s">
        <v>412</v>
      </c>
      <c r="L567" s="130" t="s">
        <v>413</v>
      </c>
    </row>
    <row r="568" spans="3:12" ht="15.75" thickBot="1">
      <c r="C568" s="131" t="s">
        <v>488</v>
      </c>
      <c r="D568" s="194"/>
      <c r="E568" s="146">
        <v>12</v>
      </c>
      <c r="F568" s="253">
        <f>HLOOKUP($C568,$BZ$2:$CM$3,2,0)</f>
        <v>41436.800000000003</v>
      </c>
      <c r="G568" s="107">
        <f>D568*E568*F568</f>
        <v>0</v>
      </c>
      <c r="H568" s="160"/>
      <c r="I568" s="108" t="s">
        <v>502</v>
      </c>
      <c r="J568" s="108" t="str">
        <f>VLOOKUP(I568,Presupuesto!$B$11:$C$565,2,0)</f>
        <v>SUELDOS Y SALARIOS PERMANENTES</v>
      </c>
      <c r="K568" s="213" t="s">
        <v>1371</v>
      </c>
      <c r="L568" s="92" t="s">
        <v>396</v>
      </c>
    </row>
    <row r="569" spans="3:12">
      <c r="C569" s="166" t="s">
        <v>58</v>
      </c>
      <c r="D569" s="157"/>
      <c r="E569" s="148">
        <v>0</v>
      </c>
      <c r="F569" s="94">
        <f>IF(E568=0,"",(G568/E568)/12*E568)</f>
        <v>0</v>
      </c>
      <c r="G569" s="91">
        <f>F569</f>
        <v>0</v>
      </c>
      <c r="H569" s="158" t="s">
        <v>1430</v>
      </c>
      <c r="I569" s="110" t="s">
        <v>522</v>
      </c>
      <c r="J569" s="110" t="str">
        <f>VLOOKUP(I569,Presupuesto!$B$11:$C$565,2,0)</f>
        <v>AGUINALDO Y DECIMO CUARTO MES</v>
      </c>
      <c r="K569" s="92" t="str">
        <f>$K$17</f>
        <v>Desarrollo e Innovación Curricular</v>
      </c>
      <c r="L569" s="92" t="s">
        <v>414</v>
      </c>
    </row>
    <row r="570" spans="3:12" ht="15.75" thickBot="1">
      <c r="C570" s="167" t="s">
        <v>59</v>
      </c>
      <c r="D570" s="157"/>
      <c r="E570" s="148">
        <v>0</v>
      </c>
      <c r="F570" s="111">
        <f>IF(E568&lt;6,"",((E568-6)/12)*(G568/E568))</f>
        <v>0</v>
      </c>
      <c r="G570" s="91">
        <f>F570</f>
        <v>0</v>
      </c>
      <c r="H570" s="158"/>
      <c r="I570" s="95" t="s">
        <v>525</v>
      </c>
      <c r="J570" s="95" t="str">
        <f>VLOOKUP(I570,Presupuesto!$B$11:$C$565,2,0)</f>
        <v>DECIMOCUARTO MES</v>
      </c>
      <c r="K570" s="92" t="str">
        <f t="shared" ref="K570:K618" si="9">$K$17</f>
        <v>Desarrollo e Innovación Curricular</v>
      </c>
      <c r="L570" s="92" t="s">
        <v>397</v>
      </c>
    </row>
    <row r="571" spans="3:12" ht="15.75" thickBot="1">
      <c r="C571" s="131" t="s">
        <v>489</v>
      </c>
      <c r="D571" s="194"/>
      <c r="E571" s="146">
        <v>12</v>
      </c>
      <c r="F571" s="253">
        <f>HLOOKUP($C571,$BZ$2:$CM$3,2,0)</f>
        <v>37669.82</v>
      </c>
      <c r="G571" s="107">
        <f>D571*E571*F571</f>
        <v>0</v>
      </c>
      <c r="H571" s="160"/>
      <c r="I571" s="108" t="s">
        <v>502</v>
      </c>
      <c r="J571" s="108" t="str">
        <f>VLOOKUP(I571,Presupuesto!$B$11:$C$565,2,0)</f>
        <v>SUELDOS Y SALARIOS PERMANENTES</v>
      </c>
      <c r="K571" s="92" t="str">
        <f t="shared" si="9"/>
        <v>Desarrollo e Innovación Curricular</v>
      </c>
      <c r="L571" s="92" t="s">
        <v>397</v>
      </c>
    </row>
    <row r="572" spans="3:12">
      <c r="C572" s="166" t="s">
        <v>58</v>
      </c>
      <c r="D572" s="157"/>
      <c r="E572" s="148">
        <v>0</v>
      </c>
      <c r="F572" s="94">
        <f>IF(E571=0,"",(G571/E571)/12*E571)</f>
        <v>0</v>
      </c>
      <c r="G572" s="91">
        <f>F572</f>
        <v>0</v>
      </c>
      <c r="H572" s="158"/>
      <c r="I572" s="110" t="s">
        <v>522</v>
      </c>
      <c r="J572" s="110" t="str">
        <f>VLOOKUP(I572,Presupuesto!$B$11:$C$565,2,0)</f>
        <v>AGUINALDO Y DECIMO CUARTO MES</v>
      </c>
      <c r="K572" s="92" t="str">
        <f t="shared" si="9"/>
        <v>Desarrollo e Innovación Curricular</v>
      </c>
      <c r="L572" s="92" t="s">
        <v>397</v>
      </c>
    </row>
    <row r="573" spans="3:12" ht="15.75" thickBot="1">
      <c r="C573" s="167" t="s">
        <v>59</v>
      </c>
      <c r="D573" s="157"/>
      <c r="E573" s="148">
        <v>0</v>
      </c>
      <c r="F573" s="111">
        <f>IF(E571&lt;6,"",((E571-6)/12)*(G571/E571))</f>
        <v>0</v>
      </c>
      <c r="G573" s="91">
        <f>F573</f>
        <v>0</v>
      </c>
      <c r="H573" s="158"/>
      <c r="I573" s="95" t="s">
        <v>525</v>
      </c>
      <c r="J573" s="95" t="str">
        <f>VLOOKUP(I573,Presupuesto!$B$11:$C$565,2,0)</f>
        <v>DECIMOCUARTO MES</v>
      </c>
      <c r="K573" s="92" t="str">
        <f t="shared" si="9"/>
        <v>Desarrollo e Innovación Curricular</v>
      </c>
      <c r="L573" s="92" t="s">
        <v>397</v>
      </c>
    </row>
    <row r="574" spans="3:12" ht="15.75" thickBot="1">
      <c r="C574" s="131" t="s">
        <v>490</v>
      </c>
      <c r="D574" s="194"/>
      <c r="E574" s="146">
        <v>12</v>
      </c>
      <c r="F574" s="253">
        <f>HLOOKUP($C574,$BZ$2:$CM$3,2,0)</f>
        <v>33902.839999999997</v>
      </c>
      <c r="G574" s="107">
        <f>D574*E574*F574</f>
        <v>0</v>
      </c>
      <c r="H574" s="160"/>
      <c r="I574" s="108" t="s">
        <v>502</v>
      </c>
      <c r="J574" s="108" t="str">
        <f>VLOOKUP(I574,Presupuesto!$B$11:$C$565,2,0)</f>
        <v>SUELDOS Y SALARIOS PERMANENTES</v>
      </c>
      <c r="K574" s="92" t="str">
        <f t="shared" si="9"/>
        <v>Desarrollo e Innovación Curricular</v>
      </c>
      <c r="L574" s="92" t="s">
        <v>397</v>
      </c>
    </row>
    <row r="575" spans="3:12">
      <c r="C575" s="166" t="s">
        <v>58</v>
      </c>
      <c r="D575" s="157"/>
      <c r="E575" s="148">
        <v>0</v>
      </c>
      <c r="F575" s="94">
        <f>IF(E574=0,"",(G574/E574)/12*E574)</f>
        <v>0</v>
      </c>
      <c r="G575" s="91">
        <f>F575</f>
        <v>0</v>
      </c>
      <c r="H575" s="158"/>
      <c r="I575" s="110" t="s">
        <v>522</v>
      </c>
      <c r="J575" s="110" t="str">
        <f>VLOOKUP(I575,Presupuesto!$B$11:$C$565,2,0)</f>
        <v>AGUINALDO Y DECIMO CUARTO MES</v>
      </c>
      <c r="K575" s="92" t="str">
        <f t="shared" si="9"/>
        <v>Desarrollo e Innovación Curricular</v>
      </c>
      <c r="L575" s="92" t="s">
        <v>397</v>
      </c>
    </row>
    <row r="576" spans="3:12" ht="15.75" thickBot="1">
      <c r="C576" s="167" t="s">
        <v>59</v>
      </c>
      <c r="D576" s="157"/>
      <c r="E576" s="148">
        <v>0</v>
      </c>
      <c r="F576" s="111">
        <f>IF(E574&lt;6,"",((E574-6)/12)*(G574/E574))</f>
        <v>0</v>
      </c>
      <c r="G576" s="91">
        <f>F576</f>
        <v>0</v>
      </c>
      <c r="H576" s="158"/>
      <c r="I576" s="95" t="s">
        <v>525</v>
      </c>
      <c r="J576" s="95" t="str">
        <f>VLOOKUP(I576,Presupuesto!$B$11:$C$565,2,0)</f>
        <v>DECIMOCUARTO MES</v>
      </c>
      <c r="K576" s="92" t="str">
        <f t="shared" si="9"/>
        <v>Desarrollo e Innovación Curricular</v>
      </c>
      <c r="L576" s="92" t="s">
        <v>397</v>
      </c>
    </row>
    <row r="577" spans="3:12" ht="15.75" thickBot="1">
      <c r="C577" s="131" t="s">
        <v>491</v>
      </c>
      <c r="D577" s="194"/>
      <c r="E577" s="146">
        <v>12</v>
      </c>
      <c r="F577" s="253">
        <f>HLOOKUP($C577,$BZ$2:$CM$3,2,0)</f>
        <v>30135.85</v>
      </c>
      <c r="G577" s="107">
        <f>D577*E577*F577</f>
        <v>0</v>
      </c>
      <c r="H577" s="160"/>
      <c r="I577" s="108" t="s">
        <v>502</v>
      </c>
      <c r="J577" s="108" t="str">
        <f>VLOOKUP(I577,Presupuesto!$B$11:$C$565,2,0)</f>
        <v>SUELDOS Y SALARIOS PERMANENTES</v>
      </c>
      <c r="K577" s="92" t="str">
        <f t="shared" si="9"/>
        <v>Desarrollo e Innovación Curricular</v>
      </c>
      <c r="L577" s="92" t="s">
        <v>397</v>
      </c>
    </row>
    <row r="578" spans="3:12">
      <c r="C578" s="166" t="s">
        <v>58</v>
      </c>
      <c r="D578" s="157"/>
      <c r="E578" s="148">
        <v>0</v>
      </c>
      <c r="F578" s="94">
        <f>IF(E577=0,"",(G577/E577)/12*E577)</f>
        <v>0</v>
      </c>
      <c r="G578" s="91">
        <f>F578</f>
        <v>0</v>
      </c>
      <c r="H578" s="158"/>
      <c r="I578" s="110" t="s">
        <v>522</v>
      </c>
      <c r="J578" s="110" t="str">
        <f>VLOOKUP(I578,Presupuesto!$B$11:$C$565,2,0)</f>
        <v>AGUINALDO Y DECIMO CUARTO MES</v>
      </c>
      <c r="K578" s="92" t="str">
        <f t="shared" si="9"/>
        <v>Desarrollo e Innovación Curricular</v>
      </c>
      <c r="L578" s="92" t="s">
        <v>397</v>
      </c>
    </row>
    <row r="579" spans="3:12" ht="15.75" thickBot="1">
      <c r="C579" s="167" t="s">
        <v>59</v>
      </c>
      <c r="D579" s="157"/>
      <c r="E579" s="148">
        <v>0</v>
      </c>
      <c r="F579" s="111">
        <f>IF(E577&lt;6,"",((E577-6)/12)*(G577/E577))</f>
        <v>0</v>
      </c>
      <c r="G579" s="91">
        <f>F579</f>
        <v>0</v>
      </c>
      <c r="H579" s="158"/>
      <c r="I579" s="95" t="s">
        <v>525</v>
      </c>
      <c r="J579" s="95" t="str">
        <f>VLOOKUP(I579,Presupuesto!$B$11:$C$565,2,0)</f>
        <v>DECIMOCUARTO MES</v>
      </c>
      <c r="K579" s="92" t="str">
        <f t="shared" si="9"/>
        <v>Desarrollo e Innovación Curricular</v>
      </c>
      <c r="L579" s="92" t="s">
        <v>397</v>
      </c>
    </row>
    <row r="580" spans="3:12" ht="15.75" thickBot="1">
      <c r="C580" s="131" t="s">
        <v>492</v>
      </c>
      <c r="D580" s="194"/>
      <c r="E580" s="146">
        <v>12</v>
      </c>
      <c r="F580" s="253">
        <f>HLOOKUP($C580,$BZ$2:$CM$3,2,0)</f>
        <v>28252.36</v>
      </c>
      <c r="G580" s="107">
        <f>D580*E580*F580</f>
        <v>0</v>
      </c>
      <c r="H580" s="160"/>
      <c r="I580" s="108" t="s">
        <v>502</v>
      </c>
      <c r="J580" s="108" t="str">
        <f>VLOOKUP(I580,Presupuesto!$B$11:$C$565,2,0)</f>
        <v>SUELDOS Y SALARIOS PERMANENTES</v>
      </c>
      <c r="K580" s="92" t="str">
        <f t="shared" si="9"/>
        <v>Desarrollo e Innovación Curricular</v>
      </c>
      <c r="L580" s="92" t="s">
        <v>397</v>
      </c>
    </row>
    <row r="581" spans="3:12">
      <c r="C581" s="166" t="s">
        <v>58</v>
      </c>
      <c r="D581" s="157"/>
      <c r="E581" s="148">
        <v>0</v>
      </c>
      <c r="F581" s="94">
        <f>IF(E580=0,"",(G580/E580)/12*E580)</f>
        <v>0</v>
      </c>
      <c r="G581" s="91">
        <f>F581</f>
        <v>0</v>
      </c>
      <c r="H581" s="158"/>
      <c r="I581" s="110" t="s">
        <v>522</v>
      </c>
      <c r="J581" s="110" t="str">
        <f>VLOOKUP(I581,Presupuesto!$B$11:$C$565,2,0)</f>
        <v>AGUINALDO Y DECIMO CUARTO MES</v>
      </c>
      <c r="K581" s="92" t="str">
        <f t="shared" si="9"/>
        <v>Desarrollo e Innovación Curricular</v>
      </c>
      <c r="L581" s="92" t="s">
        <v>397</v>
      </c>
    </row>
    <row r="582" spans="3:12" ht="15.75" thickBot="1">
      <c r="C582" s="167" t="s">
        <v>59</v>
      </c>
      <c r="D582" s="157"/>
      <c r="E582" s="148">
        <v>0</v>
      </c>
      <c r="F582" s="111">
        <f>IF(E580&lt;6,"",((E580-6)/12)*(G580/E580))</f>
        <v>0</v>
      </c>
      <c r="G582" s="91">
        <f>F582</f>
        <v>0</v>
      </c>
      <c r="H582" s="158"/>
      <c r="I582" s="95" t="s">
        <v>525</v>
      </c>
      <c r="J582" s="95" t="str">
        <f>VLOOKUP(I582,Presupuesto!$B$11:$C$565,2,0)</f>
        <v>DECIMOCUARTO MES</v>
      </c>
      <c r="K582" s="92" t="str">
        <f t="shared" si="9"/>
        <v>Desarrollo e Innovación Curricular</v>
      </c>
      <c r="L582" s="92" t="s">
        <v>397</v>
      </c>
    </row>
    <row r="583" spans="3:12" ht="15.75" thickBot="1">
      <c r="C583" s="131" t="s">
        <v>493</v>
      </c>
      <c r="D583" s="194">
        <v>12</v>
      </c>
      <c r="E583" s="146">
        <v>13</v>
      </c>
      <c r="F583" s="253">
        <f>HLOOKUP($C583,$BZ$2:$CM$3,2,0)</f>
        <v>26368.87</v>
      </c>
      <c r="G583" s="107">
        <f>D583*E583*F583</f>
        <v>4113543.7199999997</v>
      </c>
      <c r="H583" s="160" t="s">
        <v>131</v>
      </c>
      <c r="I583" s="108" t="s">
        <v>502</v>
      </c>
      <c r="J583" s="108" t="str">
        <f>VLOOKUP(I583,Presupuesto!$B$11:$C$565,2,0)</f>
        <v>SUELDOS Y SALARIOS PERMANENTES</v>
      </c>
      <c r="K583" s="92" t="str">
        <f t="shared" si="9"/>
        <v>Desarrollo e Innovación Curricular</v>
      </c>
      <c r="L583" s="92" t="s">
        <v>397</v>
      </c>
    </row>
    <row r="584" spans="3:12">
      <c r="C584" s="166" t="s">
        <v>58</v>
      </c>
      <c r="D584" s="157"/>
      <c r="E584" s="148">
        <v>0</v>
      </c>
      <c r="F584" s="94">
        <f>IF(E583=0,"",(G583/E583)/12*E583)</f>
        <v>342795.31</v>
      </c>
      <c r="G584" s="91">
        <f>F584</f>
        <v>342795.31</v>
      </c>
      <c r="H584" s="158" t="s">
        <v>131</v>
      </c>
      <c r="I584" s="110" t="s">
        <v>522</v>
      </c>
      <c r="J584" s="110" t="str">
        <f>VLOOKUP(I584,Presupuesto!$B$11:$C$565,2,0)</f>
        <v>AGUINALDO Y DECIMO CUARTO MES</v>
      </c>
      <c r="K584" s="92" t="str">
        <f t="shared" si="9"/>
        <v>Desarrollo e Innovación Curricular</v>
      </c>
      <c r="L584" s="92" t="s">
        <v>397</v>
      </c>
    </row>
    <row r="585" spans="3:12" ht="15.75" thickBot="1">
      <c r="C585" s="167" t="s">
        <v>59</v>
      </c>
      <c r="D585" s="157"/>
      <c r="E585" s="148">
        <v>0</v>
      </c>
      <c r="F585" s="111">
        <f>IF(E583&lt;6,"",((E583-6)/12)*(G583/E583))</f>
        <v>184582.09000000003</v>
      </c>
      <c r="G585" s="91">
        <f>F585</f>
        <v>184582.09000000003</v>
      </c>
      <c r="H585" s="158" t="s">
        <v>131</v>
      </c>
      <c r="I585" s="95" t="s">
        <v>525</v>
      </c>
      <c r="J585" s="95" t="str">
        <f>VLOOKUP(I585,Presupuesto!$B$11:$C$565,2,0)</f>
        <v>DECIMOCUARTO MES</v>
      </c>
      <c r="K585" s="92" t="str">
        <f t="shared" si="9"/>
        <v>Desarrollo e Innovación Curricular</v>
      </c>
      <c r="L585" s="92" t="s">
        <v>397</v>
      </c>
    </row>
    <row r="586" spans="3:12" ht="15.75" thickBot="1">
      <c r="C586" s="131" t="s">
        <v>494</v>
      </c>
      <c r="D586" s="194"/>
      <c r="E586" s="146">
        <v>12</v>
      </c>
      <c r="F586" s="253">
        <f>HLOOKUP($C586,$BZ$2:$CM$3,2,0)</f>
        <v>17893.16</v>
      </c>
      <c r="G586" s="107">
        <f>D586*E586*F586</f>
        <v>0</v>
      </c>
      <c r="H586" s="160"/>
      <c r="I586" s="108" t="s">
        <v>502</v>
      </c>
      <c r="J586" s="108" t="str">
        <f>VLOOKUP(I586,Presupuesto!$B$11:$C$565,2,0)</f>
        <v>SUELDOS Y SALARIOS PERMANENTES</v>
      </c>
      <c r="K586" s="92" t="str">
        <f t="shared" si="9"/>
        <v>Desarrollo e Innovación Curricular</v>
      </c>
      <c r="L586" s="92" t="s">
        <v>397</v>
      </c>
    </row>
    <row r="587" spans="3:12">
      <c r="C587" s="166" t="s">
        <v>58</v>
      </c>
      <c r="D587" s="157"/>
      <c r="E587" s="148">
        <v>0</v>
      </c>
      <c r="F587" s="94">
        <f>IF(E586=0,"",(G586/E586)/12*E586)</f>
        <v>0</v>
      </c>
      <c r="G587" s="91">
        <f>F587</f>
        <v>0</v>
      </c>
      <c r="H587" s="158"/>
      <c r="I587" s="110" t="s">
        <v>522</v>
      </c>
      <c r="J587" s="110" t="str">
        <f>VLOOKUP(I587,Presupuesto!$B$11:$C$565,2,0)</f>
        <v>AGUINALDO Y DECIMO CUARTO MES</v>
      </c>
      <c r="K587" s="92" t="str">
        <f t="shared" si="9"/>
        <v>Desarrollo e Innovación Curricular</v>
      </c>
      <c r="L587" s="92" t="s">
        <v>397</v>
      </c>
    </row>
    <row r="588" spans="3:12" ht="15.75" thickBot="1">
      <c r="C588" s="167" t="s">
        <v>59</v>
      </c>
      <c r="D588" s="157"/>
      <c r="E588" s="148">
        <v>0</v>
      </c>
      <c r="F588" s="111">
        <f>IF(E586&lt;6,"",((E586-6)/12)*(G586/E586))</f>
        <v>0</v>
      </c>
      <c r="G588" s="91">
        <f>F588</f>
        <v>0</v>
      </c>
      <c r="H588" s="158"/>
      <c r="I588" s="95" t="s">
        <v>525</v>
      </c>
      <c r="J588" s="95" t="str">
        <f>VLOOKUP(I588,Presupuesto!$B$11:$C$565,2,0)</f>
        <v>DECIMOCUARTO MES</v>
      </c>
      <c r="K588" s="92" t="str">
        <f t="shared" si="9"/>
        <v>Desarrollo e Innovación Curricular</v>
      </c>
      <c r="L588" s="92" t="s">
        <v>397</v>
      </c>
    </row>
    <row r="589" spans="3:12" ht="15.75" thickBot="1">
      <c r="C589" s="131" t="s">
        <v>495</v>
      </c>
      <c r="D589" s="194"/>
      <c r="E589" s="146">
        <v>12</v>
      </c>
      <c r="F589" s="253">
        <f>HLOOKUP($C589,$BZ$2:$CM$3,2,0)</f>
        <v>16951.419999999998</v>
      </c>
      <c r="G589" s="107">
        <f>D589*E589*F589</f>
        <v>0</v>
      </c>
      <c r="H589" s="160"/>
      <c r="I589" s="108" t="s">
        <v>502</v>
      </c>
      <c r="J589" s="108" t="str">
        <f>VLOOKUP(I589,Presupuesto!$B$11:$C$565,2,0)</f>
        <v>SUELDOS Y SALARIOS PERMANENTES</v>
      </c>
      <c r="K589" s="92" t="str">
        <f t="shared" si="9"/>
        <v>Desarrollo e Innovación Curricular</v>
      </c>
      <c r="L589" s="92" t="s">
        <v>397</v>
      </c>
    </row>
    <row r="590" spans="3:12">
      <c r="C590" s="166" t="s">
        <v>58</v>
      </c>
      <c r="D590" s="157"/>
      <c r="E590" s="148">
        <v>0</v>
      </c>
      <c r="F590" s="94">
        <f>IF(E589=0,"",(G589/E589)/12*E589)</f>
        <v>0</v>
      </c>
      <c r="G590" s="91">
        <f>F590</f>
        <v>0</v>
      </c>
      <c r="H590" s="158"/>
      <c r="I590" s="110" t="s">
        <v>522</v>
      </c>
      <c r="J590" s="110" t="str">
        <f>VLOOKUP(I590,Presupuesto!$B$11:$C$565,2,0)</f>
        <v>AGUINALDO Y DECIMO CUARTO MES</v>
      </c>
      <c r="K590" s="92" t="str">
        <f t="shared" si="9"/>
        <v>Desarrollo e Innovación Curricular</v>
      </c>
      <c r="L590" s="92" t="s">
        <v>397</v>
      </c>
    </row>
    <row r="591" spans="3:12" ht="15.75" thickBot="1">
      <c r="C591" s="167" t="s">
        <v>59</v>
      </c>
      <c r="D591" s="157"/>
      <c r="E591" s="148">
        <v>0</v>
      </c>
      <c r="F591" s="111">
        <f>IF(E589&lt;6,"",((E589-6)/12)*(G589/E589))</f>
        <v>0</v>
      </c>
      <c r="G591" s="91">
        <f>F591</f>
        <v>0</v>
      </c>
      <c r="H591" s="158"/>
      <c r="I591" s="95" t="s">
        <v>525</v>
      </c>
      <c r="J591" s="95" t="str">
        <f>VLOOKUP(I591,Presupuesto!$B$11:$C$565,2,0)</f>
        <v>DECIMOCUARTO MES</v>
      </c>
      <c r="K591" s="92" t="str">
        <f t="shared" si="9"/>
        <v>Desarrollo e Innovación Curricular</v>
      </c>
      <c r="L591" s="92" t="s">
        <v>397</v>
      </c>
    </row>
    <row r="592" spans="3:12" ht="15.75" thickBot="1">
      <c r="C592" s="131" t="s">
        <v>496</v>
      </c>
      <c r="D592" s="194"/>
      <c r="E592" s="146">
        <v>12</v>
      </c>
      <c r="F592" s="253">
        <f>HLOOKUP($C592,$BZ$2:$CM$3,2,0)</f>
        <v>13184.44</v>
      </c>
      <c r="G592" s="107">
        <f>D592*E592*F592</f>
        <v>0</v>
      </c>
      <c r="H592" s="160"/>
      <c r="I592" s="108" t="s">
        <v>502</v>
      </c>
      <c r="J592" s="108" t="str">
        <f>VLOOKUP(I592,Presupuesto!$B$11:$C$565,2,0)</f>
        <v>SUELDOS Y SALARIOS PERMANENTES</v>
      </c>
      <c r="K592" s="92" t="str">
        <f t="shared" si="9"/>
        <v>Desarrollo e Innovación Curricular</v>
      </c>
      <c r="L592" s="92" t="s">
        <v>397</v>
      </c>
    </row>
    <row r="593" spans="3:12">
      <c r="C593" s="166" t="s">
        <v>58</v>
      </c>
      <c r="D593" s="157"/>
      <c r="E593" s="148">
        <v>0</v>
      </c>
      <c r="F593" s="94">
        <f>IF(E592=0,"",(G592/E592)/12*E592)</f>
        <v>0</v>
      </c>
      <c r="G593" s="91">
        <f>F593</f>
        <v>0</v>
      </c>
      <c r="H593" s="158"/>
      <c r="I593" s="110" t="s">
        <v>522</v>
      </c>
      <c r="J593" s="110" t="str">
        <f>VLOOKUP(I593,Presupuesto!$B$11:$C$565,2,0)</f>
        <v>AGUINALDO Y DECIMO CUARTO MES</v>
      </c>
      <c r="K593" s="92" t="str">
        <f t="shared" si="9"/>
        <v>Desarrollo e Innovación Curricular</v>
      </c>
      <c r="L593" s="92" t="s">
        <v>397</v>
      </c>
    </row>
    <row r="594" spans="3:12" ht="15.75" thickBot="1">
      <c r="C594" s="167" t="s">
        <v>59</v>
      </c>
      <c r="D594" s="157"/>
      <c r="E594" s="148">
        <v>0</v>
      </c>
      <c r="F594" s="111">
        <f>IF(E592&lt;6,"",((E592-6)/12)*(G592/E592))</f>
        <v>0</v>
      </c>
      <c r="G594" s="91">
        <f>F594</f>
        <v>0</v>
      </c>
      <c r="H594" s="158"/>
      <c r="I594" s="95" t="s">
        <v>525</v>
      </c>
      <c r="J594" s="95" t="str">
        <f>VLOOKUP(I594,Presupuesto!$B$11:$C$565,2,0)</f>
        <v>DECIMOCUARTO MES</v>
      </c>
      <c r="K594" s="92" t="str">
        <f t="shared" si="9"/>
        <v>Desarrollo e Innovación Curricular</v>
      </c>
      <c r="L594" s="92" t="s">
        <v>397</v>
      </c>
    </row>
    <row r="595" spans="3:12" ht="15.75" thickBot="1">
      <c r="C595" s="131" t="s">
        <v>497</v>
      </c>
      <c r="D595" s="194"/>
      <c r="E595" s="146">
        <v>12</v>
      </c>
      <c r="F595" s="253">
        <f>HLOOKUP($C595,$BZ$2:$CM$3,2,0)</f>
        <v>15032.56</v>
      </c>
      <c r="G595" s="107">
        <f>D595*E595*F595</f>
        <v>0</v>
      </c>
      <c r="H595" s="160"/>
      <c r="I595" s="108" t="s">
        <v>502</v>
      </c>
      <c r="J595" s="108" t="str">
        <f>VLOOKUP(I595,Presupuesto!$B$11:$C$565,2,0)</f>
        <v>SUELDOS Y SALARIOS PERMANENTES</v>
      </c>
      <c r="K595" s="92" t="str">
        <f t="shared" si="9"/>
        <v>Desarrollo e Innovación Curricular</v>
      </c>
      <c r="L595" s="92" t="s">
        <v>397</v>
      </c>
    </row>
    <row r="596" spans="3:12">
      <c r="C596" s="166" t="s">
        <v>58</v>
      </c>
      <c r="D596" s="157"/>
      <c r="E596" s="148">
        <v>0</v>
      </c>
      <c r="F596" s="94">
        <f>IF(E595=0,"",(G595/E595)/12*E595)</f>
        <v>0</v>
      </c>
      <c r="G596" s="91">
        <f>F596</f>
        <v>0</v>
      </c>
      <c r="H596" s="158"/>
      <c r="I596" s="110" t="s">
        <v>522</v>
      </c>
      <c r="J596" s="110" t="str">
        <f>VLOOKUP(I596,Presupuesto!$B$11:$C$565,2,0)</f>
        <v>AGUINALDO Y DECIMO CUARTO MES</v>
      </c>
      <c r="K596" s="92" t="str">
        <f t="shared" si="9"/>
        <v>Desarrollo e Innovación Curricular</v>
      </c>
      <c r="L596" s="92" t="s">
        <v>397</v>
      </c>
    </row>
    <row r="597" spans="3:12" ht="15.75" thickBot="1">
      <c r="C597" s="167" t="s">
        <v>59</v>
      </c>
      <c r="D597" s="157"/>
      <c r="E597" s="148">
        <v>0</v>
      </c>
      <c r="F597" s="111">
        <f>IF(E595&lt;6,"",((E595-6)/12)*(G595/E595))</f>
        <v>0</v>
      </c>
      <c r="G597" s="91">
        <f>F597</f>
        <v>0</v>
      </c>
      <c r="H597" s="158"/>
      <c r="I597" s="95" t="s">
        <v>525</v>
      </c>
      <c r="J597" s="95" t="str">
        <f>VLOOKUP(I597,Presupuesto!$B$11:$C$565,2,0)</f>
        <v>DECIMOCUARTO MES</v>
      </c>
      <c r="K597" s="92" t="str">
        <f t="shared" si="9"/>
        <v>Desarrollo e Innovación Curricular</v>
      </c>
      <c r="L597" s="92" t="s">
        <v>397</v>
      </c>
    </row>
    <row r="598" spans="3:12" ht="15.75" thickBot="1">
      <c r="C598" s="131" t="s">
        <v>498</v>
      </c>
      <c r="D598" s="194"/>
      <c r="E598" s="146">
        <v>12</v>
      </c>
      <c r="F598" s="253">
        <f>HLOOKUP($C598,$BZ$2:$CM$3,2,0)</f>
        <v>13264.02</v>
      </c>
      <c r="G598" s="107">
        <f>D598*E598*F598</f>
        <v>0</v>
      </c>
      <c r="H598" s="160"/>
      <c r="I598" s="108" t="s">
        <v>502</v>
      </c>
      <c r="J598" s="108" t="str">
        <f>VLOOKUP(I598,Presupuesto!$B$11:$C$565,2,0)</f>
        <v>SUELDOS Y SALARIOS PERMANENTES</v>
      </c>
      <c r="K598" s="92" t="str">
        <f t="shared" si="9"/>
        <v>Desarrollo e Innovación Curricular</v>
      </c>
      <c r="L598" s="92" t="s">
        <v>397</v>
      </c>
    </row>
    <row r="599" spans="3:12">
      <c r="C599" s="166" t="s">
        <v>58</v>
      </c>
      <c r="D599" s="157"/>
      <c r="E599" s="148">
        <v>0</v>
      </c>
      <c r="F599" s="94">
        <f>IF(E598=0,"",(G598/E598)/12*E598)</f>
        <v>0</v>
      </c>
      <c r="G599" s="91">
        <f>F599</f>
        <v>0</v>
      </c>
      <c r="H599" s="158"/>
      <c r="I599" s="110" t="s">
        <v>522</v>
      </c>
      <c r="J599" s="110" t="str">
        <f>VLOOKUP(I599,Presupuesto!$B$11:$C$565,2,0)</f>
        <v>AGUINALDO Y DECIMO CUARTO MES</v>
      </c>
      <c r="K599" s="92" t="str">
        <f t="shared" si="9"/>
        <v>Desarrollo e Innovación Curricular</v>
      </c>
      <c r="L599" s="92" t="s">
        <v>397</v>
      </c>
    </row>
    <row r="600" spans="3:12" ht="15.75" thickBot="1">
      <c r="C600" s="167" t="s">
        <v>59</v>
      </c>
      <c r="D600" s="157"/>
      <c r="E600" s="148">
        <v>0</v>
      </c>
      <c r="F600" s="111">
        <f>IF(E598&lt;6,"",((E598-6)/12)*(G598/E598))</f>
        <v>0</v>
      </c>
      <c r="G600" s="91">
        <f>F600</f>
        <v>0</v>
      </c>
      <c r="H600" s="158"/>
      <c r="I600" s="95" t="s">
        <v>525</v>
      </c>
      <c r="J600" s="95" t="str">
        <f>VLOOKUP(I600,Presupuesto!$B$11:$C$565,2,0)</f>
        <v>DECIMOCUARTO MES</v>
      </c>
      <c r="K600" s="92" t="str">
        <f t="shared" si="9"/>
        <v>Desarrollo e Innovación Curricular</v>
      </c>
      <c r="L600" s="92" t="s">
        <v>397</v>
      </c>
    </row>
    <row r="601" spans="3:12" ht="15.75" thickBot="1">
      <c r="C601" s="131" t="s">
        <v>499</v>
      </c>
      <c r="D601" s="194"/>
      <c r="E601" s="146">
        <v>12</v>
      </c>
      <c r="F601" s="253">
        <f>HLOOKUP($C601,$BZ$2:$CM$3,2,0)</f>
        <v>12379.75</v>
      </c>
      <c r="G601" s="107">
        <f>D601*E601*F601</f>
        <v>0</v>
      </c>
      <c r="H601" s="160"/>
      <c r="I601" s="108" t="s">
        <v>502</v>
      </c>
      <c r="J601" s="108" t="str">
        <f>VLOOKUP(I601,Presupuesto!$B$11:$C$565,2,0)</f>
        <v>SUELDOS Y SALARIOS PERMANENTES</v>
      </c>
      <c r="K601" s="92" t="str">
        <f t="shared" si="9"/>
        <v>Desarrollo e Innovación Curricular</v>
      </c>
      <c r="L601" s="92" t="s">
        <v>397</v>
      </c>
    </row>
    <row r="602" spans="3:12">
      <c r="C602" s="166" t="s">
        <v>58</v>
      </c>
      <c r="D602" s="157"/>
      <c r="E602" s="148">
        <v>0</v>
      </c>
      <c r="F602" s="94">
        <f>IF(E601=0,"",(G601/E601)/12*E601)</f>
        <v>0</v>
      </c>
      <c r="G602" s="91">
        <f>F602</f>
        <v>0</v>
      </c>
      <c r="H602" s="158"/>
      <c r="I602" s="110" t="s">
        <v>522</v>
      </c>
      <c r="J602" s="110" t="str">
        <f>VLOOKUP(I602,Presupuesto!$B$11:$C$565,2,0)</f>
        <v>AGUINALDO Y DECIMO CUARTO MES</v>
      </c>
      <c r="K602" s="92" t="str">
        <f t="shared" si="9"/>
        <v>Desarrollo e Innovación Curricular</v>
      </c>
      <c r="L602" s="92" t="s">
        <v>397</v>
      </c>
    </row>
    <row r="603" spans="3:12" ht="15.75" thickBot="1">
      <c r="C603" s="167" t="s">
        <v>59</v>
      </c>
      <c r="D603" s="157"/>
      <c r="E603" s="148">
        <v>0</v>
      </c>
      <c r="F603" s="111">
        <f>IF(E601&lt;6,"",((E601-6)/12)*(G601/E601))</f>
        <v>0</v>
      </c>
      <c r="G603" s="91">
        <f>F603</f>
        <v>0</v>
      </c>
      <c r="H603" s="158"/>
      <c r="I603" s="95" t="s">
        <v>525</v>
      </c>
      <c r="J603" s="95" t="str">
        <f>VLOOKUP(I603,Presupuesto!$B$11:$C$565,2,0)</f>
        <v>DECIMOCUARTO MES</v>
      </c>
      <c r="K603" s="92" t="str">
        <f t="shared" si="9"/>
        <v>Desarrollo e Innovación Curricular</v>
      </c>
      <c r="L603" s="92" t="s">
        <v>397</v>
      </c>
    </row>
    <row r="604" spans="3:12" ht="15.75" thickBot="1">
      <c r="C604" s="131" t="s">
        <v>500</v>
      </c>
      <c r="D604" s="194"/>
      <c r="E604" s="146">
        <v>12</v>
      </c>
      <c r="F604" s="253">
        <f>HLOOKUP($C604,$BZ$2:$CM$3,2,0)</f>
        <v>439.49</v>
      </c>
      <c r="G604" s="107">
        <f>D604*E604*F604</f>
        <v>0</v>
      </c>
      <c r="H604" s="160"/>
      <c r="I604" s="108" t="s">
        <v>502</v>
      </c>
      <c r="J604" s="108" t="str">
        <f>VLOOKUP(I604,Presupuesto!$B$11:$C$565,2,0)</f>
        <v>SUELDOS Y SALARIOS PERMANENTES</v>
      </c>
      <c r="K604" s="92" t="str">
        <f t="shared" si="9"/>
        <v>Desarrollo e Innovación Curricular</v>
      </c>
      <c r="L604" s="92" t="s">
        <v>397</v>
      </c>
    </row>
    <row r="605" spans="3:12">
      <c r="C605" s="166" t="s">
        <v>58</v>
      </c>
      <c r="D605" s="157"/>
      <c r="E605" s="148">
        <v>0</v>
      </c>
      <c r="F605" s="94">
        <f>IF(E604=0,"",(G604/E604)/12*E604)</f>
        <v>0</v>
      </c>
      <c r="G605" s="91">
        <f>F605</f>
        <v>0</v>
      </c>
      <c r="H605" s="158"/>
      <c r="I605" s="110" t="s">
        <v>522</v>
      </c>
      <c r="J605" s="110" t="str">
        <f>VLOOKUP(I605,Presupuesto!$B$11:$C$565,2,0)</f>
        <v>AGUINALDO Y DECIMO CUARTO MES</v>
      </c>
      <c r="K605" s="92" t="str">
        <f t="shared" si="9"/>
        <v>Desarrollo e Innovación Curricular</v>
      </c>
      <c r="L605" s="92" t="s">
        <v>397</v>
      </c>
    </row>
    <row r="606" spans="3:12" ht="15.75" thickBot="1">
      <c r="C606" s="167" t="s">
        <v>59</v>
      </c>
      <c r="D606" s="157"/>
      <c r="E606" s="148">
        <v>0</v>
      </c>
      <c r="F606" s="111">
        <f>IF(E604&lt;6,"",((E604-6)/12)*(G604/E604))</f>
        <v>0</v>
      </c>
      <c r="G606" s="91">
        <f>F606</f>
        <v>0</v>
      </c>
      <c r="H606" s="158"/>
      <c r="I606" s="95" t="s">
        <v>525</v>
      </c>
      <c r="J606" s="95" t="str">
        <f>VLOOKUP(I606,Presupuesto!$B$11:$C$565,2,0)</f>
        <v>DECIMOCUARTO MES</v>
      </c>
      <c r="K606" s="92" t="str">
        <f t="shared" si="9"/>
        <v>Desarrollo e Innovación Curricular</v>
      </c>
      <c r="L606" s="92" t="s">
        <v>397</v>
      </c>
    </row>
    <row r="607" spans="3:12" ht="15.75" thickBot="1">
      <c r="C607" s="131" t="s">
        <v>501</v>
      </c>
      <c r="D607" s="194"/>
      <c r="E607" s="146">
        <v>12</v>
      </c>
      <c r="F607" s="253">
        <f>HLOOKUP($C607,$BZ$2:$CM$3,2,0)</f>
        <v>1904.46</v>
      </c>
      <c r="G607" s="107">
        <f>D607*E607*F607</f>
        <v>0</v>
      </c>
      <c r="H607" s="160"/>
      <c r="I607" s="108" t="s">
        <v>502</v>
      </c>
      <c r="J607" s="108" t="str">
        <f>VLOOKUP(I607,Presupuesto!$B$11:$C$565,2,0)</f>
        <v>SUELDOS Y SALARIOS PERMANENTES</v>
      </c>
      <c r="K607" s="92" t="str">
        <f t="shared" si="9"/>
        <v>Desarrollo e Innovación Curricular</v>
      </c>
      <c r="L607" s="92" t="s">
        <v>397</v>
      </c>
    </row>
    <row r="608" spans="3:12">
      <c r="C608" s="166" t="s">
        <v>58</v>
      </c>
      <c r="D608" s="157"/>
      <c r="E608" s="148">
        <v>0</v>
      </c>
      <c r="F608" s="94">
        <f>IF(E607=0,"",(G607/E607)/12*E607)</f>
        <v>0</v>
      </c>
      <c r="G608" s="91">
        <f>F608</f>
        <v>0</v>
      </c>
      <c r="H608" s="158"/>
      <c r="I608" s="110" t="s">
        <v>522</v>
      </c>
      <c r="J608" s="110" t="str">
        <f>VLOOKUP(I608,Presupuesto!$B$11:$C$565,2,0)</f>
        <v>AGUINALDO Y DECIMO CUARTO MES</v>
      </c>
      <c r="K608" s="92" t="str">
        <f t="shared" si="9"/>
        <v>Desarrollo e Innovación Curricular</v>
      </c>
      <c r="L608" s="92" t="s">
        <v>397</v>
      </c>
    </row>
    <row r="609" spans="3:12" ht="15.75" thickBot="1">
      <c r="C609" s="167" t="s">
        <v>59</v>
      </c>
      <c r="D609" s="157"/>
      <c r="E609" s="148">
        <v>0</v>
      </c>
      <c r="F609" s="111">
        <f>IF(E607&lt;6,"",((E607-6)/12)*(G607/E607))</f>
        <v>0</v>
      </c>
      <c r="G609" s="91">
        <f>F609</f>
        <v>0</v>
      </c>
      <c r="H609" s="158"/>
      <c r="I609" s="95" t="s">
        <v>525</v>
      </c>
      <c r="J609" s="95" t="str">
        <f>VLOOKUP(I609,Presupuesto!$B$11:$C$565,2,0)</f>
        <v>DECIMOCUARTO MES</v>
      </c>
      <c r="K609" s="92" t="str">
        <f t="shared" si="9"/>
        <v>Desarrollo e Innovación Curricular</v>
      </c>
      <c r="L609" s="92" t="s">
        <v>397</v>
      </c>
    </row>
    <row r="610" spans="3:12" ht="15.75" thickBot="1">
      <c r="C610" s="134" t="s">
        <v>84</v>
      </c>
      <c r="D610" s="194"/>
      <c r="E610" s="146">
        <v>12</v>
      </c>
      <c r="F610" s="133">
        <v>30000</v>
      </c>
      <c r="G610" s="107">
        <f>D610*E610*F610</f>
        <v>0</v>
      </c>
      <c r="H610" s="160"/>
      <c r="I610" s="108" t="s">
        <v>570</v>
      </c>
      <c r="J610" s="108" t="str">
        <f>VLOOKUP(I610,Presupuesto!$B$11:$C$565,2,0)</f>
        <v>CONTRATOS ESPECIALES</v>
      </c>
      <c r="K610" s="92" t="str">
        <f t="shared" si="9"/>
        <v>Desarrollo e Innovación Curricular</v>
      </c>
      <c r="L610" s="92" t="s">
        <v>397</v>
      </c>
    </row>
    <row r="611" spans="3:12">
      <c r="C611" s="166" t="s">
        <v>58</v>
      </c>
      <c r="D611" s="157"/>
      <c r="E611" s="148">
        <v>0</v>
      </c>
      <c r="F611" s="111">
        <f>IF(E610=0,"",(G610/E610)/12*E610)</f>
        <v>0</v>
      </c>
      <c r="G611" s="91">
        <f>F611</f>
        <v>0</v>
      </c>
      <c r="H611" s="158"/>
      <c r="I611" s="95" t="s">
        <v>570</v>
      </c>
      <c r="J611" s="95" t="str">
        <f>VLOOKUP(I611,Presupuesto!$B$11:$C$565,2,0)</f>
        <v>CONTRATOS ESPECIALES</v>
      </c>
      <c r="K611" s="92" t="str">
        <f t="shared" si="9"/>
        <v>Desarrollo e Innovación Curricular</v>
      </c>
      <c r="L611" s="92" t="s">
        <v>396</v>
      </c>
    </row>
    <row r="612" spans="3:12" ht="15.75" thickBot="1">
      <c r="C612" s="167" t="s">
        <v>59</v>
      </c>
      <c r="D612" s="157"/>
      <c r="E612" s="148">
        <v>0</v>
      </c>
      <c r="F612" s="94">
        <f>IF(E610&lt;6,"",((E610-6)/12)*(G610/E610))</f>
        <v>0</v>
      </c>
      <c r="G612" s="91">
        <f>F612</f>
        <v>0</v>
      </c>
      <c r="H612" s="158"/>
      <c r="I612" s="95" t="s">
        <v>570</v>
      </c>
      <c r="J612" s="95" t="str">
        <f>VLOOKUP(I612,Presupuesto!$B$11:$C$565,2,0)</f>
        <v>CONTRATOS ESPECIALES</v>
      </c>
      <c r="K612" s="92" t="str">
        <f t="shared" si="9"/>
        <v>Desarrollo e Innovación Curricular</v>
      </c>
      <c r="L612" s="92" t="s">
        <v>401</v>
      </c>
    </row>
    <row r="613" spans="3:12" ht="15.75" thickBot="1">
      <c r="C613" s="134" t="s">
        <v>60</v>
      </c>
      <c r="D613" s="194"/>
      <c r="E613" s="146">
        <v>12</v>
      </c>
      <c r="F613" s="112">
        <v>30000</v>
      </c>
      <c r="G613" s="107">
        <f>D613*E613*F613</f>
        <v>0</v>
      </c>
      <c r="H613" s="160"/>
      <c r="I613" s="108" t="s">
        <v>711</v>
      </c>
      <c r="J613" s="108" t="str">
        <f>VLOOKUP(I613,Presupuesto!$B$11:$C$565,2,0)</f>
        <v>OTROS SERVICIOS TECNICOS Y PROFESIONALES</v>
      </c>
      <c r="K613" s="92" t="str">
        <f t="shared" si="9"/>
        <v>Desarrollo e Innovación Curricular</v>
      </c>
      <c r="L613" s="92" t="s">
        <v>396</v>
      </c>
    </row>
    <row r="614" spans="3:12">
      <c r="C614" s="166" t="s">
        <v>58</v>
      </c>
      <c r="D614" s="157"/>
      <c r="E614" s="148">
        <v>0</v>
      </c>
      <c r="F614" s="94">
        <v>0</v>
      </c>
      <c r="G614" s="91">
        <f>F614</f>
        <v>0</v>
      </c>
      <c r="H614" s="158"/>
      <c r="I614" s="95" t="s">
        <v>711</v>
      </c>
      <c r="J614" s="95" t="str">
        <f>VLOOKUP(I614,Presupuesto!$B$11:$C$565,2,0)</f>
        <v>OTROS SERVICIOS TECNICOS Y PROFESIONALES</v>
      </c>
      <c r="K614" s="92" t="str">
        <f t="shared" si="9"/>
        <v>Desarrollo e Innovación Curricular</v>
      </c>
      <c r="L614" s="92" t="s">
        <v>396</v>
      </c>
    </row>
    <row r="615" spans="3:12" ht="15.75" thickBot="1">
      <c r="C615" s="167" t="s">
        <v>59</v>
      </c>
      <c r="D615" s="157"/>
      <c r="E615" s="148">
        <v>0</v>
      </c>
      <c r="F615" s="94">
        <v>0</v>
      </c>
      <c r="G615" s="91">
        <f>F615</f>
        <v>0</v>
      </c>
      <c r="H615" s="158"/>
      <c r="I615" s="95" t="s">
        <v>711</v>
      </c>
      <c r="J615" s="95" t="str">
        <f>VLOOKUP(I615,Presupuesto!$B$11:$C$565,2,0)</f>
        <v>OTROS SERVICIOS TECNICOS Y PROFESIONALES</v>
      </c>
      <c r="K615" s="92" t="str">
        <f t="shared" si="9"/>
        <v>Desarrollo e Innovación Curricular</v>
      </c>
      <c r="L615" s="92" t="s">
        <v>396</v>
      </c>
    </row>
    <row r="616" spans="3:12" ht="15.75" thickBot="1">
      <c r="C616" s="134" t="s">
        <v>61</v>
      </c>
      <c r="D616" s="194"/>
      <c r="E616" s="146">
        <v>12</v>
      </c>
      <c r="F616" s="112">
        <v>30000</v>
      </c>
      <c r="G616" s="107">
        <f>D616*E616*F616</f>
        <v>0</v>
      </c>
      <c r="H616" s="160"/>
      <c r="I616" s="108" t="s">
        <v>502</v>
      </c>
      <c r="J616" s="108" t="str">
        <f>VLOOKUP(I616,Presupuesto!$B$11:$C$565,2,0)</f>
        <v>SUELDOS Y SALARIOS PERMANENTES</v>
      </c>
      <c r="K616" s="92" t="str">
        <f t="shared" si="9"/>
        <v>Desarrollo e Innovación Curricular</v>
      </c>
      <c r="L616" s="92" t="s">
        <v>396</v>
      </c>
    </row>
    <row r="617" spans="3:12">
      <c r="C617" s="166" t="s">
        <v>58</v>
      </c>
      <c r="D617" s="164"/>
      <c r="E617" s="125">
        <v>0</v>
      </c>
      <c r="F617" s="113">
        <f>IF(E616=0,"",(G616/E616)/12*E616)</f>
        <v>0</v>
      </c>
      <c r="G617" s="114">
        <f>F617</f>
        <v>0</v>
      </c>
      <c r="H617" s="158"/>
      <c r="I617" s="95" t="s">
        <v>522</v>
      </c>
      <c r="J617" s="95" t="str">
        <f>VLOOKUP(I617,Presupuesto!$B$11:$C$565,2,0)</f>
        <v>AGUINALDO Y DECIMO CUARTO MES</v>
      </c>
      <c r="K617" s="92" t="str">
        <f t="shared" si="9"/>
        <v>Desarrollo e Innovación Curricular</v>
      </c>
      <c r="L617" s="92" t="s">
        <v>396</v>
      </c>
    </row>
    <row r="618" spans="3:12" ht="15.75" thickBot="1">
      <c r="C618" s="168" t="s">
        <v>59</v>
      </c>
      <c r="D618" s="156"/>
      <c r="E618" s="126">
        <v>0</v>
      </c>
      <c r="F618" s="99">
        <f>IF(E616&lt;6,"",((E616-6)/12)*(G616/E616))</f>
        <v>0</v>
      </c>
      <c r="G618" s="99">
        <f>F618</f>
        <v>0</v>
      </c>
      <c r="H618" s="156"/>
      <c r="I618" s="100" t="s">
        <v>525</v>
      </c>
      <c r="J618" s="118" t="str">
        <f>VLOOKUP(I618,Presupuesto!$B$11:$C$565,2,0)</f>
        <v>DECIMOCUARTO MES</v>
      </c>
      <c r="K618" s="100" t="str">
        <f t="shared" si="9"/>
        <v>Desarrollo e Innovación Curricular</v>
      </c>
      <c r="L618" s="118" t="s">
        <v>396</v>
      </c>
    </row>
    <row r="621" spans="3:12">
      <c r="C621" s="69" t="s">
        <v>54</v>
      </c>
      <c r="D621" s="73"/>
      <c r="E621" s="69"/>
      <c r="F621" s="69"/>
      <c r="G621" s="69"/>
      <c r="H621" s="73"/>
      <c r="I621" s="69"/>
      <c r="J621" s="69"/>
    </row>
    <row r="622" spans="3:12" ht="15.75" thickBot="1">
      <c r="C622" s="172"/>
      <c r="D622" s="73"/>
      <c r="E622" s="172"/>
      <c r="F622" s="172"/>
      <c r="G622" s="172"/>
      <c r="H622" s="73"/>
      <c r="I622" s="172"/>
      <c r="J622" s="172"/>
    </row>
    <row r="623" spans="3:12" ht="15.75" thickBot="1">
      <c r="C623" s="68" t="s">
        <v>43</v>
      </c>
      <c r="D623" s="30">
        <f>SUM(G630:G680)</f>
        <v>195000</v>
      </c>
      <c r="E623" s="87"/>
      <c r="F623" s="87"/>
      <c r="G623" s="87"/>
      <c r="H623" s="70"/>
      <c r="I623" s="70"/>
      <c r="J623" s="70"/>
    </row>
    <row r="624" spans="3:12">
      <c r="D624" s="31"/>
      <c r="E624" s="87"/>
      <c r="F624" s="87"/>
      <c r="G624" s="87"/>
      <c r="H624" s="70"/>
      <c r="I624" s="70"/>
      <c r="J624" s="70"/>
    </row>
    <row r="625" spans="3:12">
      <c r="D625" s="31"/>
      <c r="E625" s="87"/>
      <c r="F625" s="87"/>
      <c r="G625" s="87"/>
      <c r="H625" s="70"/>
      <c r="I625" s="70"/>
      <c r="J625" s="70"/>
    </row>
    <row r="626" spans="3:12" ht="15.75">
      <c r="C626" s="199" t="s">
        <v>394</v>
      </c>
      <c r="D626" s="200" t="s">
        <v>2902</v>
      </c>
      <c r="E626" s="87"/>
      <c r="F626" s="87"/>
      <c r="G626" s="87"/>
      <c r="H626" s="70"/>
      <c r="I626" s="70"/>
      <c r="J626" s="70"/>
    </row>
    <row r="627" spans="3:12" ht="18.75">
      <c r="C627" s="203" t="str">
        <f>IFERROR(VLOOKUP(D626,'Desarrollo e Innov. Curricular'!$G:$H,2,FALSE),IFERROR(VLOOKUP(D626,'Investigación Científica'!$G:$H,2,FALSE),IFERROR(VLOOKUP(D626,'Vinculación Univ. Sociedad'!$G:$H,2,FALSE),IFERROR(VLOOKUP(D626,'Docencia y Profesorado Universi'!$G:$H,2,FALSE),IFERROR(VLOOKUP(D626,'Estudiantes y Graduados'!$G:$H,2,FALSE),IFERROR(VLOOKUP(D626,'10Gestion Administrativa'!$G:$H,2,FALSE),IFERROR(VLOOKUP(D626,'Gestión Académica'!$G:$H,2,FALSE),IFERROR(VLOOKUP(D626,'Aseguramiento de la Calidad'!$G:$H,2,FALSE),IFERROR(VLOOKUP(D626,'Gestión del Conocimiento'!$G:$H,2,FALSE),IFERROR(VLOOKUP(D626,'Gobernabilidad y Procesos...'!$G:$H,2,FALSE),IFERROR(VLOOKUP(D626,'Gestión del Talento Humano'!$G:$H,2,FALSE),IFERROR(VLOOKUP(D626,'Internacionalización de la E.S.'!$G:$H,2,FALSE),IFERROR(VLOOKUP(D626,'Cultura de Innovación Insti...'!$G:$H,2,FALSE),VLOOKUP(D626,'Lo Esencial de la Reforma Univ.'!$G:$H,2,0))))))))))))))</f>
        <v>1. Formar en el proceso de re-clasificación de acuerdo al a normativa vigente, y talleres de sensibilización para asumir las resposnsabilidades que les competen.</v>
      </c>
      <c r="D627" s="31"/>
      <c r="E627" s="87"/>
      <c r="F627" s="87"/>
      <c r="G627" s="87"/>
      <c r="H627" s="70"/>
      <c r="I627" s="70"/>
      <c r="J627" s="70"/>
    </row>
    <row r="628" spans="3:12" ht="15.75" thickBot="1">
      <c r="C628" s="172"/>
      <c r="D628" s="31"/>
      <c r="E628" s="87"/>
      <c r="F628" s="87"/>
      <c r="G628" s="87"/>
      <c r="H628" s="70"/>
      <c r="I628" s="70"/>
      <c r="J628" s="70"/>
    </row>
    <row r="629" spans="3:12" ht="30.75" thickBot="1">
      <c r="C629" s="128" t="s">
        <v>44</v>
      </c>
      <c r="D629" s="132" t="s">
        <v>55</v>
      </c>
      <c r="E629" s="165" t="s">
        <v>56</v>
      </c>
      <c r="F629" s="132" t="s">
        <v>57</v>
      </c>
      <c r="G629" s="129" t="s">
        <v>27</v>
      </c>
      <c r="H629" s="127" t="s">
        <v>133</v>
      </c>
      <c r="I629" s="130" t="s">
        <v>46</v>
      </c>
      <c r="J629" s="130" t="s">
        <v>134</v>
      </c>
      <c r="K629" s="130" t="s">
        <v>412</v>
      </c>
      <c r="L629" s="130" t="s">
        <v>413</v>
      </c>
    </row>
    <row r="630" spans="3:12" ht="15.75" thickBot="1">
      <c r="C630" s="131" t="s">
        <v>488</v>
      </c>
      <c r="D630" s="194"/>
      <c r="E630" s="146">
        <v>12</v>
      </c>
      <c r="F630" s="253">
        <f>HLOOKUP($C630,$BZ$2:$CM$3,2,0)</f>
        <v>41436.800000000003</v>
      </c>
      <c r="G630" s="107">
        <f>D630*E630*F630</f>
        <v>0</v>
      </c>
      <c r="H630" s="160"/>
      <c r="I630" s="108" t="s">
        <v>502</v>
      </c>
      <c r="J630" s="108" t="str">
        <f>VLOOKUP(I630,Presupuesto!$B$11:$C$565,2,0)</f>
        <v>SUELDOS Y SALARIOS PERMANENTES</v>
      </c>
      <c r="K630" s="213" t="s">
        <v>1371</v>
      </c>
      <c r="L630" s="92" t="s">
        <v>396</v>
      </c>
    </row>
    <row r="631" spans="3:12">
      <c r="C631" s="166" t="s">
        <v>58</v>
      </c>
      <c r="D631" s="157"/>
      <c r="E631" s="148">
        <v>0</v>
      </c>
      <c r="F631" s="94">
        <f>IF(E630=0,"",(G630/E630)/12*E630)</f>
        <v>0</v>
      </c>
      <c r="G631" s="91">
        <f>F631</f>
        <v>0</v>
      </c>
      <c r="H631" s="158" t="s">
        <v>1430</v>
      </c>
      <c r="I631" s="110" t="s">
        <v>522</v>
      </c>
      <c r="J631" s="110" t="str">
        <f>VLOOKUP(I631,Presupuesto!$B$11:$C$565,2,0)</f>
        <v>AGUINALDO Y DECIMO CUARTO MES</v>
      </c>
      <c r="K631" s="92" t="str">
        <f>$K$17</f>
        <v>Desarrollo e Innovación Curricular</v>
      </c>
      <c r="L631" s="92" t="s">
        <v>414</v>
      </c>
    </row>
    <row r="632" spans="3:12" ht="15.75" thickBot="1">
      <c r="C632" s="167" t="s">
        <v>59</v>
      </c>
      <c r="D632" s="157"/>
      <c r="E632" s="148">
        <v>0</v>
      </c>
      <c r="F632" s="111">
        <f>IF(E630&lt;6,"",((E630-6)/12)*(G630/E630))</f>
        <v>0</v>
      </c>
      <c r="G632" s="91">
        <f>F632</f>
        <v>0</v>
      </c>
      <c r="H632" s="158"/>
      <c r="I632" s="95" t="s">
        <v>525</v>
      </c>
      <c r="J632" s="95" t="str">
        <f>VLOOKUP(I632,Presupuesto!$B$11:$C$565,2,0)</f>
        <v>DECIMOCUARTO MES</v>
      </c>
      <c r="K632" s="92" t="str">
        <f t="shared" ref="K632:K680" si="10">$K$17</f>
        <v>Desarrollo e Innovación Curricular</v>
      </c>
      <c r="L632" s="92" t="s">
        <v>397</v>
      </c>
    </row>
    <row r="633" spans="3:12" ht="15.75" thickBot="1">
      <c r="C633" s="131" t="s">
        <v>489</v>
      </c>
      <c r="D633" s="194"/>
      <c r="E633" s="146">
        <v>12</v>
      </c>
      <c r="F633" s="253">
        <f>HLOOKUP($C633,$BZ$2:$CM$3,2,0)</f>
        <v>37669.82</v>
      </c>
      <c r="G633" s="107">
        <f>D633*E633*F633</f>
        <v>0</v>
      </c>
      <c r="H633" s="160"/>
      <c r="I633" s="108" t="s">
        <v>502</v>
      </c>
      <c r="J633" s="108" t="str">
        <f>VLOOKUP(I633,Presupuesto!$B$11:$C$565,2,0)</f>
        <v>SUELDOS Y SALARIOS PERMANENTES</v>
      </c>
      <c r="K633" s="92" t="str">
        <f t="shared" si="10"/>
        <v>Desarrollo e Innovación Curricular</v>
      </c>
      <c r="L633" s="92" t="s">
        <v>397</v>
      </c>
    </row>
    <row r="634" spans="3:12">
      <c r="C634" s="166" t="s">
        <v>58</v>
      </c>
      <c r="D634" s="157"/>
      <c r="E634" s="148">
        <v>0</v>
      </c>
      <c r="F634" s="94">
        <f>IF(E633=0,"",(G633/E633)/12*E633)</f>
        <v>0</v>
      </c>
      <c r="G634" s="91">
        <f>F634</f>
        <v>0</v>
      </c>
      <c r="H634" s="158"/>
      <c r="I634" s="110" t="s">
        <v>522</v>
      </c>
      <c r="J634" s="110" t="str">
        <f>VLOOKUP(I634,Presupuesto!$B$11:$C$565,2,0)</f>
        <v>AGUINALDO Y DECIMO CUARTO MES</v>
      </c>
      <c r="K634" s="92" t="str">
        <f t="shared" si="10"/>
        <v>Desarrollo e Innovación Curricular</v>
      </c>
      <c r="L634" s="92" t="s">
        <v>397</v>
      </c>
    </row>
    <row r="635" spans="3:12" ht="15.75" thickBot="1">
      <c r="C635" s="167" t="s">
        <v>59</v>
      </c>
      <c r="D635" s="157"/>
      <c r="E635" s="148">
        <v>0</v>
      </c>
      <c r="F635" s="111">
        <f>IF(E633&lt;6,"",((E633-6)/12)*(G633/E633))</f>
        <v>0</v>
      </c>
      <c r="G635" s="91">
        <f>F635</f>
        <v>0</v>
      </c>
      <c r="H635" s="158"/>
      <c r="I635" s="95" t="s">
        <v>525</v>
      </c>
      <c r="J635" s="95" t="str">
        <f>VLOOKUP(I635,Presupuesto!$B$11:$C$565,2,0)</f>
        <v>DECIMOCUARTO MES</v>
      </c>
      <c r="K635" s="92" t="str">
        <f t="shared" si="10"/>
        <v>Desarrollo e Innovación Curricular</v>
      </c>
      <c r="L635" s="92" t="s">
        <v>397</v>
      </c>
    </row>
    <row r="636" spans="3:12" ht="15.75" thickBot="1">
      <c r="C636" s="131" t="s">
        <v>490</v>
      </c>
      <c r="D636" s="194"/>
      <c r="E636" s="146">
        <v>12</v>
      </c>
      <c r="F636" s="253">
        <f>HLOOKUP($C636,$BZ$2:$CM$3,2,0)</f>
        <v>33902.839999999997</v>
      </c>
      <c r="G636" s="107">
        <f>D636*E636*F636</f>
        <v>0</v>
      </c>
      <c r="H636" s="160"/>
      <c r="I636" s="108" t="s">
        <v>502</v>
      </c>
      <c r="J636" s="108" t="str">
        <f>VLOOKUP(I636,Presupuesto!$B$11:$C$565,2,0)</f>
        <v>SUELDOS Y SALARIOS PERMANENTES</v>
      </c>
      <c r="K636" s="92" t="str">
        <f t="shared" si="10"/>
        <v>Desarrollo e Innovación Curricular</v>
      </c>
      <c r="L636" s="92" t="s">
        <v>397</v>
      </c>
    </row>
    <row r="637" spans="3:12">
      <c r="C637" s="166" t="s">
        <v>58</v>
      </c>
      <c r="D637" s="157"/>
      <c r="E637" s="148">
        <v>0</v>
      </c>
      <c r="F637" s="94">
        <f>IF(E636=0,"",(G636/E636)/12*E636)</f>
        <v>0</v>
      </c>
      <c r="G637" s="91">
        <f>F637</f>
        <v>0</v>
      </c>
      <c r="H637" s="158"/>
      <c r="I637" s="110" t="s">
        <v>522</v>
      </c>
      <c r="J637" s="110" t="str">
        <f>VLOOKUP(I637,Presupuesto!$B$11:$C$565,2,0)</f>
        <v>AGUINALDO Y DECIMO CUARTO MES</v>
      </c>
      <c r="K637" s="92" t="str">
        <f t="shared" si="10"/>
        <v>Desarrollo e Innovación Curricular</v>
      </c>
      <c r="L637" s="92" t="s">
        <v>397</v>
      </c>
    </row>
    <row r="638" spans="3:12" ht="15.75" thickBot="1">
      <c r="C638" s="167" t="s">
        <v>59</v>
      </c>
      <c r="D638" s="157"/>
      <c r="E638" s="148">
        <v>0</v>
      </c>
      <c r="F638" s="111">
        <f>IF(E636&lt;6,"",((E636-6)/12)*(G636/E636))</f>
        <v>0</v>
      </c>
      <c r="G638" s="91">
        <f>F638</f>
        <v>0</v>
      </c>
      <c r="H638" s="158"/>
      <c r="I638" s="95" t="s">
        <v>525</v>
      </c>
      <c r="J638" s="95" t="str">
        <f>VLOOKUP(I638,Presupuesto!$B$11:$C$565,2,0)</f>
        <v>DECIMOCUARTO MES</v>
      </c>
      <c r="K638" s="92" t="str">
        <f t="shared" si="10"/>
        <v>Desarrollo e Innovación Curricular</v>
      </c>
      <c r="L638" s="92" t="s">
        <v>397</v>
      </c>
    </row>
    <row r="639" spans="3:12" ht="15.75" thickBot="1">
      <c r="C639" s="131" t="s">
        <v>491</v>
      </c>
      <c r="D639" s="194"/>
      <c r="E639" s="146">
        <v>12</v>
      </c>
      <c r="F639" s="253">
        <f>HLOOKUP($C639,$BZ$2:$CM$3,2,0)</f>
        <v>30135.85</v>
      </c>
      <c r="G639" s="107">
        <f>D639*E639*F639</f>
        <v>0</v>
      </c>
      <c r="H639" s="160"/>
      <c r="I639" s="108" t="s">
        <v>502</v>
      </c>
      <c r="J639" s="108" t="str">
        <f>VLOOKUP(I639,Presupuesto!$B$11:$C$565,2,0)</f>
        <v>SUELDOS Y SALARIOS PERMANENTES</v>
      </c>
      <c r="K639" s="92" t="str">
        <f t="shared" si="10"/>
        <v>Desarrollo e Innovación Curricular</v>
      </c>
      <c r="L639" s="92" t="s">
        <v>397</v>
      </c>
    </row>
    <row r="640" spans="3:12">
      <c r="C640" s="166" t="s">
        <v>58</v>
      </c>
      <c r="D640" s="157"/>
      <c r="E640" s="148">
        <v>0</v>
      </c>
      <c r="F640" s="94">
        <f>IF(E639=0,"",(G639/E639)/12*E639)</f>
        <v>0</v>
      </c>
      <c r="G640" s="91">
        <f>F640</f>
        <v>0</v>
      </c>
      <c r="H640" s="158"/>
      <c r="I640" s="110" t="s">
        <v>522</v>
      </c>
      <c r="J640" s="110" t="str">
        <f>VLOOKUP(I640,Presupuesto!$B$11:$C$565,2,0)</f>
        <v>AGUINALDO Y DECIMO CUARTO MES</v>
      </c>
      <c r="K640" s="92" t="str">
        <f t="shared" si="10"/>
        <v>Desarrollo e Innovación Curricular</v>
      </c>
      <c r="L640" s="92" t="s">
        <v>397</v>
      </c>
    </row>
    <row r="641" spans="3:12" ht="15.75" thickBot="1">
      <c r="C641" s="167" t="s">
        <v>59</v>
      </c>
      <c r="D641" s="157"/>
      <c r="E641" s="148">
        <v>0</v>
      </c>
      <c r="F641" s="111">
        <f>IF(E639&lt;6,"",((E639-6)/12)*(G639/E639))</f>
        <v>0</v>
      </c>
      <c r="G641" s="91">
        <f>F641</f>
        <v>0</v>
      </c>
      <c r="H641" s="158"/>
      <c r="I641" s="95" t="s">
        <v>525</v>
      </c>
      <c r="J641" s="95" t="str">
        <f>VLOOKUP(I641,Presupuesto!$B$11:$C$565,2,0)</f>
        <v>DECIMOCUARTO MES</v>
      </c>
      <c r="K641" s="92" t="str">
        <f t="shared" si="10"/>
        <v>Desarrollo e Innovación Curricular</v>
      </c>
      <c r="L641" s="92" t="s">
        <v>397</v>
      </c>
    </row>
    <row r="642" spans="3:12" ht="15.75" thickBot="1">
      <c r="C642" s="131" t="s">
        <v>492</v>
      </c>
      <c r="D642" s="194"/>
      <c r="E642" s="146">
        <v>12</v>
      </c>
      <c r="F642" s="253">
        <f>HLOOKUP($C642,$BZ$2:$CM$3,2,0)</f>
        <v>28252.36</v>
      </c>
      <c r="G642" s="107">
        <f>D642*E642*F642</f>
        <v>0</v>
      </c>
      <c r="H642" s="160"/>
      <c r="I642" s="108" t="s">
        <v>502</v>
      </c>
      <c r="J642" s="108" t="str">
        <f>VLOOKUP(I642,Presupuesto!$B$11:$C$565,2,0)</f>
        <v>SUELDOS Y SALARIOS PERMANENTES</v>
      </c>
      <c r="K642" s="92" t="str">
        <f t="shared" si="10"/>
        <v>Desarrollo e Innovación Curricular</v>
      </c>
      <c r="L642" s="92" t="s">
        <v>397</v>
      </c>
    </row>
    <row r="643" spans="3:12">
      <c r="C643" s="166" t="s">
        <v>58</v>
      </c>
      <c r="D643" s="157"/>
      <c r="E643" s="148">
        <v>0</v>
      </c>
      <c r="F643" s="94">
        <f>IF(E642=0,"",(G642/E642)/12*E642)</f>
        <v>0</v>
      </c>
      <c r="G643" s="91">
        <f>F643</f>
        <v>0</v>
      </c>
      <c r="H643" s="158"/>
      <c r="I643" s="110" t="s">
        <v>522</v>
      </c>
      <c r="J643" s="110" t="str">
        <f>VLOOKUP(I643,Presupuesto!$B$11:$C$565,2,0)</f>
        <v>AGUINALDO Y DECIMO CUARTO MES</v>
      </c>
      <c r="K643" s="92" t="str">
        <f t="shared" si="10"/>
        <v>Desarrollo e Innovación Curricular</v>
      </c>
      <c r="L643" s="92" t="s">
        <v>397</v>
      </c>
    </row>
    <row r="644" spans="3:12" ht="15.75" thickBot="1">
      <c r="C644" s="167" t="s">
        <v>59</v>
      </c>
      <c r="D644" s="157"/>
      <c r="E644" s="148">
        <v>0</v>
      </c>
      <c r="F644" s="111">
        <f>IF(E642&lt;6,"",((E642-6)/12)*(G642/E642))</f>
        <v>0</v>
      </c>
      <c r="G644" s="91">
        <f>F644</f>
        <v>0</v>
      </c>
      <c r="H644" s="158"/>
      <c r="I644" s="95" t="s">
        <v>525</v>
      </c>
      <c r="J644" s="95" t="str">
        <f>VLOOKUP(I644,Presupuesto!$B$11:$C$565,2,0)</f>
        <v>DECIMOCUARTO MES</v>
      </c>
      <c r="K644" s="92" t="str">
        <f t="shared" si="10"/>
        <v>Desarrollo e Innovación Curricular</v>
      </c>
      <c r="L644" s="92" t="s">
        <v>397</v>
      </c>
    </row>
    <row r="645" spans="3:12" ht="15.75" thickBot="1">
      <c r="C645" s="131" t="s">
        <v>493</v>
      </c>
      <c r="D645" s="194"/>
      <c r="E645" s="146">
        <v>13</v>
      </c>
      <c r="F645" s="253">
        <f>HLOOKUP($C645,$BZ$2:$CM$3,2,0)</f>
        <v>26368.87</v>
      </c>
      <c r="G645" s="107">
        <f>D645*E645*F645</f>
        <v>0</v>
      </c>
      <c r="H645" s="160" t="s">
        <v>131</v>
      </c>
      <c r="I645" s="108" t="s">
        <v>502</v>
      </c>
      <c r="J645" s="108" t="str">
        <f>VLOOKUP(I645,Presupuesto!$B$11:$C$565,2,0)</f>
        <v>SUELDOS Y SALARIOS PERMANENTES</v>
      </c>
      <c r="K645" s="92" t="str">
        <f t="shared" si="10"/>
        <v>Desarrollo e Innovación Curricular</v>
      </c>
      <c r="L645" s="92" t="s">
        <v>397</v>
      </c>
    </row>
    <row r="646" spans="3:12">
      <c r="C646" s="166" t="s">
        <v>58</v>
      </c>
      <c r="D646" s="157"/>
      <c r="E646" s="148">
        <v>0</v>
      </c>
      <c r="F646" s="94">
        <f>IF(E645=0,"",(G645/E645)/12*E645)</f>
        <v>0</v>
      </c>
      <c r="G646" s="91">
        <f>F646</f>
        <v>0</v>
      </c>
      <c r="H646" s="158" t="s">
        <v>131</v>
      </c>
      <c r="I646" s="110" t="s">
        <v>522</v>
      </c>
      <c r="J646" s="110" t="str">
        <f>VLOOKUP(I646,Presupuesto!$B$11:$C$565,2,0)</f>
        <v>AGUINALDO Y DECIMO CUARTO MES</v>
      </c>
      <c r="K646" s="92" t="str">
        <f t="shared" si="10"/>
        <v>Desarrollo e Innovación Curricular</v>
      </c>
      <c r="L646" s="92" t="s">
        <v>397</v>
      </c>
    </row>
    <row r="647" spans="3:12" ht="15.75" thickBot="1">
      <c r="C647" s="167" t="s">
        <v>59</v>
      </c>
      <c r="D647" s="157"/>
      <c r="E647" s="148">
        <v>0</v>
      </c>
      <c r="F647" s="111">
        <f>IF(E645&lt;6,"",((E645-6)/12)*(G645/E645))</f>
        <v>0</v>
      </c>
      <c r="G647" s="91">
        <f>F647</f>
        <v>0</v>
      </c>
      <c r="H647" s="158" t="s">
        <v>131</v>
      </c>
      <c r="I647" s="95" t="s">
        <v>525</v>
      </c>
      <c r="J647" s="95" t="str">
        <f>VLOOKUP(I647,Presupuesto!$B$11:$C$565,2,0)</f>
        <v>DECIMOCUARTO MES</v>
      </c>
      <c r="K647" s="92" t="str">
        <f t="shared" si="10"/>
        <v>Desarrollo e Innovación Curricular</v>
      </c>
      <c r="L647" s="92" t="s">
        <v>397</v>
      </c>
    </row>
    <row r="648" spans="3:12" ht="15.75" thickBot="1">
      <c r="C648" s="131" t="s">
        <v>494</v>
      </c>
      <c r="D648" s="194"/>
      <c r="E648" s="146">
        <v>12</v>
      </c>
      <c r="F648" s="253">
        <f>HLOOKUP($C648,$BZ$2:$CM$3,2,0)</f>
        <v>17893.16</v>
      </c>
      <c r="G648" s="107">
        <f>D648*E648*F648</f>
        <v>0</v>
      </c>
      <c r="H648" s="160"/>
      <c r="I648" s="108" t="s">
        <v>502</v>
      </c>
      <c r="J648" s="108" t="str">
        <f>VLOOKUP(I648,Presupuesto!$B$11:$C$565,2,0)</f>
        <v>SUELDOS Y SALARIOS PERMANENTES</v>
      </c>
      <c r="K648" s="92" t="str">
        <f t="shared" si="10"/>
        <v>Desarrollo e Innovación Curricular</v>
      </c>
      <c r="L648" s="92" t="s">
        <v>397</v>
      </c>
    </row>
    <row r="649" spans="3:12">
      <c r="C649" s="166" t="s">
        <v>58</v>
      </c>
      <c r="D649" s="157"/>
      <c r="E649" s="148">
        <v>0</v>
      </c>
      <c r="F649" s="94">
        <f>IF(E648=0,"",(G648/E648)/12*E648)</f>
        <v>0</v>
      </c>
      <c r="G649" s="91">
        <f>F649</f>
        <v>0</v>
      </c>
      <c r="H649" s="158"/>
      <c r="I649" s="110" t="s">
        <v>522</v>
      </c>
      <c r="J649" s="110" t="str">
        <f>VLOOKUP(I649,Presupuesto!$B$11:$C$565,2,0)</f>
        <v>AGUINALDO Y DECIMO CUARTO MES</v>
      </c>
      <c r="K649" s="92" t="str">
        <f t="shared" si="10"/>
        <v>Desarrollo e Innovación Curricular</v>
      </c>
      <c r="L649" s="92" t="s">
        <v>397</v>
      </c>
    </row>
    <row r="650" spans="3:12" ht="15.75" thickBot="1">
      <c r="C650" s="167" t="s">
        <v>59</v>
      </c>
      <c r="D650" s="157"/>
      <c r="E650" s="148">
        <v>0</v>
      </c>
      <c r="F650" s="111">
        <f>IF(E648&lt;6,"",((E648-6)/12)*(G648/E648))</f>
        <v>0</v>
      </c>
      <c r="G650" s="91">
        <f>F650</f>
        <v>0</v>
      </c>
      <c r="H650" s="158"/>
      <c r="I650" s="95" t="s">
        <v>525</v>
      </c>
      <c r="J650" s="95" t="str">
        <f>VLOOKUP(I650,Presupuesto!$B$11:$C$565,2,0)</f>
        <v>DECIMOCUARTO MES</v>
      </c>
      <c r="K650" s="92" t="str">
        <f t="shared" si="10"/>
        <v>Desarrollo e Innovación Curricular</v>
      </c>
      <c r="L650" s="92" t="s">
        <v>397</v>
      </c>
    </row>
    <row r="651" spans="3:12" ht="15.75" thickBot="1">
      <c r="C651" s="131" t="s">
        <v>495</v>
      </c>
      <c r="D651" s="194"/>
      <c r="E651" s="146">
        <v>12</v>
      </c>
      <c r="F651" s="253">
        <f>HLOOKUP($C651,$BZ$2:$CM$3,2,0)</f>
        <v>16951.419999999998</v>
      </c>
      <c r="G651" s="107">
        <f>D651*E651*F651</f>
        <v>0</v>
      </c>
      <c r="H651" s="160"/>
      <c r="I651" s="108" t="s">
        <v>502</v>
      </c>
      <c r="J651" s="108" t="str">
        <f>VLOOKUP(I651,Presupuesto!$B$11:$C$565,2,0)</f>
        <v>SUELDOS Y SALARIOS PERMANENTES</v>
      </c>
      <c r="K651" s="92" t="str">
        <f t="shared" si="10"/>
        <v>Desarrollo e Innovación Curricular</v>
      </c>
      <c r="L651" s="92" t="s">
        <v>397</v>
      </c>
    </row>
    <row r="652" spans="3:12">
      <c r="C652" s="166" t="s">
        <v>58</v>
      </c>
      <c r="D652" s="157"/>
      <c r="E652" s="148">
        <v>0</v>
      </c>
      <c r="F652" s="94">
        <f>IF(E651=0,"",(G651/E651)/12*E651)</f>
        <v>0</v>
      </c>
      <c r="G652" s="91">
        <f>F652</f>
        <v>0</v>
      </c>
      <c r="H652" s="158"/>
      <c r="I652" s="110" t="s">
        <v>522</v>
      </c>
      <c r="J652" s="110" t="str">
        <f>VLOOKUP(I652,Presupuesto!$B$11:$C$565,2,0)</f>
        <v>AGUINALDO Y DECIMO CUARTO MES</v>
      </c>
      <c r="K652" s="92" t="str">
        <f t="shared" si="10"/>
        <v>Desarrollo e Innovación Curricular</v>
      </c>
      <c r="L652" s="92" t="s">
        <v>397</v>
      </c>
    </row>
    <row r="653" spans="3:12" ht="15.75" thickBot="1">
      <c r="C653" s="167" t="s">
        <v>59</v>
      </c>
      <c r="D653" s="157"/>
      <c r="E653" s="148">
        <v>0</v>
      </c>
      <c r="F653" s="111">
        <f>IF(E651&lt;6,"",((E651-6)/12)*(G651/E651))</f>
        <v>0</v>
      </c>
      <c r="G653" s="91">
        <f>F653</f>
        <v>0</v>
      </c>
      <c r="H653" s="158"/>
      <c r="I653" s="95" t="s">
        <v>525</v>
      </c>
      <c r="J653" s="95" t="str">
        <f>VLOOKUP(I653,Presupuesto!$B$11:$C$565,2,0)</f>
        <v>DECIMOCUARTO MES</v>
      </c>
      <c r="K653" s="92" t="str">
        <f t="shared" si="10"/>
        <v>Desarrollo e Innovación Curricular</v>
      </c>
      <c r="L653" s="92" t="s">
        <v>397</v>
      </c>
    </row>
    <row r="654" spans="3:12" ht="15.75" thickBot="1">
      <c r="C654" s="131" t="s">
        <v>496</v>
      </c>
      <c r="D654" s="194"/>
      <c r="E654" s="146">
        <v>12</v>
      </c>
      <c r="F654" s="253">
        <f>HLOOKUP($C654,$BZ$2:$CM$3,2,0)</f>
        <v>13184.44</v>
      </c>
      <c r="G654" s="107">
        <f>D654*E654*F654</f>
        <v>0</v>
      </c>
      <c r="H654" s="160"/>
      <c r="I654" s="108" t="s">
        <v>502</v>
      </c>
      <c r="J654" s="108" t="str">
        <f>VLOOKUP(I654,Presupuesto!$B$11:$C$565,2,0)</f>
        <v>SUELDOS Y SALARIOS PERMANENTES</v>
      </c>
      <c r="K654" s="92" t="str">
        <f t="shared" si="10"/>
        <v>Desarrollo e Innovación Curricular</v>
      </c>
      <c r="L654" s="92" t="s">
        <v>397</v>
      </c>
    </row>
    <row r="655" spans="3:12">
      <c r="C655" s="166" t="s">
        <v>58</v>
      </c>
      <c r="D655" s="157"/>
      <c r="E655" s="148">
        <v>0</v>
      </c>
      <c r="F655" s="94">
        <f>IF(E654=0,"",(G654/E654)/12*E654)</f>
        <v>0</v>
      </c>
      <c r="G655" s="91">
        <f>F655</f>
        <v>0</v>
      </c>
      <c r="H655" s="158"/>
      <c r="I655" s="110" t="s">
        <v>522</v>
      </c>
      <c r="J655" s="110" t="str">
        <f>VLOOKUP(I655,Presupuesto!$B$11:$C$565,2,0)</f>
        <v>AGUINALDO Y DECIMO CUARTO MES</v>
      </c>
      <c r="K655" s="92" t="str">
        <f t="shared" si="10"/>
        <v>Desarrollo e Innovación Curricular</v>
      </c>
      <c r="L655" s="92" t="s">
        <v>397</v>
      </c>
    </row>
    <row r="656" spans="3:12" ht="15.75" thickBot="1">
      <c r="C656" s="167" t="s">
        <v>59</v>
      </c>
      <c r="D656" s="157"/>
      <c r="E656" s="148">
        <v>0</v>
      </c>
      <c r="F656" s="111">
        <f>IF(E654&lt;6,"",((E654-6)/12)*(G654/E654))</f>
        <v>0</v>
      </c>
      <c r="G656" s="91">
        <f>F656</f>
        <v>0</v>
      </c>
      <c r="H656" s="158"/>
      <c r="I656" s="95" t="s">
        <v>525</v>
      </c>
      <c r="J656" s="95" t="str">
        <f>VLOOKUP(I656,Presupuesto!$B$11:$C$565,2,0)</f>
        <v>DECIMOCUARTO MES</v>
      </c>
      <c r="K656" s="92" t="str">
        <f t="shared" si="10"/>
        <v>Desarrollo e Innovación Curricular</v>
      </c>
      <c r="L656" s="92" t="s">
        <v>397</v>
      </c>
    </row>
    <row r="657" spans="3:12" ht="15.75" thickBot="1">
      <c r="C657" s="131" t="s">
        <v>497</v>
      </c>
      <c r="D657" s="194"/>
      <c r="E657" s="146">
        <v>12</v>
      </c>
      <c r="F657" s="253">
        <f>HLOOKUP($C657,$BZ$2:$CM$3,2,0)</f>
        <v>15032.56</v>
      </c>
      <c r="G657" s="107">
        <f>D657*E657*F657</f>
        <v>0</v>
      </c>
      <c r="H657" s="160"/>
      <c r="I657" s="108" t="s">
        <v>502</v>
      </c>
      <c r="J657" s="108" t="str">
        <f>VLOOKUP(I657,Presupuesto!$B$11:$C$565,2,0)</f>
        <v>SUELDOS Y SALARIOS PERMANENTES</v>
      </c>
      <c r="K657" s="92" t="str">
        <f t="shared" si="10"/>
        <v>Desarrollo e Innovación Curricular</v>
      </c>
      <c r="L657" s="92" t="s">
        <v>397</v>
      </c>
    </row>
    <row r="658" spans="3:12">
      <c r="C658" s="166" t="s">
        <v>58</v>
      </c>
      <c r="D658" s="157"/>
      <c r="E658" s="148">
        <v>0</v>
      </c>
      <c r="F658" s="94">
        <f>IF(E657=0,"",(G657/E657)/12*E657)</f>
        <v>0</v>
      </c>
      <c r="G658" s="91">
        <f>F658</f>
        <v>0</v>
      </c>
      <c r="H658" s="158"/>
      <c r="I658" s="110" t="s">
        <v>522</v>
      </c>
      <c r="J658" s="110" t="str">
        <f>VLOOKUP(I658,Presupuesto!$B$11:$C$565,2,0)</f>
        <v>AGUINALDO Y DECIMO CUARTO MES</v>
      </c>
      <c r="K658" s="92" t="str">
        <f t="shared" si="10"/>
        <v>Desarrollo e Innovación Curricular</v>
      </c>
      <c r="L658" s="92" t="s">
        <v>397</v>
      </c>
    </row>
    <row r="659" spans="3:12" ht="15.75" thickBot="1">
      <c r="C659" s="167" t="s">
        <v>59</v>
      </c>
      <c r="D659" s="157"/>
      <c r="E659" s="148">
        <v>0</v>
      </c>
      <c r="F659" s="111">
        <f>IF(E657&lt;6,"",((E657-6)/12)*(G657/E657))</f>
        <v>0</v>
      </c>
      <c r="G659" s="91">
        <f>F659</f>
        <v>0</v>
      </c>
      <c r="H659" s="158"/>
      <c r="I659" s="95" t="s">
        <v>525</v>
      </c>
      <c r="J659" s="95" t="str">
        <f>VLOOKUP(I659,Presupuesto!$B$11:$C$565,2,0)</f>
        <v>DECIMOCUARTO MES</v>
      </c>
      <c r="K659" s="92" t="str">
        <f t="shared" si="10"/>
        <v>Desarrollo e Innovación Curricular</v>
      </c>
      <c r="L659" s="92" t="s">
        <v>397</v>
      </c>
    </row>
    <row r="660" spans="3:12" ht="15.75" thickBot="1">
      <c r="C660" s="131" t="s">
        <v>498</v>
      </c>
      <c r="D660" s="194"/>
      <c r="E660" s="146">
        <v>12</v>
      </c>
      <c r="F660" s="253">
        <f>HLOOKUP($C660,$BZ$2:$CM$3,2,0)</f>
        <v>13264.02</v>
      </c>
      <c r="G660" s="107">
        <f>D660*E660*F660</f>
        <v>0</v>
      </c>
      <c r="H660" s="160"/>
      <c r="I660" s="108" t="s">
        <v>502</v>
      </c>
      <c r="J660" s="108" t="str">
        <f>VLOOKUP(I660,Presupuesto!$B$11:$C$565,2,0)</f>
        <v>SUELDOS Y SALARIOS PERMANENTES</v>
      </c>
      <c r="K660" s="92" t="str">
        <f t="shared" si="10"/>
        <v>Desarrollo e Innovación Curricular</v>
      </c>
      <c r="L660" s="92" t="s">
        <v>397</v>
      </c>
    </row>
    <row r="661" spans="3:12">
      <c r="C661" s="166" t="s">
        <v>58</v>
      </c>
      <c r="D661" s="157"/>
      <c r="E661" s="148">
        <v>0</v>
      </c>
      <c r="F661" s="94">
        <f>IF(E660=0,"",(G660/E660)/12*E660)</f>
        <v>0</v>
      </c>
      <c r="G661" s="91">
        <f>F661</f>
        <v>0</v>
      </c>
      <c r="H661" s="158"/>
      <c r="I661" s="110" t="s">
        <v>522</v>
      </c>
      <c r="J661" s="110" t="str">
        <f>VLOOKUP(I661,Presupuesto!$B$11:$C$565,2,0)</f>
        <v>AGUINALDO Y DECIMO CUARTO MES</v>
      </c>
      <c r="K661" s="92" t="str">
        <f t="shared" si="10"/>
        <v>Desarrollo e Innovación Curricular</v>
      </c>
      <c r="L661" s="92" t="s">
        <v>397</v>
      </c>
    </row>
    <row r="662" spans="3:12" ht="15.75" thickBot="1">
      <c r="C662" s="167" t="s">
        <v>59</v>
      </c>
      <c r="D662" s="157"/>
      <c r="E662" s="148">
        <v>0</v>
      </c>
      <c r="F662" s="111">
        <f>IF(E660&lt;6,"",((E660-6)/12)*(G660/E660))</f>
        <v>0</v>
      </c>
      <c r="G662" s="91">
        <f>F662</f>
        <v>0</v>
      </c>
      <c r="H662" s="158"/>
      <c r="I662" s="95" t="s">
        <v>525</v>
      </c>
      <c r="J662" s="95" t="str">
        <f>VLOOKUP(I662,Presupuesto!$B$11:$C$565,2,0)</f>
        <v>DECIMOCUARTO MES</v>
      </c>
      <c r="K662" s="92" t="str">
        <f t="shared" si="10"/>
        <v>Desarrollo e Innovación Curricular</v>
      </c>
      <c r="L662" s="92" t="s">
        <v>397</v>
      </c>
    </row>
    <row r="663" spans="3:12" ht="15.75" thickBot="1">
      <c r="C663" s="131" t="s">
        <v>499</v>
      </c>
      <c r="D663" s="194"/>
      <c r="E663" s="146">
        <v>12</v>
      </c>
      <c r="F663" s="253">
        <f>HLOOKUP($C663,$BZ$2:$CM$3,2,0)</f>
        <v>12379.75</v>
      </c>
      <c r="G663" s="107">
        <f>D663*E663*F663</f>
        <v>0</v>
      </c>
      <c r="H663" s="160"/>
      <c r="I663" s="108" t="s">
        <v>502</v>
      </c>
      <c r="J663" s="108" t="str">
        <f>VLOOKUP(I663,Presupuesto!$B$11:$C$565,2,0)</f>
        <v>SUELDOS Y SALARIOS PERMANENTES</v>
      </c>
      <c r="K663" s="92" t="str">
        <f t="shared" si="10"/>
        <v>Desarrollo e Innovación Curricular</v>
      </c>
      <c r="L663" s="92" t="s">
        <v>397</v>
      </c>
    </row>
    <row r="664" spans="3:12">
      <c r="C664" s="166" t="s">
        <v>58</v>
      </c>
      <c r="D664" s="157"/>
      <c r="E664" s="148">
        <v>0</v>
      </c>
      <c r="F664" s="94">
        <f>IF(E663=0,"",(G663/E663)/12*E663)</f>
        <v>0</v>
      </c>
      <c r="G664" s="91">
        <f>F664</f>
        <v>0</v>
      </c>
      <c r="H664" s="158"/>
      <c r="I664" s="110" t="s">
        <v>522</v>
      </c>
      <c r="J664" s="110" t="str">
        <f>VLOOKUP(I664,Presupuesto!$B$11:$C$565,2,0)</f>
        <v>AGUINALDO Y DECIMO CUARTO MES</v>
      </c>
      <c r="K664" s="92" t="str">
        <f t="shared" si="10"/>
        <v>Desarrollo e Innovación Curricular</v>
      </c>
      <c r="L664" s="92" t="s">
        <v>397</v>
      </c>
    </row>
    <row r="665" spans="3:12" ht="15.75" thickBot="1">
      <c r="C665" s="167" t="s">
        <v>59</v>
      </c>
      <c r="D665" s="157"/>
      <c r="E665" s="148">
        <v>0</v>
      </c>
      <c r="F665" s="111">
        <f>IF(E663&lt;6,"",((E663-6)/12)*(G663/E663))</f>
        <v>0</v>
      </c>
      <c r="G665" s="91">
        <f>F665</f>
        <v>0</v>
      </c>
      <c r="H665" s="158"/>
      <c r="I665" s="95" t="s">
        <v>525</v>
      </c>
      <c r="J665" s="95" t="str">
        <f>VLOOKUP(I665,Presupuesto!$B$11:$C$565,2,0)</f>
        <v>DECIMOCUARTO MES</v>
      </c>
      <c r="K665" s="92" t="str">
        <f t="shared" si="10"/>
        <v>Desarrollo e Innovación Curricular</v>
      </c>
      <c r="L665" s="92" t="s">
        <v>397</v>
      </c>
    </row>
    <row r="666" spans="3:12" ht="15.75" thickBot="1">
      <c r="C666" s="131" t="s">
        <v>500</v>
      </c>
      <c r="D666" s="194"/>
      <c r="E666" s="146">
        <v>12</v>
      </c>
      <c r="F666" s="253">
        <f>HLOOKUP($C666,$BZ$2:$CM$3,2,0)</f>
        <v>439.49</v>
      </c>
      <c r="G666" s="107">
        <f>D666*E666*F666</f>
        <v>0</v>
      </c>
      <c r="H666" s="160"/>
      <c r="I666" s="108" t="s">
        <v>502</v>
      </c>
      <c r="J666" s="108" t="str">
        <f>VLOOKUP(I666,Presupuesto!$B$11:$C$565,2,0)</f>
        <v>SUELDOS Y SALARIOS PERMANENTES</v>
      </c>
      <c r="K666" s="92" t="str">
        <f t="shared" si="10"/>
        <v>Desarrollo e Innovación Curricular</v>
      </c>
      <c r="L666" s="92" t="s">
        <v>397</v>
      </c>
    </row>
    <row r="667" spans="3:12">
      <c r="C667" s="166" t="s">
        <v>58</v>
      </c>
      <c r="D667" s="157"/>
      <c r="E667" s="148">
        <v>0</v>
      </c>
      <c r="F667" s="94">
        <f>IF(E666=0,"",(G666/E666)/12*E666)</f>
        <v>0</v>
      </c>
      <c r="G667" s="91">
        <f>F667</f>
        <v>0</v>
      </c>
      <c r="H667" s="158"/>
      <c r="I667" s="110" t="s">
        <v>522</v>
      </c>
      <c r="J667" s="110" t="str">
        <f>VLOOKUP(I667,Presupuesto!$B$11:$C$565,2,0)</f>
        <v>AGUINALDO Y DECIMO CUARTO MES</v>
      </c>
      <c r="K667" s="92" t="str">
        <f t="shared" si="10"/>
        <v>Desarrollo e Innovación Curricular</v>
      </c>
      <c r="L667" s="92" t="s">
        <v>397</v>
      </c>
    </row>
    <row r="668" spans="3:12" ht="15.75" thickBot="1">
      <c r="C668" s="167" t="s">
        <v>59</v>
      </c>
      <c r="D668" s="157"/>
      <c r="E668" s="148">
        <v>0</v>
      </c>
      <c r="F668" s="111">
        <f>IF(E666&lt;6,"",((E666-6)/12)*(G666/E666))</f>
        <v>0</v>
      </c>
      <c r="G668" s="91">
        <f>F668</f>
        <v>0</v>
      </c>
      <c r="H668" s="158"/>
      <c r="I668" s="95" t="s">
        <v>525</v>
      </c>
      <c r="J668" s="95" t="str">
        <f>VLOOKUP(I668,Presupuesto!$B$11:$C$565,2,0)</f>
        <v>DECIMOCUARTO MES</v>
      </c>
      <c r="K668" s="92" t="str">
        <f t="shared" si="10"/>
        <v>Desarrollo e Innovación Curricular</v>
      </c>
      <c r="L668" s="92" t="s">
        <v>397</v>
      </c>
    </row>
    <row r="669" spans="3:12" ht="15.75" thickBot="1">
      <c r="C669" s="131" t="s">
        <v>501</v>
      </c>
      <c r="D669" s="194"/>
      <c r="E669" s="146">
        <v>12</v>
      </c>
      <c r="F669" s="253">
        <f>HLOOKUP($C669,$BZ$2:$CM$3,2,0)</f>
        <v>1904.46</v>
      </c>
      <c r="G669" s="107">
        <f>D669*E669*F669</f>
        <v>0</v>
      </c>
      <c r="H669" s="160"/>
      <c r="I669" s="108" t="s">
        <v>502</v>
      </c>
      <c r="J669" s="108" t="str">
        <f>VLOOKUP(I669,Presupuesto!$B$11:$C$565,2,0)</f>
        <v>SUELDOS Y SALARIOS PERMANENTES</v>
      </c>
      <c r="K669" s="92" t="str">
        <f t="shared" si="10"/>
        <v>Desarrollo e Innovación Curricular</v>
      </c>
      <c r="L669" s="92" t="s">
        <v>397</v>
      </c>
    </row>
    <row r="670" spans="3:12">
      <c r="C670" s="166" t="s">
        <v>58</v>
      </c>
      <c r="D670" s="157"/>
      <c r="E670" s="148">
        <v>0</v>
      </c>
      <c r="F670" s="94">
        <f>IF(E669=0,"",(G669/E669)/12*E669)</f>
        <v>0</v>
      </c>
      <c r="G670" s="91">
        <f>F670</f>
        <v>0</v>
      </c>
      <c r="H670" s="158"/>
      <c r="I670" s="110" t="s">
        <v>522</v>
      </c>
      <c r="J670" s="110" t="str">
        <f>VLOOKUP(I670,Presupuesto!$B$11:$C$565,2,0)</f>
        <v>AGUINALDO Y DECIMO CUARTO MES</v>
      </c>
      <c r="K670" s="92" t="str">
        <f t="shared" si="10"/>
        <v>Desarrollo e Innovación Curricular</v>
      </c>
      <c r="L670" s="92" t="s">
        <v>397</v>
      </c>
    </row>
    <row r="671" spans="3:12" ht="15.75" thickBot="1">
      <c r="C671" s="167" t="s">
        <v>59</v>
      </c>
      <c r="D671" s="157"/>
      <c r="E671" s="148">
        <v>0</v>
      </c>
      <c r="F671" s="111">
        <f>IF(E669&lt;6,"",((E669-6)/12)*(G669/E669))</f>
        <v>0</v>
      </c>
      <c r="G671" s="91">
        <f>F671</f>
        <v>0</v>
      </c>
      <c r="H671" s="158"/>
      <c r="I671" s="95" t="s">
        <v>525</v>
      </c>
      <c r="J671" s="95" t="str">
        <f>VLOOKUP(I671,Presupuesto!$B$11:$C$565,2,0)</f>
        <v>DECIMOCUARTO MES</v>
      </c>
      <c r="K671" s="92" t="str">
        <f t="shared" si="10"/>
        <v>Desarrollo e Innovación Curricular</v>
      </c>
      <c r="L671" s="92" t="s">
        <v>397</v>
      </c>
    </row>
    <row r="672" spans="3:12" ht="15.75" thickBot="1">
      <c r="C672" s="134" t="s">
        <v>84</v>
      </c>
      <c r="D672" s="194">
        <v>2</v>
      </c>
      <c r="E672" s="146">
        <v>2</v>
      </c>
      <c r="F672" s="133">
        <v>45000</v>
      </c>
      <c r="G672" s="107">
        <f>D672*E672*F672</f>
        <v>180000</v>
      </c>
      <c r="H672" s="160" t="s">
        <v>131</v>
      </c>
      <c r="I672" s="108" t="s">
        <v>570</v>
      </c>
      <c r="J672" s="108" t="str">
        <f>VLOOKUP(I672,Presupuesto!$B$11:$C$565,2,0)</f>
        <v>CONTRATOS ESPECIALES</v>
      </c>
      <c r="K672" s="92" t="str">
        <f t="shared" si="10"/>
        <v>Desarrollo e Innovación Curricular</v>
      </c>
      <c r="L672" s="92" t="s">
        <v>397</v>
      </c>
    </row>
    <row r="673" spans="3:12">
      <c r="C673" s="166" t="s">
        <v>58</v>
      </c>
      <c r="D673" s="157"/>
      <c r="E673" s="148">
        <v>0</v>
      </c>
      <c r="F673" s="111">
        <f>IF(E672=0,"",(G672/E672)/12*E672)</f>
        <v>15000</v>
      </c>
      <c r="G673" s="91">
        <f>F673</f>
        <v>15000</v>
      </c>
      <c r="H673" s="158" t="s">
        <v>131</v>
      </c>
      <c r="I673" s="95" t="s">
        <v>570</v>
      </c>
      <c r="J673" s="95" t="str">
        <f>VLOOKUP(I673,Presupuesto!$B$11:$C$565,2,0)</f>
        <v>CONTRATOS ESPECIALES</v>
      </c>
      <c r="K673" s="92" t="str">
        <f t="shared" si="10"/>
        <v>Desarrollo e Innovación Curricular</v>
      </c>
      <c r="L673" s="92" t="s">
        <v>396</v>
      </c>
    </row>
    <row r="674" spans="3:12" ht="15.75" thickBot="1">
      <c r="C674" s="167" t="s">
        <v>59</v>
      </c>
      <c r="D674" s="157"/>
      <c r="E674" s="148">
        <v>0</v>
      </c>
      <c r="F674" s="94" t="str">
        <f>IF(E672&lt;6,"",((E672-6)/12)*(G672/E672))</f>
        <v/>
      </c>
      <c r="G674" s="91" t="str">
        <f>F674</f>
        <v/>
      </c>
      <c r="H674" s="158"/>
      <c r="I674" s="95" t="s">
        <v>570</v>
      </c>
      <c r="J674" s="95" t="str">
        <f>VLOOKUP(I674,Presupuesto!$B$11:$C$565,2,0)</f>
        <v>CONTRATOS ESPECIALES</v>
      </c>
      <c r="K674" s="92" t="str">
        <f t="shared" si="10"/>
        <v>Desarrollo e Innovación Curricular</v>
      </c>
      <c r="L674" s="92" t="s">
        <v>401</v>
      </c>
    </row>
    <row r="675" spans="3:12" ht="15.75" thickBot="1">
      <c r="C675" s="134" t="s">
        <v>60</v>
      </c>
      <c r="D675" s="194"/>
      <c r="E675" s="146">
        <v>12</v>
      </c>
      <c r="F675" s="112">
        <v>30000</v>
      </c>
      <c r="G675" s="107">
        <f>D675*E675*F675</f>
        <v>0</v>
      </c>
      <c r="H675" s="160"/>
      <c r="I675" s="108" t="s">
        <v>711</v>
      </c>
      <c r="J675" s="108" t="str">
        <f>VLOOKUP(I675,Presupuesto!$B$11:$C$565,2,0)</f>
        <v>OTROS SERVICIOS TECNICOS Y PROFESIONALES</v>
      </c>
      <c r="K675" s="92" t="str">
        <f t="shared" si="10"/>
        <v>Desarrollo e Innovación Curricular</v>
      </c>
      <c r="L675" s="92" t="s">
        <v>396</v>
      </c>
    </row>
    <row r="676" spans="3:12">
      <c r="C676" s="166" t="s">
        <v>58</v>
      </c>
      <c r="D676" s="157"/>
      <c r="E676" s="148">
        <v>0</v>
      </c>
      <c r="F676" s="94">
        <v>0</v>
      </c>
      <c r="G676" s="91">
        <f>F676</f>
        <v>0</v>
      </c>
      <c r="H676" s="158"/>
      <c r="I676" s="95" t="s">
        <v>711</v>
      </c>
      <c r="J676" s="95" t="str">
        <f>VLOOKUP(I676,Presupuesto!$B$11:$C$565,2,0)</f>
        <v>OTROS SERVICIOS TECNICOS Y PROFESIONALES</v>
      </c>
      <c r="K676" s="92" t="str">
        <f t="shared" si="10"/>
        <v>Desarrollo e Innovación Curricular</v>
      </c>
      <c r="L676" s="92" t="s">
        <v>396</v>
      </c>
    </row>
    <row r="677" spans="3:12" ht="15.75" thickBot="1">
      <c r="C677" s="167" t="s">
        <v>59</v>
      </c>
      <c r="D677" s="157"/>
      <c r="E677" s="148">
        <v>0</v>
      </c>
      <c r="F677" s="94">
        <v>0</v>
      </c>
      <c r="G677" s="91">
        <f>F677</f>
        <v>0</v>
      </c>
      <c r="H677" s="158"/>
      <c r="I677" s="95" t="s">
        <v>711</v>
      </c>
      <c r="J677" s="95" t="str">
        <f>VLOOKUP(I677,Presupuesto!$B$11:$C$565,2,0)</f>
        <v>OTROS SERVICIOS TECNICOS Y PROFESIONALES</v>
      </c>
      <c r="K677" s="92" t="str">
        <f t="shared" si="10"/>
        <v>Desarrollo e Innovación Curricular</v>
      </c>
      <c r="L677" s="92" t="s">
        <v>396</v>
      </c>
    </row>
    <row r="678" spans="3:12" ht="15.75" thickBot="1">
      <c r="C678" s="134" t="s">
        <v>61</v>
      </c>
      <c r="D678" s="194"/>
      <c r="E678" s="146">
        <v>12</v>
      </c>
      <c r="F678" s="112">
        <v>30000</v>
      </c>
      <c r="G678" s="107">
        <f>D678*E678*F678</f>
        <v>0</v>
      </c>
      <c r="H678" s="160"/>
      <c r="I678" s="108" t="s">
        <v>502</v>
      </c>
      <c r="J678" s="108" t="str">
        <f>VLOOKUP(I678,Presupuesto!$B$11:$C$565,2,0)</f>
        <v>SUELDOS Y SALARIOS PERMANENTES</v>
      </c>
      <c r="K678" s="92" t="str">
        <f t="shared" si="10"/>
        <v>Desarrollo e Innovación Curricular</v>
      </c>
      <c r="L678" s="92" t="s">
        <v>396</v>
      </c>
    </row>
    <row r="679" spans="3:12">
      <c r="C679" s="166" t="s">
        <v>58</v>
      </c>
      <c r="D679" s="164"/>
      <c r="E679" s="125">
        <v>0</v>
      </c>
      <c r="F679" s="113">
        <f>IF(E678=0,"",(G678/E678)/12*E678)</f>
        <v>0</v>
      </c>
      <c r="G679" s="114">
        <f>F679</f>
        <v>0</v>
      </c>
      <c r="H679" s="158"/>
      <c r="I679" s="95" t="s">
        <v>522</v>
      </c>
      <c r="J679" s="95" t="str">
        <f>VLOOKUP(I679,Presupuesto!$B$11:$C$565,2,0)</f>
        <v>AGUINALDO Y DECIMO CUARTO MES</v>
      </c>
      <c r="K679" s="92" t="str">
        <f t="shared" si="10"/>
        <v>Desarrollo e Innovación Curricular</v>
      </c>
      <c r="L679" s="92" t="s">
        <v>396</v>
      </c>
    </row>
    <row r="680" spans="3:12" ht="15.75" thickBot="1">
      <c r="C680" s="168" t="s">
        <v>59</v>
      </c>
      <c r="D680" s="156"/>
      <c r="E680" s="126">
        <v>0</v>
      </c>
      <c r="F680" s="99">
        <f>IF(E678&lt;6,"",((E678-6)/12)*(G678/E678))</f>
        <v>0</v>
      </c>
      <c r="G680" s="99">
        <f>F680</f>
        <v>0</v>
      </c>
      <c r="H680" s="156"/>
      <c r="I680" s="100" t="s">
        <v>525</v>
      </c>
      <c r="J680" s="118" t="str">
        <f>VLOOKUP(I680,Presupuesto!$B$11:$C$565,2,0)</f>
        <v>DECIMOCUARTO MES</v>
      </c>
      <c r="K680" s="100" t="str">
        <f t="shared" si="10"/>
        <v>Desarrollo e Innovación Curricular</v>
      </c>
      <c r="L680" s="118" t="s">
        <v>396</v>
      </c>
    </row>
    <row r="683" spans="3:12">
      <c r="C683" s="69" t="s">
        <v>54</v>
      </c>
      <c r="D683" s="73"/>
      <c r="E683" s="69"/>
      <c r="F683" s="69"/>
      <c r="G683" s="69"/>
      <c r="H683" s="73"/>
      <c r="I683" s="69"/>
      <c r="J683" s="69"/>
    </row>
    <row r="684" spans="3:12" ht="15.75" thickBot="1">
      <c r="C684" s="172"/>
      <c r="D684" s="73"/>
      <c r="E684" s="172"/>
      <c r="F684" s="172"/>
      <c r="G684" s="172"/>
      <c r="H684" s="73"/>
      <c r="I684" s="172"/>
      <c r="J684" s="172"/>
    </row>
    <row r="685" spans="3:12" ht="15.75" thickBot="1">
      <c r="C685" s="68" t="s">
        <v>43</v>
      </c>
      <c r="D685" s="30">
        <f>SUM(G692:G742)</f>
        <v>0</v>
      </c>
      <c r="E685" s="87"/>
      <c r="F685" s="87"/>
      <c r="G685" s="87"/>
      <c r="H685" s="70"/>
      <c r="I685" s="70"/>
      <c r="J685" s="70"/>
    </row>
    <row r="686" spans="3:12">
      <c r="D686" s="31"/>
      <c r="E686" s="87"/>
      <c r="F686" s="87"/>
      <c r="G686" s="87"/>
      <c r="H686" s="70"/>
      <c r="I686" s="70"/>
      <c r="J686" s="70"/>
    </row>
    <row r="687" spans="3:12">
      <c r="D687" s="31"/>
      <c r="E687" s="87"/>
      <c r="F687" s="87"/>
      <c r="G687" s="87"/>
      <c r="H687" s="70"/>
      <c r="I687" s="70"/>
      <c r="J687" s="70"/>
    </row>
    <row r="688" spans="3:12" ht="15.75">
      <c r="C688" s="199" t="s">
        <v>394</v>
      </c>
      <c r="D688" s="200"/>
      <c r="E688" s="87"/>
      <c r="F688" s="87"/>
      <c r="G688" s="87"/>
      <c r="H688" s="70"/>
      <c r="I688" s="70"/>
      <c r="J688" s="70"/>
    </row>
    <row r="689" spans="3:12" ht="18.75">
      <c r="C689" s="203" t="e">
        <f>IFERROR(VLOOKUP(D688,'Desarrollo e Innov. Curricular'!$G:$H,2,FALSE),IFERROR(VLOOKUP(D688,'Investigación Científica'!$G:$H,2,FALSE),IFERROR(VLOOKUP(D688,'Vinculación Univ. Sociedad'!$G:$H,2,FALSE),IFERROR(VLOOKUP(D688,'Docencia y Profesorado Universi'!$G:$H,2,FALSE),IFERROR(VLOOKUP(D688,'Estudiantes y Graduados'!$G:$H,2,FALSE),IFERROR(VLOOKUP(D688,'10Gestion Administrativa'!$G:$H,2,FALSE),IFERROR(VLOOKUP(D688,'Gestión Académica'!$G:$H,2,FALSE),IFERROR(VLOOKUP(D688,'Aseguramiento de la Calidad'!$G:$H,2,FALSE),IFERROR(VLOOKUP(D688,'Gestión del Conocimiento'!$G:$H,2,FALSE),IFERROR(VLOOKUP(D688,'Gobernabilidad y Procesos...'!$G:$H,2,FALSE),IFERROR(VLOOKUP(D688,'Gestión del Talento Humano'!$G:$H,2,FALSE),IFERROR(VLOOKUP(D688,'Internacionalización de la E.S.'!$G:$H,2,FALSE),IFERROR(VLOOKUP(D688,'Cultura de Innovación Insti...'!$G:$H,2,FALSE),VLOOKUP(D688,'Lo Esencial de la Reforma Univ.'!$G:$H,2,0))))))))))))))</f>
        <v>#N/A</v>
      </c>
      <c r="D689" s="31"/>
      <c r="E689" s="87"/>
      <c r="F689" s="87"/>
      <c r="G689" s="87"/>
      <c r="H689" s="70"/>
      <c r="I689" s="70"/>
      <c r="J689" s="70"/>
    </row>
    <row r="690" spans="3:12" ht="15.75" thickBot="1">
      <c r="C690" s="172"/>
      <c r="D690" s="31"/>
      <c r="E690" s="87"/>
      <c r="F690" s="87"/>
      <c r="G690" s="87"/>
      <c r="H690" s="70"/>
      <c r="I690" s="70"/>
      <c r="J690" s="70"/>
    </row>
    <row r="691" spans="3:12" ht="30.75" thickBot="1">
      <c r="C691" s="128" t="s">
        <v>44</v>
      </c>
      <c r="D691" s="132" t="s">
        <v>55</v>
      </c>
      <c r="E691" s="165" t="s">
        <v>56</v>
      </c>
      <c r="F691" s="132" t="s">
        <v>57</v>
      </c>
      <c r="G691" s="129" t="s">
        <v>27</v>
      </c>
      <c r="H691" s="127" t="s">
        <v>133</v>
      </c>
      <c r="I691" s="130" t="s">
        <v>46</v>
      </c>
      <c r="J691" s="130" t="s">
        <v>134</v>
      </c>
      <c r="K691" s="130" t="s">
        <v>412</v>
      </c>
      <c r="L691" s="130" t="s">
        <v>413</v>
      </c>
    </row>
    <row r="692" spans="3:12" ht="15.75" thickBot="1">
      <c r="C692" s="131" t="s">
        <v>488</v>
      </c>
      <c r="D692" s="194"/>
      <c r="E692" s="146">
        <v>12</v>
      </c>
      <c r="F692" s="253">
        <f>HLOOKUP($C692,$BZ$2:$CM$3,2,0)</f>
        <v>41436.800000000003</v>
      </c>
      <c r="G692" s="107">
        <f>D692*E692*F692</f>
        <v>0</v>
      </c>
      <c r="H692" s="160"/>
      <c r="I692" s="108" t="s">
        <v>502</v>
      </c>
      <c r="J692" s="108" t="str">
        <f>VLOOKUP(I692,Presupuesto!$B$11:$C$565,2,0)</f>
        <v>SUELDOS Y SALARIOS PERMANENTES</v>
      </c>
      <c r="K692" s="213" t="s">
        <v>1371</v>
      </c>
      <c r="L692" s="92" t="s">
        <v>396</v>
      </c>
    </row>
    <row r="693" spans="3:12">
      <c r="C693" s="166" t="s">
        <v>58</v>
      </c>
      <c r="D693" s="157"/>
      <c r="E693" s="148">
        <v>0</v>
      </c>
      <c r="F693" s="94">
        <f>IF(E692=0,"",(G692/E692)/12*E692)</f>
        <v>0</v>
      </c>
      <c r="G693" s="91">
        <f>F693</f>
        <v>0</v>
      </c>
      <c r="H693" s="158" t="s">
        <v>1430</v>
      </c>
      <c r="I693" s="110" t="s">
        <v>522</v>
      </c>
      <c r="J693" s="110" t="str">
        <f>VLOOKUP(I693,Presupuesto!$B$11:$C$565,2,0)</f>
        <v>AGUINALDO Y DECIMO CUARTO MES</v>
      </c>
      <c r="K693" s="92" t="str">
        <f>$K$17</f>
        <v>Desarrollo e Innovación Curricular</v>
      </c>
      <c r="L693" s="92" t="s">
        <v>414</v>
      </c>
    </row>
    <row r="694" spans="3:12" ht="15.75" thickBot="1">
      <c r="C694" s="167" t="s">
        <v>59</v>
      </c>
      <c r="D694" s="157"/>
      <c r="E694" s="148">
        <v>0</v>
      </c>
      <c r="F694" s="111">
        <f>IF(E692&lt;6,"",((E692-6)/12)*(G692/E692))</f>
        <v>0</v>
      </c>
      <c r="G694" s="91">
        <f>F694</f>
        <v>0</v>
      </c>
      <c r="H694" s="158"/>
      <c r="I694" s="95" t="s">
        <v>525</v>
      </c>
      <c r="J694" s="95" t="str">
        <f>VLOOKUP(I694,Presupuesto!$B$11:$C$565,2,0)</f>
        <v>DECIMOCUARTO MES</v>
      </c>
      <c r="K694" s="92" t="str">
        <f t="shared" ref="K694:K742" si="11">$K$17</f>
        <v>Desarrollo e Innovación Curricular</v>
      </c>
      <c r="L694" s="92" t="s">
        <v>397</v>
      </c>
    </row>
    <row r="695" spans="3:12" ht="15.75" thickBot="1">
      <c r="C695" s="131" t="s">
        <v>489</v>
      </c>
      <c r="D695" s="194"/>
      <c r="E695" s="146">
        <v>12</v>
      </c>
      <c r="F695" s="253">
        <f>HLOOKUP($C695,$BZ$2:$CM$3,2,0)</f>
        <v>37669.82</v>
      </c>
      <c r="G695" s="107">
        <f>D695*E695*F695</f>
        <v>0</v>
      </c>
      <c r="H695" s="160"/>
      <c r="I695" s="108" t="s">
        <v>502</v>
      </c>
      <c r="J695" s="108" t="str">
        <f>VLOOKUP(I695,Presupuesto!$B$11:$C$565,2,0)</f>
        <v>SUELDOS Y SALARIOS PERMANENTES</v>
      </c>
      <c r="K695" s="92" t="str">
        <f t="shared" si="11"/>
        <v>Desarrollo e Innovación Curricular</v>
      </c>
      <c r="L695" s="92" t="s">
        <v>397</v>
      </c>
    </row>
    <row r="696" spans="3:12">
      <c r="C696" s="166" t="s">
        <v>58</v>
      </c>
      <c r="D696" s="157"/>
      <c r="E696" s="148">
        <v>0</v>
      </c>
      <c r="F696" s="94">
        <f>IF(E695=0,"",(G695/E695)/12*E695)</f>
        <v>0</v>
      </c>
      <c r="G696" s="91">
        <f>F696</f>
        <v>0</v>
      </c>
      <c r="H696" s="158"/>
      <c r="I696" s="110" t="s">
        <v>522</v>
      </c>
      <c r="J696" s="110" t="str">
        <f>VLOOKUP(I696,Presupuesto!$B$11:$C$565,2,0)</f>
        <v>AGUINALDO Y DECIMO CUARTO MES</v>
      </c>
      <c r="K696" s="92" t="str">
        <f t="shared" si="11"/>
        <v>Desarrollo e Innovación Curricular</v>
      </c>
      <c r="L696" s="92" t="s">
        <v>397</v>
      </c>
    </row>
    <row r="697" spans="3:12" ht="15.75" thickBot="1">
      <c r="C697" s="167" t="s">
        <v>59</v>
      </c>
      <c r="D697" s="157"/>
      <c r="E697" s="148">
        <v>0</v>
      </c>
      <c r="F697" s="111">
        <f>IF(E695&lt;6,"",((E695-6)/12)*(G695/E695))</f>
        <v>0</v>
      </c>
      <c r="G697" s="91">
        <f>F697</f>
        <v>0</v>
      </c>
      <c r="H697" s="158"/>
      <c r="I697" s="95" t="s">
        <v>525</v>
      </c>
      <c r="J697" s="95" t="str">
        <f>VLOOKUP(I697,Presupuesto!$B$11:$C$565,2,0)</f>
        <v>DECIMOCUARTO MES</v>
      </c>
      <c r="K697" s="92" t="str">
        <f t="shared" si="11"/>
        <v>Desarrollo e Innovación Curricular</v>
      </c>
      <c r="L697" s="92" t="s">
        <v>397</v>
      </c>
    </row>
    <row r="698" spans="3:12" ht="15.75" thickBot="1">
      <c r="C698" s="131" t="s">
        <v>490</v>
      </c>
      <c r="D698" s="194"/>
      <c r="E698" s="146">
        <v>12</v>
      </c>
      <c r="F698" s="253">
        <f>HLOOKUP($C698,$BZ$2:$CM$3,2,0)</f>
        <v>33902.839999999997</v>
      </c>
      <c r="G698" s="107">
        <f>D698*E698*F698</f>
        <v>0</v>
      </c>
      <c r="H698" s="160"/>
      <c r="I698" s="108" t="s">
        <v>502</v>
      </c>
      <c r="J698" s="108" t="str">
        <f>VLOOKUP(I698,Presupuesto!$B$11:$C$565,2,0)</f>
        <v>SUELDOS Y SALARIOS PERMANENTES</v>
      </c>
      <c r="K698" s="92" t="str">
        <f t="shared" si="11"/>
        <v>Desarrollo e Innovación Curricular</v>
      </c>
      <c r="L698" s="92" t="s">
        <v>397</v>
      </c>
    </row>
    <row r="699" spans="3:12">
      <c r="C699" s="166" t="s">
        <v>58</v>
      </c>
      <c r="D699" s="157"/>
      <c r="E699" s="148">
        <v>0</v>
      </c>
      <c r="F699" s="94">
        <f>IF(E698=0,"",(G698/E698)/12*E698)</f>
        <v>0</v>
      </c>
      <c r="G699" s="91">
        <f>F699</f>
        <v>0</v>
      </c>
      <c r="H699" s="158"/>
      <c r="I699" s="110" t="s">
        <v>522</v>
      </c>
      <c r="J699" s="110" t="str">
        <f>VLOOKUP(I699,Presupuesto!$B$11:$C$565,2,0)</f>
        <v>AGUINALDO Y DECIMO CUARTO MES</v>
      </c>
      <c r="K699" s="92" t="str">
        <f t="shared" si="11"/>
        <v>Desarrollo e Innovación Curricular</v>
      </c>
      <c r="L699" s="92" t="s">
        <v>397</v>
      </c>
    </row>
    <row r="700" spans="3:12" ht="15.75" thickBot="1">
      <c r="C700" s="167" t="s">
        <v>59</v>
      </c>
      <c r="D700" s="157"/>
      <c r="E700" s="148">
        <v>0</v>
      </c>
      <c r="F700" s="111">
        <f>IF(E698&lt;6,"",((E698-6)/12)*(G698/E698))</f>
        <v>0</v>
      </c>
      <c r="G700" s="91">
        <f>F700</f>
        <v>0</v>
      </c>
      <c r="H700" s="158"/>
      <c r="I700" s="95" t="s">
        <v>525</v>
      </c>
      <c r="J700" s="95" t="str">
        <f>VLOOKUP(I700,Presupuesto!$B$11:$C$565,2,0)</f>
        <v>DECIMOCUARTO MES</v>
      </c>
      <c r="K700" s="92" t="str">
        <f t="shared" si="11"/>
        <v>Desarrollo e Innovación Curricular</v>
      </c>
      <c r="L700" s="92" t="s">
        <v>397</v>
      </c>
    </row>
    <row r="701" spans="3:12" ht="15.75" thickBot="1">
      <c r="C701" s="131" t="s">
        <v>491</v>
      </c>
      <c r="D701" s="194"/>
      <c r="E701" s="146">
        <v>12</v>
      </c>
      <c r="F701" s="253">
        <f>HLOOKUP($C701,$BZ$2:$CM$3,2,0)</f>
        <v>30135.85</v>
      </c>
      <c r="G701" s="107">
        <f>D701*E701*F701</f>
        <v>0</v>
      </c>
      <c r="H701" s="160"/>
      <c r="I701" s="108" t="s">
        <v>502</v>
      </c>
      <c r="J701" s="108" t="str">
        <f>VLOOKUP(I701,Presupuesto!$B$11:$C$565,2,0)</f>
        <v>SUELDOS Y SALARIOS PERMANENTES</v>
      </c>
      <c r="K701" s="92" t="str">
        <f t="shared" si="11"/>
        <v>Desarrollo e Innovación Curricular</v>
      </c>
      <c r="L701" s="92" t="s">
        <v>397</v>
      </c>
    </row>
    <row r="702" spans="3:12">
      <c r="C702" s="166" t="s">
        <v>58</v>
      </c>
      <c r="D702" s="157"/>
      <c r="E702" s="148">
        <v>0</v>
      </c>
      <c r="F702" s="94">
        <f>IF(E701=0,"",(G701/E701)/12*E701)</f>
        <v>0</v>
      </c>
      <c r="G702" s="91">
        <f>F702</f>
        <v>0</v>
      </c>
      <c r="H702" s="158"/>
      <c r="I702" s="110" t="s">
        <v>522</v>
      </c>
      <c r="J702" s="110" t="str">
        <f>VLOOKUP(I702,Presupuesto!$B$11:$C$565,2,0)</f>
        <v>AGUINALDO Y DECIMO CUARTO MES</v>
      </c>
      <c r="K702" s="92" t="str">
        <f t="shared" si="11"/>
        <v>Desarrollo e Innovación Curricular</v>
      </c>
      <c r="L702" s="92" t="s">
        <v>397</v>
      </c>
    </row>
    <row r="703" spans="3:12" ht="15.75" thickBot="1">
      <c r="C703" s="167" t="s">
        <v>59</v>
      </c>
      <c r="D703" s="157"/>
      <c r="E703" s="148">
        <v>0</v>
      </c>
      <c r="F703" s="111">
        <f>IF(E701&lt;6,"",((E701-6)/12)*(G701/E701))</f>
        <v>0</v>
      </c>
      <c r="G703" s="91">
        <f>F703</f>
        <v>0</v>
      </c>
      <c r="H703" s="158"/>
      <c r="I703" s="95" t="s">
        <v>525</v>
      </c>
      <c r="J703" s="95" t="str">
        <f>VLOOKUP(I703,Presupuesto!$B$11:$C$565,2,0)</f>
        <v>DECIMOCUARTO MES</v>
      </c>
      <c r="K703" s="92" t="str">
        <f t="shared" si="11"/>
        <v>Desarrollo e Innovación Curricular</v>
      </c>
      <c r="L703" s="92" t="s">
        <v>397</v>
      </c>
    </row>
    <row r="704" spans="3:12" ht="15.75" thickBot="1">
      <c r="C704" s="131" t="s">
        <v>492</v>
      </c>
      <c r="D704" s="194"/>
      <c r="E704" s="146">
        <v>12</v>
      </c>
      <c r="F704" s="253">
        <f>HLOOKUP($C704,$BZ$2:$CM$3,2,0)</f>
        <v>28252.36</v>
      </c>
      <c r="G704" s="107">
        <f>D704*E704*F704</f>
        <v>0</v>
      </c>
      <c r="H704" s="160"/>
      <c r="I704" s="108" t="s">
        <v>502</v>
      </c>
      <c r="J704" s="108" t="str">
        <f>VLOOKUP(I704,Presupuesto!$B$11:$C$565,2,0)</f>
        <v>SUELDOS Y SALARIOS PERMANENTES</v>
      </c>
      <c r="K704" s="92" t="str">
        <f t="shared" si="11"/>
        <v>Desarrollo e Innovación Curricular</v>
      </c>
      <c r="L704" s="92" t="s">
        <v>397</v>
      </c>
    </row>
    <row r="705" spans="3:12">
      <c r="C705" s="166" t="s">
        <v>58</v>
      </c>
      <c r="D705" s="157"/>
      <c r="E705" s="148">
        <v>0</v>
      </c>
      <c r="F705" s="94">
        <f>IF(E704=0,"",(G704/E704)/12*E704)</f>
        <v>0</v>
      </c>
      <c r="G705" s="91">
        <f>F705</f>
        <v>0</v>
      </c>
      <c r="H705" s="158"/>
      <c r="I705" s="110" t="s">
        <v>522</v>
      </c>
      <c r="J705" s="110" t="str">
        <f>VLOOKUP(I705,Presupuesto!$B$11:$C$565,2,0)</f>
        <v>AGUINALDO Y DECIMO CUARTO MES</v>
      </c>
      <c r="K705" s="92" t="str">
        <f t="shared" si="11"/>
        <v>Desarrollo e Innovación Curricular</v>
      </c>
      <c r="L705" s="92" t="s">
        <v>397</v>
      </c>
    </row>
    <row r="706" spans="3:12" ht="15.75" thickBot="1">
      <c r="C706" s="167" t="s">
        <v>59</v>
      </c>
      <c r="D706" s="157"/>
      <c r="E706" s="148">
        <v>0</v>
      </c>
      <c r="F706" s="111">
        <f>IF(E704&lt;6,"",((E704-6)/12)*(G704/E704))</f>
        <v>0</v>
      </c>
      <c r="G706" s="91">
        <f>F706</f>
        <v>0</v>
      </c>
      <c r="H706" s="158"/>
      <c r="I706" s="95" t="s">
        <v>525</v>
      </c>
      <c r="J706" s="95" t="str">
        <f>VLOOKUP(I706,Presupuesto!$B$11:$C$565,2,0)</f>
        <v>DECIMOCUARTO MES</v>
      </c>
      <c r="K706" s="92" t="str">
        <f t="shared" si="11"/>
        <v>Desarrollo e Innovación Curricular</v>
      </c>
      <c r="L706" s="92" t="s">
        <v>397</v>
      </c>
    </row>
    <row r="707" spans="3:12" ht="15.75" thickBot="1">
      <c r="C707" s="131" t="s">
        <v>493</v>
      </c>
      <c r="D707" s="194"/>
      <c r="E707" s="146">
        <v>13</v>
      </c>
      <c r="F707" s="253">
        <f>HLOOKUP($C707,$BZ$2:$CM$3,2,0)</f>
        <v>26368.87</v>
      </c>
      <c r="G707" s="107">
        <f>D707*E707*F707</f>
        <v>0</v>
      </c>
      <c r="H707" s="160" t="s">
        <v>131</v>
      </c>
      <c r="I707" s="108" t="s">
        <v>502</v>
      </c>
      <c r="J707" s="108" t="str">
        <f>VLOOKUP(I707,Presupuesto!$B$11:$C$565,2,0)</f>
        <v>SUELDOS Y SALARIOS PERMANENTES</v>
      </c>
      <c r="K707" s="92" t="str">
        <f t="shared" si="11"/>
        <v>Desarrollo e Innovación Curricular</v>
      </c>
      <c r="L707" s="92" t="s">
        <v>397</v>
      </c>
    </row>
    <row r="708" spans="3:12">
      <c r="C708" s="166" t="s">
        <v>58</v>
      </c>
      <c r="D708" s="157"/>
      <c r="E708" s="148">
        <v>0</v>
      </c>
      <c r="F708" s="94">
        <f>IF(E707=0,"",(G707/E707)/12*E707)</f>
        <v>0</v>
      </c>
      <c r="G708" s="91">
        <f>F708</f>
        <v>0</v>
      </c>
      <c r="H708" s="158" t="s">
        <v>131</v>
      </c>
      <c r="I708" s="110" t="s">
        <v>522</v>
      </c>
      <c r="J708" s="110" t="str">
        <f>VLOOKUP(I708,Presupuesto!$B$11:$C$565,2,0)</f>
        <v>AGUINALDO Y DECIMO CUARTO MES</v>
      </c>
      <c r="K708" s="92" t="str">
        <f t="shared" si="11"/>
        <v>Desarrollo e Innovación Curricular</v>
      </c>
      <c r="L708" s="92" t="s">
        <v>397</v>
      </c>
    </row>
    <row r="709" spans="3:12" ht="15.75" thickBot="1">
      <c r="C709" s="167" t="s">
        <v>59</v>
      </c>
      <c r="D709" s="157"/>
      <c r="E709" s="148">
        <v>0</v>
      </c>
      <c r="F709" s="111">
        <f>IF(E707&lt;6,"",((E707-6)/12)*(G707/E707))</f>
        <v>0</v>
      </c>
      <c r="G709" s="91">
        <f>F709</f>
        <v>0</v>
      </c>
      <c r="H709" s="158" t="s">
        <v>131</v>
      </c>
      <c r="I709" s="95" t="s">
        <v>525</v>
      </c>
      <c r="J709" s="95" t="str">
        <f>VLOOKUP(I709,Presupuesto!$B$11:$C$565,2,0)</f>
        <v>DECIMOCUARTO MES</v>
      </c>
      <c r="K709" s="92" t="str">
        <f t="shared" si="11"/>
        <v>Desarrollo e Innovación Curricular</v>
      </c>
      <c r="L709" s="92" t="s">
        <v>397</v>
      </c>
    </row>
    <row r="710" spans="3:12" ht="15.75" thickBot="1">
      <c r="C710" s="131" t="s">
        <v>494</v>
      </c>
      <c r="D710" s="194"/>
      <c r="E710" s="146">
        <v>12</v>
      </c>
      <c r="F710" s="253">
        <f>HLOOKUP($C710,$BZ$2:$CM$3,2,0)</f>
        <v>17893.16</v>
      </c>
      <c r="G710" s="107">
        <f>D710*E710*F710</f>
        <v>0</v>
      </c>
      <c r="H710" s="160"/>
      <c r="I710" s="108" t="s">
        <v>502</v>
      </c>
      <c r="J710" s="108" t="str">
        <f>VLOOKUP(I710,Presupuesto!$B$11:$C$565,2,0)</f>
        <v>SUELDOS Y SALARIOS PERMANENTES</v>
      </c>
      <c r="K710" s="92" t="str">
        <f t="shared" si="11"/>
        <v>Desarrollo e Innovación Curricular</v>
      </c>
      <c r="L710" s="92" t="s">
        <v>397</v>
      </c>
    </row>
    <row r="711" spans="3:12">
      <c r="C711" s="166" t="s">
        <v>58</v>
      </c>
      <c r="D711" s="157"/>
      <c r="E711" s="148">
        <v>0</v>
      </c>
      <c r="F711" s="94">
        <f>IF(E710=0,"",(G710/E710)/12*E710)</f>
        <v>0</v>
      </c>
      <c r="G711" s="91">
        <f>F711</f>
        <v>0</v>
      </c>
      <c r="H711" s="158"/>
      <c r="I711" s="110" t="s">
        <v>522</v>
      </c>
      <c r="J711" s="110" t="str">
        <f>VLOOKUP(I711,Presupuesto!$B$11:$C$565,2,0)</f>
        <v>AGUINALDO Y DECIMO CUARTO MES</v>
      </c>
      <c r="K711" s="92" t="str">
        <f t="shared" si="11"/>
        <v>Desarrollo e Innovación Curricular</v>
      </c>
      <c r="L711" s="92" t="s">
        <v>397</v>
      </c>
    </row>
    <row r="712" spans="3:12" ht="15.75" thickBot="1">
      <c r="C712" s="167" t="s">
        <v>59</v>
      </c>
      <c r="D712" s="157"/>
      <c r="E712" s="148">
        <v>0</v>
      </c>
      <c r="F712" s="111">
        <f>IF(E710&lt;6,"",((E710-6)/12)*(G710/E710))</f>
        <v>0</v>
      </c>
      <c r="G712" s="91">
        <f>F712</f>
        <v>0</v>
      </c>
      <c r="H712" s="158"/>
      <c r="I712" s="95" t="s">
        <v>525</v>
      </c>
      <c r="J712" s="95" t="str">
        <f>VLOOKUP(I712,Presupuesto!$B$11:$C$565,2,0)</f>
        <v>DECIMOCUARTO MES</v>
      </c>
      <c r="K712" s="92" t="str">
        <f t="shared" si="11"/>
        <v>Desarrollo e Innovación Curricular</v>
      </c>
      <c r="L712" s="92" t="s">
        <v>397</v>
      </c>
    </row>
    <row r="713" spans="3:12" ht="15.75" thickBot="1">
      <c r="C713" s="131" t="s">
        <v>495</v>
      </c>
      <c r="D713" s="194"/>
      <c r="E713" s="146">
        <v>12</v>
      </c>
      <c r="F713" s="253">
        <f>HLOOKUP($C713,$BZ$2:$CM$3,2,0)</f>
        <v>16951.419999999998</v>
      </c>
      <c r="G713" s="107">
        <f>D713*E713*F713</f>
        <v>0</v>
      </c>
      <c r="H713" s="160"/>
      <c r="I713" s="108" t="s">
        <v>502</v>
      </c>
      <c r="J713" s="108" t="str">
        <f>VLOOKUP(I713,Presupuesto!$B$11:$C$565,2,0)</f>
        <v>SUELDOS Y SALARIOS PERMANENTES</v>
      </c>
      <c r="K713" s="92" t="str">
        <f t="shared" si="11"/>
        <v>Desarrollo e Innovación Curricular</v>
      </c>
      <c r="L713" s="92" t="s">
        <v>397</v>
      </c>
    </row>
    <row r="714" spans="3:12">
      <c r="C714" s="166" t="s">
        <v>58</v>
      </c>
      <c r="D714" s="157"/>
      <c r="E714" s="148">
        <v>0</v>
      </c>
      <c r="F714" s="94">
        <f>IF(E713=0,"",(G713/E713)/12*E713)</f>
        <v>0</v>
      </c>
      <c r="G714" s="91">
        <f>F714</f>
        <v>0</v>
      </c>
      <c r="H714" s="158"/>
      <c r="I714" s="110" t="s">
        <v>522</v>
      </c>
      <c r="J714" s="110" t="str">
        <f>VLOOKUP(I714,Presupuesto!$B$11:$C$565,2,0)</f>
        <v>AGUINALDO Y DECIMO CUARTO MES</v>
      </c>
      <c r="K714" s="92" t="str">
        <f t="shared" si="11"/>
        <v>Desarrollo e Innovación Curricular</v>
      </c>
      <c r="L714" s="92" t="s">
        <v>397</v>
      </c>
    </row>
    <row r="715" spans="3:12" ht="15.75" thickBot="1">
      <c r="C715" s="167" t="s">
        <v>59</v>
      </c>
      <c r="D715" s="157"/>
      <c r="E715" s="148">
        <v>0</v>
      </c>
      <c r="F715" s="111">
        <f>IF(E713&lt;6,"",((E713-6)/12)*(G713/E713))</f>
        <v>0</v>
      </c>
      <c r="G715" s="91">
        <f>F715</f>
        <v>0</v>
      </c>
      <c r="H715" s="158"/>
      <c r="I715" s="95" t="s">
        <v>525</v>
      </c>
      <c r="J715" s="95" t="str">
        <f>VLOOKUP(I715,Presupuesto!$B$11:$C$565,2,0)</f>
        <v>DECIMOCUARTO MES</v>
      </c>
      <c r="K715" s="92" t="str">
        <f t="shared" si="11"/>
        <v>Desarrollo e Innovación Curricular</v>
      </c>
      <c r="L715" s="92" t="s">
        <v>397</v>
      </c>
    </row>
    <row r="716" spans="3:12" ht="15.75" thickBot="1">
      <c r="C716" s="131" t="s">
        <v>496</v>
      </c>
      <c r="D716" s="194"/>
      <c r="E716" s="146">
        <v>12</v>
      </c>
      <c r="F716" s="253">
        <f>HLOOKUP($C716,$BZ$2:$CM$3,2,0)</f>
        <v>13184.44</v>
      </c>
      <c r="G716" s="107">
        <f>D716*E716*F716</f>
        <v>0</v>
      </c>
      <c r="H716" s="160"/>
      <c r="I716" s="108" t="s">
        <v>502</v>
      </c>
      <c r="J716" s="108" t="str">
        <f>VLOOKUP(I716,Presupuesto!$B$11:$C$565,2,0)</f>
        <v>SUELDOS Y SALARIOS PERMANENTES</v>
      </c>
      <c r="K716" s="92" t="str">
        <f t="shared" si="11"/>
        <v>Desarrollo e Innovación Curricular</v>
      </c>
      <c r="L716" s="92" t="s">
        <v>397</v>
      </c>
    </row>
    <row r="717" spans="3:12">
      <c r="C717" s="166" t="s">
        <v>58</v>
      </c>
      <c r="D717" s="157"/>
      <c r="E717" s="148">
        <v>0</v>
      </c>
      <c r="F717" s="94">
        <f>IF(E716=0,"",(G716/E716)/12*E716)</f>
        <v>0</v>
      </c>
      <c r="G717" s="91">
        <f>F717</f>
        <v>0</v>
      </c>
      <c r="H717" s="158"/>
      <c r="I717" s="110" t="s">
        <v>522</v>
      </c>
      <c r="J717" s="110" t="str">
        <f>VLOOKUP(I717,Presupuesto!$B$11:$C$565,2,0)</f>
        <v>AGUINALDO Y DECIMO CUARTO MES</v>
      </c>
      <c r="K717" s="92" t="str">
        <f t="shared" si="11"/>
        <v>Desarrollo e Innovación Curricular</v>
      </c>
      <c r="L717" s="92" t="s">
        <v>397</v>
      </c>
    </row>
    <row r="718" spans="3:12" ht="15.75" thickBot="1">
      <c r="C718" s="167" t="s">
        <v>59</v>
      </c>
      <c r="D718" s="157"/>
      <c r="E718" s="148">
        <v>0</v>
      </c>
      <c r="F718" s="111">
        <f>IF(E716&lt;6,"",((E716-6)/12)*(G716/E716))</f>
        <v>0</v>
      </c>
      <c r="G718" s="91">
        <f>F718</f>
        <v>0</v>
      </c>
      <c r="H718" s="158"/>
      <c r="I718" s="95" t="s">
        <v>525</v>
      </c>
      <c r="J718" s="95" t="str">
        <f>VLOOKUP(I718,Presupuesto!$B$11:$C$565,2,0)</f>
        <v>DECIMOCUARTO MES</v>
      </c>
      <c r="K718" s="92" t="str">
        <f t="shared" si="11"/>
        <v>Desarrollo e Innovación Curricular</v>
      </c>
      <c r="L718" s="92" t="s">
        <v>397</v>
      </c>
    </row>
    <row r="719" spans="3:12" ht="15.75" thickBot="1">
      <c r="C719" s="131" t="s">
        <v>497</v>
      </c>
      <c r="D719" s="194"/>
      <c r="E719" s="146">
        <v>12</v>
      </c>
      <c r="F719" s="253">
        <f>HLOOKUP($C719,$BZ$2:$CM$3,2,0)</f>
        <v>15032.56</v>
      </c>
      <c r="G719" s="107">
        <f>D719*E719*F719</f>
        <v>0</v>
      </c>
      <c r="H719" s="160"/>
      <c r="I719" s="108" t="s">
        <v>502</v>
      </c>
      <c r="J719" s="108" t="str">
        <f>VLOOKUP(I719,Presupuesto!$B$11:$C$565,2,0)</f>
        <v>SUELDOS Y SALARIOS PERMANENTES</v>
      </c>
      <c r="K719" s="92" t="str">
        <f t="shared" si="11"/>
        <v>Desarrollo e Innovación Curricular</v>
      </c>
      <c r="L719" s="92" t="s">
        <v>397</v>
      </c>
    </row>
    <row r="720" spans="3:12">
      <c r="C720" s="166" t="s">
        <v>58</v>
      </c>
      <c r="D720" s="157"/>
      <c r="E720" s="148">
        <v>0</v>
      </c>
      <c r="F720" s="94">
        <f>IF(E719=0,"",(G719/E719)/12*E719)</f>
        <v>0</v>
      </c>
      <c r="G720" s="91">
        <f>F720</f>
        <v>0</v>
      </c>
      <c r="H720" s="158"/>
      <c r="I720" s="110" t="s">
        <v>522</v>
      </c>
      <c r="J720" s="110" t="str">
        <f>VLOOKUP(I720,Presupuesto!$B$11:$C$565,2,0)</f>
        <v>AGUINALDO Y DECIMO CUARTO MES</v>
      </c>
      <c r="K720" s="92" t="str">
        <f t="shared" si="11"/>
        <v>Desarrollo e Innovación Curricular</v>
      </c>
      <c r="L720" s="92" t="s">
        <v>397</v>
      </c>
    </row>
    <row r="721" spans="3:12" ht="15.75" thickBot="1">
      <c r="C721" s="167" t="s">
        <v>59</v>
      </c>
      <c r="D721" s="157"/>
      <c r="E721" s="148">
        <v>0</v>
      </c>
      <c r="F721" s="111">
        <f>IF(E719&lt;6,"",((E719-6)/12)*(G719/E719))</f>
        <v>0</v>
      </c>
      <c r="G721" s="91">
        <f>F721</f>
        <v>0</v>
      </c>
      <c r="H721" s="158"/>
      <c r="I721" s="95" t="s">
        <v>525</v>
      </c>
      <c r="J721" s="95" t="str">
        <f>VLOOKUP(I721,Presupuesto!$B$11:$C$565,2,0)</f>
        <v>DECIMOCUARTO MES</v>
      </c>
      <c r="K721" s="92" t="str">
        <f t="shared" si="11"/>
        <v>Desarrollo e Innovación Curricular</v>
      </c>
      <c r="L721" s="92" t="s">
        <v>397</v>
      </c>
    </row>
    <row r="722" spans="3:12" ht="15.75" thickBot="1">
      <c r="C722" s="131" t="s">
        <v>498</v>
      </c>
      <c r="D722" s="194"/>
      <c r="E722" s="146">
        <v>12</v>
      </c>
      <c r="F722" s="253">
        <f>HLOOKUP($C722,$BZ$2:$CM$3,2,0)</f>
        <v>13264.02</v>
      </c>
      <c r="G722" s="107">
        <f>D722*E722*F722</f>
        <v>0</v>
      </c>
      <c r="H722" s="160"/>
      <c r="I722" s="108" t="s">
        <v>502</v>
      </c>
      <c r="J722" s="108" t="str">
        <f>VLOOKUP(I722,Presupuesto!$B$11:$C$565,2,0)</f>
        <v>SUELDOS Y SALARIOS PERMANENTES</v>
      </c>
      <c r="K722" s="92" t="str">
        <f t="shared" si="11"/>
        <v>Desarrollo e Innovación Curricular</v>
      </c>
      <c r="L722" s="92" t="s">
        <v>397</v>
      </c>
    </row>
    <row r="723" spans="3:12">
      <c r="C723" s="166" t="s">
        <v>58</v>
      </c>
      <c r="D723" s="157"/>
      <c r="E723" s="148">
        <v>0</v>
      </c>
      <c r="F723" s="94">
        <f>IF(E722=0,"",(G722/E722)/12*E722)</f>
        <v>0</v>
      </c>
      <c r="G723" s="91">
        <f>F723</f>
        <v>0</v>
      </c>
      <c r="H723" s="158"/>
      <c r="I723" s="110" t="s">
        <v>522</v>
      </c>
      <c r="J723" s="110" t="str">
        <f>VLOOKUP(I723,Presupuesto!$B$11:$C$565,2,0)</f>
        <v>AGUINALDO Y DECIMO CUARTO MES</v>
      </c>
      <c r="K723" s="92" t="str">
        <f t="shared" si="11"/>
        <v>Desarrollo e Innovación Curricular</v>
      </c>
      <c r="L723" s="92" t="s">
        <v>397</v>
      </c>
    </row>
    <row r="724" spans="3:12" ht="15.75" thickBot="1">
      <c r="C724" s="167" t="s">
        <v>59</v>
      </c>
      <c r="D724" s="157"/>
      <c r="E724" s="148">
        <v>0</v>
      </c>
      <c r="F724" s="111">
        <f>IF(E722&lt;6,"",((E722-6)/12)*(G722/E722))</f>
        <v>0</v>
      </c>
      <c r="G724" s="91">
        <f>F724</f>
        <v>0</v>
      </c>
      <c r="H724" s="158"/>
      <c r="I724" s="95" t="s">
        <v>525</v>
      </c>
      <c r="J724" s="95" t="str">
        <f>VLOOKUP(I724,Presupuesto!$B$11:$C$565,2,0)</f>
        <v>DECIMOCUARTO MES</v>
      </c>
      <c r="K724" s="92" t="str">
        <f t="shared" si="11"/>
        <v>Desarrollo e Innovación Curricular</v>
      </c>
      <c r="L724" s="92" t="s">
        <v>397</v>
      </c>
    </row>
    <row r="725" spans="3:12" ht="15.75" thickBot="1">
      <c r="C725" s="131" t="s">
        <v>499</v>
      </c>
      <c r="D725" s="194"/>
      <c r="E725" s="146">
        <v>12</v>
      </c>
      <c r="F725" s="253">
        <f>HLOOKUP($C725,$BZ$2:$CM$3,2,0)</f>
        <v>12379.75</v>
      </c>
      <c r="G725" s="107">
        <f>D725*E725*F725</f>
        <v>0</v>
      </c>
      <c r="H725" s="160"/>
      <c r="I725" s="108" t="s">
        <v>502</v>
      </c>
      <c r="J725" s="108" t="str">
        <f>VLOOKUP(I725,Presupuesto!$B$11:$C$565,2,0)</f>
        <v>SUELDOS Y SALARIOS PERMANENTES</v>
      </c>
      <c r="K725" s="92" t="str">
        <f t="shared" si="11"/>
        <v>Desarrollo e Innovación Curricular</v>
      </c>
      <c r="L725" s="92" t="s">
        <v>397</v>
      </c>
    </row>
    <row r="726" spans="3:12">
      <c r="C726" s="166" t="s">
        <v>58</v>
      </c>
      <c r="D726" s="157"/>
      <c r="E726" s="148">
        <v>0</v>
      </c>
      <c r="F726" s="94">
        <f>IF(E725=0,"",(G725/E725)/12*E725)</f>
        <v>0</v>
      </c>
      <c r="G726" s="91">
        <f>F726</f>
        <v>0</v>
      </c>
      <c r="H726" s="158"/>
      <c r="I726" s="110" t="s">
        <v>522</v>
      </c>
      <c r="J726" s="110" t="str">
        <f>VLOOKUP(I726,Presupuesto!$B$11:$C$565,2,0)</f>
        <v>AGUINALDO Y DECIMO CUARTO MES</v>
      </c>
      <c r="K726" s="92" t="str">
        <f t="shared" si="11"/>
        <v>Desarrollo e Innovación Curricular</v>
      </c>
      <c r="L726" s="92" t="s">
        <v>397</v>
      </c>
    </row>
    <row r="727" spans="3:12" ht="15.75" thickBot="1">
      <c r="C727" s="167" t="s">
        <v>59</v>
      </c>
      <c r="D727" s="157"/>
      <c r="E727" s="148">
        <v>0</v>
      </c>
      <c r="F727" s="111">
        <f>IF(E725&lt;6,"",((E725-6)/12)*(G725/E725))</f>
        <v>0</v>
      </c>
      <c r="G727" s="91">
        <f>F727</f>
        <v>0</v>
      </c>
      <c r="H727" s="158"/>
      <c r="I727" s="95" t="s">
        <v>525</v>
      </c>
      <c r="J727" s="95" t="str">
        <f>VLOOKUP(I727,Presupuesto!$B$11:$C$565,2,0)</f>
        <v>DECIMOCUARTO MES</v>
      </c>
      <c r="K727" s="92" t="str">
        <f t="shared" si="11"/>
        <v>Desarrollo e Innovación Curricular</v>
      </c>
      <c r="L727" s="92" t="s">
        <v>397</v>
      </c>
    </row>
    <row r="728" spans="3:12" ht="15.75" thickBot="1">
      <c r="C728" s="131" t="s">
        <v>500</v>
      </c>
      <c r="D728" s="194"/>
      <c r="E728" s="146">
        <v>12</v>
      </c>
      <c r="F728" s="253">
        <f>HLOOKUP($C728,$BZ$2:$CM$3,2,0)</f>
        <v>439.49</v>
      </c>
      <c r="G728" s="107">
        <f>D728*E728*F728</f>
        <v>0</v>
      </c>
      <c r="H728" s="160"/>
      <c r="I728" s="108" t="s">
        <v>502</v>
      </c>
      <c r="J728" s="108" t="str">
        <f>VLOOKUP(I728,Presupuesto!$B$11:$C$565,2,0)</f>
        <v>SUELDOS Y SALARIOS PERMANENTES</v>
      </c>
      <c r="K728" s="92" t="str">
        <f t="shared" si="11"/>
        <v>Desarrollo e Innovación Curricular</v>
      </c>
      <c r="L728" s="92" t="s">
        <v>397</v>
      </c>
    </row>
    <row r="729" spans="3:12">
      <c r="C729" s="166" t="s">
        <v>58</v>
      </c>
      <c r="D729" s="157"/>
      <c r="E729" s="148">
        <v>0</v>
      </c>
      <c r="F729" s="94">
        <f>IF(E728=0,"",(G728/E728)/12*E728)</f>
        <v>0</v>
      </c>
      <c r="G729" s="91">
        <f>F729</f>
        <v>0</v>
      </c>
      <c r="H729" s="158"/>
      <c r="I729" s="110" t="s">
        <v>522</v>
      </c>
      <c r="J729" s="110" t="str">
        <f>VLOOKUP(I729,Presupuesto!$B$11:$C$565,2,0)</f>
        <v>AGUINALDO Y DECIMO CUARTO MES</v>
      </c>
      <c r="K729" s="92" t="str">
        <f t="shared" si="11"/>
        <v>Desarrollo e Innovación Curricular</v>
      </c>
      <c r="L729" s="92" t="s">
        <v>397</v>
      </c>
    </row>
    <row r="730" spans="3:12" ht="15.75" thickBot="1">
      <c r="C730" s="167" t="s">
        <v>59</v>
      </c>
      <c r="D730" s="157"/>
      <c r="E730" s="148">
        <v>0</v>
      </c>
      <c r="F730" s="111">
        <f>IF(E728&lt;6,"",((E728-6)/12)*(G728/E728))</f>
        <v>0</v>
      </c>
      <c r="G730" s="91">
        <f>F730</f>
        <v>0</v>
      </c>
      <c r="H730" s="158"/>
      <c r="I730" s="95" t="s">
        <v>525</v>
      </c>
      <c r="J730" s="95" t="str">
        <f>VLOOKUP(I730,Presupuesto!$B$11:$C$565,2,0)</f>
        <v>DECIMOCUARTO MES</v>
      </c>
      <c r="K730" s="92" t="str">
        <f t="shared" si="11"/>
        <v>Desarrollo e Innovación Curricular</v>
      </c>
      <c r="L730" s="92" t="s">
        <v>397</v>
      </c>
    </row>
    <row r="731" spans="3:12" ht="15.75" thickBot="1">
      <c r="C731" s="131" t="s">
        <v>501</v>
      </c>
      <c r="D731" s="194"/>
      <c r="E731" s="146">
        <v>12</v>
      </c>
      <c r="F731" s="253">
        <f>HLOOKUP($C731,$BZ$2:$CM$3,2,0)</f>
        <v>1904.46</v>
      </c>
      <c r="G731" s="107">
        <f>D731*E731*F731</f>
        <v>0</v>
      </c>
      <c r="H731" s="160"/>
      <c r="I731" s="108" t="s">
        <v>502</v>
      </c>
      <c r="J731" s="108" t="str">
        <f>VLOOKUP(I731,Presupuesto!$B$11:$C$565,2,0)</f>
        <v>SUELDOS Y SALARIOS PERMANENTES</v>
      </c>
      <c r="K731" s="92" t="str">
        <f t="shared" si="11"/>
        <v>Desarrollo e Innovación Curricular</v>
      </c>
      <c r="L731" s="92" t="s">
        <v>397</v>
      </c>
    </row>
    <row r="732" spans="3:12">
      <c r="C732" s="166" t="s">
        <v>58</v>
      </c>
      <c r="D732" s="157"/>
      <c r="E732" s="148">
        <v>0</v>
      </c>
      <c r="F732" s="94">
        <f>IF(E731=0,"",(G731/E731)/12*E731)</f>
        <v>0</v>
      </c>
      <c r="G732" s="91">
        <f>F732</f>
        <v>0</v>
      </c>
      <c r="H732" s="158"/>
      <c r="I732" s="110" t="s">
        <v>522</v>
      </c>
      <c r="J732" s="110" t="str">
        <f>VLOOKUP(I732,Presupuesto!$B$11:$C$565,2,0)</f>
        <v>AGUINALDO Y DECIMO CUARTO MES</v>
      </c>
      <c r="K732" s="92" t="str">
        <f t="shared" si="11"/>
        <v>Desarrollo e Innovación Curricular</v>
      </c>
      <c r="L732" s="92" t="s">
        <v>397</v>
      </c>
    </row>
    <row r="733" spans="3:12" ht="15.75" thickBot="1">
      <c r="C733" s="167" t="s">
        <v>59</v>
      </c>
      <c r="D733" s="157"/>
      <c r="E733" s="148">
        <v>0</v>
      </c>
      <c r="F733" s="111">
        <f>IF(E731&lt;6,"",((E731-6)/12)*(G731/E731))</f>
        <v>0</v>
      </c>
      <c r="G733" s="91">
        <f>F733</f>
        <v>0</v>
      </c>
      <c r="H733" s="158"/>
      <c r="I733" s="95" t="s">
        <v>525</v>
      </c>
      <c r="J733" s="95" t="str">
        <f>VLOOKUP(I733,Presupuesto!$B$11:$C$565,2,0)</f>
        <v>DECIMOCUARTO MES</v>
      </c>
      <c r="K733" s="92" t="str">
        <f t="shared" si="11"/>
        <v>Desarrollo e Innovación Curricular</v>
      </c>
      <c r="L733" s="92" t="s">
        <v>397</v>
      </c>
    </row>
    <row r="734" spans="3:12" ht="15.75" thickBot="1">
      <c r="C734" s="134" t="s">
        <v>84</v>
      </c>
      <c r="D734" s="194"/>
      <c r="E734" s="146">
        <v>12</v>
      </c>
      <c r="F734" s="133">
        <v>30000</v>
      </c>
      <c r="G734" s="107">
        <f>D734*E734*F734</f>
        <v>0</v>
      </c>
      <c r="H734" s="160"/>
      <c r="I734" s="108" t="s">
        <v>570</v>
      </c>
      <c r="J734" s="108" t="str">
        <f>VLOOKUP(I734,Presupuesto!$B$11:$C$565,2,0)</f>
        <v>CONTRATOS ESPECIALES</v>
      </c>
      <c r="K734" s="92" t="str">
        <f t="shared" si="11"/>
        <v>Desarrollo e Innovación Curricular</v>
      </c>
      <c r="L734" s="92" t="s">
        <v>397</v>
      </c>
    </row>
    <row r="735" spans="3:12">
      <c r="C735" s="166" t="s">
        <v>58</v>
      </c>
      <c r="D735" s="157"/>
      <c r="E735" s="148">
        <v>0</v>
      </c>
      <c r="F735" s="111">
        <f>IF(E734=0,"",(G734/E734)/12*E734)</f>
        <v>0</v>
      </c>
      <c r="G735" s="91">
        <f>F735</f>
        <v>0</v>
      </c>
      <c r="H735" s="158"/>
      <c r="I735" s="95" t="s">
        <v>570</v>
      </c>
      <c r="J735" s="95" t="str">
        <f>VLOOKUP(I735,Presupuesto!$B$11:$C$565,2,0)</f>
        <v>CONTRATOS ESPECIALES</v>
      </c>
      <c r="K735" s="92" t="str">
        <f t="shared" si="11"/>
        <v>Desarrollo e Innovación Curricular</v>
      </c>
      <c r="L735" s="92" t="s">
        <v>396</v>
      </c>
    </row>
    <row r="736" spans="3:12" ht="15.75" thickBot="1">
      <c r="C736" s="167" t="s">
        <v>59</v>
      </c>
      <c r="D736" s="157"/>
      <c r="E736" s="148">
        <v>0</v>
      </c>
      <c r="F736" s="94">
        <f>IF(E734&lt;6,"",((E734-6)/12)*(G734/E734))</f>
        <v>0</v>
      </c>
      <c r="G736" s="91">
        <f>F736</f>
        <v>0</v>
      </c>
      <c r="H736" s="158"/>
      <c r="I736" s="95" t="s">
        <v>570</v>
      </c>
      <c r="J736" s="95" t="str">
        <f>VLOOKUP(I736,Presupuesto!$B$11:$C$565,2,0)</f>
        <v>CONTRATOS ESPECIALES</v>
      </c>
      <c r="K736" s="92" t="str">
        <f t="shared" si="11"/>
        <v>Desarrollo e Innovación Curricular</v>
      </c>
      <c r="L736" s="92" t="s">
        <v>401</v>
      </c>
    </row>
    <row r="737" spans="3:12" ht="15.75" thickBot="1">
      <c r="C737" s="134" t="s">
        <v>60</v>
      </c>
      <c r="D737" s="194"/>
      <c r="E737" s="146">
        <v>12</v>
      </c>
      <c r="F737" s="112">
        <v>30000</v>
      </c>
      <c r="G737" s="107">
        <f>D737*E737*F737</f>
        <v>0</v>
      </c>
      <c r="H737" s="160"/>
      <c r="I737" s="108" t="s">
        <v>711</v>
      </c>
      <c r="J737" s="108" t="str">
        <f>VLOOKUP(I737,Presupuesto!$B$11:$C$565,2,0)</f>
        <v>OTROS SERVICIOS TECNICOS Y PROFESIONALES</v>
      </c>
      <c r="K737" s="92" t="str">
        <f t="shared" si="11"/>
        <v>Desarrollo e Innovación Curricular</v>
      </c>
      <c r="L737" s="92" t="s">
        <v>396</v>
      </c>
    </row>
    <row r="738" spans="3:12">
      <c r="C738" s="166" t="s">
        <v>58</v>
      </c>
      <c r="D738" s="157"/>
      <c r="E738" s="148">
        <v>0</v>
      </c>
      <c r="F738" s="94">
        <v>0</v>
      </c>
      <c r="G738" s="91">
        <f>F738</f>
        <v>0</v>
      </c>
      <c r="H738" s="158"/>
      <c r="I738" s="95" t="s">
        <v>711</v>
      </c>
      <c r="J738" s="95" t="str">
        <f>VLOOKUP(I738,Presupuesto!$B$11:$C$565,2,0)</f>
        <v>OTROS SERVICIOS TECNICOS Y PROFESIONALES</v>
      </c>
      <c r="K738" s="92" t="str">
        <f t="shared" si="11"/>
        <v>Desarrollo e Innovación Curricular</v>
      </c>
      <c r="L738" s="92" t="s">
        <v>396</v>
      </c>
    </row>
    <row r="739" spans="3:12" ht="15.75" thickBot="1">
      <c r="C739" s="167" t="s">
        <v>59</v>
      </c>
      <c r="D739" s="157"/>
      <c r="E739" s="148">
        <v>0</v>
      </c>
      <c r="F739" s="94">
        <v>0</v>
      </c>
      <c r="G739" s="91">
        <f>F739</f>
        <v>0</v>
      </c>
      <c r="H739" s="158"/>
      <c r="I739" s="95" t="s">
        <v>711</v>
      </c>
      <c r="J739" s="95" t="str">
        <f>VLOOKUP(I739,Presupuesto!$B$11:$C$565,2,0)</f>
        <v>OTROS SERVICIOS TECNICOS Y PROFESIONALES</v>
      </c>
      <c r="K739" s="92" t="str">
        <f t="shared" si="11"/>
        <v>Desarrollo e Innovación Curricular</v>
      </c>
      <c r="L739" s="92" t="s">
        <v>396</v>
      </c>
    </row>
    <row r="740" spans="3:12" ht="15.75" thickBot="1">
      <c r="C740" s="134" t="s">
        <v>61</v>
      </c>
      <c r="D740" s="194"/>
      <c r="E740" s="146">
        <v>12</v>
      </c>
      <c r="F740" s="112">
        <v>30000</v>
      </c>
      <c r="G740" s="107">
        <f>D740*E740*F740</f>
        <v>0</v>
      </c>
      <c r="H740" s="160"/>
      <c r="I740" s="108" t="s">
        <v>502</v>
      </c>
      <c r="J740" s="108" t="str">
        <f>VLOOKUP(I740,Presupuesto!$B$11:$C$565,2,0)</f>
        <v>SUELDOS Y SALARIOS PERMANENTES</v>
      </c>
      <c r="K740" s="92" t="str">
        <f t="shared" si="11"/>
        <v>Desarrollo e Innovación Curricular</v>
      </c>
      <c r="L740" s="92" t="s">
        <v>396</v>
      </c>
    </row>
    <row r="741" spans="3:12">
      <c r="C741" s="166" t="s">
        <v>58</v>
      </c>
      <c r="D741" s="164"/>
      <c r="E741" s="125">
        <v>0</v>
      </c>
      <c r="F741" s="113">
        <f>IF(E740=0,"",(G740/E740)/12*E740)</f>
        <v>0</v>
      </c>
      <c r="G741" s="114">
        <f>F741</f>
        <v>0</v>
      </c>
      <c r="H741" s="158"/>
      <c r="I741" s="95" t="s">
        <v>522</v>
      </c>
      <c r="J741" s="95" t="str">
        <f>VLOOKUP(I741,Presupuesto!$B$11:$C$565,2,0)</f>
        <v>AGUINALDO Y DECIMO CUARTO MES</v>
      </c>
      <c r="K741" s="92" t="str">
        <f t="shared" si="11"/>
        <v>Desarrollo e Innovación Curricular</v>
      </c>
      <c r="L741" s="92" t="s">
        <v>396</v>
      </c>
    </row>
    <row r="742" spans="3:12" ht="15.75" thickBot="1">
      <c r="C742" s="168" t="s">
        <v>59</v>
      </c>
      <c r="D742" s="156"/>
      <c r="E742" s="126">
        <v>0</v>
      </c>
      <c r="F742" s="99">
        <f>IF(E740&lt;6,"",((E740-6)/12)*(G740/E740))</f>
        <v>0</v>
      </c>
      <c r="G742" s="99">
        <f>F742</f>
        <v>0</v>
      </c>
      <c r="H742" s="156"/>
      <c r="I742" s="100" t="s">
        <v>525</v>
      </c>
      <c r="J742" s="118" t="str">
        <f>VLOOKUP(I742,Presupuesto!$B$11:$C$565,2,0)</f>
        <v>DECIMOCUARTO MES</v>
      </c>
      <c r="K742" s="100" t="str">
        <f t="shared" si="11"/>
        <v>Desarrollo e Innovación Curricular</v>
      </c>
      <c r="L742" s="118" t="s">
        <v>396</v>
      </c>
    </row>
    <row r="745" spans="3:12">
      <c r="C745" s="69" t="s">
        <v>54</v>
      </c>
      <c r="D745" s="73"/>
      <c r="E745" s="69"/>
      <c r="F745" s="69"/>
      <c r="G745" s="69"/>
      <c r="H745" s="73"/>
      <c r="I745" s="69"/>
      <c r="J745" s="69"/>
    </row>
    <row r="746" spans="3:12" ht="15.75" thickBot="1">
      <c r="C746" s="172"/>
      <c r="D746" s="73"/>
      <c r="E746" s="172"/>
      <c r="F746" s="172"/>
      <c r="G746" s="172"/>
      <c r="H746" s="73"/>
      <c r="I746" s="172"/>
      <c r="J746" s="172"/>
    </row>
    <row r="747" spans="3:12" ht="15.75" thickBot="1">
      <c r="C747" s="68" t="s">
        <v>43</v>
      </c>
      <c r="D747" s="30">
        <f>SUM(G754:G804)</f>
        <v>0</v>
      </c>
      <c r="E747" s="87"/>
      <c r="F747" s="87"/>
      <c r="G747" s="87"/>
      <c r="H747" s="70"/>
      <c r="I747" s="70"/>
      <c r="J747" s="70"/>
    </row>
    <row r="748" spans="3:12">
      <c r="D748" s="31"/>
      <c r="E748" s="87"/>
      <c r="F748" s="87"/>
      <c r="G748" s="87"/>
      <c r="H748" s="70"/>
      <c r="I748" s="70"/>
      <c r="J748" s="70"/>
    </row>
    <row r="749" spans="3:12">
      <c r="D749" s="31"/>
      <c r="E749" s="87"/>
      <c r="F749" s="87"/>
      <c r="G749" s="87"/>
      <c r="H749" s="70"/>
      <c r="I749" s="70"/>
      <c r="J749" s="70"/>
    </row>
    <row r="750" spans="3:12" ht="15.75">
      <c r="C750" s="199" t="s">
        <v>394</v>
      </c>
      <c r="D750" s="200"/>
      <c r="E750" s="87"/>
      <c r="F750" s="87"/>
      <c r="G750" s="87"/>
      <c r="H750" s="70"/>
      <c r="I750" s="70"/>
      <c r="J750" s="70"/>
    </row>
    <row r="751" spans="3:12" ht="18.75">
      <c r="C751" s="203" t="e">
        <f>IFERROR(VLOOKUP(D750,'Desarrollo e Innov. Curricular'!$G:$H,2,FALSE),IFERROR(VLOOKUP(D750,'Investigación Científica'!$G:$H,2,FALSE),IFERROR(VLOOKUP(D750,'Vinculación Univ. Sociedad'!$G:$H,2,FALSE),IFERROR(VLOOKUP(D750,'Docencia y Profesorado Universi'!$G:$H,2,FALSE),IFERROR(VLOOKUP(D750,'Estudiantes y Graduados'!$G:$H,2,FALSE),IFERROR(VLOOKUP(D750,'10Gestion Administrativa'!$G:$H,2,FALSE),IFERROR(VLOOKUP(D750,'Gestión Académica'!$G:$H,2,FALSE),IFERROR(VLOOKUP(D750,'Aseguramiento de la Calidad'!$G:$H,2,FALSE),IFERROR(VLOOKUP(D750,'Gestión del Conocimiento'!$G:$H,2,FALSE),IFERROR(VLOOKUP(D750,'Gobernabilidad y Procesos...'!$G:$H,2,FALSE),IFERROR(VLOOKUP(D750,'Gestión del Talento Humano'!$G:$H,2,FALSE),IFERROR(VLOOKUP(D750,'Internacionalización de la E.S.'!$G:$H,2,FALSE),IFERROR(VLOOKUP(D750,'Cultura de Innovación Insti...'!$G:$H,2,FALSE),VLOOKUP(D750,'Lo Esencial de la Reforma Univ.'!$G:$H,2,0))))))))))))))</f>
        <v>#N/A</v>
      </c>
      <c r="D751" s="31"/>
      <c r="E751" s="87"/>
      <c r="F751" s="87"/>
      <c r="G751" s="87"/>
      <c r="H751" s="70"/>
      <c r="I751" s="70"/>
      <c r="J751" s="70"/>
    </row>
    <row r="752" spans="3:12" ht="15.75" thickBot="1">
      <c r="C752" s="172"/>
      <c r="D752" s="31"/>
      <c r="E752" s="87"/>
      <c r="F752" s="87"/>
      <c r="G752" s="87"/>
      <c r="H752" s="70"/>
      <c r="I752" s="70"/>
      <c r="J752" s="70"/>
    </row>
    <row r="753" spans="3:12" ht="30.75" thickBot="1">
      <c r="C753" s="128" t="s">
        <v>44</v>
      </c>
      <c r="D753" s="132" t="s">
        <v>55</v>
      </c>
      <c r="E753" s="165" t="s">
        <v>56</v>
      </c>
      <c r="F753" s="132" t="s">
        <v>57</v>
      </c>
      <c r="G753" s="129" t="s">
        <v>27</v>
      </c>
      <c r="H753" s="127" t="s">
        <v>133</v>
      </c>
      <c r="I753" s="130" t="s">
        <v>46</v>
      </c>
      <c r="J753" s="130" t="s">
        <v>134</v>
      </c>
      <c r="K753" s="130" t="s">
        <v>412</v>
      </c>
      <c r="L753" s="130" t="s">
        <v>413</v>
      </c>
    </row>
    <row r="754" spans="3:12" ht="15.75" thickBot="1">
      <c r="C754" s="131" t="s">
        <v>488</v>
      </c>
      <c r="D754" s="194"/>
      <c r="E754" s="146">
        <v>12</v>
      </c>
      <c r="F754" s="253">
        <f>HLOOKUP($C754,$BZ$2:$CM$3,2,0)</f>
        <v>41436.800000000003</v>
      </c>
      <c r="G754" s="107">
        <f>D754*E754*F754</f>
        <v>0</v>
      </c>
      <c r="H754" s="160"/>
      <c r="I754" s="108" t="s">
        <v>502</v>
      </c>
      <c r="J754" s="108" t="str">
        <f>VLOOKUP(I754,Presupuesto!$B$11:$C$565,2,0)</f>
        <v>SUELDOS Y SALARIOS PERMANENTES</v>
      </c>
      <c r="K754" s="213" t="s">
        <v>1371</v>
      </c>
      <c r="L754" s="92" t="s">
        <v>396</v>
      </c>
    </row>
    <row r="755" spans="3:12">
      <c r="C755" s="166" t="s">
        <v>58</v>
      </c>
      <c r="D755" s="157"/>
      <c r="E755" s="148">
        <v>0</v>
      </c>
      <c r="F755" s="94">
        <f>IF(E754=0,"",(G754/E754)/12*E754)</f>
        <v>0</v>
      </c>
      <c r="G755" s="91">
        <f>F755</f>
        <v>0</v>
      </c>
      <c r="H755" s="158" t="s">
        <v>1430</v>
      </c>
      <c r="I755" s="110" t="s">
        <v>522</v>
      </c>
      <c r="J755" s="110" t="str">
        <f>VLOOKUP(I755,Presupuesto!$B$11:$C$565,2,0)</f>
        <v>AGUINALDO Y DECIMO CUARTO MES</v>
      </c>
      <c r="K755" s="92" t="str">
        <f>$K$17</f>
        <v>Desarrollo e Innovación Curricular</v>
      </c>
      <c r="L755" s="92" t="s">
        <v>414</v>
      </c>
    </row>
    <row r="756" spans="3:12" ht="15.75" thickBot="1">
      <c r="C756" s="167" t="s">
        <v>59</v>
      </c>
      <c r="D756" s="157"/>
      <c r="E756" s="148">
        <v>0</v>
      </c>
      <c r="F756" s="111">
        <f>IF(E754&lt;6,"",((E754-6)/12)*(G754/E754))</f>
        <v>0</v>
      </c>
      <c r="G756" s="91">
        <f>F756</f>
        <v>0</v>
      </c>
      <c r="H756" s="158"/>
      <c r="I756" s="95" t="s">
        <v>525</v>
      </c>
      <c r="J756" s="95" t="str">
        <f>VLOOKUP(I756,Presupuesto!$B$11:$C$565,2,0)</f>
        <v>DECIMOCUARTO MES</v>
      </c>
      <c r="K756" s="92" t="str">
        <f t="shared" ref="K756:K804" si="12">$K$17</f>
        <v>Desarrollo e Innovación Curricular</v>
      </c>
      <c r="L756" s="92" t="s">
        <v>397</v>
      </c>
    </row>
    <row r="757" spans="3:12" ht="15.75" thickBot="1">
      <c r="C757" s="131" t="s">
        <v>489</v>
      </c>
      <c r="D757" s="194"/>
      <c r="E757" s="146">
        <v>12</v>
      </c>
      <c r="F757" s="253">
        <f>HLOOKUP($C757,$BZ$2:$CM$3,2,0)</f>
        <v>37669.82</v>
      </c>
      <c r="G757" s="107">
        <f>D757*E757*F757</f>
        <v>0</v>
      </c>
      <c r="H757" s="160"/>
      <c r="I757" s="108" t="s">
        <v>502</v>
      </c>
      <c r="J757" s="108" t="str">
        <f>VLOOKUP(I757,Presupuesto!$B$11:$C$565,2,0)</f>
        <v>SUELDOS Y SALARIOS PERMANENTES</v>
      </c>
      <c r="K757" s="92" t="str">
        <f t="shared" si="12"/>
        <v>Desarrollo e Innovación Curricular</v>
      </c>
      <c r="L757" s="92" t="s">
        <v>397</v>
      </c>
    </row>
    <row r="758" spans="3:12">
      <c r="C758" s="166" t="s">
        <v>58</v>
      </c>
      <c r="D758" s="157"/>
      <c r="E758" s="148">
        <v>0</v>
      </c>
      <c r="F758" s="94">
        <f>IF(E757=0,"",(G757/E757)/12*E757)</f>
        <v>0</v>
      </c>
      <c r="G758" s="91">
        <f>F758</f>
        <v>0</v>
      </c>
      <c r="H758" s="158"/>
      <c r="I758" s="110" t="s">
        <v>522</v>
      </c>
      <c r="J758" s="110" t="str">
        <f>VLOOKUP(I758,Presupuesto!$B$11:$C$565,2,0)</f>
        <v>AGUINALDO Y DECIMO CUARTO MES</v>
      </c>
      <c r="K758" s="92" t="str">
        <f t="shared" si="12"/>
        <v>Desarrollo e Innovación Curricular</v>
      </c>
      <c r="L758" s="92" t="s">
        <v>397</v>
      </c>
    </row>
    <row r="759" spans="3:12" ht="15.75" thickBot="1">
      <c r="C759" s="167" t="s">
        <v>59</v>
      </c>
      <c r="D759" s="157"/>
      <c r="E759" s="148">
        <v>0</v>
      </c>
      <c r="F759" s="111">
        <f>IF(E757&lt;6,"",((E757-6)/12)*(G757/E757))</f>
        <v>0</v>
      </c>
      <c r="G759" s="91">
        <f>F759</f>
        <v>0</v>
      </c>
      <c r="H759" s="158"/>
      <c r="I759" s="95" t="s">
        <v>525</v>
      </c>
      <c r="J759" s="95" t="str">
        <f>VLOOKUP(I759,Presupuesto!$B$11:$C$565,2,0)</f>
        <v>DECIMOCUARTO MES</v>
      </c>
      <c r="K759" s="92" t="str">
        <f t="shared" si="12"/>
        <v>Desarrollo e Innovación Curricular</v>
      </c>
      <c r="L759" s="92" t="s">
        <v>397</v>
      </c>
    </row>
    <row r="760" spans="3:12" ht="15.75" thickBot="1">
      <c r="C760" s="131" t="s">
        <v>490</v>
      </c>
      <c r="D760" s="194"/>
      <c r="E760" s="146">
        <v>12</v>
      </c>
      <c r="F760" s="253">
        <f>HLOOKUP($C760,$BZ$2:$CM$3,2,0)</f>
        <v>33902.839999999997</v>
      </c>
      <c r="G760" s="107">
        <f>D760*E760*F760</f>
        <v>0</v>
      </c>
      <c r="H760" s="160"/>
      <c r="I760" s="108" t="s">
        <v>502</v>
      </c>
      <c r="J760" s="108" t="str">
        <f>VLOOKUP(I760,Presupuesto!$B$11:$C$565,2,0)</f>
        <v>SUELDOS Y SALARIOS PERMANENTES</v>
      </c>
      <c r="K760" s="92" t="str">
        <f t="shared" si="12"/>
        <v>Desarrollo e Innovación Curricular</v>
      </c>
      <c r="L760" s="92" t="s">
        <v>397</v>
      </c>
    </row>
    <row r="761" spans="3:12">
      <c r="C761" s="166" t="s">
        <v>58</v>
      </c>
      <c r="D761" s="157"/>
      <c r="E761" s="148">
        <v>0</v>
      </c>
      <c r="F761" s="94">
        <f>IF(E760=0,"",(G760/E760)/12*E760)</f>
        <v>0</v>
      </c>
      <c r="G761" s="91">
        <f>F761</f>
        <v>0</v>
      </c>
      <c r="H761" s="158"/>
      <c r="I761" s="110" t="s">
        <v>522</v>
      </c>
      <c r="J761" s="110" t="str">
        <f>VLOOKUP(I761,Presupuesto!$B$11:$C$565,2,0)</f>
        <v>AGUINALDO Y DECIMO CUARTO MES</v>
      </c>
      <c r="K761" s="92" t="str">
        <f t="shared" si="12"/>
        <v>Desarrollo e Innovación Curricular</v>
      </c>
      <c r="L761" s="92" t="s">
        <v>397</v>
      </c>
    </row>
    <row r="762" spans="3:12" ht="15.75" thickBot="1">
      <c r="C762" s="167" t="s">
        <v>59</v>
      </c>
      <c r="D762" s="157"/>
      <c r="E762" s="148">
        <v>0</v>
      </c>
      <c r="F762" s="111">
        <f>IF(E760&lt;6,"",((E760-6)/12)*(G760/E760))</f>
        <v>0</v>
      </c>
      <c r="G762" s="91">
        <f>F762</f>
        <v>0</v>
      </c>
      <c r="H762" s="158"/>
      <c r="I762" s="95" t="s">
        <v>525</v>
      </c>
      <c r="J762" s="95" t="str">
        <f>VLOOKUP(I762,Presupuesto!$B$11:$C$565,2,0)</f>
        <v>DECIMOCUARTO MES</v>
      </c>
      <c r="K762" s="92" t="str">
        <f t="shared" si="12"/>
        <v>Desarrollo e Innovación Curricular</v>
      </c>
      <c r="L762" s="92" t="s">
        <v>397</v>
      </c>
    </row>
    <row r="763" spans="3:12" ht="15.75" thickBot="1">
      <c r="C763" s="131" t="s">
        <v>491</v>
      </c>
      <c r="D763" s="194"/>
      <c r="E763" s="146">
        <v>12</v>
      </c>
      <c r="F763" s="253">
        <f>HLOOKUP($C763,$BZ$2:$CM$3,2,0)</f>
        <v>30135.85</v>
      </c>
      <c r="G763" s="107">
        <f>D763*E763*F763</f>
        <v>0</v>
      </c>
      <c r="H763" s="160"/>
      <c r="I763" s="108" t="s">
        <v>502</v>
      </c>
      <c r="J763" s="108" t="str">
        <f>VLOOKUP(I763,Presupuesto!$B$11:$C$565,2,0)</f>
        <v>SUELDOS Y SALARIOS PERMANENTES</v>
      </c>
      <c r="K763" s="92" t="str">
        <f t="shared" si="12"/>
        <v>Desarrollo e Innovación Curricular</v>
      </c>
      <c r="L763" s="92" t="s">
        <v>397</v>
      </c>
    </row>
    <row r="764" spans="3:12">
      <c r="C764" s="166" t="s">
        <v>58</v>
      </c>
      <c r="D764" s="157"/>
      <c r="E764" s="148">
        <v>0</v>
      </c>
      <c r="F764" s="94">
        <f>IF(E763=0,"",(G763/E763)/12*E763)</f>
        <v>0</v>
      </c>
      <c r="G764" s="91">
        <f>F764</f>
        <v>0</v>
      </c>
      <c r="H764" s="158"/>
      <c r="I764" s="110" t="s">
        <v>522</v>
      </c>
      <c r="J764" s="110" t="str">
        <f>VLOOKUP(I764,Presupuesto!$B$11:$C$565,2,0)</f>
        <v>AGUINALDO Y DECIMO CUARTO MES</v>
      </c>
      <c r="K764" s="92" t="str">
        <f t="shared" si="12"/>
        <v>Desarrollo e Innovación Curricular</v>
      </c>
      <c r="L764" s="92" t="s">
        <v>397</v>
      </c>
    </row>
    <row r="765" spans="3:12" ht="15.75" thickBot="1">
      <c r="C765" s="167" t="s">
        <v>59</v>
      </c>
      <c r="D765" s="157"/>
      <c r="E765" s="148">
        <v>0</v>
      </c>
      <c r="F765" s="111">
        <f>IF(E763&lt;6,"",((E763-6)/12)*(G763/E763))</f>
        <v>0</v>
      </c>
      <c r="G765" s="91">
        <f>F765</f>
        <v>0</v>
      </c>
      <c r="H765" s="158"/>
      <c r="I765" s="95" t="s">
        <v>525</v>
      </c>
      <c r="J765" s="95" t="str">
        <f>VLOOKUP(I765,Presupuesto!$B$11:$C$565,2,0)</f>
        <v>DECIMOCUARTO MES</v>
      </c>
      <c r="K765" s="92" t="str">
        <f t="shared" si="12"/>
        <v>Desarrollo e Innovación Curricular</v>
      </c>
      <c r="L765" s="92" t="s">
        <v>397</v>
      </c>
    </row>
    <row r="766" spans="3:12" ht="15.75" thickBot="1">
      <c r="C766" s="131" t="s">
        <v>492</v>
      </c>
      <c r="D766" s="194"/>
      <c r="E766" s="146">
        <v>12</v>
      </c>
      <c r="F766" s="253">
        <f>HLOOKUP($C766,$BZ$2:$CM$3,2,0)</f>
        <v>28252.36</v>
      </c>
      <c r="G766" s="107">
        <f>D766*E766*F766</f>
        <v>0</v>
      </c>
      <c r="H766" s="160"/>
      <c r="I766" s="108" t="s">
        <v>502</v>
      </c>
      <c r="J766" s="108" t="str">
        <f>VLOOKUP(I766,Presupuesto!$B$11:$C$565,2,0)</f>
        <v>SUELDOS Y SALARIOS PERMANENTES</v>
      </c>
      <c r="K766" s="92" t="str">
        <f t="shared" si="12"/>
        <v>Desarrollo e Innovación Curricular</v>
      </c>
      <c r="L766" s="92" t="s">
        <v>397</v>
      </c>
    </row>
    <row r="767" spans="3:12">
      <c r="C767" s="166" t="s">
        <v>58</v>
      </c>
      <c r="D767" s="157"/>
      <c r="E767" s="148">
        <v>0</v>
      </c>
      <c r="F767" s="94">
        <f>IF(E766=0,"",(G766/E766)/12*E766)</f>
        <v>0</v>
      </c>
      <c r="G767" s="91">
        <f>F767</f>
        <v>0</v>
      </c>
      <c r="H767" s="158"/>
      <c r="I767" s="110" t="s">
        <v>522</v>
      </c>
      <c r="J767" s="110" t="str">
        <f>VLOOKUP(I767,Presupuesto!$B$11:$C$565,2,0)</f>
        <v>AGUINALDO Y DECIMO CUARTO MES</v>
      </c>
      <c r="K767" s="92" t="str">
        <f t="shared" si="12"/>
        <v>Desarrollo e Innovación Curricular</v>
      </c>
      <c r="L767" s="92" t="s">
        <v>397</v>
      </c>
    </row>
    <row r="768" spans="3:12" ht="15.75" thickBot="1">
      <c r="C768" s="167" t="s">
        <v>59</v>
      </c>
      <c r="D768" s="157"/>
      <c r="E768" s="148">
        <v>0</v>
      </c>
      <c r="F768" s="111">
        <f>IF(E766&lt;6,"",((E766-6)/12)*(G766/E766))</f>
        <v>0</v>
      </c>
      <c r="G768" s="91">
        <f>F768</f>
        <v>0</v>
      </c>
      <c r="H768" s="158"/>
      <c r="I768" s="95" t="s">
        <v>525</v>
      </c>
      <c r="J768" s="95" t="str">
        <f>VLOOKUP(I768,Presupuesto!$B$11:$C$565,2,0)</f>
        <v>DECIMOCUARTO MES</v>
      </c>
      <c r="K768" s="92" t="str">
        <f t="shared" si="12"/>
        <v>Desarrollo e Innovación Curricular</v>
      </c>
      <c r="L768" s="92" t="s">
        <v>397</v>
      </c>
    </row>
    <row r="769" spans="3:12" ht="15.75" thickBot="1">
      <c r="C769" s="131" t="s">
        <v>493</v>
      </c>
      <c r="D769" s="194"/>
      <c r="E769" s="146">
        <v>13</v>
      </c>
      <c r="F769" s="253">
        <f>HLOOKUP($C769,$BZ$2:$CM$3,2,0)</f>
        <v>26368.87</v>
      </c>
      <c r="G769" s="107">
        <f>D769*E769*F769</f>
        <v>0</v>
      </c>
      <c r="H769" s="160" t="s">
        <v>131</v>
      </c>
      <c r="I769" s="108" t="s">
        <v>502</v>
      </c>
      <c r="J769" s="108" t="str">
        <f>VLOOKUP(I769,Presupuesto!$B$11:$C$565,2,0)</f>
        <v>SUELDOS Y SALARIOS PERMANENTES</v>
      </c>
      <c r="K769" s="92" t="str">
        <f t="shared" si="12"/>
        <v>Desarrollo e Innovación Curricular</v>
      </c>
      <c r="L769" s="92" t="s">
        <v>397</v>
      </c>
    </row>
    <row r="770" spans="3:12">
      <c r="C770" s="166" t="s">
        <v>58</v>
      </c>
      <c r="D770" s="157"/>
      <c r="E770" s="148">
        <v>0</v>
      </c>
      <c r="F770" s="94">
        <f>IF(E769=0,"",(G769/E769)/12*E769)</f>
        <v>0</v>
      </c>
      <c r="G770" s="91">
        <f>F770</f>
        <v>0</v>
      </c>
      <c r="H770" s="158" t="s">
        <v>131</v>
      </c>
      <c r="I770" s="110" t="s">
        <v>522</v>
      </c>
      <c r="J770" s="110" t="str">
        <f>VLOOKUP(I770,Presupuesto!$B$11:$C$565,2,0)</f>
        <v>AGUINALDO Y DECIMO CUARTO MES</v>
      </c>
      <c r="K770" s="92" t="str">
        <f t="shared" si="12"/>
        <v>Desarrollo e Innovación Curricular</v>
      </c>
      <c r="L770" s="92" t="s">
        <v>397</v>
      </c>
    </row>
    <row r="771" spans="3:12" ht="15.75" thickBot="1">
      <c r="C771" s="167" t="s">
        <v>59</v>
      </c>
      <c r="D771" s="157"/>
      <c r="E771" s="148">
        <v>0</v>
      </c>
      <c r="F771" s="111">
        <f>IF(E769&lt;6,"",((E769-6)/12)*(G769/E769))</f>
        <v>0</v>
      </c>
      <c r="G771" s="91">
        <f>F771</f>
        <v>0</v>
      </c>
      <c r="H771" s="158" t="s">
        <v>131</v>
      </c>
      <c r="I771" s="95" t="s">
        <v>525</v>
      </c>
      <c r="J771" s="95" t="str">
        <f>VLOOKUP(I771,Presupuesto!$B$11:$C$565,2,0)</f>
        <v>DECIMOCUARTO MES</v>
      </c>
      <c r="K771" s="92" t="str">
        <f t="shared" si="12"/>
        <v>Desarrollo e Innovación Curricular</v>
      </c>
      <c r="L771" s="92" t="s">
        <v>397</v>
      </c>
    </row>
    <row r="772" spans="3:12" ht="15.75" thickBot="1">
      <c r="C772" s="131" t="s">
        <v>494</v>
      </c>
      <c r="D772" s="194"/>
      <c r="E772" s="146">
        <v>12</v>
      </c>
      <c r="F772" s="253">
        <f>HLOOKUP($C772,$BZ$2:$CM$3,2,0)</f>
        <v>17893.16</v>
      </c>
      <c r="G772" s="107">
        <f>D772*E772*F772</f>
        <v>0</v>
      </c>
      <c r="H772" s="160"/>
      <c r="I772" s="108" t="s">
        <v>502</v>
      </c>
      <c r="J772" s="108" t="str">
        <f>VLOOKUP(I772,Presupuesto!$B$11:$C$565,2,0)</f>
        <v>SUELDOS Y SALARIOS PERMANENTES</v>
      </c>
      <c r="K772" s="92" t="str">
        <f t="shared" si="12"/>
        <v>Desarrollo e Innovación Curricular</v>
      </c>
      <c r="L772" s="92" t="s">
        <v>397</v>
      </c>
    </row>
    <row r="773" spans="3:12">
      <c r="C773" s="166" t="s">
        <v>58</v>
      </c>
      <c r="D773" s="157"/>
      <c r="E773" s="148">
        <v>0</v>
      </c>
      <c r="F773" s="94">
        <f>IF(E772=0,"",(G772/E772)/12*E772)</f>
        <v>0</v>
      </c>
      <c r="G773" s="91">
        <f>F773</f>
        <v>0</v>
      </c>
      <c r="H773" s="158"/>
      <c r="I773" s="110" t="s">
        <v>522</v>
      </c>
      <c r="J773" s="110" t="str">
        <f>VLOOKUP(I773,Presupuesto!$B$11:$C$565,2,0)</f>
        <v>AGUINALDO Y DECIMO CUARTO MES</v>
      </c>
      <c r="K773" s="92" t="str">
        <f t="shared" si="12"/>
        <v>Desarrollo e Innovación Curricular</v>
      </c>
      <c r="L773" s="92" t="s">
        <v>397</v>
      </c>
    </row>
    <row r="774" spans="3:12" ht="15.75" thickBot="1">
      <c r="C774" s="167" t="s">
        <v>59</v>
      </c>
      <c r="D774" s="157"/>
      <c r="E774" s="148">
        <v>0</v>
      </c>
      <c r="F774" s="111">
        <f>IF(E772&lt;6,"",((E772-6)/12)*(G772/E772))</f>
        <v>0</v>
      </c>
      <c r="G774" s="91">
        <f>F774</f>
        <v>0</v>
      </c>
      <c r="H774" s="158"/>
      <c r="I774" s="95" t="s">
        <v>525</v>
      </c>
      <c r="J774" s="95" t="str">
        <f>VLOOKUP(I774,Presupuesto!$B$11:$C$565,2,0)</f>
        <v>DECIMOCUARTO MES</v>
      </c>
      <c r="K774" s="92" t="str">
        <f t="shared" si="12"/>
        <v>Desarrollo e Innovación Curricular</v>
      </c>
      <c r="L774" s="92" t="s">
        <v>397</v>
      </c>
    </row>
    <row r="775" spans="3:12" ht="15.75" thickBot="1">
      <c r="C775" s="131" t="s">
        <v>495</v>
      </c>
      <c r="D775" s="194"/>
      <c r="E775" s="146">
        <v>12</v>
      </c>
      <c r="F775" s="253">
        <f>HLOOKUP($C775,$BZ$2:$CM$3,2,0)</f>
        <v>16951.419999999998</v>
      </c>
      <c r="G775" s="107">
        <f>D775*E775*F775</f>
        <v>0</v>
      </c>
      <c r="H775" s="160"/>
      <c r="I775" s="108" t="s">
        <v>502</v>
      </c>
      <c r="J775" s="108" t="str">
        <f>VLOOKUP(I775,Presupuesto!$B$11:$C$565,2,0)</f>
        <v>SUELDOS Y SALARIOS PERMANENTES</v>
      </c>
      <c r="K775" s="92" t="str">
        <f t="shared" si="12"/>
        <v>Desarrollo e Innovación Curricular</v>
      </c>
      <c r="L775" s="92" t="s">
        <v>397</v>
      </c>
    </row>
    <row r="776" spans="3:12">
      <c r="C776" s="166" t="s">
        <v>58</v>
      </c>
      <c r="D776" s="157"/>
      <c r="E776" s="148">
        <v>0</v>
      </c>
      <c r="F776" s="94">
        <f>IF(E775=0,"",(G775/E775)/12*E775)</f>
        <v>0</v>
      </c>
      <c r="G776" s="91">
        <f>F776</f>
        <v>0</v>
      </c>
      <c r="H776" s="158"/>
      <c r="I776" s="110" t="s">
        <v>522</v>
      </c>
      <c r="J776" s="110" t="str">
        <f>VLOOKUP(I776,Presupuesto!$B$11:$C$565,2,0)</f>
        <v>AGUINALDO Y DECIMO CUARTO MES</v>
      </c>
      <c r="K776" s="92" t="str">
        <f t="shared" si="12"/>
        <v>Desarrollo e Innovación Curricular</v>
      </c>
      <c r="L776" s="92" t="s">
        <v>397</v>
      </c>
    </row>
    <row r="777" spans="3:12" ht="15.75" thickBot="1">
      <c r="C777" s="167" t="s">
        <v>59</v>
      </c>
      <c r="D777" s="157"/>
      <c r="E777" s="148">
        <v>0</v>
      </c>
      <c r="F777" s="111">
        <f>IF(E775&lt;6,"",((E775-6)/12)*(G775/E775))</f>
        <v>0</v>
      </c>
      <c r="G777" s="91">
        <f>F777</f>
        <v>0</v>
      </c>
      <c r="H777" s="158"/>
      <c r="I777" s="95" t="s">
        <v>525</v>
      </c>
      <c r="J777" s="95" t="str">
        <f>VLOOKUP(I777,Presupuesto!$B$11:$C$565,2,0)</f>
        <v>DECIMOCUARTO MES</v>
      </c>
      <c r="K777" s="92" t="str">
        <f t="shared" si="12"/>
        <v>Desarrollo e Innovación Curricular</v>
      </c>
      <c r="L777" s="92" t="s">
        <v>397</v>
      </c>
    </row>
    <row r="778" spans="3:12" ht="15.75" thickBot="1">
      <c r="C778" s="131" t="s">
        <v>496</v>
      </c>
      <c r="D778" s="194"/>
      <c r="E778" s="146">
        <v>12</v>
      </c>
      <c r="F778" s="253">
        <f>HLOOKUP($C778,$BZ$2:$CM$3,2,0)</f>
        <v>13184.44</v>
      </c>
      <c r="G778" s="107">
        <f>D778*E778*F778</f>
        <v>0</v>
      </c>
      <c r="H778" s="160"/>
      <c r="I778" s="108" t="s">
        <v>502</v>
      </c>
      <c r="J778" s="108" t="str">
        <f>VLOOKUP(I778,Presupuesto!$B$11:$C$565,2,0)</f>
        <v>SUELDOS Y SALARIOS PERMANENTES</v>
      </c>
      <c r="K778" s="92" t="str">
        <f t="shared" si="12"/>
        <v>Desarrollo e Innovación Curricular</v>
      </c>
      <c r="L778" s="92" t="s">
        <v>397</v>
      </c>
    </row>
    <row r="779" spans="3:12">
      <c r="C779" s="166" t="s">
        <v>58</v>
      </c>
      <c r="D779" s="157"/>
      <c r="E779" s="148">
        <v>0</v>
      </c>
      <c r="F779" s="94">
        <f>IF(E778=0,"",(G778/E778)/12*E778)</f>
        <v>0</v>
      </c>
      <c r="G779" s="91">
        <f>F779</f>
        <v>0</v>
      </c>
      <c r="H779" s="158"/>
      <c r="I779" s="110" t="s">
        <v>522</v>
      </c>
      <c r="J779" s="110" t="str">
        <f>VLOOKUP(I779,Presupuesto!$B$11:$C$565,2,0)</f>
        <v>AGUINALDO Y DECIMO CUARTO MES</v>
      </c>
      <c r="K779" s="92" t="str">
        <f t="shared" si="12"/>
        <v>Desarrollo e Innovación Curricular</v>
      </c>
      <c r="L779" s="92" t="s">
        <v>397</v>
      </c>
    </row>
    <row r="780" spans="3:12" ht="15.75" thickBot="1">
      <c r="C780" s="167" t="s">
        <v>59</v>
      </c>
      <c r="D780" s="157"/>
      <c r="E780" s="148">
        <v>0</v>
      </c>
      <c r="F780" s="111">
        <f>IF(E778&lt;6,"",((E778-6)/12)*(G778/E778))</f>
        <v>0</v>
      </c>
      <c r="G780" s="91">
        <f>F780</f>
        <v>0</v>
      </c>
      <c r="H780" s="158"/>
      <c r="I780" s="95" t="s">
        <v>525</v>
      </c>
      <c r="J780" s="95" t="str">
        <f>VLOOKUP(I780,Presupuesto!$B$11:$C$565,2,0)</f>
        <v>DECIMOCUARTO MES</v>
      </c>
      <c r="K780" s="92" t="str">
        <f t="shared" si="12"/>
        <v>Desarrollo e Innovación Curricular</v>
      </c>
      <c r="L780" s="92" t="s">
        <v>397</v>
      </c>
    </row>
    <row r="781" spans="3:12" ht="15.75" thickBot="1">
      <c r="C781" s="131" t="s">
        <v>497</v>
      </c>
      <c r="D781" s="194"/>
      <c r="E781" s="146">
        <v>12</v>
      </c>
      <c r="F781" s="253">
        <f>HLOOKUP($C781,$BZ$2:$CM$3,2,0)</f>
        <v>15032.56</v>
      </c>
      <c r="G781" s="107">
        <f>D781*E781*F781</f>
        <v>0</v>
      </c>
      <c r="H781" s="160"/>
      <c r="I781" s="108" t="s">
        <v>502</v>
      </c>
      <c r="J781" s="108" t="str">
        <f>VLOOKUP(I781,Presupuesto!$B$11:$C$565,2,0)</f>
        <v>SUELDOS Y SALARIOS PERMANENTES</v>
      </c>
      <c r="K781" s="92" t="str">
        <f t="shared" si="12"/>
        <v>Desarrollo e Innovación Curricular</v>
      </c>
      <c r="L781" s="92" t="s">
        <v>397</v>
      </c>
    </row>
    <row r="782" spans="3:12">
      <c r="C782" s="166" t="s">
        <v>58</v>
      </c>
      <c r="D782" s="157"/>
      <c r="E782" s="148">
        <v>0</v>
      </c>
      <c r="F782" s="94">
        <f>IF(E781=0,"",(G781/E781)/12*E781)</f>
        <v>0</v>
      </c>
      <c r="G782" s="91">
        <f>F782</f>
        <v>0</v>
      </c>
      <c r="H782" s="158"/>
      <c r="I782" s="110" t="s">
        <v>522</v>
      </c>
      <c r="J782" s="110" t="str">
        <f>VLOOKUP(I782,Presupuesto!$B$11:$C$565,2,0)</f>
        <v>AGUINALDO Y DECIMO CUARTO MES</v>
      </c>
      <c r="K782" s="92" t="str">
        <f t="shared" si="12"/>
        <v>Desarrollo e Innovación Curricular</v>
      </c>
      <c r="L782" s="92" t="s">
        <v>397</v>
      </c>
    </row>
    <row r="783" spans="3:12" ht="15.75" thickBot="1">
      <c r="C783" s="167" t="s">
        <v>59</v>
      </c>
      <c r="D783" s="157"/>
      <c r="E783" s="148">
        <v>0</v>
      </c>
      <c r="F783" s="111">
        <f>IF(E781&lt;6,"",((E781-6)/12)*(G781/E781))</f>
        <v>0</v>
      </c>
      <c r="G783" s="91">
        <f>F783</f>
        <v>0</v>
      </c>
      <c r="H783" s="158"/>
      <c r="I783" s="95" t="s">
        <v>525</v>
      </c>
      <c r="J783" s="95" t="str">
        <f>VLOOKUP(I783,Presupuesto!$B$11:$C$565,2,0)</f>
        <v>DECIMOCUARTO MES</v>
      </c>
      <c r="K783" s="92" t="str">
        <f t="shared" si="12"/>
        <v>Desarrollo e Innovación Curricular</v>
      </c>
      <c r="L783" s="92" t="s">
        <v>397</v>
      </c>
    </row>
    <row r="784" spans="3:12" ht="15.75" thickBot="1">
      <c r="C784" s="131" t="s">
        <v>498</v>
      </c>
      <c r="D784" s="194"/>
      <c r="E784" s="146">
        <v>12</v>
      </c>
      <c r="F784" s="253">
        <f>HLOOKUP($C784,$BZ$2:$CM$3,2,0)</f>
        <v>13264.02</v>
      </c>
      <c r="G784" s="107">
        <f>D784*E784*F784</f>
        <v>0</v>
      </c>
      <c r="H784" s="160"/>
      <c r="I784" s="108" t="s">
        <v>502</v>
      </c>
      <c r="J784" s="108" t="str">
        <f>VLOOKUP(I784,Presupuesto!$B$11:$C$565,2,0)</f>
        <v>SUELDOS Y SALARIOS PERMANENTES</v>
      </c>
      <c r="K784" s="92" t="str">
        <f t="shared" si="12"/>
        <v>Desarrollo e Innovación Curricular</v>
      </c>
      <c r="L784" s="92" t="s">
        <v>397</v>
      </c>
    </row>
    <row r="785" spans="3:12">
      <c r="C785" s="166" t="s">
        <v>58</v>
      </c>
      <c r="D785" s="157"/>
      <c r="E785" s="148">
        <v>0</v>
      </c>
      <c r="F785" s="94">
        <f>IF(E784=0,"",(G784/E784)/12*E784)</f>
        <v>0</v>
      </c>
      <c r="G785" s="91">
        <f>F785</f>
        <v>0</v>
      </c>
      <c r="H785" s="158"/>
      <c r="I785" s="110" t="s">
        <v>522</v>
      </c>
      <c r="J785" s="110" t="str">
        <f>VLOOKUP(I785,Presupuesto!$B$11:$C$565,2,0)</f>
        <v>AGUINALDO Y DECIMO CUARTO MES</v>
      </c>
      <c r="K785" s="92" t="str">
        <f t="shared" si="12"/>
        <v>Desarrollo e Innovación Curricular</v>
      </c>
      <c r="L785" s="92" t="s">
        <v>397</v>
      </c>
    </row>
    <row r="786" spans="3:12" ht="15.75" thickBot="1">
      <c r="C786" s="167" t="s">
        <v>59</v>
      </c>
      <c r="D786" s="157"/>
      <c r="E786" s="148">
        <v>0</v>
      </c>
      <c r="F786" s="111">
        <f>IF(E784&lt;6,"",((E784-6)/12)*(G784/E784))</f>
        <v>0</v>
      </c>
      <c r="G786" s="91">
        <f>F786</f>
        <v>0</v>
      </c>
      <c r="H786" s="158"/>
      <c r="I786" s="95" t="s">
        <v>525</v>
      </c>
      <c r="J786" s="95" t="str">
        <f>VLOOKUP(I786,Presupuesto!$B$11:$C$565,2,0)</f>
        <v>DECIMOCUARTO MES</v>
      </c>
      <c r="K786" s="92" t="str">
        <f t="shared" si="12"/>
        <v>Desarrollo e Innovación Curricular</v>
      </c>
      <c r="L786" s="92" t="s">
        <v>397</v>
      </c>
    </row>
    <row r="787" spans="3:12" ht="15.75" thickBot="1">
      <c r="C787" s="131" t="s">
        <v>499</v>
      </c>
      <c r="D787" s="194"/>
      <c r="E787" s="146">
        <v>12</v>
      </c>
      <c r="F787" s="253">
        <f>HLOOKUP($C787,$BZ$2:$CM$3,2,0)</f>
        <v>12379.75</v>
      </c>
      <c r="G787" s="107">
        <f>D787*E787*F787</f>
        <v>0</v>
      </c>
      <c r="H787" s="160"/>
      <c r="I787" s="108" t="s">
        <v>502</v>
      </c>
      <c r="J787" s="108" t="str">
        <f>VLOOKUP(I787,Presupuesto!$B$11:$C$565,2,0)</f>
        <v>SUELDOS Y SALARIOS PERMANENTES</v>
      </c>
      <c r="K787" s="92" t="str">
        <f t="shared" si="12"/>
        <v>Desarrollo e Innovación Curricular</v>
      </c>
      <c r="L787" s="92" t="s">
        <v>397</v>
      </c>
    </row>
    <row r="788" spans="3:12">
      <c r="C788" s="166" t="s">
        <v>58</v>
      </c>
      <c r="D788" s="157"/>
      <c r="E788" s="148">
        <v>0</v>
      </c>
      <c r="F788" s="94">
        <f>IF(E787=0,"",(G787/E787)/12*E787)</f>
        <v>0</v>
      </c>
      <c r="G788" s="91">
        <f>F788</f>
        <v>0</v>
      </c>
      <c r="H788" s="158"/>
      <c r="I788" s="110" t="s">
        <v>522</v>
      </c>
      <c r="J788" s="110" t="str">
        <f>VLOOKUP(I788,Presupuesto!$B$11:$C$565,2,0)</f>
        <v>AGUINALDO Y DECIMO CUARTO MES</v>
      </c>
      <c r="K788" s="92" t="str">
        <f t="shared" si="12"/>
        <v>Desarrollo e Innovación Curricular</v>
      </c>
      <c r="L788" s="92" t="s">
        <v>397</v>
      </c>
    </row>
    <row r="789" spans="3:12" ht="15.75" thickBot="1">
      <c r="C789" s="167" t="s">
        <v>59</v>
      </c>
      <c r="D789" s="157"/>
      <c r="E789" s="148">
        <v>0</v>
      </c>
      <c r="F789" s="111">
        <f>IF(E787&lt;6,"",((E787-6)/12)*(G787/E787))</f>
        <v>0</v>
      </c>
      <c r="G789" s="91">
        <f>F789</f>
        <v>0</v>
      </c>
      <c r="H789" s="158"/>
      <c r="I789" s="95" t="s">
        <v>525</v>
      </c>
      <c r="J789" s="95" t="str">
        <f>VLOOKUP(I789,Presupuesto!$B$11:$C$565,2,0)</f>
        <v>DECIMOCUARTO MES</v>
      </c>
      <c r="K789" s="92" t="str">
        <f t="shared" si="12"/>
        <v>Desarrollo e Innovación Curricular</v>
      </c>
      <c r="L789" s="92" t="s">
        <v>397</v>
      </c>
    </row>
    <row r="790" spans="3:12" ht="15.75" thickBot="1">
      <c r="C790" s="131" t="s">
        <v>500</v>
      </c>
      <c r="D790" s="194"/>
      <c r="E790" s="146">
        <v>12</v>
      </c>
      <c r="F790" s="253">
        <f>HLOOKUP($C790,$BZ$2:$CM$3,2,0)</f>
        <v>439.49</v>
      </c>
      <c r="G790" s="107">
        <f>D790*E790*F790</f>
        <v>0</v>
      </c>
      <c r="H790" s="160"/>
      <c r="I790" s="108" t="s">
        <v>502</v>
      </c>
      <c r="J790" s="108" t="str">
        <f>VLOOKUP(I790,Presupuesto!$B$11:$C$565,2,0)</f>
        <v>SUELDOS Y SALARIOS PERMANENTES</v>
      </c>
      <c r="K790" s="92" t="str">
        <f t="shared" si="12"/>
        <v>Desarrollo e Innovación Curricular</v>
      </c>
      <c r="L790" s="92" t="s">
        <v>397</v>
      </c>
    </row>
    <row r="791" spans="3:12">
      <c r="C791" s="166" t="s">
        <v>58</v>
      </c>
      <c r="D791" s="157"/>
      <c r="E791" s="148">
        <v>0</v>
      </c>
      <c r="F791" s="94">
        <f>IF(E790=0,"",(G790/E790)/12*E790)</f>
        <v>0</v>
      </c>
      <c r="G791" s="91">
        <f>F791</f>
        <v>0</v>
      </c>
      <c r="H791" s="158"/>
      <c r="I791" s="110" t="s">
        <v>522</v>
      </c>
      <c r="J791" s="110" t="str">
        <f>VLOOKUP(I791,Presupuesto!$B$11:$C$565,2,0)</f>
        <v>AGUINALDO Y DECIMO CUARTO MES</v>
      </c>
      <c r="K791" s="92" t="str">
        <f t="shared" si="12"/>
        <v>Desarrollo e Innovación Curricular</v>
      </c>
      <c r="L791" s="92" t="s">
        <v>397</v>
      </c>
    </row>
    <row r="792" spans="3:12" ht="15.75" thickBot="1">
      <c r="C792" s="167" t="s">
        <v>59</v>
      </c>
      <c r="D792" s="157"/>
      <c r="E792" s="148">
        <v>0</v>
      </c>
      <c r="F792" s="111">
        <f>IF(E790&lt;6,"",((E790-6)/12)*(G790/E790))</f>
        <v>0</v>
      </c>
      <c r="G792" s="91">
        <f>F792</f>
        <v>0</v>
      </c>
      <c r="H792" s="158"/>
      <c r="I792" s="95" t="s">
        <v>525</v>
      </c>
      <c r="J792" s="95" t="str">
        <f>VLOOKUP(I792,Presupuesto!$B$11:$C$565,2,0)</f>
        <v>DECIMOCUARTO MES</v>
      </c>
      <c r="K792" s="92" t="str">
        <f t="shared" si="12"/>
        <v>Desarrollo e Innovación Curricular</v>
      </c>
      <c r="L792" s="92" t="s">
        <v>397</v>
      </c>
    </row>
    <row r="793" spans="3:12" ht="15.75" thickBot="1">
      <c r="C793" s="131" t="s">
        <v>501</v>
      </c>
      <c r="D793" s="194"/>
      <c r="E793" s="146">
        <v>12</v>
      </c>
      <c r="F793" s="253">
        <f>HLOOKUP($C793,$BZ$2:$CM$3,2,0)</f>
        <v>1904.46</v>
      </c>
      <c r="G793" s="107">
        <f>D793*E793*F793</f>
        <v>0</v>
      </c>
      <c r="H793" s="160"/>
      <c r="I793" s="108" t="s">
        <v>502</v>
      </c>
      <c r="J793" s="108" t="str">
        <f>VLOOKUP(I793,Presupuesto!$B$11:$C$565,2,0)</f>
        <v>SUELDOS Y SALARIOS PERMANENTES</v>
      </c>
      <c r="K793" s="92" t="str">
        <f t="shared" si="12"/>
        <v>Desarrollo e Innovación Curricular</v>
      </c>
      <c r="L793" s="92" t="s">
        <v>397</v>
      </c>
    </row>
    <row r="794" spans="3:12">
      <c r="C794" s="166" t="s">
        <v>58</v>
      </c>
      <c r="D794" s="157"/>
      <c r="E794" s="148">
        <v>0</v>
      </c>
      <c r="F794" s="94">
        <f>IF(E793=0,"",(G793/E793)/12*E793)</f>
        <v>0</v>
      </c>
      <c r="G794" s="91">
        <f>F794</f>
        <v>0</v>
      </c>
      <c r="H794" s="158"/>
      <c r="I794" s="110" t="s">
        <v>522</v>
      </c>
      <c r="J794" s="110" t="str">
        <f>VLOOKUP(I794,Presupuesto!$B$11:$C$565,2,0)</f>
        <v>AGUINALDO Y DECIMO CUARTO MES</v>
      </c>
      <c r="K794" s="92" t="str">
        <f t="shared" si="12"/>
        <v>Desarrollo e Innovación Curricular</v>
      </c>
      <c r="L794" s="92" t="s">
        <v>397</v>
      </c>
    </row>
    <row r="795" spans="3:12" ht="15.75" thickBot="1">
      <c r="C795" s="167" t="s">
        <v>59</v>
      </c>
      <c r="D795" s="157"/>
      <c r="E795" s="148">
        <v>0</v>
      </c>
      <c r="F795" s="111">
        <f>IF(E793&lt;6,"",((E793-6)/12)*(G793/E793))</f>
        <v>0</v>
      </c>
      <c r="G795" s="91">
        <f>F795</f>
        <v>0</v>
      </c>
      <c r="H795" s="158"/>
      <c r="I795" s="95" t="s">
        <v>525</v>
      </c>
      <c r="J795" s="95" t="str">
        <f>VLOOKUP(I795,Presupuesto!$B$11:$C$565,2,0)</f>
        <v>DECIMOCUARTO MES</v>
      </c>
      <c r="K795" s="92" t="str">
        <f t="shared" si="12"/>
        <v>Desarrollo e Innovación Curricular</v>
      </c>
      <c r="L795" s="92" t="s">
        <v>397</v>
      </c>
    </row>
    <row r="796" spans="3:12" ht="15.75" thickBot="1">
      <c r="C796" s="134" t="s">
        <v>84</v>
      </c>
      <c r="D796" s="194"/>
      <c r="E796" s="146">
        <v>12</v>
      </c>
      <c r="F796" s="133">
        <v>30000</v>
      </c>
      <c r="G796" s="107">
        <f>D796*E796*F796</f>
        <v>0</v>
      </c>
      <c r="H796" s="160"/>
      <c r="I796" s="108" t="s">
        <v>570</v>
      </c>
      <c r="J796" s="108" t="str">
        <f>VLOOKUP(I796,Presupuesto!$B$11:$C$565,2,0)</f>
        <v>CONTRATOS ESPECIALES</v>
      </c>
      <c r="K796" s="92" t="str">
        <f t="shared" si="12"/>
        <v>Desarrollo e Innovación Curricular</v>
      </c>
      <c r="L796" s="92" t="s">
        <v>397</v>
      </c>
    </row>
    <row r="797" spans="3:12">
      <c r="C797" s="166" t="s">
        <v>58</v>
      </c>
      <c r="D797" s="157"/>
      <c r="E797" s="148">
        <v>0</v>
      </c>
      <c r="F797" s="111">
        <f>IF(E796=0,"",(G796/E796)/12*E796)</f>
        <v>0</v>
      </c>
      <c r="G797" s="91">
        <f>F797</f>
        <v>0</v>
      </c>
      <c r="H797" s="158"/>
      <c r="I797" s="95" t="s">
        <v>570</v>
      </c>
      <c r="J797" s="95" t="str">
        <f>VLOOKUP(I797,Presupuesto!$B$11:$C$565,2,0)</f>
        <v>CONTRATOS ESPECIALES</v>
      </c>
      <c r="K797" s="92" t="str">
        <f t="shared" si="12"/>
        <v>Desarrollo e Innovación Curricular</v>
      </c>
      <c r="L797" s="92" t="s">
        <v>396</v>
      </c>
    </row>
    <row r="798" spans="3:12" ht="15.75" thickBot="1">
      <c r="C798" s="167" t="s">
        <v>59</v>
      </c>
      <c r="D798" s="157"/>
      <c r="E798" s="148">
        <v>0</v>
      </c>
      <c r="F798" s="94">
        <f>IF(E796&lt;6,"",((E796-6)/12)*(G796/E796))</f>
        <v>0</v>
      </c>
      <c r="G798" s="91">
        <f>F798</f>
        <v>0</v>
      </c>
      <c r="H798" s="158"/>
      <c r="I798" s="95" t="s">
        <v>570</v>
      </c>
      <c r="J798" s="95" t="str">
        <f>VLOOKUP(I798,Presupuesto!$B$11:$C$565,2,0)</f>
        <v>CONTRATOS ESPECIALES</v>
      </c>
      <c r="K798" s="92" t="str">
        <f t="shared" si="12"/>
        <v>Desarrollo e Innovación Curricular</v>
      </c>
      <c r="L798" s="92" t="s">
        <v>401</v>
      </c>
    </row>
    <row r="799" spans="3:12" ht="15.75" thickBot="1">
      <c r="C799" s="134" t="s">
        <v>60</v>
      </c>
      <c r="D799" s="194"/>
      <c r="E799" s="146">
        <v>12</v>
      </c>
      <c r="F799" s="112">
        <v>30000</v>
      </c>
      <c r="G799" s="107">
        <f>D799*E799*F799</f>
        <v>0</v>
      </c>
      <c r="H799" s="160"/>
      <c r="I799" s="108" t="s">
        <v>711</v>
      </c>
      <c r="J799" s="108" t="str">
        <f>VLOOKUP(I799,Presupuesto!$B$11:$C$565,2,0)</f>
        <v>OTROS SERVICIOS TECNICOS Y PROFESIONALES</v>
      </c>
      <c r="K799" s="92" t="str">
        <f t="shared" si="12"/>
        <v>Desarrollo e Innovación Curricular</v>
      </c>
      <c r="L799" s="92" t="s">
        <v>396</v>
      </c>
    </row>
    <row r="800" spans="3:12">
      <c r="C800" s="166" t="s">
        <v>58</v>
      </c>
      <c r="D800" s="157"/>
      <c r="E800" s="148">
        <v>0</v>
      </c>
      <c r="F800" s="94">
        <v>0</v>
      </c>
      <c r="G800" s="91">
        <f>F800</f>
        <v>0</v>
      </c>
      <c r="H800" s="158"/>
      <c r="I800" s="95" t="s">
        <v>711</v>
      </c>
      <c r="J800" s="95" t="str">
        <f>VLOOKUP(I800,Presupuesto!$B$11:$C$565,2,0)</f>
        <v>OTROS SERVICIOS TECNICOS Y PROFESIONALES</v>
      </c>
      <c r="K800" s="92" t="str">
        <f t="shared" si="12"/>
        <v>Desarrollo e Innovación Curricular</v>
      </c>
      <c r="L800" s="92" t="s">
        <v>396</v>
      </c>
    </row>
    <row r="801" spans="3:12" ht="15.75" thickBot="1">
      <c r="C801" s="167" t="s">
        <v>59</v>
      </c>
      <c r="D801" s="157"/>
      <c r="E801" s="148">
        <v>0</v>
      </c>
      <c r="F801" s="94">
        <v>0</v>
      </c>
      <c r="G801" s="91">
        <f>F801</f>
        <v>0</v>
      </c>
      <c r="H801" s="158"/>
      <c r="I801" s="95" t="s">
        <v>711</v>
      </c>
      <c r="J801" s="95" t="str">
        <f>VLOOKUP(I801,Presupuesto!$B$11:$C$565,2,0)</f>
        <v>OTROS SERVICIOS TECNICOS Y PROFESIONALES</v>
      </c>
      <c r="K801" s="92" t="str">
        <f t="shared" si="12"/>
        <v>Desarrollo e Innovación Curricular</v>
      </c>
      <c r="L801" s="92" t="s">
        <v>396</v>
      </c>
    </row>
    <row r="802" spans="3:12" ht="15.75" thickBot="1">
      <c r="C802" s="134" t="s">
        <v>61</v>
      </c>
      <c r="D802" s="194"/>
      <c r="E802" s="146">
        <v>12</v>
      </c>
      <c r="F802" s="112">
        <v>30000</v>
      </c>
      <c r="G802" s="107">
        <f>D802*E802*F802</f>
        <v>0</v>
      </c>
      <c r="H802" s="160"/>
      <c r="I802" s="108" t="s">
        <v>502</v>
      </c>
      <c r="J802" s="108" t="str">
        <f>VLOOKUP(I802,Presupuesto!$B$11:$C$565,2,0)</f>
        <v>SUELDOS Y SALARIOS PERMANENTES</v>
      </c>
      <c r="K802" s="92" t="str">
        <f t="shared" si="12"/>
        <v>Desarrollo e Innovación Curricular</v>
      </c>
      <c r="L802" s="92" t="s">
        <v>396</v>
      </c>
    </row>
    <row r="803" spans="3:12">
      <c r="C803" s="166" t="s">
        <v>58</v>
      </c>
      <c r="D803" s="164"/>
      <c r="E803" s="125">
        <v>0</v>
      </c>
      <c r="F803" s="113">
        <f>IF(E802=0,"",(G802/E802)/12*E802)</f>
        <v>0</v>
      </c>
      <c r="G803" s="114">
        <f>F803</f>
        <v>0</v>
      </c>
      <c r="H803" s="158"/>
      <c r="I803" s="95" t="s">
        <v>522</v>
      </c>
      <c r="J803" s="95" t="str">
        <f>VLOOKUP(I803,Presupuesto!$B$11:$C$565,2,0)</f>
        <v>AGUINALDO Y DECIMO CUARTO MES</v>
      </c>
      <c r="K803" s="92" t="str">
        <f t="shared" si="12"/>
        <v>Desarrollo e Innovación Curricular</v>
      </c>
      <c r="L803" s="92" t="s">
        <v>396</v>
      </c>
    </row>
    <row r="804" spans="3:12" ht="15.75" thickBot="1">
      <c r="C804" s="168" t="s">
        <v>59</v>
      </c>
      <c r="D804" s="156"/>
      <c r="E804" s="126">
        <v>0</v>
      </c>
      <c r="F804" s="99">
        <f>IF(E802&lt;6,"",((E802-6)/12)*(G802/E802))</f>
        <v>0</v>
      </c>
      <c r="G804" s="99">
        <f>F804</f>
        <v>0</v>
      </c>
      <c r="H804" s="156"/>
      <c r="I804" s="100" t="s">
        <v>525</v>
      </c>
      <c r="J804" s="118" t="str">
        <f>VLOOKUP(I804,Presupuesto!$B$11:$C$565,2,0)</f>
        <v>DECIMOCUARTO MES</v>
      </c>
      <c r="K804" s="100" t="str">
        <f t="shared" si="12"/>
        <v>Desarrollo e Innovación Curricular</v>
      </c>
      <c r="L804" s="118" t="s">
        <v>396</v>
      </c>
    </row>
    <row r="807" spans="3:12">
      <c r="C807" s="69" t="s">
        <v>54</v>
      </c>
      <c r="D807" s="73"/>
      <c r="E807" s="69"/>
      <c r="F807" s="69"/>
      <c r="G807" s="69"/>
      <c r="H807" s="73"/>
      <c r="I807" s="69"/>
      <c r="J807" s="69"/>
    </row>
    <row r="808" spans="3:12" ht="15.75" thickBot="1">
      <c r="C808" s="172"/>
      <c r="D808" s="73"/>
      <c r="E808" s="172"/>
      <c r="F808" s="172"/>
      <c r="G808" s="172"/>
      <c r="H808" s="73"/>
      <c r="I808" s="172"/>
      <c r="J808" s="172"/>
    </row>
    <row r="809" spans="3:12" ht="15.75" thickBot="1">
      <c r="C809" s="68" t="s">
        <v>43</v>
      </c>
      <c r="D809" s="30">
        <f>SUM(G816:G866)</f>
        <v>0</v>
      </c>
      <c r="E809" s="87"/>
      <c r="F809" s="87"/>
      <c r="G809" s="87"/>
      <c r="H809" s="70"/>
      <c r="I809" s="70"/>
      <c r="J809" s="70"/>
    </row>
    <row r="810" spans="3:12">
      <c r="D810" s="31"/>
      <c r="E810" s="87"/>
      <c r="F810" s="87"/>
      <c r="G810" s="87"/>
      <c r="H810" s="70"/>
      <c r="I810" s="70"/>
      <c r="J810" s="70"/>
    </row>
    <row r="811" spans="3:12">
      <c r="D811" s="31"/>
      <c r="E811" s="87"/>
      <c r="F811" s="87"/>
      <c r="G811" s="87"/>
      <c r="H811" s="70"/>
      <c r="I811" s="70"/>
      <c r="J811" s="70"/>
    </row>
    <row r="812" spans="3:12" ht="15.75">
      <c r="C812" s="199" t="s">
        <v>394</v>
      </c>
      <c r="D812" s="200"/>
      <c r="E812" s="87"/>
      <c r="F812" s="87"/>
      <c r="G812" s="87"/>
      <c r="H812" s="70"/>
      <c r="I812" s="70"/>
      <c r="J812" s="70"/>
    </row>
    <row r="813" spans="3:12" ht="18.75">
      <c r="C813" s="203" t="e">
        <f>IFERROR(VLOOKUP(D812,'Desarrollo e Innov. Curricular'!$G:$H,2,FALSE),IFERROR(VLOOKUP(D812,'Investigación Científica'!$G:$H,2,FALSE),IFERROR(VLOOKUP(D812,'Vinculación Univ. Sociedad'!$G:$H,2,FALSE),IFERROR(VLOOKUP(D812,'Docencia y Profesorado Universi'!$G:$H,2,FALSE),IFERROR(VLOOKUP(D812,'Estudiantes y Graduados'!$G:$H,2,FALSE),IFERROR(VLOOKUP(D812,'10Gestion Administrativa'!$G:$H,2,FALSE),IFERROR(VLOOKUP(D812,'Gestión Académica'!$G:$H,2,FALSE),IFERROR(VLOOKUP(D812,'Aseguramiento de la Calidad'!$G:$H,2,FALSE),IFERROR(VLOOKUP(D812,'Gestión del Conocimiento'!$G:$H,2,FALSE),IFERROR(VLOOKUP(D812,'Gobernabilidad y Procesos...'!$G:$H,2,FALSE),IFERROR(VLOOKUP(D812,'Gestión del Talento Humano'!$G:$H,2,FALSE),IFERROR(VLOOKUP(D812,'Internacionalización de la E.S.'!$G:$H,2,FALSE),IFERROR(VLOOKUP(D812,'Cultura de Innovación Insti...'!$G:$H,2,FALSE),VLOOKUP(D812,'Lo Esencial de la Reforma Univ.'!$G:$H,2,0))))))))))))))</f>
        <v>#N/A</v>
      </c>
      <c r="D813" s="31"/>
      <c r="E813" s="87"/>
      <c r="F813" s="87"/>
      <c r="G813" s="87"/>
      <c r="H813" s="70"/>
      <c r="I813" s="70"/>
      <c r="J813" s="70"/>
    </row>
    <row r="814" spans="3:12" ht="15.75" thickBot="1">
      <c r="C814" s="172"/>
      <c r="D814" s="31"/>
      <c r="E814" s="87"/>
      <c r="F814" s="87"/>
      <c r="G814" s="87"/>
      <c r="H814" s="70"/>
      <c r="I814" s="70"/>
      <c r="J814" s="70"/>
    </row>
    <row r="815" spans="3:12" ht="30.75" thickBot="1">
      <c r="C815" s="128" t="s">
        <v>44</v>
      </c>
      <c r="D815" s="132" t="s">
        <v>55</v>
      </c>
      <c r="E815" s="165" t="s">
        <v>56</v>
      </c>
      <c r="F815" s="132" t="s">
        <v>57</v>
      </c>
      <c r="G815" s="129" t="s">
        <v>27</v>
      </c>
      <c r="H815" s="127" t="s">
        <v>133</v>
      </c>
      <c r="I815" s="130" t="s">
        <v>46</v>
      </c>
      <c r="J815" s="130" t="s">
        <v>134</v>
      </c>
      <c r="K815" s="130" t="s">
        <v>412</v>
      </c>
      <c r="L815" s="130" t="s">
        <v>413</v>
      </c>
    </row>
    <row r="816" spans="3:12" ht="15.75" thickBot="1">
      <c r="C816" s="131" t="s">
        <v>488</v>
      </c>
      <c r="D816" s="194"/>
      <c r="E816" s="146">
        <v>12</v>
      </c>
      <c r="F816" s="253">
        <f>HLOOKUP($C816,$BZ$2:$CM$3,2,0)</f>
        <v>41436.800000000003</v>
      </c>
      <c r="G816" s="107">
        <f>D816*E816*F816</f>
        <v>0</v>
      </c>
      <c r="H816" s="160"/>
      <c r="I816" s="108" t="s">
        <v>502</v>
      </c>
      <c r="J816" s="108" t="str">
        <f>VLOOKUP(I816,Presupuesto!$B$11:$C$565,2,0)</f>
        <v>SUELDOS Y SALARIOS PERMANENTES</v>
      </c>
      <c r="K816" s="213" t="s">
        <v>1371</v>
      </c>
      <c r="L816" s="92" t="s">
        <v>396</v>
      </c>
    </row>
    <row r="817" spans="3:12">
      <c r="C817" s="166" t="s">
        <v>58</v>
      </c>
      <c r="D817" s="157"/>
      <c r="E817" s="148">
        <v>0</v>
      </c>
      <c r="F817" s="94">
        <f>IF(E816=0,"",(G816/E816)/12*E816)</f>
        <v>0</v>
      </c>
      <c r="G817" s="91">
        <f>F817</f>
        <v>0</v>
      </c>
      <c r="H817" s="158" t="s">
        <v>1430</v>
      </c>
      <c r="I817" s="110" t="s">
        <v>522</v>
      </c>
      <c r="J817" s="110" t="str">
        <f>VLOOKUP(I817,Presupuesto!$B$11:$C$565,2,0)</f>
        <v>AGUINALDO Y DECIMO CUARTO MES</v>
      </c>
      <c r="K817" s="92" t="str">
        <f>$K$17</f>
        <v>Desarrollo e Innovación Curricular</v>
      </c>
      <c r="L817" s="92" t="s">
        <v>414</v>
      </c>
    </row>
    <row r="818" spans="3:12" ht="15.75" thickBot="1">
      <c r="C818" s="167" t="s">
        <v>59</v>
      </c>
      <c r="D818" s="157"/>
      <c r="E818" s="148">
        <v>0</v>
      </c>
      <c r="F818" s="111">
        <f>IF(E816&lt;6,"",((E816-6)/12)*(G816/E816))</f>
        <v>0</v>
      </c>
      <c r="G818" s="91">
        <f>F818</f>
        <v>0</v>
      </c>
      <c r="H818" s="158"/>
      <c r="I818" s="95" t="s">
        <v>525</v>
      </c>
      <c r="J818" s="95" t="str">
        <f>VLOOKUP(I818,Presupuesto!$B$11:$C$565,2,0)</f>
        <v>DECIMOCUARTO MES</v>
      </c>
      <c r="K818" s="92" t="str">
        <f t="shared" ref="K818:K866" si="13">$K$17</f>
        <v>Desarrollo e Innovación Curricular</v>
      </c>
      <c r="L818" s="92" t="s">
        <v>397</v>
      </c>
    </row>
    <row r="819" spans="3:12" ht="15.75" thickBot="1">
      <c r="C819" s="131" t="s">
        <v>489</v>
      </c>
      <c r="D819" s="194"/>
      <c r="E819" s="146">
        <v>12</v>
      </c>
      <c r="F819" s="253">
        <f>HLOOKUP($C819,$BZ$2:$CM$3,2,0)</f>
        <v>37669.82</v>
      </c>
      <c r="G819" s="107">
        <f>D819*E819*F819</f>
        <v>0</v>
      </c>
      <c r="H819" s="160"/>
      <c r="I819" s="108" t="s">
        <v>502</v>
      </c>
      <c r="J819" s="108" t="str">
        <f>VLOOKUP(I819,Presupuesto!$B$11:$C$565,2,0)</f>
        <v>SUELDOS Y SALARIOS PERMANENTES</v>
      </c>
      <c r="K819" s="92" t="str">
        <f t="shared" si="13"/>
        <v>Desarrollo e Innovación Curricular</v>
      </c>
      <c r="L819" s="92" t="s">
        <v>397</v>
      </c>
    </row>
    <row r="820" spans="3:12">
      <c r="C820" s="166" t="s">
        <v>58</v>
      </c>
      <c r="D820" s="157"/>
      <c r="E820" s="148">
        <v>0</v>
      </c>
      <c r="F820" s="94">
        <f>IF(E819=0,"",(G819/E819)/12*E819)</f>
        <v>0</v>
      </c>
      <c r="G820" s="91">
        <f>F820</f>
        <v>0</v>
      </c>
      <c r="H820" s="158"/>
      <c r="I820" s="110" t="s">
        <v>522</v>
      </c>
      <c r="J820" s="110" t="str">
        <f>VLOOKUP(I820,Presupuesto!$B$11:$C$565,2,0)</f>
        <v>AGUINALDO Y DECIMO CUARTO MES</v>
      </c>
      <c r="K820" s="92" t="str">
        <f t="shared" si="13"/>
        <v>Desarrollo e Innovación Curricular</v>
      </c>
      <c r="L820" s="92" t="s">
        <v>397</v>
      </c>
    </row>
    <row r="821" spans="3:12" ht="15.75" thickBot="1">
      <c r="C821" s="167" t="s">
        <v>59</v>
      </c>
      <c r="D821" s="157"/>
      <c r="E821" s="148">
        <v>0</v>
      </c>
      <c r="F821" s="111">
        <f>IF(E819&lt;6,"",((E819-6)/12)*(G819/E819))</f>
        <v>0</v>
      </c>
      <c r="G821" s="91">
        <f>F821</f>
        <v>0</v>
      </c>
      <c r="H821" s="158"/>
      <c r="I821" s="95" t="s">
        <v>525</v>
      </c>
      <c r="J821" s="95" t="str">
        <f>VLOOKUP(I821,Presupuesto!$B$11:$C$565,2,0)</f>
        <v>DECIMOCUARTO MES</v>
      </c>
      <c r="K821" s="92" t="str">
        <f t="shared" si="13"/>
        <v>Desarrollo e Innovación Curricular</v>
      </c>
      <c r="L821" s="92" t="s">
        <v>397</v>
      </c>
    </row>
    <row r="822" spans="3:12" ht="15.75" thickBot="1">
      <c r="C822" s="131" t="s">
        <v>490</v>
      </c>
      <c r="D822" s="194"/>
      <c r="E822" s="146">
        <v>12</v>
      </c>
      <c r="F822" s="253">
        <f>HLOOKUP($C822,$BZ$2:$CM$3,2,0)</f>
        <v>33902.839999999997</v>
      </c>
      <c r="G822" s="107">
        <f>D822*E822*F822</f>
        <v>0</v>
      </c>
      <c r="H822" s="160"/>
      <c r="I822" s="108" t="s">
        <v>502</v>
      </c>
      <c r="J822" s="108" t="str">
        <f>VLOOKUP(I822,Presupuesto!$B$11:$C$565,2,0)</f>
        <v>SUELDOS Y SALARIOS PERMANENTES</v>
      </c>
      <c r="K822" s="92" t="str">
        <f t="shared" si="13"/>
        <v>Desarrollo e Innovación Curricular</v>
      </c>
      <c r="L822" s="92" t="s">
        <v>397</v>
      </c>
    </row>
    <row r="823" spans="3:12">
      <c r="C823" s="166" t="s">
        <v>58</v>
      </c>
      <c r="D823" s="157"/>
      <c r="E823" s="148">
        <v>0</v>
      </c>
      <c r="F823" s="94">
        <f>IF(E822=0,"",(G822/E822)/12*E822)</f>
        <v>0</v>
      </c>
      <c r="G823" s="91">
        <f>F823</f>
        <v>0</v>
      </c>
      <c r="H823" s="158"/>
      <c r="I823" s="110" t="s">
        <v>522</v>
      </c>
      <c r="J823" s="110" t="str">
        <f>VLOOKUP(I823,Presupuesto!$B$11:$C$565,2,0)</f>
        <v>AGUINALDO Y DECIMO CUARTO MES</v>
      </c>
      <c r="K823" s="92" t="str">
        <f t="shared" si="13"/>
        <v>Desarrollo e Innovación Curricular</v>
      </c>
      <c r="L823" s="92" t="s">
        <v>397</v>
      </c>
    </row>
    <row r="824" spans="3:12" ht="15.75" thickBot="1">
      <c r="C824" s="167" t="s">
        <v>59</v>
      </c>
      <c r="D824" s="157"/>
      <c r="E824" s="148">
        <v>0</v>
      </c>
      <c r="F824" s="111">
        <f>IF(E822&lt;6,"",((E822-6)/12)*(G822/E822))</f>
        <v>0</v>
      </c>
      <c r="G824" s="91">
        <f>F824</f>
        <v>0</v>
      </c>
      <c r="H824" s="158"/>
      <c r="I824" s="95" t="s">
        <v>525</v>
      </c>
      <c r="J824" s="95" t="str">
        <f>VLOOKUP(I824,Presupuesto!$B$11:$C$565,2,0)</f>
        <v>DECIMOCUARTO MES</v>
      </c>
      <c r="K824" s="92" t="str">
        <f t="shared" si="13"/>
        <v>Desarrollo e Innovación Curricular</v>
      </c>
      <c r="L824" s="92" t="s">
        <v>397</v>
      </c>
    </row>
    <row r="825" spans="3:12" ht="15.75" thickBot="1">
      <c r="C825" s="131" t="s">
        <v>491</v>
      </c>
      <c r="D825" s="194"/>
      <c r="E825" s="146">
        <v>12</v>
      </c>
      <c r="F825" s="253">
        <f>HLOOKUP($C825,$BZ$2:$CM$3,2,0)</f>
        <v>30135.85</v>
      </c>
      <c r="G825" s="107">
        <f>D825*E825*F825</f>
        <v>0</v>
      </c>
      <c r="H825" s="160"/>
      <c r="I825" s="108" t="s">
        <v>502</v>
      </c>
      <c r="J825" s="108" t="str">
        <f>VLOOKUP(I825,Presupuesto!$B$11:$C$565,2,0)</f>
        <v>SUELDOS Y SALARIOS PERMANENTES</v>
      </c>
      <c r="K825" s="92" t="str">
        <f t="shared" si="13"/>
        <v>Desarrollo e Innovación Curricular</v>
      </c>
      <c r="L825" s="92" t="s">
        <v>397</v>
      </c>
    </row>
    <row r="826" spans="3:12">
      <c r="C826" s="166" t="s">
        <v>58</v>
      </c>
      <c r="D826" s="157"/>
      <c r="E826" s="148">
        <v>0</v>
      </c>
      <c r="F826" s="94">
        <f>IF(E825=0,"",(G825/E825)/12*E825)</f>
        <v>0</v>
      </c>
      <c r="G826" s="91">
        <f>F826</f>
        <v>0</v>
      </c>
      <c r="H826" s="158"/>
      <c r="I826" s="110" t="s">
        <v>522</v>
      </c>
      <c r="J826" s="110" t="str">
        <f>VLOOKUP(I826,Presupuesto!$B$11:$C$565,2,0)</f>
        <v>AGUINALDO Y DECIMO CUARTO MES</v>
      </c>
      <c r="K826" s="92" t="str">
        <f t="shared" si="13"/>
        <v>Desarrollo e Innovación Curricular</v>
      </c>
      <c r="L826" s="92" t="s">
        <v>397</v>
      </c>
    </row>
    <row r="827" spans="3:12" ht="15.75" thickBot="1">
      <c r="C827" s="167" t="s">
        <v>59</v>
      </c>
      <c r="D827" s="157"/>
      <c r="E827" s="148">
        <v>0</v>
      </c>
      <c r="F827" s="111">
        <f>IF(E825&lt;6,"",((E825-6)/12)*(G825/E825))</f>
        <v>0</v>
      </c>
      <c r="G827" s="91">
        <f>F827</f>
        <v>0</v>
      </c>
      <c r="H827" s="158"/>
      <c r="I827" s="95" t="s">
        <v>525</v>
      </c>
      <c r="J827" s="95" t="str">
        <f>VLOOKUP(I827,Presupuesto!$B$11:$C$565,2,0)</f>
        <v>DECIMOCUARTO MES</v>
      </c>
      <c r="K827" s="92" t="str">
        <f t="shared" si="13"/>
        <v>Desarrollo e Innovación Curricular</v>
      </c>
      <c r="L827" s="92" t="s">
        <v>397</v>
      </c>
    </row>
    <row r="828" spans="3:12" ht="15.75" thickBot="1">
      <c r="C828" s="131" t="s">
        <v>492</v>
      </c>
      <c r="D828" s="194"/>
      <c r="E828" s="146">
        <v>12</v>
      </c>
      <c r="F828" s="253">
        <f>HLOOKUP($C828,$BZ$2:$CM$3,2,0)</f>
        <v>28252.36</v>
      </c>
      <c r="G828" s="107">
        <f>D828*E828*F828</f>
        <v>0</v>
      </c>
      <c r="H828" s="160"/>
      <c r="I828" s="108" t="s">
        <v>502</v>
      </c>
      <c r="J828" s="108" t="str">
        <f>VLOOKUP(I828,Presupuesto!$B$11:$C$565,2,0)</f>
        <v>SUELDOS Y SALARIOS PERMANENTES</v>
      </c>
      <c r="K828" s="92" t="str">
        <f t="shared" si="13"/>
        <v>Desarrollo e Innovación Curricular</v>
      </c>
      <c r="L828" s="92" t="s">
        <v>397</v>
      </c>
    </row>
    <row r="829" spans="3:12">
      <c r="C829" s="166" t="s">
        <v>58</v>
      </c>
      <c r="D829" s="157"/>
      <c r="E829" s="148">
        <v>0</v>
      </c>
      <c r="F829" s="94">
        <f>IF(E828=0,"",(G828/E828)/12*E828)</f>
        <v>0</v>
      </c>
      <c r="G829" s="91">
        <f>F829</f>
        <v>0</v>
      </c>
      <c r="H829" s="158"/>
      <c r="I829" s="110" t="s">
        <v>522</v>
      </c>
      <c r="J829" s="110" t="str">
        <f>VLOOKUP(I829,Presupuesto!$B$11:$C$565,2,0)</f>
        <v>AGUINALDO Y DECIMO CUARTO MES</v>
      </c>
      <c r="K829" s="92" t="str">
        <f t="shared" si="13"/>
        <v>Desarrollo e Innovación Curricular</v>
      </c>
      <c r="L829" s="92" t="s">
        <v>397</v>
      </c>
    </row>
    <row r="830" spans="3:12" ht="15.75" thickBot="1">
      <c r="C830" s="167" t="s">
        <v>59</v>
      </c>
      <c r="D830" s="157"/>
      <c r="E830" s="148">
        <v>0</v>
      </c>
      <c r="F830" s="111">
        <f>IF(E828&lt;6,"",((E828-6)/12)*(G828/E828))</f>
        <v>0</v>
      </c>
      <c r="G830" s="91">
        <f>F830</f>
        <v>0</v>
      </c>
      <c r="H830" s="158"/>
      <c r="I830" s="95" t="s">
        <v>525</v>
      </c>
      <c r="J830" s="95" t="str">
        <f>VLOOKUP(I830,Presupuesto!$B$11:$C$565,2,0)</f>
        <v>DECIMOCUARTO MES</v>
      </c>
      <c r="K830" s="92" t="str">
        <f t="shared" si="13"/>
        <v>Desarrollo e Innovación Curricular</v>
      </c>
      <c r="L830" s="92" t="s">
        <v>397</v>
      </c>
    </row>
    <row r="831" spans="3:12" ht="15.75" thickBot="1">
      <c r="C831" s="131" t="s">
        <v>493</v>
      </c>
      <c r="D831" s="194"/>
      <c r="E831" s="146">
        <v>13</v>
      </c>
      <c r="F831" s="253">
        <f>HLOOKUP($C831,$BZ$2:$CM$3,2,0)</f>
        <v>26368.87</v>
      </c>
      <c r="G831" s="107">
        <f>D831*E831*F831</f>
        <v>0</v>
      </c>
      <c r="H831" s="160" t="s">
        <v>131</v>
      </c>
      <c r="I831" s="108" t="s">
        <v>502</v>
      </c>
      <c r="J831" s="108" t="str">
        <f>VLOOKUP(I831,Presupuesto!$B$11:$C$565,2,0)</f>
        <v>SUELDOS Y SALARIOS PERMANENTES</v>
      </c>
      <c r="K831" s="92" t="str">
        <f t="shared" si="13"/>
        <v>Desarrollo e Innovación Curricular</v>
      </c>
      <c r="L831" s="92" t="s">
        <v>397</v>
      </c>
    </row>
    <row r="832" spans="3:12">
      <c r="C832" s="166" t="s">
        <v>58</v>
      </c>
      <c r="D832" s="157"/>
      <c r="E832" s="148">
        <v>0</v>
      </c>
      <c r="F832" s="94">
        <f>IF(E831=0,"",(G831/E831)/12*E831)</f>
        <v>0</v>
      </c>
      <c r="G832" s="91">
        <f>F832</f>
        <v>0</v>
      </c>
      <c r="H832" s="158" t="s">
        <v>131</v>
      </c>
      <c r="I832" s="110" t="s">
        <v>522</v>
      </c>
      <c r="J832" s="110" t="str">
        <f>VLOOKUP(I832,Presupuesto!$B$11:$C$565,2,0)</f>
        <v>AGUINALDO Y DECIMO CUARTO MES</v>
      </c>
      <c r="K832" s="92" t="str">
        <f t="shared" si="13"/>
        <v>Desarrollo e Innovación Curricular</v>
      </c>
      <c r="L832" s="92" t="s">
        <v>397</v>
      </c>
    </row>
    <row r="833" spans="3:12" ht="15.75" thickBot="1">
      <c r="C833" s="167" t="s">
        <v>59</v>
      </c>
      <c r="D833" s="157"/>
      <c r="E833" s="148">
        <v>0</v>
      </c>
      <c r="F833" s="111">
        <f>IF(E831&lt;6,"",((E831-6)/12)*(G831/E831))</f>
        <v>0</v>
      </c>
      <c r="G833" s="91">
        <f>F833</f>
        <v>0</v>
      </c>
      <c r="H833" s="158" t="s">
        <v>131</v>
      </c>
      <c r="I833" s="95" t="s">
        <v>525</v>
      </c>
      <c r="J833" s="95" t="str">
        <f>VLOOKUP(I833,Presupuesto!$B$11:$C$565,2,0)</f>
        <v>DECIMOCUARTO MES</v>
      </c>
      <c r="K833" s="92" t="str">
        <f t="shared" si="13"/>
        <v>Desarrollo e Innovación Curricular</v>
      </c>
      <c r="L833" s="92" t="s">
        <v>397</v>
      </c>
    </row>
    <row r="834" spans="3:12" ht="15.75" thickBot="1">
      <c r="C834" s="131" t="s">
        <v>494</v>
      </c>
      <c r="D834" s="194"/>
      <c r="E834" s="146">
        <v>12</v>
      </c>
      <c r="F834" s="253">
        <f>HLOOKUP($C834,$BZ$2:$CM$3,2,0)</f>
        <v>17893.16</v>
      </c>
      <c r="G834" s="107">
        <f>D834*E834*F834</f>
        <v>0</v>
      </c>
      <c r="H834" s="160"/>
      <c r="I834" s="108" t="s">
        <v>502</v>
      </c>
      <c r="J834" s="108" t="str">
        <f>VLOOKUP(I834,Presupuesto!$B$11:$C$565,2,0)</f>
        <v>SUELDOS Y SALARIOS PERMANENTES</v>
      </c>
      <c r="K834" s="92" t="str">
        <f t="shared" si="13"/>
        <v>Desarrollo e Innovación Curricular</v>
      </c>
      <c r="L834" s="92" t="s">
        <v>397</v>
      </c>
    </row>
    <row r="835" spans="3:12">
      <c r="C835" s="166" t="s">
        <v>58</v>
      </c>
      <c r="D835" s="157"/>
      <c r="E835" s="148">
        <v>0</v>
      </c>
      <c r="F835" s="94">
        <f>IF(E834=0,"",(G834/E834)/12*E834)</f>
        <v>0</v>
      </c>
      <c r="G835" s="91">
        <f>F835</f>
        <v>0</v>
      </c>
      <c r="H835" s="158"/>
      <c r="I835" s="110" t="s">
        <v>522</v>
      </c>
      <c r="J835" s="110" t="str">
        <f>VLOOKUP(I835,Presupuesto!$B$11:$C$565,2,0)</f>
        <v>AGUINALDO Y DECIMO CUARTO MES</v>
      </c>
      <c r="K835" s="92" t="str">
        <f t="shared" si="13"/>
        <v>Desarrollo e Innovación Curricular</v>
      </c>
      <c r="L835" s="92" t="s">
        <v>397</v>
      </c>
    </row>
    <row r="836" spans="3:12" ht="15.75" thickBot="1">
      <c r="C836" s="167" t="s">
        <v>59</v>
      </c>
      <c r="D836" s="157"/>
      <c r="E836" s="148">
        <v>0</v>
      </c>
      <c r="F836" s="111">
        <f>IF(E834&lt;6,"",((E834-6)/12)*(G834/E834))</f>
        <v>0</v>
      </c>
      <c r="G836" s="91">
        <f>F836</f>
        <v>0</v>
      </c>
      <c r="H836" s="158"/>
      <c r="I836" s="95" t="s">
        <v>525</v>
      </c>
      <c r="J836" s="95" t="str">
        <f>VLOOKUP(I836,Presupuesto!$B$11:$C$565,2,0)</f>
        <v>DECIMOCUARTO MES</v>
      </c>
      <c r="K836" s="92" t="str">
        <f t="shared" si="13"/>
        <v>Desarrollo e Innovación Curricular</v>
      </c>
      <c r="L836" s="92" t="s">
        <v>397</v>
      </c>
    </row>
    <row r="837" spans="3:12" ht="15.75" thickBot="1">
      <c r="C837" s="131" t="s">
        <v>495</v>
      </c>
      <c r="D837" s="194"/>
      <c r="E837" s="146">
        <v>12</v>
      </c>
      <c r="F837" s="253">
        <f>HLOOKUP($C837,$BZ$2:$CM$3,2,0)</f>
        <v>16951.419999999998</v>
      </c>
      <c r="G837" s="107">
        <f>D837*E837*F837</f>
        <v>0</v>
      </c>
      <c r="H837" s="160"/>
      <c r="I837" s="108" t="s">
        <v>502</v>
      </c>
      <c r="J837" s="108" t="str">
        <f>VLOOKUP(I837,Presupuesto!$B$11:$C$565,2,0)</f>
        <v>SUELDOS Y SALARIOS PERMANENTES</v>
      </c>
      <c r="K837" s="92" t="str">
        <f t="shared" si="13"/>
        <v>Desarrollo e Innovación Curricular</v>
      </c>
      <c r="L837" s="92" t="s">
        <v>397</v>
      </c>
    </row>
    <row r="838" spans="3:12">
      <c r="C838" s="166" t="s">
        <v>58</v>
      </c>
      <c r="D838" s="157"/>
      <c r="E838" s="148">
        <v>0</v>
      </c>
      <c r="F838" s="94">
        <f>IF(E837=0,"",(G837/E837)/12*E837)</f>
        <v>0</v>
      </c>
      <c r="G838" s="91">
        <f>F838</f>
        <v>0</v>
      </c>
      <c r="H838" s="158"/>
      <c r="I838" s="110" t="s">
        <v>522</v>
      </c>
      <c r="J838" s="110" t="str">
        <f>VLOOKUP(I838,Presupuesto!$B$11:$C$565,2,0)</f>
        <v>AGUINALDO Y DECIMO CUARTO MES</v>
      </c>
      <c r="K838" s="92" t="str">
        <f t="shared" si="13"/>
        <v>Desarrollo e Innovación Curricular</v>
      </c>
      <c r="L838" s="92" t="s">
        <v>397</v>
      </c>
    </row>
    <row r="839" spans="3:12" ht="15.75" thickBot="1">
      <c r="C839" s="167" t="s">
        <v>59</v>
      </c>
      <c r="D839" s="157"/>
      <c r="E839" s="148">
        <v>0</v>
      </c>
      <c r="F839" s="111">
        <f>IF(E837&lt;6,"",((E837-6)/12)*(G837/E837))</f>
        <v>0</v>
      </c>
      <c r="G839" s="91">
        <f>F839</f>
        <v>0</v>
      </c>
      <c r="H839" s="158"/>
      <c r="I839" s="95" t="s">
        <v>525</v>
      </c>
      <c r="J839" s="95" t="str">
        <f>VLOOKUP(I839,Presupuesto!$B$11:$C$565,2,0)</f>
        <v>DECIMOCUARTO MES</v>
      </c>
      <c r="K839" s="92" t="str">
        <f t="shared" si="13"/>
        <v>Desarrollo e Innovación Curricular</v>
      </c>
      <c r="L839" s="92" t="s">
        <v>397</v>
      </c>
    </row>
    <row r="840" spans="3:12" ht="15.75" thickBot="1">
      <c r="C840" s="131" t="s">
        <v>496</v>
      </c>
      <c r="D840" s="194"/>
      <c r="E840" s="146">
        <v>12</v>
      </c>
      <c r="F840" s="253">
        <f>HLOOKUP($C840,$BZ$2:$CM$3,2,0)</f>
        <v>13184.44</v>
      </c>
      <c r="G840" s="107">
        <f>D840*E840*F840</f>
        <v>0</v>
      </c>
      <c r="H840" s="160"/>
      <c r="I840" s="108" t="s">
        <v>502</v>
      </c>
      <c r="J840" s="108" t="str">
        <f>VLOOKUP(I840,Presupuesto!$B$11:$C$565,2,0)</f>
        <v>SUELDOS Y SALARIOS PERMANENTES</v>
      </c>
      <c r="K840" s="92" t="str">
        <f t="shared" si="13"/>
        <v>Desarrollo e Innovación Curricular</v>
      </c>
      <c r="L840" s="92" t="s">
        <v>397</v>
      </c>
    </row>
    <row r="841" spans="3:12">
      <c r="C841" s="166" t="s">
        <v>58</v>
      </c>
      <c r="D841" s="157"/>
      <c r="E841" s="148">
        <v>0</v>
      </c>
      <c r="F841" s="94">
        <f>IF(E840=0,"",(G840/E840)/12*E840)</f>
        <v>0</v>
      </c>
      <c r="G841" s="91">
        <f>F841</f>
        <v>0</v>
      </c>
      <c r="H841" s="158"/>
      <c r="I841" s="110" t="s">
        <v>522</v>
      </c>
      <c r="J841" s="110" t="str">
        <f>VLOOKUP(I841,Presupuesto!$B$11:$C$565,2,0)</f>
        <v>AGUINALDO Y DECIMO CUARTO MES</v>
      </c>
      <c r="K841" s="92" t="str">
        <f t="shared" si="13"/>
        <v>Desarrollo e Innovación Curricular</v>
      </c>
      <c r="L841" s="92" t="s">
        <v>397</v>
      </c>
    </row>
    <row r="842" spans="3:12" ht="15.75" thickBot="1">
      <c r="C842" s="167" t="s">
        <v>59</v>
      </c>
      <c r="D842" s="157"/>
      <c r="E842" s="148">
        <v>0</v>
      </c>
      <c r="F842" s="111">
        <f>IF(E840&lt;6,"",((E840-6)/12)*(G840/E840))</f>
        <v>0</v>
      </c>
      <c r="G842" s="91">
        <f>F842</f>
        <v>0</v>
      </c>
      <c r="H842" s="158"/>
      <c r="I842" s="95" t="s">
        <v>525</v>
      </c>
      <c r="J842" s="95" t="str">
        <f>VLOOKUP(I842,Presupuesto!$B$11:$C$565,2,0)</f>
        <v>DECIMOCUARTO MES</v>
      </c>
      <c r="K842" s="92" t="str">
        <f t="shared" si="13"/>
        <v>Desarrollo e Innovación Curricular</v>
      </c>
      <c r="L842" s="92" t="s">
        <v>397</v>
      </c>
    </row>
    <row r="843" spans="3:12" ht="15.75" thickBot="1">
      <c r="C843" s="131" t="s">
        <v>497</v>
      </c>
      <c r="D843" s="194"/>
      <c r="E843" s="146">
        <v>12</v>
      </c>
      <c r="F843" s="253">
        <f>HLOOKUP($C843,$BZ$2:$CM$3,2,0)</f>
        <v>15032.56</v>
      </c>
      <c r="G843" s="107">
        <f>D843*E843*F843</f>
        <v>0</v>
      </c>
      <c r="H843" s="160"/>
      <c r="I843" s="108" t="s">
        <v>502</v>
      </c>
      <c r="J843" s="108" t="str">
        <f>VLOOKUP(I843,Presupuesto!$B$11:$C$565,2,0)</f>
        <v>SUELDOS Y SALARIOS PERMANENTES</v>
      </c>
      <c r="K843" s="92" t="str">
        <f t="shared" si="13"/>
        <v>Desarrollo e Innovación Curricular</v>
      </c>
      <c r="L843" s="92" t="s">
        <v>397</v>
      </c>
    </row>
    <row r="844" spans="3:12">
      <c r="C844" s="166" t="s">
        <v>58</v>
      </c>
      <c r="D844" s="157"/>
      <c r="E844" s="148">
        <v>0</v>
      </c>
      <c r="F844" s="94">
        <f>IF(E843=0,"",(G843/E843)/12*E843)</f>
        <v>0</v>
      </c>
      <c r="G844" s="91">
        <f>F844</f>
        <v>0</v>
      </c>
      <c r="H844" s="158"/>
      <c r="I844" s="110" t="s">
        <v>522</v>
      </c>
      <c r="J844" s="110" t="str">
        <f>VLOOKUP(I844,Presupuesto!$B$11:$C$565,2,0)</f>
        <v>AGUINALDO Y DECIMO CUARTO MES</v>
      </c>
      <c r="K844" s="92" t="str">
        <f t="shared" si="13"/>
        <v>Desarrollo e Innovación Curricular</v>
      </c>
      <c r="L844" s="92" t="s">
        <v>397</v>
      </c>
    </row>
    <row r="845" spans="3:12" ht="15.75" thickBot="1">
      <c r="C845" s="167" t="s">
        <v>59</v>
      </c>
      <c r="D845" s="157"/>
      <c r="E845" s="148">
        <v>0</v>
      </c>
      <c r="F845" s="111">
        <f>IF(E843&lt;6,"",((E843-6)/12)*(G843/E843))</f>
        <v>0</v>
      </c>
      <c r="G845" s="91">
        <f>F845</f>
        <v>0</v>
      </c>
      <c r="H845" s="158"/>
      <c r="I845" s="95" t="s">
        <v>525</v>
      </c>
      <c r="J845" s="95" t="str">
        <f>VLOOKUP(I845,Presupuesto!$B$11:$C$565,2,0)</f>
        <v>DECIMOCUARTO MES</v>
      </c>
      <c r="K845" s="92" t="str">
        <f t="shared" si="13"/>
        <v>Desarrollo e Innovación Curricular</v>
      </c>
      <c r="L845" s="92" t="s">
        <v>397</v>
      </c>
    </row>
    <row r="846" spans="3:12" ht="15.75" thickBot="1">
      <c r="C846" s="131" t="s">
        <v>498</v>
      </c>
      <c r="D846" s="194"/>
      <c r="E846" s="146">
        <v>12</v>
      </c>
      <c r="F846" s="253">
        <f>HLOOKUP($C846,$BZ$2:$CM$3,2,0)</f>
        <v>13264.02</v>
      </c>
      <c r="G846" s="107">
        <f>D846*E846*F846</f>
        <v>0</v>
      </c>
      <c r="H846" s="160"/>
      <c r="I846" s="108" t="s">
        <v>502</v>
      </c>
      <c r="J846" s="108" t="str">
        <f>VLOOKUP(I846,Presupuesto!$B$11:$C$565,2,0)</f>
        <v>SUELDOS Y SALARIOS PERMANENTES</v>
      </c>
      <c r="K846" s="92" t="str">
        <f t="shared" si="13"/>
        <v>Desarrollo e Innovación Curricular</v>
      </c>
      <c r="L846" s="92" t="s">
        <v>397</v>
      </c>
    </row>
    <row r="847" spans="3:12">
      <c r="C847" s="166" t="s">
        <v>58</v>
      </c>
      <c r="D847" s="157"/>
      <c r="E847" s="148">
        <v>0</v>
      </c>
      <c r="F847" s="94">
        <f>IF(E846=0,"",(G846/E846)/12*E846)</f>
        <v>0</v>
      </c>
      <c r="G847" s="91">
        <f>F847</f>
        <v>0</v>
      </c>
      <c r="H847" s="158"/>
      <c r="I847" s="110" t="s">
        <v>522</v>
      </c>
      <c r="J847" s="110" t="str">
        <f>VLOOKUP(I847,Presupuesto!$B$11:$C$565,2,0)</f>
        <v>AGUINALDO Y DECIMO CUARTO MES</v>
      </c>
      <c r="K847" s="92" t="str">
        <f t="shared" si="13"/>
        <v>Desarrollo e Innovación Curricular</v>
      </c>
      <c r="L847" s="92" t="s">
        <v>397</v>
      </c>
    </row>
    <row r="848" spans="3:12" ht="15.75" thickBot="1">
      <c r="C848" s="167" t="s">
        <v>59</v>
      </c>
      <c r="D848" s="157"/>
      <c r="E848" s="148">
        <v>0</v>
      </c>
      <c r="F848" s="111">
        <f>IF(E846&lt;6,"",((E846-6)/12)*(G846/E846))</f>
        <v>0</v>
      </c>
      <c r="G848" s="91">
        <f>F848</f>
        <v>0</v>
      </c>
      <c r="H848" s="158"/>
      <c r="I848" s="95" t="s">
        <v>525</v>
      </c>
      <c r="J848" s="95" t="str">
        <f>VLOOKUP(I848,Presupuesto!$B$11:$C$565,2,0)</f>
        <v>DECIMOCUARTO MES</v>
      </c>
      <c r="K848" s="92" t="str">
        <f t="shared" si="13"/>
        <v>Desarrollo e Innovación Curricular</v>
      </c>
      <c r="L848" s="92" t="s">
        <v>397</v>
      </c>
    </row>
    <row r="849" spans="3:12" ht="15.75" thickBot="1">
      <c r="C849" s="131" t="s">
        <v>499</v>
      </c>
      <c r="D849" s="194"/>
      <c r="E849" s="146">
        <v>12</v>
      </c>
      <c r="F849" s="253">
        <f>HLOOKUP($C849,$BZ$2:$CM$3,2,0)</f>
        <v>12379.75</v>
      </c>
      <c r="G849" s="107">
        <f>D849*E849*F849</f>
        <v>0</v>
      </c>
      <c r="H849" s="160"/>
      <c r="I849" s="108" t="s">
        <v>502</v>
      </c>
      <c r="J849" s="108" t="str">
        <f>VLOOKUP(I849,Presupuesto!$B$11:$C$565,2,0)</f>
        <v>SUELDOS Y SALARIOS PERMANENTES</v>
      </c>
      <c r="K849" s="92" t="str">
        <f t="shared" si="13"/>
        <v>Desarrollo e Innovación Curricular</v>
      </c>
      <c r="L849" s="92" t="s">
        <v>397</v>
      </c>
    </row>
    <row r="850" spans="3:12">
      <c r="C850" s="166" t="s">
        <v>58</v>
      </c>
      <c r="D850" s="157"/>
      <c r="E850" s="148">
        <v>0</v>
      </c>
      <c r="F850" s="94">
        <f>IF(E849=0,"",(G849/E849)/12*E849)</f>
        <v>0</v>
      </c>
      <c r="G850" s="91">
        <f>F850</f>
        <v>0</v>
      </c>
      <c r="H850" s="158"/>
      <c r="I850" s="110" t="s">
        <v>522</v>
      </c>
      <c r="J850" s="110" t="str">
        <f>VLOOKUP(I850,Presupuesto!$B$11:$C$565,2,0)</f>
        <v>AGUINALDO Y DECIMO CUARTO MES</v>
      </c>
      <c r="K850" s="92" t="str">
        <f t="shared" si="13"/>
        <v>Desarrollo e Innovación Curricular</v>
      </c>
      <c r="L850" s="92" t="s">
        <v>397</v>
      </c>
    </row>
    <row r="851" spans="3:12" ht="15.75" thickBot="1">
      <c r="C851" s="167" t="s">
        <v>59</v>
      </c>
      <c r="D851" s="157"/>
      <c r="E851" s="148">
        <v>0</v>
      </c>
      <c r="F851" s="111">
        <f>IF(E849&lt;6,"",((E849-6)/12)*(G849/E849))</f>
        <v>0</v>
      </c>
      <c r="G851" s="91">
        <f>F851</f>
        <v>0</v>
      </c>
      <c r="H851" s="158"/>
      <c r="I851" s="95" t="s">
        <v>525</v>
      </c>
      <c r="J851" s="95" t="str">
        <f>VLOOKUP(I851,Presupuesto!$B$11:$C$565,2,0)</f>
        <v>DECIMOCUARTO MES</v>
      </c>
      <c r="K851" s="92" t="str">
        <f t="shared" si="13"/>
        <v>Desarrollo e Innovación Curricular</v>
      </c>
      <c r="L851" s="92" t="s">
        <v>397</v>
      </c>
    </row>
    <row r="852" spans="3:12" ht="15.75" thickBot="1">
      <c r="C852" s="131" t="s">
        <v>500</v>
      </c>
      <c r="D852" s="194"/>
      <c r="E852" s="146">
        <v>12</v>
      </c>
      <c r="F852" s="253">
        <f>HLOOKUP($C852,$BZ$2:$CM$3,2,0)</f>
        <v>439.49</v>
      </c>
      <c r="G852" s="107">
        <f>D852*E852*F852</f>
        <v>0</v>
      </c>
      <c r="H852" s="160"/>
      <c r="I852" s="108" t="s">
        <v>502</v>
      </c>
      <c r="J852" s="108" t="str">
        <f>VLOOKUP(I852,Presupuesto!$B$11:$C$565,2,0)</f>
        <v>SUELDOS Y SALARIOS PERMANENTES</v>
      </c>
      <c r="K852" s="92" t="str">
        <f t="shared" si="13"/>
        <v>Desarrollo e Innovación Curricular</v>
      </c>
      <c r="L852" s="92" t="s">
        <v>397</v>
      </c>
    </row>
    <row r="853" spans="3:12">
      <c r="C853" s="166" t="s">
        <v>58</v>
      </c>
      <c r="D853" s="157"/>
      <c r="E853" s="148">
        <v>0</v>
      </c>
      <c r="F853" s="94">
        <f>IF(E852=0,"",(G852/E852)/12*E852)</f>
        <v>0</v>
      </c>
      <c r="G853" s="91">
        <f>F853</f>
        <v>0</v>
      </c>
      <c r="H853" s="158"/>
      <c r="I853" s="110" t="s">
        <v>522</v>
      </c>
      <c r="J853" s="110" t="str">
        <f>VLOOKUP(I853,Presupuesto!$B$11:$C$565,2,0)</f>
        <v>AGUINALDO Y DECIMO CUARTO MES</v>
      </c>
      <c r="K853" s="92" t="str">
        <f t="shared" si="13"/>
        <v>Desarrollo e Innovación Curricular</v>
      </c>
      <c r="L853" s="92" t="s">
        <v>397</v>
      </c>
    </row>
    <row r="854" spans="3:12" ht="15.75" thickBot="1">
      <c r="C854" s="167" t="s">
        <v>59</v>
      </c>
      <c r="D854" s="157"/>
      <c r="E854" s="148">
        <v>0</v>
      </c>
      <c r="F854" s="111">
        <f>IF(E852&lt;6,"",((E852-6)/12)*(G852/E852))</f>
        <v>0</v>
      </c>
      <c r="G854" s="91">
        <f>F854</f>
        <v>0</v>
      </c>
      <c r="H854" s="158"/>
      <c r="I854" s="95" t="s">
        <v>525</v>
      </c>
      <c r="J854" s="95" t="str">
        <f>VLOOKUP(I854,Presupuesto!$B$11:$C$565,2,0)</f>
        <v>DECIMOCUARTO MES</v>
      </c>
      <c r="K854" s="92" t="str">
        <f t="shared" si="13"/>
        <v>Desarrollo e Innovación Curricular</v>
      </c>
      <c r="L854" s="92" t="s">
        <v>397</v>
      </c>
    </row>
    <row r="855" spans="3:12" ht="15.75" thickBot="1">
      <c r="C855" s="131" t="s">
        <v>501</v>
      </c>
      <c r="D855" s="194"/>
      <c r="E855" s="146">
        <v>12</v>
      </c>
      <c r="F855" s="253">
        <f>HLOOKUP($C855,$BZ$2:$CM$3,2,0)</f>
        <v>1904.46</v>
      </c>
      <c r="G855" s="107">
        <f>D855*E855*F855</f>
        <v>0</v>
      </c>
      <c r="H855" s="160"/>
      <c r="I855" s="108" t="s">
        <v>502</v>
      </c>
      <c r="J855" s="108" t="str">
        <f>VLOOKUP(I855,Presupuesto!$B$11:$C$565,2,0)</f>
        <v>SUELDOS Y SALARIOS PERMANENTES</v>
      </c>
      <c r="K855" s="92" t="str">
        <f t="shared" si="13"/>
        <v>Desarrollo e Innovación Curricular</v>
      </c>
      <c r="L855" s="92" t="s">
        <v>397</v>
      </c>
    </row>
    <row r="856" spans="3:12">
      <c r="C856" s="166" t="s">
        <v>58</v>
      </c>
      <c r="D856" s="157"/>
      <c r="E856" s="148">
        <v>0</v>
      </c>
      <c r="F856" s="94">
        <f>IF(E855=0,"",(G855/E855)/12*E855)</f>
        <v>0</v>
      </c>
      <c r="G856" s="91">
        <f>F856</f>
        <v>0</v>
      </c>
      <c r="H856" s="158"/>
      <c r="I856" s="110" t="s">
        <v>522</v>
      </c>
      <c r="J856" s="110" t="str">
        <f>VLOOKUP(I856,Presupuesto!$B$11:$C$565,2,0)</f>
        <v>AGUINALDO Y DECIMO CUARTO MES</v>
      </c>
      <c r="K856" s="92" t="str">
        <f t="shared" si="13"/>
        <v>Desarrollo e Innovación Curricular</v>
      </c>
      <c r="L856" s="92" t="s">
        <v>397</v>
      </c>
    </row>
    <row r="857" spans="3:12" ht="15.75" thickBot="1">
      <c r="C857" s="167" t="s">
        <v>59</v>
      </c>
      <c r="D857" s="157"/>
      <c r="E857" s="148">
        <v>0</v>
      </c>
      <c r="F857" s="111">
        <f>IF(E855&lt;6,"",((E855-6)/12)*(G855/E855))</f>
        <v>0</v>
      </c>
      <c r="G857" s="91">
        <f>F857</f>
        <v>0</v>
      </c>
      <c r="H857" s="158"/>
      <c r="I857" s="95" t="s">
        <v>525</v>
      </c>
      <c r="J857" s="95" t="str">
        <f>VLOOKUP(I857,Presupuesto!$B$11:$C$565,2,0)</f>
        <v>DECIMOCUARTO MES</v>
      </c>
      <c r="K857" s="92" t="str">
        <f t="shared" si="13"/>
        <v>Desarrollo e Innovación Curricular</v>
      </c>
      <c r="L857" s="92" t="s">
        <v>397</v>
      </c>
    </row>
    <row r="858" spans="3:12" ht="15.75" thickBot="1">
      <c r="C858" s="134" t="s">
        <v>84</v>
      </c>
      <c r="D858" s="194"/>
      <c r="E858" s="146">
        <v>12</v>
      </c>
      <c r="F858" s="133">
        <v>30000</v>
      </c>
      <c r="G858" s="107">
        <f>D858*E858*F858</f>
        <v>0</v>
      </c>
      <c r="H858" s="160"/>
      <c r="I858" s="108" t="s">
        <v>570</v>
      </c>
      <c r="J858" s="108" t="str">
        <f>VLOOKUP(I858,Presupuesto!$B$11:$C$565,2,0)</f>
        <v>CONTRATOS ESPECIALES</v>
      </c>
      <c r="K858" s="92" t="str">
        <f t="shared" si="13"/>
        <v>Desarrollo e Innovación Curricular</v>
      </c>
      <c r="L858" s="92" t="s">
        <v>397</v>
      </c>
    </row>
    <row r="859" spans="3:12">
      <c r="C859" s="166" t="s">
        <v>58</v>
      </c>
      <c r="D859" s="157"/>
      <c r="E859" s="148">
        <v>0</v>
      </c>
      <c r="F859" s="111">
        <f>IF(E858=0,"",(G858/E858)/12*E858)</f>
        <v>0</v>
      </c>
      <c r="G859" s="91">
        <f>F859</f>
        <v>0</v>
      </c>
      <c r="H859" s="158"/>
      <c r="I859" s="95" t="s">
        <v>570</v>
      </c>
      <c r="J859" s="95" t="str">
        <f>VLOOKUP(I859,Presupuesto!$B$11:$C$565,2,0)</f>
        <v>CONTRATOS ESPECIALES</v>
      </c>
      <c r="K859" s="92" t="str">
        <f t="shared" si="13"/>
        <v>Desarrollo e Innovación Curricular</v>
      </c>
      <c r="L859" s="92" t="s">
        <v>396</v>
      </c>
    </row>
    <row r="860" spans="3:12" ht="15.75" thickBot="1">
      <c r="C860" s="167" t="s">
        <v>59</v>
      </c>
      <c r="D860" s="157"/>
      <c r="E860" s="148">
        <v>0</v>
      </c>
      <c r="F860" s="94">
        <f>IF(E858&lt;6,"",((E858-6)/12)*(G858/E858))</f>
        <v>0</v>
      </c>
      <c r="G860" s="91">
        <f>F860</f>
        <v>0</v>
      </c>
      <c r="H860" s="158"/>
      <c r="I860" s="95" t="s">
        <v>570</v>
      </c>
      <c r="J860" s="95" t="str">
        <f>VLOOKUP(I860,Presupuesto!$B$11:$C$565,2,0)</f>
        <v>CONTRATOS ESPECIALES</v>
      </c>
      <c r="K860" s="92" t="str">
        <f t="shared" si="13"/>
        <v>Desarrollo e Innovación Curricular</v>
      </c>
      <c r="L860" s="92" t="s">
        <v>401</v>
      </c>
    </row>
    <row r="861" spans="3:12" ht="15.75" thickBot="1">
      <c r="C861" s="134" t="s">
        <v>60</v>
      </c>
      <c r="D861" s="194"/>
      <c r="E861" s="146">
        <v>12</v>
      </c>
      <c r="F861" s="112">
        <v>30000</v>
      </c>
      <c r="G861" s="107">
        <f>D861*E861*F861</f>
        <v>0</v>
      </c>
      <c r="H861" s="160"/>
      <c r="I861" s="108" t="s">
        <v>711</v>
      </c>
      <c r="J861" s="108" t="str">
        <f>VLOOKUP(I861,Presupuesto!$B$11:$C$565,2,0)</f>
        <v>OTROS SERVICIOS TECNICOS Y PROFESIONALES</v>
      </c>
      <c r="K861" s="92" t="str">
        <f t="shared" si="13"/>
        <v>Desarrollo e Innovación Curricular</v>
      </c>
      <c r="L861" s="92" t="s">
        <v>396</v>
      </c>
    </row>
    <row r="862" spans="3:12">
      <c r="C862" s="166" t="s">
        <v>58</v>
      </c>
      <c r="D862" s="157"/>
      <c r="E862" s="148">
        <v>0</v>
      </c>
      <c r="F862" s="94">
        <v>0</v>
      </c>
      <c r="G862" s="91">
        <f>F862</f>
        <v>0</v>
      </c>
      <c r="H862" s="158"/>
      <c r="I862" s="95" t="s">
        <v>711</v>
      </c>
      <c r="J862" s="95" t="str">
        <f>VLOOKUP(I862,Presupuesto!$B$11:$C$565,2,0)</f>
        <v>OTROS SERVICIOS TECNICOS Y PROFESIONALES</v>
      </c>
      <c r="K862" s="92" t="str">
        <f t="shared" si="13"/>
        <v>Desarrollo e Innovación Curricular</v>
      </c>
      <c r="L862" s="92" t="s">
        <v>396</v>
      </c>
    </row>
    <row r="863" spans="3:12" ht="15.75" thickBot="1">
      <c r="C863" s="167" t="s">
        <v>59</v>
      </c>
      <c r="D863" s="157"/>
      <c r="E863" s="148">
        <v>0</v>
      </c>
      <c r="F863" s="94">
        <v>0</v>
      </c>
      <c r="G863" s="91">
        <f>F863</f>
        <v>0</v>
      </c>
      <c r="H863" s="158"/>
      <c r="I863" s="95" t="s">
        <v>711</v>
      </c>
      <c r="J863" s="95" t="str">
        <f>VLOOKUP(I863,Presupuesto!$B$11:$C$565,2,0)</f>
        <v>OTROS SERVICIOS TECNICOS Y PROFESIONALES</v>
      </c>
      <c r="K863" s="92" t="str">
        <f t="shared" si="13"/>
        <v>Desarrollo e Innovación Curricular</v>
      </c>
      <c r="L863" s="92" t="s">
        <v>396</v>
      </c>
    </row>
    <row r="864" spans="3:12" ht="15.75" thickBot="1">
      <c r="C864" s="134" t="s">
        <v>61</v>
      </c>
      <c r="D864" s="194"/>
      <c r="E864" s="146">
        <v>12</v>
      </c>
      <c r="F864" s="112">
        <v>30000</v>
      </c>
      <c r="G864" s="107">
        <f>D864*E864*F864</f>
        <v>0</v>
      </c>
      <c r="H864" s="160"/>
      <c r="I864" s="108" t="s">
        <v>502</v>
      </c>
      <c r="J864" s="108" t="str">
        <f>VLOOKUP(I864,Presupuesto!$B$11:$C$565,2,0)</f>
        <v>SUELDOS Y SALARIOS PERMANENTES</v>
      </c>
      <c r="K864" s="92" t="str">
        <f t="shared" si="13"/>
        <v>Desarrollo e Innovación Curricular</v>
      </c>
      <c r="L864" s="92" t="s">
        <v>396</v>
      </c>
    </row>
    <row r="865" spans="3:12">
      <c r="C865" s="166" t="s">
        <v>58</v>
      </c>
      <c r="D865" s="164"/>
      <c r="E865" s="125">
        <v>0</v>
      </c>
      <c r="F865" s="113">
        <f>IF(E864=0,"",(G864/E864)/12*E864)</f>
        <v>0</v>
      </c>
      <c r="G865" s="114">
        <f>F865</f>
        <v>0</v>
      </c>
      <c r="H865" s="158"/>
      <c r="I865" s="95" t="s">
        <v>522</v>
      </c>
      <c r="J865" s="95" t="str">
        <f>VLOOKUP(I865,Presupuesto!$B$11:$C$565,2,0)</f>
        <v>AGUINALDO Y DECIMO CUARTO MES</v>
      </c>
      <c r="K865" s="92" t="str">
        <f t="shared" si="13"/>
        <v>Desarrollo e Innovación Curricular</v>
      </c>
      <c r="L865" s="92" t="s">
        <v>396</v>
      </c>
    </row>
    <row r="866" spans="3:12" ht="15.75" thickBot="1">
      <c r="C866" s="168" t="s">
        <v>59</v>
      </c>
      <c r="D866" s="156"/>
      <c r="E866" s="126">
        <v>0</v>
      </c>
      <c r="F866" s="99">
        <f>IF(E864&lt;6,"",((E864-6)/12)*(G864/E864))</f>
        <v>0</v>
      </c>
      <c r="G866" s="99">
        <f>F866</f>
        <v>0</v>
      </c>
      <c r="H866" s="156"/>
      <c r="I866" s="100" t="s">
        <v>525</v>
      </c>
      <c r="J866" s="118" t="str">
        <f>VLOOKUP(I866,Presupuesto!$B$11:$C$565,2,0)</f>
        <v>DECIMOCUARTO MES</v>
      </c>
      <c r="K866" s="100" t="str">
        <f t="shared" si="13"/>
        <v>Desarrollo e Innovación Curricular</v>
      </c>
      <c r="L866" s="118" t="s">
        <v>396</v>
      </c>
    </row>
    <row r="869" spans="3:12">
      <c r="C869" s="69" t="s">
        <v>54</v>
      </c>
      <c r="D869" s="73"/>
      <c r="E869" s="69"/>
      <c r="F869" s="69"/>
      <c r="G869" s="69"/>
      <c r="H869" s="73"/>
      <c r="I869" s="69"/>
      <c r="J869" s="69"/>
    </row>
    <row r="870" spans="3:12" ht="15.75" thickBot="1">
      <c r="C870" s="172"/>
      <c r="D870" s="73"/>
      <c r="E870" s="172"/>
      <c r="F870" s="172"/>
      <c r="G870" s="172"/>
      <c r="H870" s="73"/>
      <c r="I870" s="172"/>
      <c r="J870" s="172"/>
    </row>
    <row r="871" spans="3:12" ht="15.75" thickBot="1">
      <c r="C871" s="68" t="s">
        <v>43</v>
      </c>
      <c r="D871" s="30">
        <f>SUM(G878:G928)</f>
        <v>0</v>
      </c>
      <c r="E871" s="87"/>
      <c r="F871" s="87"/>
      <c r="G871" s="87"/>
      <c r="H871" s="70"/>
      <c r="I871" s="70"/>
      <c r="J871" s="70"/>
    </row>
    <row r="872" spans="3:12">
      <c r="D872" s="31"/>
      <c r="E872" s="87"/>
      <c r="F872" s="87"/>
      <c r="G872" s="87"/>
      <c r="H872" s="70"/>
      <c r="I872" s="70"/>
      <c r="J872" s="70"/>
    </row>
    <row r="873" spans="3:12">
      <c r="D873" s="31"/>
      <c r="E873" s="87"/>
      <c r="F873" s="87"/>
      <c r="G873" s="87"/>
      <c r="H873" s="70"/>
      <c r="I873" s="70"/>
      <c r="J873" s="70"/>
    </row>
    <row r="874" spans="3:12" ht="15.75">
      <c r="C874" s="199" t="s">
        <v>394</v>
      </c>
      <c r="D874" s="200"/>
      <c r="E874" s="87"/>
      <c r="F874" s="87"/>
      <c r="G874" s="87"/>
      <c r="H874" s="70"/>
      <c r="I874" s="70"/>
      <c r="J874" s="70"/>
    </row>
    <row r="875" spans="3:12" ht="18.75">
      <c r="C875" s="203" t="e">
        <f>IFERROR(VLOOKUP(D874,'Desarrollo e Innov. Curricular'!$G:$H,2,FALSE),IFERROR(VLOOKUP(D874,'Investigación Científica'!$G:$H,2,FALSE),IFERROR(VLOOKUP(D874,'Vinculación Univ. Sociedad'!$G:$H,2,FALSE),IFERROR(VLOOKUP(D874,'Docencia y Profesorado Universi'!$G:$H,2,FALSE),IFERROR(VLOOKUP(D874,'Estudiantes y Graduados'!$G:$H,2,FALSE),IFERROR(VLOOKUP(D874,'10Gestion Administrativa'!$G:$H,2,FALSE),IFERROR(VLOOKUP(D874,'Gestión Académica'!$G:$H,2,FALSE),IFERROR(VLOOKUP(D874,'Aseguramiento de la Calidad'!$G:$H,2,FALSE),IFERROR(VLOOKUP(D874,'Gestión del Conocimiento'!$G:$H,2,FALSE),IFERROR(VLOOKUP(D874,'Gobernabilidad y Procesos...'!$G:$H,2,FALSE),IFERROR(VLOOKUP(D874,'Gestión del Talento Humano'!$G:$H,2,FALSE),IFERROR(VLOOKUP(D874,'Internacionalización de la E.S.'!$G:$H,2,FALSE),IFERROR(VLOOKUP(D874,'Cultura de Innovación Insti...'!$G:$H,2,FALSE),VLOOKUP(D874,'Lo Esencial de la Reforma Univ.'!$G:$H,2,0))))))))))))))</f>
        <v>#N/A</v>
      </c>
      <c r="D875" s="31"/>
      <c r="E875" s="87"/>
      <c r="F875" s="87"/>
      <c r="G875" s="87"/>
      <c r="H875" s="70"/>
      <c r="I875" s="70"/>
      <c r="J875" s="70"/>
    </row>
    <row r="876" spans="3:12" ht="15.75" thickBot="1">
      <c r="C876" s="172"/>
      <c r="D876" s="31"/>
      <c r="E876" s="87"/>
      <c r="F876" s="87"/>
      <c r="G876" s="87"/>
      <c r="H876" s="70"/>
      <c r="I876" s="70"/>
      <c r="J876" s="70"/>
    </row>
    <row r="877" spans="3:12" ht="30.75" thickBot="1">
      <c r="C877" s="128" t="s">
        <v>44</v>
      </c>
      <c r="D877" s="132" t="s">
        <v>55</v>
      </c>
      <c r="E877" s="165" t="s">
        <v>56</v>
      </c>
      <c r="F877" s="132" t="s">
        <v>57</v>
      </c>
      <c r="G877" s="129" t="s">
        <v>27</v>
      </c>
      <c r="H877" s="127" t="s">
        <v>133</v>
      </c>
      <c r="I877" s="130" t="s">
        <v>46</v>
      </c>
      <c r="J877" s="130" t="s">
        <v>134</v>
      </c>
      <c r="K877" s="130" t="s">
        <v>412</v>
      </c>
      <c r="L877" s="130" t="s">
        <v>413</v>
      </c>
    </row>
    <row r="878" spans="3:12" ht="15.75" thickBot="1">
      <c r="C878" s="131" t="s">
        <v>488</v>
      </c>
      <c r="D878" s="194"/>
      <c r="E878" s="146">
        <v>12</v>
      </c>
      <c r="F878" s="253">
        <f>HLOOKUP($C878,$BZ$2:$CM$3,2,0)</f>
        <v>41436.800000000003</v>
      </c>
      <c r="G878" s="107">
        <f>D878*E878*F878</f>
        <v>0</v>
      </c>
      <c r="H878" s="160"/>
      <c r="I878" s="108" t="s">
        <v>502</v>
      </c>
      <c r="J878" s="108" t="str">
        <f>VLOOKUP(I878,Presupuesto!$B$11:$C$565,2,0)</f>
        <v>SUELDOS Y SALARIOS PERMANENTES</v>
      </c>
      <c r="K878" s="213" t="s">
        <v>1371</v>
      </c>
      <c r="L878" s="92" t="s">
        <v>396</v>
      </c>
    </row>
    <row r="879" spans="3:12">
      <c r="C879" s="166" t="s">
        <v>58</v>
      </c>
      <c r="D879" s="157"/>
      <c r="E879" s="148">
        <v>0</v>
      </c>
      <c r="F879" s="94">
        <f>IF(E878=0,"",(G878/E878)/12*E878)</f>
        <v>0</v>
      </c>
      <c r="G879" s="91">
        <f>F879</f>
        <v>0</v>
      </c>
      <c r="H879" s="158" t="s">
        <v>1430</v>
      </c>
      <c r="I879" s="110" t="s">
        <v>522</v>
      </c>
      <c r="J879" s="110" t="str">
        <f>VLOOKUP(I879,Presupuesto!$B$11:$C$565,2,0)</f>
        <v>AGUINALDO Y DECIMO CUARTO MES</v>
      </c>
      <c r="K879" s="92" t="str">
        <f>$K$17</f>
        <v>Desarrollo e Innovación Curricular</v>
      </c>
      <c r="L879" s="92" t="s">
        <v>414</v>
      </c>
    </row>
    <row r="880" spans="3:12" ht="15.75" thickBot="1">
      <c r="C880" s="167" t="s">
        <v>59</v>
      </c>
      <c r="D880" s="157"/>
      <c r="E880" s="148">
        <v>0</v>
      </c>
      <c r="F880" s="111">
        <f>IF(E878&lt;6,"",((E878-6)/12)*(G878/E878))</f>
        <v>0</v>
      </c>
      <c r="G880" s="91">
        <f>F880</f>
        <v>0</v>
      </c>
      <c r="H880" s="158"/>
      <c r="I880" s="95" t="s">
        <v>525</v>
      </c>
      <c r="J880" s="95" t="str">
        <f>VLOOKUP(I880,Presupuesto!$B$11:$C$565,2,0)</f>
        <v>DECIMOCUARTO MES</v>
      </c>
      <c r="K880" s="92" t="str">
        <f t="shared" ref="K880:K928" si="14">$K$17</f>
        <v>Desarrollo e Innovación Curricular</v>
      </c>
      <c r="L880" s="92" t="s">
        <v>397</v>
      </c>
    </row>
    <row r="881" spans="3:12" ht="15.75" thickBot="1">
      <c r="C881" s="131" t="s">
        <v>489</v>
      </c>
      <c r="D881" s="194"/>
      <c r="E881" s="146">
        <v>12</v>
      </c>
      <c r="F881" s="253">
        <f>HLOOKUP($C881,$BZ$2:$CM$3,2,0)</f>
        <v>37669.82</v>
      </c>
      <c r="G881" s="107">
        <f>D881*E881*F881</f>
        <v>0</v>
      </c>
      <c r="H881" s="160"/>
      <c r="I881" s="108" t="s">
        <v>502</v>
      </c>
      <c r="J881" s="108" t="str">
        <f>VLOOKUP(I881,Presupuesto!$B$11:$C$565,2,0)</f>
        <v>SUELDOS Y SALARIOS PERMANENTES</v>
      </c>
      <c r="K881" s="92" t="str">
        <f t="shared" si="14"/>
        <v>Desarrollo e Innovación Curricular</v>
      </c>
      <c r="L881" s="92" t="s">
        <v>397</v>
      </c>
    </row>
    <row r="882" spans="3:12">
      <c r="C882" s="166" t="s">
        <v>58</v>
      </c>
      <c r="D882" s="157"/>
      <c r="E882" s="148">
        <v>0</v>
      </c>
      <c r="F882" s="94">
        <f>IF(E881=0,"",(G881/E881)/12*E881)</f>
        <v>0</v>
      </c>
      <c r="G882" s="91">
        <f>F882</f>
        <v>0</v>
      </c>
      <c r="H882" s="158"/>
      <c r="I882" s="110" t="s">
        <v>522</v>
      </c>
      <c r="J882" s="110" t="str">
        <f>VLOOKUP(I882,Presupuesto!$B$11:$C$565,2,0)</f>
        <v>AGUINALDO Y DECIMO CUARTO MES</v>
      </c>
      <c r="K882" s="92" t="str">
        <f t="shared" si="14"/>
        <v>Desarrollo e Innovación Curricular</v>
      </c>
      <c r="L882" s="92" t="s">
        <v>397</v>
      </c>
    </row>
    <row r="883" spans="3:12" ht="15.75" thickBot="1">
      <c r="C883" s="167" t="s">
        <v>59</v>
      </c>
      <c r="D883" s="157"/>
      <c r="E883" s="148">
        <v>0</v>
      </c>
      <c r="F883" s="111">
        <f>IF(E881&lt;6,"",((E881-6)/12)*(G881/E881))</f>
        <v>0</v>
      </c>
      <c r="G883" s="91">
        <f>F883</f>
        <v>0</v>
      </c>
      <c r="H883" s="158"/>
      <c r="I883" s="95" t="s">
        <v>525</v>
      </c>
      <c r="J883" s="95" t="str">
        <f>VLOOKUP(I883,Presupuesto!$B$11:$C$565,2,0)</f>
        <v>DECIMOCUARTO MES</v>
      </c>
      <c r="K883" s="92" t="str">
        <f t="shared" si="14"/>
        <v>Desarrollo e Innovación Curricular</v>
      </c>
      <c r="L883" s="92" t="s">
        <v>397</v>
      </c>
    </row>
    <row r="884" spans="3:12" ht="15.75" thickBot="1">
      <c r="C884" s="131" t="s">
        <v>490</v>
      </c>
      <c r="D884" s="194"/>
      <c r="E884" s="146">
        <v>12</v>
      </c>
      <c r="F884" s="253">
        <f>HLOOKUP($C884,$BZ$2:$CM$3,2,0)</f>
        <v>33902.839999999997</v>
      </c>
      <c r="G884" s="107">
        <f>D884*E884*F884</f>
        <v>0</v>
      </c>
      <c r="H884" s="160"/>
      <c r="I884" s="108" t="s">
        <v>502</v>
      </c>
      <c r="J884" s="108" t="str">
        <f>VLOOKUP(I884,Presupuesto!$B$11:$C$565,2,0)</f>
        <v>SUELDOS Y SALARIOS PERMANENTES</v>
      </c>
      <c r="K884" s="92" t="str">
        <f t="shared" si="14"/>
        <v>Desarrollo e Innovación Curricular</v>
      </c>
      <c r="L884" s="92" t="s">
        <v>397</v>
      </c>
    </row>
    <row r="885" spans="3:12">
      <c r="C885" s="166" t="s">
        <v>58</v>
      </c>
      <c r="D885" s="157"/>
      <c r="E885" s="148">
        <v>0</v>
      </c>
      <c r="F885" s="94">
        <f>IF(E884=0,"",(G884/E884)/12*E884)</f>
        <v>0</v>
      </c>
      <c r="G885" s="91">
        <f>F885</f>
        <v>0</v>
      </c>
      <c r="H885" s="158"/>
      <c r="I885" s="110" t="s">
        <v>522</v>
      </c>
      <c r="J885" s="110" t="str">
        <f>VLOOKUP(I885,Presupuesto!$B$11:$C$565,2,0)</f>
        <v>AGUINALDO Y DECIMO CUARTO MES</v>
      </c>
      <c r="K885" s="92" t="str">
        <f t="shared" si="14"/>
        <v>Desarrollo e Innovación Curricular</v>
      </c>
      <c r="L885" s="92" t="s">
        <v>397</v>
      </c>
    </row>
    <row r="886" spans="3:12" ht="15.75" thickBot="1">
      <c r="C886" s="167" t="s">
        <v>59</v>
      </c>
      <c r="D886" s="157"/>
      <c r="E886" s="148">
        <v>0</v>
      </c>
      <c r="F886" s="111">
        <f>IF(E884&lt;6,"",((E884-6)/12)*(G884/E884))</f>
        <v>0</v>
      </c>
      <c r="G886" s="91">
        <f>F886</f>
        <v>0</v>
      </c>
      <c r="H886" s="158"/>
      <c r="I886" s="95" t="s">
        <v>525</v>
      </c>
      <c r="J886" s="95" t="str">
        <f>VLOOKUP(I886,Presupuesto!$B$11:$C$565,2,0)</f>
        <v>DECIMOCUARTO MES</v>
      </c>
      <c r="K886" s="92" t="str">
        <f t="shared" si="14"/>
        <v>Desarrollo e Innovación Curricular</v>
      </c>
      <c r="L886" s="92" t="s">
        <v>397</v>
      </c>
    </row>
    <row r="887" spans="3:12" ht="15.75" thickBot="1">
      <c r="C887" s="131" t="s">
        <v>491</v>
      </c>
      <c r="D887" s="194"/>
      <c r="E887" s="146">
        <v>12</v>
      </c>
      <c r="F887" s="253">
        <f>HLOOKUP($C887,$BZ$2:$CM$3,2,0)</f>
        <v>30135.85</v>
      </c>
      <c r="G887" s="107">
        <f>D887*E887*F887</f>
        <v>0</v>
      </c>
      <c r="H887" s="160"/>
      <c r="I887" s="108" t="s">
        <v>502</v>
      </c>
      <c r="J887" s="108" t="str">
        <f>VLOOKUP(I887,Presupuesto!$B$11:$C$565,2,0)</f>
        <v>SUELDOS Y SALARIOS PERMANENTES</v>
      </c>
      <c r="K887" s="92" t="str">
        <f t="shared" si="14"/>
        <v>Desarrollo e Innovación Curricular</v>
      </c>
      <c r="L887" s="92" t="s">
        <v>397</v>
      </c>
    </row>
    <row r="888" spans="3:12">
      <c r="C888" s="166" t="s">
        <v>58</v>
      </c>
      <c r="D888" s="157"/>
      <c r="E888" s="148">
        <v>0</v>
      </c>
      <c r="F888" s="94">
        <f>IF(E887=0,"",(G887/E887)/12*E887)</f>
        <v>0</v>
      </c>
      <c r="G888" s="91">
        <f>F888</f>
        <v>0</v>
      </c>
      <c r="H888" s="158"/>
      <c r="I888" s="110" t="s">
        <v>522</v>
      </c>
      <c r="J888" s="110" t="str">
        <f>VLOOKUP(I888,Presupuesto!$B$11:$C$565,2,0)</f>
        <v>AGUINALDO Y DECIMO CUARTO MES</v>
      </c>
      <c r="K888" s="92" t="str">
        <f t="shared" si="14"/>
        <v>Desarrollo e Innovación Curricular</v>
      </c>
      <c r="L888" s="92" t="s">
        <v>397</v>
      </c>
    </row>
    <row r="889" spans="3:12" ht="15.75" thickBot="1">
      <c r="C889" s="167" t="s">
        <v>59</v>
      </c>
      <c r="D889" s="157"/>
      <c r="E889" s="148">
        <v>0</v>
      </c>
      <c r="F889" s="111">
        <f>IF(E887&lt;6,"",((E887-6)/12)*(G887/E887))</f>
        <v>0</v>
      </c>
      <c r="G889" s="91">
        <f>F889</f>
        <v>0</v>
      </c>
      <c r="H889" s="158"/>
      <c r="I889" s="95" t="s">
        <v>525</v>
      </c>
      <c r="J889" s="95" t="str">
        <f>VLOOKUP(I889,Presupuesto!$B$11:$C$565,2,0)</f>
        <v>DECIMOCUARTO MES</v>
      </c>
      <c r="K889" s="92" t="str">
        <f t="shared" si="14"/>
        <v>Desarrollo e Innovación Curricular</v>
      </c>
      <c r="L889" s="92" t="s">
        <v>397</v>
      </c>
    </row>
    <row r="890" spans="3:12" ht="15.75" thickBot="1">
      <c r="C890" s="131" t="s">
        <v>492</v>
      </c>
      <c r="D890" s="194"/>
      <c r="E890" s="146">
        <v>12</v>
      </c>
      <c r="F890" s="253">
        <f>HLOOKUP($C890,$BZ$2:$CM$3,2,0)</f>
        <v>28252.36</v>
      </c>
      <c r="G890" s="107">
        <f>D890*E890*F890</f>
        <v>0</v>
      </c>
      <c r="H890" s="160"/>
      <c r="I890" s="108" t="s">
        <v>502</v>
      </c>
      <c r="J890" s="108" t="str">
        <f>VLOOKUP(I890,Presupuesto!$B$11:$C$565,2,0)</f>
        <v>SUELDOS Y SALARIOS PERMANENTES</v>
      </c>
      <c r="K890" s="92" t="str">
        <f t="shared" si="14"/>
        <v>Desarrollo e Innovación Curricular</v>
      </c>
      <c r="L890" s="92" t="s">
        <v>397</v>
      </c>
    </row>
    <row r="891" spans="3:12">
      <c r="C891" s="166" t="s">
        <v>58</v>
      </c>
      <c r="D891" s="157"/>
      <c r="E891" s="148">
        <v>0</v>
      </c>
      <c r="F891" s="94">
        <f>IF(E890=0,"",(G890/E890)/12*E890)</f>
        <v>0</v>
      </c>
      <c r="G891" s="91">
        <f>F891</f>
        <v>0</v>
      </c>
      <c r="H891" s="158"/>
      <c r="I891" s="110" t="s">
        <v>522</v>
      </c>
      <c r="J891" s="110" t="str">
        <f>VLOOKUP(I891,Presupuesto!$B$11:$C$565,2,0)</f>
        <v>AGUINALDO Y DECIMO CUARTO MES</v>
      </c>
      <c r="K891" s="92" t="str">
        <f t="shared" si="14"/>
        <v>Desarrollo e Innovación Curricular</v>
      </c>
      <c r="L891" s="92" t="s">
        <v>397</v>
      </c>
    </row>
    <row r="892" spans="3:12" ht="15.75" thickBot="1">
      <c r="C892" s="167" t="s">
        <v>59</v>
      </c>
      <c r="D892" s="157"/>
      <c r="E892" s="148">
        <v>0</v>
      </c>
      <c r="F892" s="111">
        <f>IF(E890&lt;6,"",((E890-6)/12)*(G890/E890))</f>
        <v>0</v>
      </c>
      <c r="G892" s="91">
        <f>F892</f>
        <v>0</v>
      </c>
      <c r="H892" s="158"/>
      <c r="I892" s="95" t="s">
        <v>525</v>
      </c>
      <c r="J892" s="95" t="str">
        <f>VLOOKUP(I892,Presupuesto!$B$11:$C$565,2,0)</f>
        <v>DECIMOCUARTO MES</v>
      </c>
      <c r="K892" s="92" t="str">
        <f t="shared" si="14"/>
        <v>Desarrollo e Innovación Curricular</v>
      </c>
      <c r="L892" s="92" t="s">
        <v>397</v>
      </c>
    </row>
    <row r="893" spans="3:12" ht="15.75" thickBot="1">
      <c r="C893" s="131" t="s">
        <v>493</v>
      </c>
      <c r="D893" s="194"/>
      <c r="E893" s="146">
        <v>13</v>
      </c>
      <c r="F893" s="253">
        <f>HLOOKUP($C893,$BZ$2:$CM$3,2,0)</f>
        <v>26368.87</v>
      </c>
      <c r="G893" s="107">
        <f>D893*E893*F893</f>
        <v>0</v>
      </c>
      <c r="H893" s="160" t="s">
        <v>131</v>
      </c>
      <c r="I893" s="108" t="s">
        <v>502</v>
      </c>
      <c r="J893" s="108" t="str">
        <f>VLOOKUP(I893,Presupuesto!$B$11:$C$565,2,0)</f>
        <v>SUELDOS Y SALARIOS PERMANENTES</v>
      </c>
      <c r="K893" s="92" t="str">
        <f t="shared" si="14"/>
        <v>Desarrollo e Innovación Curricular</v>
      </c>
      <c r="L893" s="92" t="s">
        <v>397</v>
      </c>
    </row>
    <row r="894" spans="3:12">
      <c r="C894" s="166" t="s">
        <v>58</v>
      </c>
      <c r="D894" s="157"/>
      <c r="E894" s="148">
        <v>0</v>
      </c>
      <c r="F894" s="94">
        <f>IF(E893=0,"",(G893/E893)/12*E893)</f>
        <v>0</v>
      </c>
      <c r="G894" s="91">
        <f>F894</f>
        <v>0</v>
      </c>
      <c r="H894" s="158" t="s">
        <v>131</v>
      </c>
      <c r="I894" s="110" t="s">
        <v>522</v>
      </c>
      <c r="J894" s="110" t="str">
        <f>VLOOKUP(I894,Presupuesto!$B$11:$C$565,2,0)</f>
        <v>AGUINALDO Y DECIMO CUARTO MES</v>
      </c>
      <c r="K894" s="92" t="str">
        <f t="shared" si="14"/>
        <v>Desarrollo e Innovación Curricular</v>
      </c>
      <c r="L894" s="92" t="s">
        <v>397</v>
      </c>
    </row>
    <row r="895" spans="3:12" ht="15.75" thickBot="1">
      <c r="C895" s="167" t="s">
        <v>59</v>
      </c>
      <c r="D895" s="157"/>
      <c r="E895" s="148">
        <v>0</v>
      </c>
      <c r="F895" s="111">
        <f>IF(E893&lt;6,"",((E893-6)/12)*(G893/E893))</f>
        <v>0</v>
      </c>
      <c r="G895" s="91">
        <f>F895</f>
        <v>0</v>
      </c>
      <c r="H895" s="158" t="s">
        <v>131</v>
      </c>
      <c r="I895" s="95" t="s">
        <v>525</v>
      </c>
      <c r="J895" s="95" t="str">
        <f>VLOOKUP(I895,Presupuesto!$B$11:$C$565,2,0)</f>
        <v>DECIMOCUARTO MES</v>
      </c>
      <c r="K895" s="92" t="str">
        <f t="shared" si="14"/>
        <v>Desarrollo e Innovación Curricular</v>
      </c>
      <c r="L895" s="92" t="s">
        <v>397</v>
      </c>
    </row>
    <row r="896" spans="3:12" ht="15.75" thickBot="1">
      <c r="C896" s="131" t="s">
        <v>494</v>
      </c>
      <c r="D896" s="194"/>
      <c r="E896" s="146">
        <v>12</v>
      </c>
      <c r="F896" s="253">
        <f>HLOOKUP($C896,$BZ$2:$CM$3,2,0)</f>
        <v>17893.16</v>
      </c>
      <c r="G896" s="107">
        <f>D896*E896*F896</f>
        <v>0</v>
      </c>
      <c r="H896" s="160"/>
      <c r="I896" s="108" t="s">
        <v>502</v>
      </c>
      <c r="J896" s="108" t="str">
        <f>VLOOKUP(I896,Presupuesto!$B$11:$C$565,2,0)</f>
        <v>SUELDOS Y SALARIOS PERMANENTES</v>
      </c>
      <c r="K896" s="92" t="str">
        <f t="shared" si="14"/>
        <v>Desarrollo e Innovación Curricular</v>
      </c>
      <c r="L896" s="92" t="s">
        <v>397</v>
      </c>
    </row>
    <row r="897" spans="3:12">
      <c r="C897" s="166" t="s">
        <v>58</v>
      </c>
      <c r="D897" s="157"/>
      <c r="E897" s="148">
        <v>0</v>
      </c>
      <c r="F897" s="94">
        <f>IF(E896=0,"",(G896/E896)/12*E896)</f>
        <v>0</v>
      </c>
      <c r="G897" s="91">
        <f>F897</f>
        <v>0</v>
      </c>
      <c r="H897" s="158"/>
      <c r="I897" s="110" t="s">
        <v>522</v>
      </c>
      <c r="J897" s="110" t="str">
        <f>VLOOKUP(I897,Presupuesto!$B$11:$C$565,2,0)</f>
        <v>AGUINALDO Y DECIMO CUARTO MES</v>
      </c>
      <c r="K897" s="92" t="str">
        <f t="shared" si="14"/>
        <v>Desarrollo e Innovación Curricular</v>
      </c>
      <c r="L897" s="92" t="s">
        <v>397</v>
      </c>
    </row>
    <row r="898" spans="3:12" ht="15.75" thickBot="1">
      <c r="C898" s="167" t="s">
        <v>59</v>
      </c>
      <c r="D898" s="157"/>
      <c r="E898" s="148">
        <v>0</v>
      </c>
      <c r="F898" s="111">
        <f>IF(E896&lt;6,"",((E896-6)/12)*(G896/E896))</f>
        <v>0</v>
      </c>
      <c r="G898" s="91">
        <f>F898</f>
        <v>0</v>
      </c>
      <c r="H898" s="158"/>
      <c r="I898" s="95" t="s">
        <v>525</v>
      </c>
      <c r="J898" s="95" t="str">
        <f>VLOOKUP(I898,Presupuesto!$B$11:$C$565,2,0)</f>
        <v>DECIMOCUARTO MES</v>
      </c>
      <c r="K898" s="92" t="str">
        <f t="shared" si="14"/>
        <v>Desarrollo e Innovación Curricular</v>
      </c>
      <c r="L898" s="92" t="s">
        <v>397</v>
      </c>
    </row>
    <row r="899" spans="3:12" ht="15.75" thickBot="1">
      <c r="C899" s="131" t="s">
        <v>495</v>
      </c>
      <c r="D899" s="194"/>
      <c r="E899" s="146">
        <v>12</v>
      </c>
      <c r="F899" s="253">
        <f>HLOOKUP($C899,$BZ$2:$CM$3,2,0)</f>
        <v>16951.419999999998</v>
      </c>
      <c r="G899" s="107">
        <f>D899*E899*F899</f>
        <v>0</v>
      </c>
      <c r="H899" s="160"/>
      <c r="I899" s="108" t="s">
        <v>502</v>
      </c>
      <c r="J899" s="108" t="str">
        <f>VLOOKUP(I899,Presupuesto!$B$11:$C$565,2,0)</f>
        <v>SUELDOS Y SALARIOS PERMANENTES</v>
      </c>
      <c r="K899" s="92" t="str">
        <f t="shared" si="14"/>
        <v>Desarrollo e Innovación Curricular</v>
      </c>
      <c r="L899" s="92" t="s">
        <v>397</v>
      </c>
    </row>
    <row r="900" spans="3:12">
      <c r="C900" s="166" t="s">
        <v>58</v>
      </c>
      <c r="D900" s="157"/>
      <c r="E900" s="148">
        <v>0</v>
      </c>
      <c r="F900" s="94">
        <f>IF(E899=0,"",(G899/E899)/12*E899)</f>
        <v>0</v>
      </c>
      <c r="G900" s="91">
        <f>F900</f>
        <v>0</v>
      </c>
      <c r="H900" s="158"/>
      <c r="I900" s="110" t="s">
        <v>522</v>
      </c>
      <c r="J900" s="110" t="str">
        <f>VLOOKUP(I900,Presupuesto!$B$11:$C$565,2,0)</f>
        <v>AGUINALDO Y DECIMO CUARTO MES</v>
      </c>
      <c r="K900" s="92" t="str">
        <f t="shared" si="14"/>
        <v>Desarrollo e Innovación Curricular</v>
      </c>
      <c r="L900" s="92" t="s">
        <v>397</v>
      </c>
    </row>
    <row r="901" spans="3:12" ht="15.75" thickBot="1">
      <c r="C901" s="167" t="s">
        <v>59</v>
      </c>
      <c r="D901" s="157"/>
      <c r="E901" s="148">
        <v>0</v>
      </c>
      <c r="F901" s="111">
        <f>IF(E899&lt;6,"",((E899-6)/12)*(G899/E899))</f>
        <v>0</v>
      </c>
      <c r="G901" s="91">
        <f>F901</f>
        <v>0</v>
      </c>
      <c r="H901" s="158"/>
      <c r="I901" s="95" t="s">
        <v>525</v>
      </c>
      <c r="J901" s="95" t="str">
        <f>VLOOKUP(I901,Presupuesto!$B$11:$C$565,2,0)</f>
        <v>DECIMOCUARTO MES</v>
      </c>
      <c r="K901" s="92" t="str">
        <f t="shared" si="14"/>
        <v>Desarrollo e Innovación Curricular</v>
      </c>
      <c r="L901" s="92" t="s">
        <v>397</v>
      </c>
    </row>
    <row r="902" spans="3:12" ht="15.75" thickBot="1">
      <c r="C902" s="131" t="s">
        <v>496</v>
      </c>
      <c r="D902" s="194"/>
      <c r="E902" s="146">
        <v>12</v>
      </c>
      <c r="F902" s="253">
        <f>HLOOKUP($C902,$BZ$2:$CM$3,2,0)</f>
        <v>13184.44</v>
      </c>
      <c r="G902" s="107">
        <f>D902*E902*F902</f>
        <v>0</v>
      </c>
      <c r="H902" s="160"/>
      <c r="I902" s="108" t="s">
        <v>502</v>
      </c>
      <c r="J902" s="108" t="str">
        <f>VLOOKUP(I902,Presupuesto!$B$11:$C$565,2,0)</f>
        <v>SUELDOS Y SALARIOS PERMANENTES</v>
      </c>
      <c r="K902" s="92" t="str">
        <f t="shared" si="14"/>
        <v>Desarrollo e Innovación Curricular</v>
      </c>
      <c r="L902" s="92" t="s">
        <v>397</v>
      </c>
    </row>
    <row r="903" spans="3:12">
      <c r="C903" s="166" t="s">
        <v>58</v>
      </c>
      <c r="D903" s="157"/>
      <c r="E903" s="148">
        <v>0</v>
      </c>
      <c r="F903" s="94">
        <f>IF(E902=0,"",(G902/E902)/12*E902)</f>
        <v>0</v>
      </c>
      <c r="G903" s="91">
        <f>F903</f>
        <v>0</v>
      </c>
      <c r="H903" s="158"/>
      <c r="I903" s="110" t="s">
        <v>522</v>
      </c>
      <c r="J903" s="110" t="str">
        <f>VLOOKUP(I903,Presupuesto!$B$11:$C$565,2,0)</f>
        <v>AGUINALDO Y DECIMO CUARTO MES</v>
      </c>
      <c r="K903" s="92" t="str">
        <f t="shared" si="14"/>
        <v>Desarrollo e Innovación Curricular</v>
      </c>
      <c r="L903" s="92" t="s">
        <v>397</v>
      </c>
    </row>
    <row r="904" spans="3:12" ht="15.75" thickBot="1">
      <c r="C904" s="167" t="s">
        <v>59</v>
      </c>
      <c r="D904" s="157"/>
      <c r="E904" s="148">
        <v>0</v>
      </c>
      <c r="F904" s="111">
        <f>IF(E902&lt;6,"",((E902-6)/12)*(G902/E902))</f>
        <v>0</v>
      </c>
      <c r="G904" s="91">
        <f>F904</f>
        <v>0</v>
      </c>
      <c r="H904" s="158"/>
      <c r="I904" s="95" t="s">
        <v>525</v>
      </c>
      <c r="J904" s="95" t="str">
        <f>VLOOKUP(I904,Presupuesto!$B$11:$C$565,2,0)</f>
        <v>DECIMOCUARTO MES</v>
      </c>
      <c r="K904" s="92" t="str">
        <f t="shared" si="14"/>
        <v>Desarrollo e Innovación Curricular</v>
      </c>
      <c r="L904" s="92" t="s">
        <v>397</v>
      </c>
    </row>
    <row r="905" spans="3:12" ht="15.75" thickBot="1">
      <c r="C905" s="131" t="s">
        <v>497</v>
      </c>
      <c r="D905" s="194"/>
      <c r="E905" s="146">
        <v>12</v>
      </c>
      <c r="F905" s="253">
        <f>HLOOKUP($C905,$BZ$2:$CM$3,2,0)</f>
        <v>15032.56</v>
      </c>
      <c r="G905" s="107">
        <f>D905*E905*F905</f>
        <v>0</v>
      </c>
      <c r="H905" s="160"/>
      <c r="I905" s="108" t="s">
        <v>502</v>
      </c>
      <c r="J905" s="108" t="str">
        <f>VLOOKUP(I905,Presupuesto!$B$11:$C$565,2,0)</f>
        <v>SUELDOS Y SALARIOS PERMANENTES</v>
      </c>
      <c r="K905" s="92" t="str">
        <f t="shared" si="14"/>
        <v>Desarrollo e Innovación Curricular</v>
      </c>
      <c r="L905" s="92" t="s">
        <v>397</v>
      </c>
    </row>
    <row r="906" spans="3:12">
      <c r="C906" s="166" t="s">
        <v>58</v>
      </c>
      <c r="D906" s="157"/>
      <c r="E906" s="148">
        <v>0</v>
      </c>
      <c r="F906" s="94">
        <f>IF(E905=0,"",(G905/E905)/12*E905)</f>
        <v>0</v>
      </c>
      <c r="G906" s="91">
        <f>F906</f>
        <v>0</v>
      </c>
      <c r="H906" s="158"/>
      <c r="I906" s="110" t="s">
        <v>522</v>
      </c>
      <c r="J906" s="110" t="str">
        <f>VLOOKUP(I906,Presupuesto!$B$11:$C$565,2,0)</f>
        <v>AGUINALDO Y DECIMO CUARTO MES</v>
      </c>
      <c r="K906" s="92" t="str">
        <f t="shared" si="14"/>
        <v>Desarrollo e Innovación Curricular</v>
      </c>
      <c r="L906" s="92" t="s">
        <v>397</v>
      </c>
    </row>
    <row r="907" spans="3:12" ht="15.75" thickBot="1">
      <c r="C907" s="167" t="s">
        <v>59</v>
      </c>
      <c r="D907" s="157"/>
      <c r="E907" s="148">
        <v>0</v>
      </c>
      <c r="F907" s="111">
        <f>IF(E905&lt;6,"",((E905-6)/12)*(G905/E905))</f>
        <v>0</v>
      </c>
      <c r="G907" s="91">
        <f>F907</f>
        <v>0</v>
      </c>
      <c r="H907" s="158"/>
      <c r="I907" s="95" t="s">
        <v>525</v>
      </c>
      <c r="J907" s="95" t="str">
        <f>VLOOKUP(I907,Presupuesto!$B$11:$C$565,2,0)</f>
        <v>DECIMOCUARTO MES</v>
      </c>
      <c r="K907" s="92" t="str">
        <f t="shared" si="14"/>
        <v>Desarrollo e Innovación Curricular</v>
      </c>
      <c r="L907" s="92" t="s">
        <v>397</v>
      </c>
    </row>
    <row r="908" spans="3:12" ht="15.75" thickBot="1">
      <c r="C908" s="131" t="s">
        <v>498</v>
      </c>
      <c r="D908" s="194"/>
      <c r="E908" s="146">
        <v>12</v>
      </c>
      <c r="F908" s="253">
        <f>HLOOKUP($C908,$BZ$2:$CM$3,2,0)</f>
        <v>13264.02</v>
      </c>
      <c r="G908" s="107">
        <f>D908*E908*F908</f>
        <v>0</v>
      </c>
      <c r="H908" s="160"/>
      <c r="I908" s="108" t="s">
        <v>502</v>
      </c>
      <c r="J908" s="108" t="str">
        <f>VLOOKUP(I908,Presupuesto!$B$11:$C$565,2,0)</f>
        <v>SUELDOS Y SALARIOS PERMANENTES</v>
      </c>
      <c r="K908" s="92" t="str">
        <f t="shared" si="14"/>
        <v>Desarrollo e Innovación Curricular</v>
      </c>
      <c r="L908" s="92" t="s">
        <v>397</v>
      </c>
    </row>
    <row r="909" spans="3:12">
      <c r="C909" s="166" t="s">
        <v>58</v>
      </c>
      <c r="D909" s="157"/>
      <c r="E909" s="148">
        <v>0</v>
      </c>
      <c r="F909" s="94">
        <f>IF(E908=0,"",(G908/E908)/12*E908)</f>
        <v>0</v>
      </c>
      <c r="G909" s="91">
        <f>F909</f>
        <v>0</v>
      </c>
      <c r="H909" s="158"/>
      <c r="I909" s="110" t="s">
        <v>522</v>
      </c>
      <c r="J909" s="110" t="str">
        <f>VLOOKUP(I909,Presupuesto!$B$11:$C$565,2,0)</f>
        <v>AGUINALDO Y DECIMO CUARTO MES</v>
      </c>
      <c r="K909" s="92" t="str">
        <f t="shared" si="14"/>
        <v>Desarrollo e Innovación Curricular</v>
      </c>
      <c r="L909" s="92" t="s">
        <v>397</v>
      </c>
    </row>
    <row r="910" spans="3:12" ht="15.75" thickBot="1">
      <c r="C910" s="167" t="s">
        <v>59</v>
      </c>
      <c r="D910" s="157"/>
      <c r="E910" s="148">
        <v>0</v>
      </c>
      <c r="F910" s="111">
        <f>IF(E908&lt;6,"",((E908-6)/12)*(G908/E908))</f>
        <v>0</v>
      </c>
      <c r="G910" s="91">
        <f>F910</f>
        <v>0</v>
      </c>
      <c r="H910" s="158"/>
      <c r="I910" s="95" t="s">
        <v>525</v>
      </c>
      <c r="J910" s="95" t="str">
        <f>VLOOKUP(I910,Presupuesto!$B$11:$C$565,2,0)</f>
        <v>DECIMOCUARTO MES</v>
      </c>
      <c r="K910" s="92" t="str">
        <f t="shared" si="14"/>
        <v>Desarrollo e Innovación Curricular</v>
      </c>
      <c r="L910" s="92" t="s">
        <v>397</v>
      </c>
    </row>
    <row r="911" spans="3:12" ht="15.75" thickBot="1">
      <c r="C911" s="131" t="s">
        <v>499</v>
      </c>
      <c r="D911" s="194"/>
      <c r="E911" s="146">
        <v>12</v>
      </c>
      <c r="F911" s="253">
        <f>HLOOKUP($C911,$BZ$2:$CM$3,2,0)</f>
        <v>12379.75</v>
      </c>
      <c r="G911" s="107">
        <f>D911*E911*F911</f>
        <v>0</v>
      </c>
      <c r="H911" s="160"/>
      <c r="I911" s="108" t="s">
        <v>502</v>
      </c>
      <c r="J911" s="108" t="str">
        <f>VLOOKUP(I911,Presupuesto!$B$11:$C$565,2,0)</f>
        <v>SUELDOS Y SALARIOS PERMANENTES</v>
      </c>
      <c r="K911" s="92" t="str">
        <f t="shared" si="14"/>
        <v>Desarrollo e Innovación Curricular</v>
      </c>
      <c r="L911" s="92" t="s">
        <v>397</v>
      </c>
    </row>
    <row r="912" spans="3:12">
      <c r="C912" s="166" t="s">
        <v>58</v>
      </c>
      <c r="D912" s="157"/>
      <c r="E912" s="148">
        <v>0</v>
      </c>
      <c r="F912" s="94">
        <f>IF(E911=0,"",(G911/E911)/12*E911)</f>
        <v>0</v>
      </c>
      <c r="G912" s="91">
        <f>F912</f>
        <v>0</v>
      </c>
      <c r="H912" s="158"/>
      <c r="I912" s="110" t="s">
        <v>522</v>
      </c>
      <c r="J912" s="110" t="str">
        <f>VLOOKUP(I912,Presupuesto!$B$11:$C$565,2,0)</f>
        <v>AGUINALDO Y DECIMO CUARTO MES</v>
      </c>
      <c r="K912" s="92" t="str">
        <f t="shared" si="14"/>
        <v>Desarrollo e Innovación Curricular</v>
      </c>
      <c r="L912" s="92" t="s">
        <v>397</v>
      </c>
    </row>
    <row r="913" spans="3:12" ht="15.75" thickBot="1">
      <c r="C913" s="167" t="s">
        <v>59</v>
      </c>
      <c r="D913" s="157"/>
      <c r="E913" s="148">
        <v>0</v>
      </c>
      <c r="F913" s="111">
        <f>IF(E911&lt;6,"",((E911-6)/12)*(G911/E911))</f>
        <v>0</v>
      </c>
      <c r="G913" s="91">
        <f>F913</f>
        <v>0</v>
      </c>
      <c r="H913" s="158"/>
      <c r="I913" s="95" t="s">
        <v>525</v>
      </c>
      <c r="J913" s="95" t="str">
        <f>VLOOKUP(I913,Presupuesto!$B$11:$C$565,2,0)</f>
        <v>DECIMOCUARTO MES</v>
      </c>
      <c r="K913" s="92" t="str">
        <f t="shared" si="14"/>
        <v>Desarrollo e Innovación Curricular</v>
      </c>
      <c r="L913" s="92" t="s">
        <v>397</v>
      </c>
    </row>
    <row r="914" spans="3:12" ht="15.75" thickBot="1">
      <c r="C914" s="131" t="s">
        <v>500</v>
      </c>
      <c r="D914" s="194"/>
      <c r="E914" s="146">
        <v>12</v>
      </c>
      <c r="F914" s="253">
        <f>HLOOKUP($C914,$BZ$2:$CM$3,2,0)</f>
        <v>439.49</v>
      </c>
      <c r="G914" s="107">
        <f>D914*E914*F914</f>
        <v>0</v>
      </c>
      <c r="H914" s="160"/>
      <c r="I914" s="108" t="s">
        <v>502</v>
      </c>
      <c r="J914" s="108" t="str">
        <f>VLOOKUP(I914,Presupuesto!$B$11:$C$565,2,0)</f>
        <v>SUELDOS Y SALARIOS PERMANENTES</v>
      </c>
      <c r="K914" s="92" t="str">
        <f t="shared" si="14"/>
        <v>Desarrollo e Innovación Curricular</v>
      </c>
      <c r="L914" s="92" t="s">
        <v>397</v>
      </c>
    </row>
    <row r="915" spans="3:12">
      <c r="C915" s="166" t="s">
        <v>58</v>
      </c>
      <c r="D915" s="157"/>
      <c r="E915" s="148">
        <v>0</v>
      </c>
      <c r="F915" s="94">
        <f>IF(E914=0,"",(G914/E914)/12*E914)</f>
        <v>0</v>
      </c>
      <c r="G915" s="91">
        <f>F915</f>
        <v>0</v>
      </c>
      <c r="H915" s="158"/>
      <c r="I915" s="110" t="s">
        <v>522</v>
      </c>
      <c r="J915" s="110" t="str">
        <f>VLOOKUP(I915,Presupuesto!$B$11:$C$565,2,0)</f>
        <v>AGUINALDO Y DECIMO CUARTO MES</v>
      </c>
      <c r="K915" s="92" t="str">
        <f t="shared" si="14"/>
        <v>Desarrollo e Innovación Curricular</v>
      </c>
      <c r="L915" s="92" t="s">
        <v>397</v>
      </c>
    </row>
    <row r="916" spans="3:12" ht="15.75" thickBot="1">
      <c r="C916" s="167" t="s">
        <v>59</v>
      </c>
      <c r="D916" s="157"/>
      <c r="E916" s="148">
        <v>0</v>
      </c>
      <c r="F916" s="111">
        <f>IF(E914&lt;6,"",((E914-6)/12)*(G914/E914))</f>
        <v>0</v>
      </c>
      <c r="G916" s="91">
        <f>F916</f>
        <v>0</v>
      </c>
      <c r="H916" s="158"/>
      <c r="I916" s="95" t="s">
        <v>525</v>
      </c>
      <c r="J916" s="95" t="str">
        <f>VLOOKUP(I916,Presupuesto!$B$11:$C$565,2,0)</f>
        <v>DECIMOCUARTO MES</v>
      </c>
      <c r="K916" s="92" t="str">
        <f t="shared" si="14"/>
        <v>Desarrollo e Innovación Curricular</v>
      </c>
      <c r="L916" s="92" t="s">
        <v>397</v>
      </c>
    </row>
    <row r="917" spans="3:12" ht="15.75" thickBot="1">
      <c r="C917" s="131" t="s">
        <v>501</v>
      </c>
      <c r="D917" s="194"/>
      <c r="E917" s="146">
        <v>12</v>
      </c>
      <c r="F917" s="253">
        <f>HLOOKUP($C917,$BZ$2:$CM$3,2,0)</f>
        <v>1904.46</v>
      </c>
      <c r="G917" s="107">
        <f>D917*E917*F917</f>
        <v>0</v>
      </c>
      <c r="H917" s="160"/>
      <c r="I917" s="108" t="s">
        <v>502</v>
      </c>
      <c r="J917" s="108" t="str">
        <f>VLOOKUP(I917,Presupuesto!$B$11:$C$565,2,0)</f>
        <v>SUELDOS Y SALARIOS PERMANENTES</v>
      </c>
      <c r="K917" s="92" t="str">
        <f t="shared" si="14"/>
        <v>Desarrollo e Innovación Curricular</v>
      </c>
      <c r="L917" s="92" t="s">
        <v>397</v>
      </c>
    </row>
    <row r="918" spans="3:12">
      <c r="C918" s="166" t="s">
        <v>58</v>
      </c>
      <c r="D918" s="157"/>
      <c r="E918" s="148">
        <v>0</v>
      </c>
      <c r="F918" s="94">
        <f>IF(E917=0,"",(G917/E917)/12*E917)</f>
        <v>0</v>
      </c>
      <c r="G918" s="91">
        <f>F918</f>
        <v>0</v>
      </c>
      <c r="H918" s="158"/>
      <c r="I918" s="110" t="s">
        <v>522</v>
      </c>
      <c r="J918" s="110" t="str">
        <f>VLOOKUP(I918,Presupuesto!$B$11:$C$565,2,0)</f>
        <v>AGUINALDO Y DECIMO CUARTO MES</v>
      </c>
      <c r="K918" s="92" t="str">
        <f t="shared" si="14"/>
        <v>Desarrollo e Innovación Curricular</v>
      </c>
      <c r="L918" s="92" t="s">
        <v>397</v>
      </c>
    </row>
    <row r="919" spans="3:12" ht="15.75" thickBot="1">
      <c r="C919" s="167" t="s">
        <v>59</v>
      </c>
      <c r="D919" s="157"/>
      <c r="E919" s="148">
        <v>0</v>
      </c>
      <c r="F919" s="111">
        <f>IF(E917&lt;6,"",((E917-6)/12)*(G917/E917))</f>
        <v>0</v>
      </c>
      <c r="G919" s="91">
        <f>F919</f>
        <v>0</v>
      </c>
      <c r="H919" s="158"/>
      <c r="I919" s="95" t="s">
        <v>525</v>
      </c>
      <c r="J919" s="95" t="str">
        <f>VLOOKUP(I919,Presupuesto!$B$11:$C$565,2,0)</f>
        <v>DECIMOCUARTO MES</v>
      </c>
      <c r="K919" s="92" t="str">
        <f t="shared" si="14"/>
        <v>Desarrollo e Innovación Curricular</v>
      </c>
      <c r="L919" s="92" t="s">
        <v>397</v>
      </c>
    </row>
    <row r="920" spans="3:12" ht="15.75" thickBot="1">
      <c r="C920" s="134" t="s">
        <v>84</v>
      </c>
      <c r="D920" s="194"/>
      <c r="E920" s="146">
        <v>12</v>
      </c>
      <c r="F920" s="133">
        <v>30000</v>
      </c>
      <c r="G920" s="107">
        <f>D920*E920*F920</f>
        <v>0</v>
      </c>
      <c r="H920" s="160"/>
      <c r="I920" s="108" t="s">
        <v>570</v>
      </c>
      <c r="J920" s="108" t="str">
        <f>VLOOKUP(I920,Presupuesto!$B$11:$C$565,2,0)</f>
        <v>CONTRATOS ESPECIALES</v>
      </c>
      <c r="K920" s="92" t="str">
        <f t="shared" si="14"/>
        <v>Desarrollo e Innovación Curricular</v>
      </c>
      <c r="L920" s="92" t="s">
        <v>397</v>
      </c>
    </row>
    <row r="921" spans="3:12">
      <c r="C921" s="166" t="s">
        <v>58</v>
      </c>
      <c r="D921" s="157"/>
      <c r="E921" s="148">
        <v>0</v>
      </c>
      <c r="F921" s="111">
        <f>IF(E920=0,"",(G920/E920)/12*E920)</f>
        <v>0</v>
      </c>
      <c r="G921" s="91">
        <f>F921</f>
        <v>0</v>
      </c>
      <c r="H921" s="158"/>
      <c r="I921" s="95" t="s">
        <v>570</v>
      </c>
      <c r="J921" s="95" t="str">
        <f>VLOOKUP(I921,Presupuesto!$B$11:$C$565,2,0)</f>
        <v>CONTRATOS ESPECIALES</v>
      </c>
      <c r="K921" s="92" t="str">
        <f t="shared" si="14"/>
        <v>Desarrollo e Innovación Curricular</v>
      </c>
      <c r="L921" s="92" t="s">
        <v>396</v>
      </c>
    </row>
    <row r="922" spans="3:12" ht="15.75" thickBot="1">
      <c r="C922" s="167" t="s">
        <v>59</v>
      </c>
      <c r="D922" s="157"/>
      <c r="E922" s="148">
        <v>0</v>
      </c>
      <c r="F922" s="94">
        <f>IF(E920&lt;6,"",((E920-6)/12)*(G920/E920))</f>
        <v>0</v>
      </c>
      <c r="G922" s="91">
        <f>F922</f>
        <v>0</v>
      </c>
      <c r="H922" s="158"/>
      <c r="I922" s="95" t="s">
        <v>570</v>
      </c>
      <c r="J922" s="95" t="str">
        <f>VLOOKUP(I922,Presupuesto!$B$11:$C$565,2,0)</f>
        <v>CONTRATOS ESPECIALES</v>
      </c>
      <c r="K922" s="92" t="str">
        <f t="shared" si="14"/>
        <v>Desarrollo e Innovación Curricular</v>
      </c>
      <c r="L922" s="92" t="s">
        <v>401</v>
      </c>
    </row>
    <row r="923" spans="3:12" ht="15.75" thickBot="1">
      <c r="C923" s="134" t="s">
        <v>60</v>
      </c>
      <c r="D923" s="194"/>
      <c r="E923" s="146">
        <v>12</v>
      </c>
      <c r="F923" s="112">
        <v>30000</v>
      </c>
      <c r="G923" s="107">
        <f>D923*E923*F923</f>
        <v>0</v>
      </c>
      <c r="H923" s="160"/>
      <c r="I923" s="108" t="s">
        <v>711</v>
      </c>
      <c r="J923" s="108" t="str">
        <f>VLOOKUP(I923,Presupuesto!$B$11:$C$565,2,0)</f>
        <v>OTROS SERVICIOS TECNICOS Y PROFESIONALES</v>
      </c>
      <c r="K923" s="92" t="str">
        <f t="shared" si="14"/>
        <v>Desarrollo e Innovación Curricular</v>
      </c>
      <c r="L923" s="92" t="s">
        <v>396</v>
      </c>
    </row>
    <row r="924" spans="3:12">
      <c r="C924" s="166" t="s">
        <v>58</v>
      </c>
      <c r="D924" s="157"/>
      <c r="E924" s="148">
        <v>0</v>
      </c>
      <c r="F924" s="94">
        <v>0</v>
      </c>
      <c r="G924" s="91">
        <f>F924</f>
        <v>0</v>
      </c>
      <c r="H924" s="158"/>
      <c r="I924" s="95" t="s">
        <v>711</v>
      </c>
      <c r="J924" s="95" t="str">
        <f>VLOOKUP(I924,Presupuesto!$B$11:$C$565,2,0)</f>
        <v>OTROS SERVICIOS TECNICOS Y PROFESIONALES</v>
      </c>
      <c r="K924" s="92" t="str">
        <f t="shared" si="14"/>
        <v>Desarrollo e Innovación Curricular</v>
      </c>
      <c r="L924" s="92" t="s">
        <v>396</v>
      </c>
    </row>
    <row r="925" spans="3:12" ht="15.75" thickBot="1">
      <c r="C925" s="167" t="s">
        <v>59</v>
      </c>
      <c r="D925" s="157"/>
      <c r="E925" s="148">
        <v>0</v>
      </c>
      <c r="F925" s="94">
        <v>0</v>
      </c>
      <c r="G925" s="91">
        <f>F925</f>
        <v>0</v>
      </c>
      <c r="H925" s="158"/>
      <c r="I925" s="95" t="s">
        <v>711</v>
      </c>
      <c r="J925" s="95" t="str">
        <f>VLOOKUP(I925,Presupuesto!$B$11:$C$565,2,0)</f>
        <v>OTROS SERVICIOS TECNICOS Y PROFESIONALES</v>
      </c>
      <c r="K925" s="92" t="str">
        <f t="shared" si="14"/>
        <v>Desarrollo e Innovación Curricular</v>
      </c>
      <c r="L925" s="92" t="s">
        <v>396</v>
      </c>
    </row>
    <row r="926" spans="3:12" ht="15.75" thickBot="1">
      <c r="C926" s="134" t="s">
        <v>61</v>
      </c>
      <c r="D926" s="194"/>
      <c r="E926" s="146">
        <v>12</v>
      </c>
      <c r="F926" s="112">
        <v>30000</v>
      </c>
      <c r="G926" s="107">
        <f>D926*E926*F926</f>
        <v>0</v>
      </c>
      <c r="H926" s="160"/>
      <c r="I926" s="108" t="s">
        <v>502</v>
      </c>
      <c r="J926" s="108" t="str">
        <f>VLOOKUP(I926,Presupuesto!$B$11:$C$565,2,0)</f>
        <v>SUELDOS Y SALARIOS PERMANENTES</v>
      </c>
      <c r="K926" s="92" t="str">
        <f t="shared" si="14"/>
        <v>Desarrollo e Innovación Curricular</v>
      </c>
      <c r="L926" s="92" t="s">
        <v>396</v>
      </c>
    </row>
    <row r="927" spans="3:12">
      <c r="C927" s="166" t="s">
        <v>58</v>
      </c>
      <c r="D927" s="164"/>
      <c r="E927" s="125">
        <v>0</v>
      </c>
      <c r="F927" s="113">
        <f>IF(E926=0,"",(G926/E926)/12*E926)</f>
        <v>0</v>
      </c>
      <c r="G927" s="114">
        <f>F927</f>
        <v>0</v>
      </c>
      <c r="H927" s="158"/>
      <c r="I927" s="95" t="s">
        <v>522</v>
      </c>
      <c r="J927" s="95" t="str">
        <f>VLOOKUP(I927,Presupuesto!$B$11:$C$565,2,0)</f>
        <v>AGUINALDO Y DECIMO CUARTO MES</v>
      </c>
      <c r="K927" s="92" t="str">
        <f t="shared" si="14"/>
        <v>Desarrollo e Innovación Curricular</v>
      </c>
      <c r="L927" s="92" t="s">
        <v>396</v>
      </c>
    </row>
    <row r="928" spans="3:12" ht="15.75" thickBot="1">
      <c r="C928" s="168" t="s">
        <v>59</v>
      </c>
      <c r="D928" s="156"/>
      <c r="E928" s="126">
        <v>0</v>
      </c>
      <c r="F928" s="99">
        <f>IF(E926&lt;6,"",((E926-6)/12)*(G926/E926))</f>
        <v>0</v>
      </c>
      <c r="G928" s="99">
        <f>F928</f>
        <v>0</v>
      </c>
      <c r="H928" s="156"/>
      <c r="I928" s="100" t="s">
        <v>525</v>
      </c>
      <c r="J928" s="118" t="str">
        <f>VLOOKUP(I928,Presupuesto!$B$11:$C$565,2,0)</f>
        <v>DECIMOCUARTO MES</v>
      </c>
      <c r="K928" s="100" t="str">
        <f t="shared" si="14"/>
        <v>Desarrollo e Innovación Curricular</v>
      </c>
      <c r="L928" s="118" t="s">
        <v>396</v>
      </c>
    </row>
  </sheetData>
  <conditionalFormatting sqref="E56">
    <cfRule type="cellIs" dxfId="17" priority="18" operator="greaterThan">
      <formula>12</formula>
    </cfRule>
  </conditionalFormatting>
  <conditionalFormatting sqref="E117">
    <cfRule type="cellIs" dxfId="16" priority="16" operator="greaterThan">
      <formula>12</formula>
    </cfRule>
  </conditionalFormatting>
  <conditionalFormatting sqref="E179">
    <cfRule type="cellIs" dxfId="15" priority="14" operator="greaterThan">
      <formula>12</formula>
    </cfRule>
  </conditionalFormatting>
  <conditionalFormatting sqref="E240">
    <cfRule type="cellIs" dxfId="14" priority="13" operator="greaterThan">
      <formula>12</formula>
    </cfRule>
  </conditionalFormatting>
  <conditionalFormatting sqref="E301">
    <cfRule type="cellIs" dxfId="13" priority="12" operator="greaterThan">
      <formula>12</formula>
    </cfRule>
  </conditionalFormatting>
  <conditionalFormatting sqref="E362">
    <cfRule type="cellIs" dxfId="12" priority="11" operator="greaterThan">
      <formula>12</formula>
    </cfRule>
  </conditionalFormatting>
  <conditionalFormatting sqref="E669">
    <cfRule type="cellIs" dxfId="11" priority="5" operator="greaterThan">
      <formula>12</formula>
    </cfRule>
  </conditionalFormatting>
  <conditionalFormatting sqref="E424">
    <cfRule type="cellIs" dxfId="10" priority="9" operator="greaterThan">
      <formula>12</formula>
    </cfRule>
  </conditionalFormatting>
  <conditionalFormatting sqref="E485">
    <cfRule type="cellIs" dxfId="9" priority="8" operator="greaterThan">
      <formula>12</formula>
    </cfRule>
  </conditionalFormatting>
  <conditionalFormatting sqref="E546">
    <cfRule type="cellIs" dxfId="8" priority="7" operator="greaterThan">
      <formula>12</formula>
    </cfRule>
  </conditionalFormatting>
  <conditionalFormatting sqref="E607">
    <cfRule type="cellIs" dxfId="7" priority="6" operator="greaterThan">
      <formula>12</formula>
    </cfRule>
  </conditionalFormatting>
  <conditionalFormatting sqref="E731">
    <cfRule type="cellIs" dxfId="6" priority="4" operator="greaterThan">
      <formula>12</formula>
    </cfRule>
  </conditionalFormatting>
  <conditionalFormatting sqref="E793">
    <cfRule type="cellIs" dxfId="5" priority="3" operator="greaterThan">
      <formula>12</formula>
    </cfRule>
  </conditionalFormatting>
  <conditionalFormatting sqref="E855">
    <cfRule type="cellIs" dxfId="4" priority="2" operator="greaterThan">
      <formula>12</formula>
    </cfRule>
  </conditionalFormatting>
  <conditionalFormatting sqref="E917">
    <cfRule type="cellIs" dxfId="3"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H78:H128 H140:H190 H201:H251 H262:H312 H323:H373 H385:H435 H446:H496 H507:H557 H568:H618 H630:H680 H692:H742 H754:H804 H816:H866 H878:H928">
      <formula1>$R$2:$S$2</formula1>
    </dataValidation>
    <dataValidation type="list" allowBlank="1" showInputMessage="1" showErrorMessage="1" errorTitle="¡Ingreso Inválido!" error="Seleccione una opción de la lista." promptTitle="Dimensión Estratégica" prompt="Seleccione una opción de la lista." sqref="K17:K67 K78:K128 K140:K190 K201:K251 K262:K312 K323:K373 K385:K435 K446:K496 K507:K557 K568:K618 K630:K680 K692:K742 K754:K804 K816:K866 K878:K928">
      <formula1>$A$2:$N$2</formula1>
    </dataValidation>
    <dataValidation type="list" allowBlank="1" showInputMessage="1" showErrorMessage="1" errorTitle="¡Ingreso Inválido!" error="Seleccione una opción de la lista" promptTitle="Mes Requerido" prompt="Seleccione el mes en el que requiere el recurso." sqref="L17:L67 L78:L128 L140:L190 L201:L251 L262:L312 L323:L373 L385:L435 L446:L496 L507:L557 L568:L618 L630:L680 L692:L742 L754:L804 L816:L866 L878:L928">
      <formula1>$U$2:$AF$2</formula1>
    </dataValidation>
    <dataValidation type="list" allowBlank="1" showInputMessage="1" showErrorMessage="1" sqref="C17 C20 C23 C26 C29 C32 C35 C38 C41 C44 C47 C50 C53 C56 C78 C81 C84 C87 C90 C93 C96 C99 C102 C105 C108 C111 C114 C117 C140 C143 C146 C149 C152 C155 C158 C161 C164 C167 C170 C173 C176 C179 C201 C204 C207 C210 C213 C216 C219 C222 C225 C228 C231 C234 C237 C240 C262 C265 C268 C271 C274 C277 C280 C283 C286 C289 C292 C295 C298 C301 C323 C326 C329 C332 C335 C338 C341 C344 C347 C350 C353 C356 C359 C362 C385 C388 C391 C394 C397 C400 C403 C406 C409 C412 C415 C418 C421 C424 C446 C449 C452 C455 C458 C461 C464 C467 C470 C473 C476 C479 C482 C485 C507 C510 C513 C516 C519 C522 C525 C528 C531 C534 C537 C540 C543 C546 C568 C571 C574 C577 C580 C583 C586 C589 C592 C595 C598 C601 C604 C607 C630 C633 C636 C639 C642 C645 C648 C651 C654 C657 C660 C663 C666 C669 C692 C695 C698 C701 C704 C707 C710 C713 C716 C719 C722 C725 C728 C731 C754 C757 C760 C763 C766 C769 C772 C775 C778 C781 C784 C787 C790 C793 C816 C819 C822 C825 C828 C831 C834 C837 C840 C843 C846 C849 C852 C855 C878 C881 C884 C887 C890 C893 C896 C899 C902 C905 C908 C911 C914 C917">
      <formula1>$BZ$2:$CM$2</formula1>
    </dataValidation>
    <dataValidation type="list" allowBlank="1" showInputMessage="1" showErrorMessage="1" errorTitle="¡Ingreso Inválido!" error="Verifique el valor ingresado." sqref="I17:I67 I78:I128 I140:I190 I201:I251 I262:I312 I323:I373 I385:I435 I446:I496 I507:I557 I568:I618 I630:I680 I692:I742 I754:I804 I816:I866 I878:I928">
      <formula1>$A$1:$UI$1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92D050"/>
  </sheetPr>
  <dimension ref="A1:UI246"/>
  <sheetViews>
    <sheetView showGridLines="0" topLeftCell="C64" zoomScale="84" zoomScaleNormal="84" workbookViewId="0">
      <selection activeCell="H270" sqref="H270"/>
    </sheetView>
  </sheetViews>
  <sheetFormatPr baseColWidth="10" defaultColWidth="11.5703125" defaultRowHeight="15"/>
  <cols>
    <col min="1" max="1" width="1.85546875" style="79" customWidth="1"/>
    <col min="2" max="2" width="6.7109375" style="79" customWidth="1"/>
    <col min="3" max="3" width="41.7109375" style="79" customWidth="1"/>
    <col min="4" max="4" width="26.42578125" style="79" bestFit="1" customWidth="1"/>
    <col min="5" max="6" width="13.85546875" style="79" customWidth="1"/>
    <col min="7" max="7" width="13.85546875" style="71" customWidth="1"/>
    <col min="8" max="8" width="12.7109375" style="79" bestFit="1" customWidth="1"/>
    <col min="9" max="9" width="35.42578125" style="79" bestFit="1" customWidth="1"/>
    <col min="10" max="10" width="22.28515625" style="79" bestFit="1" customWidth="1"/>
    <col min="11" max="11" width="13.42578125" style="79" bestFit="1" customWidth="1"/>
    <col min="12" max="16384" width="11.5703125" style="79"/>
  </cols>
  <sheetData>
    <row r="1" spans="1:555" ht="26.25" hidden="1">
      <c r="A1" s="182" t="s">
        <v>253</v>
      </c>
      <c r="B1" s="185" t="s">
        <v>254</v>
      </c>
      <c r="C1" s="176" t="s">
        <v>255</v>
      </c>
      <c r="D1" s="176" t="s">
        <v>502</v>
      </c>
      <c r="E1" s="176" t="s">
        <v>504</v>
      </c>
      <c r="F1" s="176" t="s">
        <v>506</v>
      </c>
      <c r="G1" s="176" t="s">
        <v>508</v>
      </c>
      <c r="H1" s="176" t="s">
        <v>510</v>
      </c>
      <c r="I1" s="176" t="s">
        <v>512</v>
      </c>
      <c r="J1" s="176" t="s">
        <v>256</v>
      </c>
      <c r="K1" s="176" t="s">
        <v>515</v>
      </c>
      <c r="L1" s="176" t="s">
        <v>257</v>
      </c>
      <c r="M1" s="176" t="s">
        <v>517</v>
      </c>
      <c r="N1" s="176" t="s">
        <v>519</v>
      </c>
      <c r="O1" s="176" t="s">
        <v>521</v>
      </c>
      <c r="P1" s="176" t="s">
        <v>258</v>
      </c>
      <c r="Q1" s="176" t="s">
        <v>522</v>
      </c>
      <c r="R1" s="176" t="s">
        <v>525</v>
      </c>
      <c r="S1" s="176" t="s">
        <v>259</v>
      </c>
      <c r="T1" s="176" t="s">
        <v>527</v>
      </c>
      <c r="U1" s="176" t="s">
        <v>260</v>
      </c>
      <c r="V1" s="176" t="s">
        <v>528</v>
      </c>
      <c r="W1" s="176" t="s">
        <v>529</v>
      </c>
      <c r="X1" s="176" t="s">
        <v>533</v>
      </c>
      <c r="Y1" s="176" t="s">
        <v>276</v>
      </c>
      <c r="Z1" s="176" t="s">
        <v>534</v>
      </c>
      <c r="AA1" s="176" t="s">
        <v>536</v>
      </c>
      <c r="AB1" s="176" t="s">
        <v>538</v>
      </c>
      <c r="AC1" s="176" t="s">
        <v>277</v>
      </c>
      <c r="AD1" s="176" t="s">
        <v>540</v>
      </c>
      <c r="AE1" s="176" t="s">
        <v>542</v>
      </c>
      <c r="AF1" s="176" t="s">
        <v>544</v>
      </c>
      <c r="AG1" s="176" t="s">
        <v>546</v>
      </c>
      <c r="AH1" s="176" t="s">
        <v>252</v>
      </c>
      <c r="AI1" s="176" t="s">
        <v>548</v>
      </c>
      <c r="AJ1" s="185" t="s">
        <v>261</v>
      </c>
      <c r="AK1" s="176" t="s">
        <v>550</v>
      </c>
      <c r="AL1" s="176" t="s">
        <v>262</v>
      </c>
      <c r="AM1" s="176" t="s">
        <v>552</v>
      </c>
      <c r="AN1" s="176" t="s">
        <v>554</v>
      </c>
      <c r="AO1" s="176" t="s">
        <v>263</v>
      </c>
      <c r="AP1" s="176" t="s">
        <v>556</v>
      </c>
      <c r="AQ1" s="176" t="s">
        <v>558</v>
      </c>
      <c r="AR1" s="176" t="s">
        <v>264</v>
      </c>
      <c r="AS1" s="176" t="s">
        <v>559</v>
      </c>
      <c r="AT1" s="176" t="s">
        <v>561</v>
      </c>
      <c r="AU1" s="176" t="s">
        <v>562</v>
      </c>
      <c r="AV1" s="176" t="s">
        <v>563</v>
      </c>
      <c r="AW1" s="176" t="s">
        <v>565</v>
      </c>
      <c r="AX1" s="176" t="s">
        <v>567</v>
      </c>
      <c r="AY1" s="176" t="s">
        <v>568</v>
      </c>
      <c r="AZ1" s="176" t="s">
        <v>265</v>
      </c>
      <c r="BA1" s="176" t="s">
        <v>570</v>
      </c>
      <c r="BB1" s="176" t="s">
        <v>572</v>
      </c>
      <c r="BC1" s="176" t="s">
        <v>574</v>
      </c>
      <c r="BD1" s="176" t="s">
        <v>576</v>
      </c>
      <c r="BE1" s="176" t="s">
        <v>578</v>
      </c>
      <c r="BF1" s="176" t="s">
        <v>580</v>
      </c>
      <c r="BG1" s="176" t="s">
        <v>582</v>
      </c>
      <c r="BH1" s="176" t="s">
        <v>584</v>
      </c>
      <c r="BI1" s="176" t="s">
        <v>278</v>
      </c>
      <c r="BJ1" s="176" t="s">
        <v>586</v>
      </c>
      <c r="BK1" s="176" t="s">
        <v>588</v>
      </c>
      <c r="BL1" s="176" t="s">
        <v>590</v>
      </c>
      <c r="BM1" s="176" t="s">
        <v>592</v>
      </c>
      <c r="BN1" s="176" t="s">
        <v>594</v>
      </c>
      <c r="BO1" s="176" t="s">
        <v>596</v>
      </c>
      <c r="BP1" s="176" t="s">
        <v>598</v>
      </c>
      <c r="BQ1" s="176" t="s">
        <v>600</v>
      </c>
      <c r="BR1" s="176" t="s">
        <v>602</v>
      </c>
      <c r="BS1" s="176" t="s">
        <v>604</v>
      </c>
      <c r="BT1" s="185" t="s">
        <v>266</v>
      </c>
      <c r="BU1" s="176" t="s">
        <v>267</v>
      </c>
      <c r="BV1" s="176" t="s">
        <v>606</v>
      </c>
      <c r="BW1" s="176" t="s">
        <v>268</v>
      </c>
      <c r="BX1" s="176" t="s">
        <v>608</v>
      </c>
      <c r="BY1" s="176" t="s">
        <v>610</v>
      </c>
      <c r="BZ1" s="185" t="s">
        <v>269</v>
      </c>
      <c r="CA1" s="176" t="s">
        <v>270</v>
      </c>
      <c r="CB1" s="176" t="s">
        <v>612</v>
      </c>
      <c r="CC1" s="176" t="s">
        <v>271</v>
      </c>
      <c r="CD1" s="176" t="s">
        <v>614</v>
      </c>
      <c r="CE1" s="176" t="s">
        <v>616</v>
      </c>
      <c r="CF1" s="176" t="s">
        <v>618</v>
      </c>
      <c r="CG1" s="185" t="s">
        <v>272</v>
      </c>
      <c r="CH1" s="176" t="s">
        <v>624</v>
      </c>
      <c r="CI1" s="176" t="s">
        <v>626</v>
      </c>
      <c r="CJ1" s="176" t="s">
        <v>273</v>
      </c>
      <c r="CK1" s="176" t="s">
        <v>620</v>
      </c>
      <c r="CL1" s="176" t="s">
        <v>622</v>
      </c>
      <c r="CM1" s="176" t="s">
        <v>274</v>
      </c>
      <c r="CN1" s="176" t="s">
        <v>628</v>
      </c>
      <c r="CO1" s="176" t="s">
        <v>275</v>
      </c>
      <c r="CP1" s="176" t="s">
        <v>629</v>
      </c>
      <c r="CQ1" s="173" t="s">
        <v>279</v>
      </c>
      <c r="CR1" s="185" t="s">
        <v>280</v>
      </c>
      <c r="CS1" s="176" t="s">
        <v>630</v>
      </c>
      <c r="CT1" s="176" t="s">
        <v>631</v>
      </c>
      <c r="CU1" s="176" t="s">
        <v>633</v>
      </c>
      <c r="CV1" s="176" t="s">
        <v>281</v>
      </c>
      <c r="CW1" s="176" t="s">
        <v>635</v>
      </c>
      <c r="CX1" s="176" t="s">
        <v>637</v>
      </c>
      <c r="CY1" s="176" t="s">
        <v>639</v>
      </c>
      <c r="CZ1" s="176" t="s">
        <v>641</v>
      </c>
      <c r="DA1" s="176" t="s">
        <v>643</v>
      </c>
      <c r="DB1" s="176" t="s">
        <v>645</v>
      </c>
      <c r="DC1" s="185" t="s">
        <v>282</v>
      </c>
      <c r="DD1" s="176" t="s">
        <v>283</v>
      </c>
      <c r="DE1" s="176" t="s">
        <v>647</v>
      </c>
      <c r="DF1" s="176" t="s">
        <v>284</v>
      </c>
      <c r="DG1" s="176" t="s">
        <v>649</v>
      </c>
      <c r="DH1" s="176" t="s">
        <v>651</v>
      </c>
      <c r="DI1" s="176" t="s">
        <v>653</v>
      </c>
      <c r="DJ1" s="176" t="s">
        <v>655</v>
      </c>
      <c r="DK1" s="176" t="s">
        <v>657</v>
      </c>
      <c r="DL1" s="176" t="s">
        <v>659</v>
      </c>
      <c r="DM1" s="176" t="s">
        <v>661</v>
      </c>
      <c r="DN1" s="176" t="s">
        <v>285</v>
      </c>
      <c r="DO1" s="176" t="s">
        <v>663</v>
      </c>
      <c r="DP1" s="176" t="s">
        <v>665</v>
      </c>
      <c r="DQ1" s="176" t="s">
        <v>667</v>
      </c>
      <c r="DR1" s="185" t="s">
        <v>286</v>
      </c>
      <c r="DS1" s="176" t="s">
        <v>669</v>
      </c>
      <c r="DT1" s="176" t="s">
        <v>287</v>
      </c>
      <c r="DU1" s="176" t="s">
        <v>671</v>
      </c>
      <c r="DV1" s="176" t="s">
        <v>288</v>
      </c>
      <c r="DW1" s="176" t="s">
        <v>673</v>
      </c>
      <c r="DX1" s="176" t="s">
        <v>675</v>
      </c>
      <c r="DY1" s="176" t="s">
        <v>677</v>
      </c>
      <c r="DZ1" s="176" t="s">
        <v>679</v>
      </c>
      <c r="EA1" s="176" t="s">
        <v>681</v>
      </c>
      <c r="EB1" s="176" t="s">
        <v>683</v>
      </c>
      <c r="EC1" s="176" t="s">
        <v>685</v>
      </c>
      <c r="ED1" s="176" t="s">
        <v>687</v>
      </c>
      <c r="EE1" s="176" t="s">
        <v>689</v>
      </c>
      <c r="EF1" s="176" t="s">
        <v>691</v>
      </c>
      <c r="EG1" s="176" t="s">
        <v>693</v>
      </c>
      <c r="EH1" s="185" t="s">
        <v>289</v>
      </c>
      <c r="EI1" s="176" t="s">
        <v>695</v>
      </c>
      <c r="EJ1" s="176" t="s">
        <v>290</v>
      </c>
      <c r="EK1" s="176" t="s">
        <v>697</v>
      </c>
      <c r="EL1" s="176" t="s">
        <v>699</v>
      </c>
      <c r="EM1" s="176" t="s">
        <v>291</v>
      </c>
      <c r="EN1" s="176" t="s">
        <v>701</v>
      </c>
      <c r="EO1" s="176" t="s">
        <v>703</v>
      </c>
      <c r="EP1" s="176" t="s">
        <v>292</v>
      </c>
      <c r="EQ1" s="176" t="s">
        <v>705</v>
      </c>
      <c r="ER1" s="176" t="s">
        <v>707</v>
      </c>
      <c r="ES1" s="176" t="s">
        <v>709</v>
      </c>
      <c r="ET1" s="176" t="s">
        <v>293</v>
      </c>
      <c r="EU1" s="176" t="s">
        <v>711</v>
      </c>
      <c r="EV1" s="176" t="s">
        <v>713</v>
      </c>
      <c r="EW1" s="185" t="s">
        <v>294</v>
      </c>
      <c r="EX1" s="176" t="s">
        <v>295</v>
      </c>
      <c r="EY1" s="176" t="s">
        <v>715</v>
      </c>
      <c r="EZ1" s="176" t="s">
        <v>717</v>
      </c>
      <c r="FA1" s="176" t="s">
        <v>719</v>
      </c>
      <c r="FB1" s="176" t="s">
        <v>721</v>
      </c>
      <c r="FC1" s="176" t="s">
        <v>296</v>
      </c>
      <c r="FD1" s="176" t="s">
        <v>723</v>
      </c>
      <c r="FE1" s="176" t="s">
        <v>725</v>
      </c>
      <c r="FF1" s="176" t="s">
        <v>727</v>
      </c>
      <c r="FG1" s="176" t="s">
        <v>729</v>
      </c>
      <c r="FH1" s="176" t="s">
        <v>731</v>
      </c>
      <c r="FI1" s="176" t="s">
        <v>297</v>
      </c>
      <c r="FJ1" s="176" t="s">
        <v>734</v>
      </c>
      <c r="FK1" s="176" t="s">
        <v>298</v>
      </c>
      <c r="FL1" s="176" t="s">
        <v>737</v>
      </c>
      <c r="FM1" s="176" t="s">
        <v>738</v>
      </c>
      <c r="FN1" s="176" t="s">
        <v>740</v>
      </c>
      <c r="FO1" s="176" t="s">
        <v>299</v>
      </c>
      <c r="FP1" s="176" t="s">
        <v>743</v>
      </c>
      <c r="FQ1" s="176" t="s">
        <v>744</v>
      </c>
      <c r="FR1" s="176" t="s">
        <v>746</v>
      </c>
      <c r="FS1" s="176" t="s">
        <v>300</v>
      </c>
      <c r="FT1" s="176" t="s">
        <v>749</v>
      </c>
      <c r="FU1" s="176" t="s">
        <v>751</v>
      </c>
      <c r="FV1" s="176" t="s">
        <v>753</v>
      </c>
      <c r="FW1" s="185" t="s">
        <v>301</v>
      </c>
      <c r="FX1" s="185" t="s">
        <v>302</v>
      </c>
      <c r="FY1" s="176" t="s">
        <v>308</v>
      </c>
      <c r="FZ1" s="176" t="s">
        <v>755</v>
      </c>
      <c r="GA1" s="176" t="s">
        <v>757</v>
      </c>
      <c r="GB1" s="176" t="s">
        <v>759</v>
      </c>
      <c r="GC1" s="176" t="s">
        <v>761</v>
      </c>
      <c r="GD1" s="176" t="s">
        <v>763</v>
      </c>
      <c r="GE1" s="176" t="s">
        <v>765</v>
      </c>
      <c r="GF1" s="185" t="s">
        <v>303</v>
      </c>
      <c r="GG1" s="176" t="s">
        <v>309</v>
      </c>
      <c r="GH1" s="176" t="s">
        <v>767</v>
      </c>
      <c r="GI1" s="176" t="s">
        <v>769</v>
      </c>
      <c r="GJ1" s="176" t="s">
        <v>770</v>
      </c>
      <c r="GK1" s="176" t="s">
        <v>310</v>
      </c>
      <c r="GL1" s="176" t="s">
        <v>773</v>
      </c>
      <c r="GM1" s="176" t="s">
        <v>774</v>
      </c>
      <c r="GN1" s="185" t="s">
        <v>304</v>
      </c>
      <c r="GO1" s="176" t="s">
        <v>305</v>
      </c>
      <c r="GP1" s="176" t="s">
        <v>776</v>
      </c>
      <c r="GQ1" s="176" t="s">
        <v>778</v>
      </c>
      <c r="GR1" s="176" t="s">
        <v>780</v>
      </c>
      <c r="GS1" s="176" t="s">
        <v>782</v>
      </c>
      <c r="GT1" s="176" t="s">
        <v>784</v>
      </c>
      <c r="GU1" s="185" t="s">
        <v>306</v>
      </c>
      <c r="GV1" s="176" t="s">
        <v>307</v>
      </c>
      <c r="GW1" s="176" t="s">
        <v>786</v>
      </c>
      <c r="GX1" s="176" t="s">
        <v>788</v>
      </c>
      <c r="GY1" s="176" t="s">
        <v>790</v>
      </c>
      <c r="GZ1" s="176" t="s">
        <v>792</v>
      </c>
      <c r="HA1" s="176" t="s">
        <v>794</v>
      </c>
      <c r="HB1" s="176" t="s">
        <v>796</v>
      </c>
      <c r="HC1" s="173" t="s">
        <v>311</v>
      </c>
      <c r="HD1" s="185" t="s">
        <v>312</v>
      </c>
      <c r="HE1" s="176" t="s">
        <v>313</v>
      </c>
      <c r="HF1" s="176" t="s">
        <v>798</v>
      </c>
      <c r="HG1" s="176" t="s">
        <v>800</v>
      </c>
      <c r="HH1" s="176" t="s">
        <v>802</v>
      </c>
      <c r="HI1" s="176" t="s">
        <v>804</v>
      </c>
      <c r="HJ1" s="176" t="s">
        <v>314</v>
      </c>
      <c r="HK1" s="176" t="s">
        <v>807</v>
      </c>
      <c r="HL1" s="176" t="s">
        <v>331</v>
      </c>
      <c r="HM1" s="176" t="s">
        <v>845</v>
      </c>
      <c r="HN1" s="176" t="s">
        <v>847</v>
      </c>
      <c r="HO1" s="176" t="s">
        <v>849</v>
      </c>
      <c r="HP1" s="185" t="s">
        <v>315</v>
      </c>
      <c r="HQ1" s="176" t="s">
        <v>809</v>
      </c>
      <c r="HR1" s="176" t="s">
        <v>811</v>
      </c>
      <c r="HS1" s="176" t="s">
        <v>316</v>
      </c>
      <c r="HT1" s="176" t="s">
        <v>814</v>
      </c>
      <c r="HU1" s="176" t="s">
        <v>816</v>
      </c>
      <c r="HV1" s="176" t="s">
        <v>817</v>
      </c>
      <c r="HW1" s="176" t="s">
        <v>819</v>
      </c>
      <c r="HX1" s="185" t="s">
        <v>317</v>
      </c>
      <c r="HY1" s="176" t="s">
        <v>821</v>
      </c>
      <c r="HZ1" s="176" t="s">
        <v>823</v>
      </c>
      <c r="IA1" s="176" t="s">
        <v>825</v>
      </c>
      <c r="IB1" s="176" t="s">
        <v>318</v>
      </c>
      <c r="IC1" s="176" t="s">
        <v>827</v>
      </c>
      <c r="ID1" s="176" t="s">
        <v>829</v>
      </c>
      <c r="IE1" s="176" t="s">
        <v>319</v>
      </c>
      <c r="IF1" s="176" t="s">
        <v>831</v>
      </c>
      <c r="IG1" s="176" t="s">
        <v>833</v>
      </c>
      <c r="IH1" s="176" t="s">
        <v>320</v>
      </c>
      <c r="II1" s="176" t="s">
        <v>835</v>
      </c>
      <c r="IJ1" s="176" t="s">
        <v>837</v>
      </c>
      <c r="IK1" s="176" t="s">
        <v>839</v>
      </c>
      <c r="IL1" s="176" t="s">
        <v>841</v>
      </c>
      <c r="IM1" s="176" t="s">
        <v>321</v>
      </c>
      <c r="IN1" s="176" t="s">
        <v>843</v>
      </c>
      <c r="IO1" s="185" t="s">
        <v>322</v>
      </c>
      <c r="IP1" s="176" t="s">
        <v>851</v>
      </c>
      <c r="IQ1" s="176" t="s">
        <v>853</v>
      </c>
      <c r="IR1" s="176" t="s">
        <v>323</v>
      </c>
      <c r="IS1" s="176" t="s">
        <v>855</v>
      </c>
      <c r="IT1" s="176" t="s">
        <v>857</v>
      </c>
      <c r="IU1" s="176" t="s">
        <v>859</v>
      </c>
      <c r="IV1" s="185" t="s">
        <v>324</v>
      </c>
      <c r="IW1" s="176" t="s">
        <v>861</v>
      </c>
      <c r="IX1" s="176" t="s">
        <v>325</v>
      </c>
      <c r="IY1" s="176" t="s">
        <v>864</v>
      </c>
      <c r="IZ1" s="176" t="s">
        <v>866</v>
      </c>
      <c r="JA1" s="176" t="s">
        <v>868</v>
      </c>
      <c r="JB1" s="176" t="s">
        <v>870</v>
      </c>
      <c r="JC1" s="176" t="s">
        <v>872</v>
      </c>
      <c r="JD1" s="176" t="s">
        <v>874</v>
      </c>
      <c r="JE1" s="176" t="s">
        <v>326</v>
      </c>
      <c r="JF1" s="176" t="s">
        <v>877</v>
      </c>
      <c r="JG1" s="176" t="s">
        <v>879</v>
      </c>
      <c r="JH1" s="176" t="s">
        <v>881</v>
      </c>
      <c r="JI1" s="176" t="s">
        <v>883</v>
      </c>
      <c r="JJ1" s="176" t="s">
        <v>885</v>
      </c>
      <c r="JK1" s="176" t="s">
        <v>887</v>
      </c>
      <c r="JL1" s="176" t="s">
        <v>889</v>
      </c>
      <c r="JM1" s="176" t="s">
        <v>891</v>
      </c>
      <c r="JN1" s="176" t="s">
        <v>327</v>
      </c>
      <c r="JO1" s="176" t="s">
        <v>894</v>
      </c>
      <c r="JP1" s="176" t="s">
        <v>896</v>
      </c>
      <c r="JQ1" s="176" t="s">
        <v>898</v>
      </c>
      <c r="JR1" s="176" t="s">
        <v>900</v>
      </c>
      <c r="JS1" s="176" t="s">
        <v>901</v>
      </c>
      <c r="JT1" s="176" t="s">
        <v>903</v>
      </c>
      <c r="JU1" s="176" t="s">
        <v>905</v>
      </c>
      <c r="JV1" s="176" t="s">
        <v>907</v>
      </c>
      <c r="JW1" s="176" t="s">
        <v>909</v>
      </c>
      <c r="JX1" s="176" t="s">
        <v>911</v>
      </c>
      <c r="JY1" s="176" t="s">
        <v>913</v>
      </c>
      <c r="JZ1" s="176" t="s">
        <v>915</v>
      </c>
      <c r="KA1" s="176" t="s">
        <v>917</v>
      </c>
      <c r="KB1" s="176" t="s">
        <v>919</v>
      </c>
      <c r="KC1" s="176" t="s">
        <v>921</v>
      </c>
      <c r="KD1" s="176" t="s">
        <v>923</v>
      </c>
      <c r="KE1" s="176" t="s">
        <v>925</v>
      </c>
      <c r="KF1" s="176" t="s">
        <v>927</v>
      </c>
      <c r="KG1" s="176" t="s">
        <v>929</v>
      </c>
      <c r="KH1" s="176" t="s">
        <v>931</v>
      </c>
      <c r="KI1" s="176" t="s">
        <v>933</v>
      </c>
      <c r="KJ1" s="176" t="s">
        <v>935</v>
      </c>
      <c r="KK1" s="176" t="s">
        <v>937</v>
      </c>
      <c r="KL1" s="176" t="s">
        <v>939</v>
      </c>
      <c r="KM1" s="176" t="s">
        <v>941</v>
      </c>
      <c r="KN1" s="176" t="s">
        <v>943</v>
      </c>
      <c r="KO1" s="185" t="s">
        <v>328</v>
      </c>
      <c r="KP1" s="176" t="s">
        <v>945</v>
      </c>
      <c r="KQ1" s="176" t="s">
        <v>329</v>
      </c>
      <c r="KR1" s="176" t="s">
        <v>948</v>
      </c>
      <c r="KS1" s="176" t="s">
        <v>950</v>
      </c>
      <c r="KT1" s="176" t="s">
        <v>952</v>
      </c>
      <c r="KU1" s="176" t="s">
        <v>954</v>
      </c>
      <c r="KV1" s="176" t="s">
        <v>330</v>
      </c>
      <c r="KW1" s="176" t="s">
        <v>957</v>
      </c>
      <c r="KX1" s="176" t="s">
        <v>959</v>
      </c>
      <c r="KY1" s="176" t="s">
        <v>961</v>
      </c>
      <c r="KZ1" s="176" t="s">
        <v>963</v>
      </c>
      <c r="LA1" s="176" t="s">
        <v>965</v>
      </c>
      <c r="LB1" s="176" t="s">
        <v>967</v>
      </c>
      <c r="LC1" s="176" t="s">
        <v>969</v>
      </c>
      <c r="LD1" s="173" t="s">
        <v>332</v>
      </c>
      <c r="LE1" s="185" t="s">
        <v>333</v>
      </c>
      <c r="LF1" s="176" t="s">
        <v>334</v>
      </c>
      <c r="LG1" s="176" t="s">
        <v>348</v>
      </c>
      <c r="LH1" s="176" t="s">
        <v>971</v>
      </c>
      <c r="LI1" s="176" t="s">
        <v>973</v>
      </c>
      <c r="LJ1" s="176" t="s">
        <v>975</v>
      </c>
      <c r="LK1" s="176" t="s">
        <v>977</v>
      </c>
      <c r="LL1" s="176" t="s">
        <v>349</v>
      </c>
      <c r="LM1" s="176" t="s">
        <v>979</v>
      </c>
      <c r="LN1" s="176" t="s">
        <v>350</v>
      </c>
      <c r="LO1" s="176" t="s">
        <v>981</v>
      </c>
      <c r="LP1" s="176" t="s">
        <v>335</v>
      </c>
      <c r="LQ1" s="176" t="s">
        <v>983</v>
      </c>
      <c r="LR1" s="176" t="s">
        <v>351</v>
      </c>
      <c r="LS1" s="176" t="s">
        <v>985</v>
      </c>
      <c r="LT1" s="176" t="s">
        <v>987</v>
      </c>
      <c r="LU1" s="176" t="s">
        <v>352</v>
      </c>
      <c r="LV1" s="185" t="s">
        <v>336</v>
      </c>
      <c r="LW1" s="176" t="s">
        <v>337</v>
      </c>
      <c r="LX1" s="176" t="s">
        <v>989</v>
      </c>
      <c r="LY1" s="176" t="s">
        <v>991</v>
      </c>
      <c r="LZ1" s="176" t="s">
        <v>992</v>
      </c>
      <c r="MA1" s="176" t="s">
        <v>994</v>
      </c>
      <c r="MB1" s="176" t="s">
        <v>995</v>
      </c>
      <c r="MC1" s="176" t="s">
        <v>997</v>
      </c>
      <c r="MD1" s="176" t="s">
        <v>999</v>
      </c>
      <c r="ME1" s="176" t="s">
        <v>1001</v>
      </c>
      <c r="MF1" s="176" t="s">
        <v>1003</v>
      </c>
      <c r="MG1" s="176" t="s">
        <v>338</v>
      </c>
      <c r="MH1" s="176" t="s">
        <v>1006</v>
      </c>
      <c r="MI1" s="176" t="s">
        <v>1007</v>
      </c>
      <c r="MJ1" s="176" t="s">
        <v>1009</v>
      </c>
      <c r="MK1" s="176" t="s">
        <v>339</v>
      </c>
      <c r="ML1" s="176" t="s">
        <v>1012</v>
      </c>
      <c r="MM1" s="176" t="s">
        <v>1013</v>
      </c>
      <c r="MN1" s="176" t="s">
        <v>1015</v>
      </c>
      <c r="MO1" s="176" t="s">
        <v>1017</v>
      </c>
      <c r="MP1" s="176" t="s">
        <v>340</v>
      </c>
      <c r="MQ1" s="176" t="s">
        <v>1020</v>
      </c>
      <c r="MR1" s="176" t="s">
        <v>1022</v>
      </c>
      <c r="MS1" s="176" t="s">
        <v>1024</v>
      </c>
      <c r="MT1" s="176" t="s">
        <v>1026</v>
      </c>
      <c r="MU1" s="176" t="s">
        <v>341</v>
      </c>
      <c r="MV1" s="176" t="s">
        <v>1029</v>
      </c>
      <c r="MW1" s="176" t="s">
        <v>1031</v>
      </c>
      <c r="MX1" s="176" t="s">
        <v>1033</v>
      </c>
      <c r="MY1" s="176" t="s">
        <v>1035</v>
      </c>
      <c r="MZ1" s="176" t="s">
        <v>1037</v>
      </c>
      <c r="NA1" s="176" t="s">
        <v>1039</v>
      </c>
      <c r="NB1" s="176" t="s">
        <v>1041</v>
      </c>
      <c r="NC1" s="176" t="s">
        <v>1043</v>
      </c>
      <c r="ND1" s="176" t="s">
        <v>1045</v>
      </c>
      <c r="NE1" s="176" t="s">
        <v>1047</v>
      </c>
      <c r="NF1" s="176" t="s">
        <v>1049</v>
      </c>
      <c r="NG1" s="176" t="s">
        <v>1050</v>
      </c>
      <c r="NH1" s="185" t="s">
        <v>342</v>
      </c>
      <c r="NI1" s="176" t="s">
        <v>343</v>
      </c>
      <c r="NJ1" s="176" t="s">
        <v>1052</v>
      </c>
      <c r="NK1" s="176" t="s">
        <v>1054</v>
      </c>
      <c r="NL1" s="176" t="s">
        <v>1056</v>
      </c>
      <c r="NM1" s="176" t="s">
        <v>1058</v>
      </c>
      <c r="NN1" s="185" t="s">
        <v>344</v>
      </c>
      <c r="NO1" s="176" t="s">
        <v>345</v>
      </c>
      <c r="NP1" s="176" t="s">
        <v>1059</v>
      </c>
      <c r="NQ1" s="176" t="s">
        <v>346</v>
      </c>
      <c r="NR1" s="176" t="s">
        <v>1061</v>
      </c>
      <c r="NS1" s="176" t="s">
        <v>1063</v>
      </c>
      <c r="NT1" s="176" t="s">
        <v>347</v>
      </c>
      <c r="NU1" s="176" t="s">
        <v>1065</v>
      </c>
      <c r="NV1" s="173" t="s">
        <v>353</v>
      </c>
      <c r="NW1" s="185" t="s">
        <v>354</v>
      </c>
      <c r="NX1" s="176" t="s">
        <v>355</v>
      </c>
      <c r="NY1" s="176" t="s">
        <v>1068</v>
      </c>
      <c r="NZ1" s="176" t="s">
        <v>1070</v>
      </c>
      <c r="OA1" s="176" t="s">
        <v>356</v>
      </c>
      <c r="OB1" s="176" t="s">
        <v>366</v>
      </c>
      <c r="OC1" s="176" t="s">
        <v>1072</v>
      </c>
      <c r="OD1" s="176" t="s">
        <v>1074</v>
      </c>
      <c r="OE1" s="176" t="s">
        <v>1076</v>
      </c>
      <c r="OF1" s="176" t="s">
        <v>1078</v>
      </c>
      <c r="OG1" s="176" t="s">
        <v>1080</v>
      </c>
      <c r="OH1" s="176" t="s">
        <v>1082</v>
      </c>
      <c r="OI1" s="176" t="s">
        <v>1084</v>
      </c>
      <c r="OJ1" s="176" t="s">
        <v>1086</v>
      </c>
      <c r="OK1" s="176" t="s">
        <v>1088</v>
      </c>
      <c r="OL1" s="176" t="s">
        <v>1090</v>
      </c>
      <c r="OM1" s="176" t="s">
        <v>1092</v>
      </c>
      <c r="ON1" s="176" t="s">
        <v>1094</v>
      </c>
      <c r="OO1" s="176" t="s">
        <v>1096</v>
      </c>
      <c r="OP1" s="176" t="s">
        <v>1098</v>
      </c>
      <c r="OQ1" s="176" t="s">
        <v>1100</v>
      </c>
      <c r="OR1" s="176" t="s">
        <v>1102</v>
      </c>
      <c r="OS1" s="176" t="s">
        <v>1104</v>
      </c>
      <c r="OT1" s="176" t="s">
        <v>1106</v>
      </c>
      <c r="OU1" s="176" t="s">
        <v>1108</v>
      </c>
      <c r="OV1" s="176" t="s">
        <v>1110</v>
      </c>
      <c r="OW1" s="176" t="s">
        <v>1112</v>
      </c>
      <c r="OX1" s="176" t="s">
        <v>1114</v>
      </c>
      <c r="OY1" s="176" t="s">
        <v>367</v>
      </c>
      <c r="OZ1" s="176" t="s">
        <v>1117</v>
      </c>
      <c r="PA1" s="176" t="s">
        <v>1119</v>
      </c>
      <c r="PB1" s="176" t="s">
        <v>1120</v>
      </c>
      <c r="PC1" s="176" t="s">
        <v>1122</v>
      </c>
      <c r="PD1" s="176" t="s">
        <v>1124</v>
      </c>
      <c r="PE1" s="176" t="s">
        <v>1126</v>
      </c>
      <c r="PF1" s="176" t="s">
        <v>1128</v>
      </c>
      <c r="PG1" s="176" t="s">
        <v>1130</v>
      </c>
      <c r="PH1" s="176" t="s">
        <v>1132</v>
      </c>
      <c r="PI1" s="176" t="s">
        <v>1134</v>
      </c>
      <c r="PJ1" s="176" t="s">
        <v>1136</v>
      </c>
      <c r="PK1" s="176" t="s">
        <v>1138</v>
      </c>
      <c r="PL1" s="176" t="s">
        <v>1140</v>
      </c>
      <c r="PM1" s="176" t="s">
        <v>1142</v>
      </c>
      <c r="PN1" s="176" t="s">
        <v>1144</v>
      </c>
      <c r="PO1" s="176" t="s">
        <v>1146</v>
      </c>
      <c r="PP1" s="176" t="s">
        <v>1148</v>
      </c>
      <c r="PQ1" s="176" t="s">
        <v>1150</v>
      </c>
      <c r="PR1" s="176" t="s">
        <v>1152</v>
      </c>
      <c r="PS1" s="176" t="s">
        <v>1154</v>
      </c>
      <c r="PT1" s="176" t="s">
        <v>1156</v>
      </c>
      <c r="PU1" s="176" t="s">
        <v>1158</v>
      </c>
      <c r="PV1" s="176" t="s">
        <v>1160</v>
      </c>
      <c r="PW1" s="176" t="s">
        <v>1162</v>
      </c>
      <c r="PX1" s="176" t="s">
        <v>1164</v>
      </c>
      <c r="PY1" s="176" t="s">
        <v>1166</v>
      </c>
      <c r="PZ1" s="176" t="s">
        <v>357</v>
      </c>
      <c r="QA1" s="176" t="s">
        <v>1168</v>
      </c>
      <c r="QB1" s="176" t="s">
        <v>1170</v>
      </c>
      <c r="QC1" s="176" t="s">
        <v>1172</v>
      </c>
      <c r="QD1" s="176" t="s">
        <v>1174</v>
      </c>
      <c r="QE1" s="176" t="s">
        <v>1176</v>
      </c>
      <c r="QF1" s="185" t="s">
        <v>358</v>
      </c>
      <c r="QG1" s="176" t="s">
        <v>359</v>
      </c>
      <c r="QH1" s="176" t="s">
        <v>1178</v>
      </c>
      <c r="QI1" s="176" t="s">
        <v>1180</v>
      </c>
      <c r="QJ1" s="176" t="s">
        <v>1182</v>
      </c>
      <c r="QK1" s="176" t="s">
        <v>1184</v>
      </c>
      <c r="QL1" s="176" t="s">
        <v>1186</v>
      </c>
      <c r="QM1" s="176" t="s">
        <v>1188</v>
      </c>
      <c r="QN1" s="185" t="s">
        <v>360</v>
      </c>
      <c r="QO1" s="176" t="s">
        <v>1190</v>
      </c>
      <c r="QP1" s="176" t="s">
        <v>361</v>
      </c>
      <c r="QQ1" s="176" t="s">
        <v>368</v>
      </c>
      <c r="QR1" s="176" t="s">
        <v>1192</v>
      </c>
      <c r="QS1" s="176" t="s">
        <v>1194</v>
      </c>
      <c r="QT1" s="176" t="s">
        <v>1196</v>
      </c>
      <c r="QU1" s="176" t="s">
        <v>1198</v>
      </c>
      <c r="QV1" s="176" t="s">
        <v>1200</v>
      </c>
      <c r="QW1" s="176" t="s">
        <v>1202</v>
      </c>
      <c r="QX1" s="176" t="s">
        <v>1204</v>
      </c>
      <c r="QY1" s="176" t="s">
        <v>1206</v>
      </c>
      <c r="QZ1" s="176" t="s">
        <v>1208</v>
      </c>
      <c r="RA1" s="176" t="s">
        <v>1210</v>
      </c>
      <c r="RB1" s="176" t="s">
        <v>1212</v>
      </c>
      <c r="RC1" s="176" t="s">
        <v>1214</v>
      </c>
      <c r="RD1" s="176" t="s">
        <v>1216</v>
      </c>
      <c r="RE1" s="176" t="s">
        <v>1218</v>
      </c>
      <c r="RF1" s="185" t="s">
        <v>362</v>
      </c>
      <c r="RG1" s="176" t="s">
        <v>363</v>
      </c>
      <c r="RH1" s="176" t="s">
        <v>1220</v>
      </c>
      <c r="RI1" s="176" t="s">
        <v>1222</v>
      </c>
      <c r="RJ1" s="185" t="s">
        <v>364</v>
      </c>
      <c r="RK1" s="176" t="s">
        <v>365</v>
      </c>
      <c r="RL1" s="176" t="s">
        <v>1224</v>
      </c>
      <c r="RM1" s="176" t="s">
        <v>1225</v>
      </c>
      <c r="RN1" s="176" t="s">
        <v>1226</v>
      </c>
      <c r="RO1" s="176" t="s">
        <v>1227</v>
      </c>
      <c r="RP1" s="176" t="s">
        <v>1229</v>
      </c>
      <c r="RQ1" s="176" t="s">
        <v>1230</v>
      </c>
      <c r="RR1" s="176" t="s">
        <v>1232</v>
      </c>
      <c r="RS1" s="176" t="s">
        <v>1233</v>
      </c>
      <c r="RT1" s="173" t="s">
        <v>369</v>
      </c>
      <c r="RU1" s="185" t="s">
        <v>370</v>
      </c>
      <c r="RV1" s="176" t="s">
        <v>371</v>
      </c>
      <c r="RW1" s="176" t="s">
        <v>1235</v>
      </c>
      <c r="RX1" s="176" t="s">
        <v>1237</v>
      </c>
      <c r="RY1" s="176" t="s">
        <v>372</v>
      </c>
      <c r="RZ1" s="176" t="s">
        <v>1239</v>
      </c>
      <c r="SA1" s="176" t="s">
        <v>1241</v>
      </c>
      <c r="SB1" s="176" t="s">
        <v>1243</v>
      </c>
      <c r="SC1" s="176" t="s">
        <v>1245</v>
      </c>
      <c r="SD1" s="185" t="s">
        <v>373</v>
      </c>
      <c r="SE1" s="176" t="s">
        <v>374</v>
      </c>
      <c r="SF1" s="176" t="s">
        <v>1247</v>
      </c>
      <c r="SG1" s="176" t="s">
        <v>1249</v>
      </c>
      <c r="SH1" s="176" t="s">
        <v>1251</v>
      </c>
      <c r="SI1" s="176" t="s">
        <v>1253</v>
      </c>
      <c r="SJ1" s="176" t="s">
        <v>1255</v>
      </c>
      <c r="SK1" s="176" t="s">
        <v>1257</v>
      </c>
      <c r="SL1" s="176" t="s">
        <v>1259</v>
      </c>
      <c r="SM1" s="176" t="s">
        <v>1261</v>
      </c>
      <c r="SN1" s="176" t="s">
        <v>1263</v>
      </c>
      <c r="SO1" s="176" t="s">
        <v>1265</v>
      </c>
      <c r="SP1" s="176" t="s">
        <v>1267</v>
      </c>
      <c r="SQ1" s="176" t="s">
        <v>1269</v>
      </c>
      <c r="SR1" s="176" t="s">
        <v>1271</v>
      </c>
      <c r="SS1" s="176" t="s">
        <v>1273</v>
      </c>
      <c r="ST1" s="176" t="s">
        <v>1275</v>
      </c>
      <c r="SU1" s="173" t="s">
        <v>375</v>
      </c>
      <c r="SV1" s="185" t="s">
        <v>376</v>
      </c>
      <c r="SW1" s="176" t="s">
        <v>377</v>
      </c>
      <c r="SX1" s="176" t="s">
        <v>1277</v>
      </c>
      <c r="SY1" s="176" t="s">
        <v>1279</v>
      </c>
      <c r="SZ1" s="176" t="s">
        <v>1281</v>
      </c>
      <c r="TA1" s="176" t="s">
        <v>1283</v>
      </c>
      <c r="TB1" s="176" t="s">
        <v>1285</v>
      </c>
      <c r="TC1" s="176" t="s">
        <v>378</v>
      </c>
      <c r="TD1" s="176" t="s">
        <v>1287</v>
      </c>
      <c r="TE1" s="176" t="s">
        <v>1289</v>
      </c>
      <c r="TF1" s="176" t="s">
        <v>1291</v>
      </c>
      <c r="TG1" s="176" t="s">
        <v>1293</v>
      </c>
      <c r="TH1" s="176" t="s">
        <v>1295</v>
      </c>
      <c r="TI1" s="176" t="s">
        <v>1297</v>
      </c>
      <c r="TJ1" s="185" t="s">
        <v>379</v>
      </c>
      <c r="TK1" s="176" t="s">
        <v>380</v>
      </c>
      <c r="TL1" s="176" t="s">
        <v>381</v>
      </c>
      <c r="TM1" s="176" t="s">
        <v>1299</v>
      </c>
      <c r="TN1" s="176" t="s">
        <v>1301</v>
      </c>
      <c r="TO1" s="176" t="s">
        <v>1302</v>
      </c>
      <c r="TP1" s="176" t="s">
        <v>1304</v>
      </c>
      <c r="TQ1" s="176" t="s">
        <v>1306</v>
      </c>
      <c r="TR1" s="176" t="s">
        <v>1308</v>
      </c>
      <c r="TS1" s="176" t="s">
        <v>1310</v>
      </c>
      <c r="TT1" s="176" t="s">
        <v>1312</v>
      </c>
      <c r="TU1" s="176" t="s">
        <v>1314</v>
      </c>
      <c r="TV1" s="176" t="s">
        <v>1316</v>
      </c>
      <c r="TW1" s="176" t="s">
        <v>1318</v>
      </c>
      <c r="TX1" s="176" t="s">
        <v>1320</v>
      </c>
      <c r="TY1" s="176" t="s">
        <v>1322</v>
      </c>
      <c r="TZ1" s="176" t="s">
        <v>1324</v>
      </c>
      <c r="UA1" s="176" t="s">
        <v>1326</v>
      </c>
      <c r="UB1" s="176" t="s">
        <v>1328</v>
      </c>
      <c r="UC1" s="173" t="s">
        <v>1330</v>
      </c>
      <c r="UD1" s="176" t="s">
        <v>1332</v>
      </c>
      <c r="UE1" s="176" t="s">
        <v>1334</v>
      </c>
      <c r="UF1" s="176" t="s">
        <v>1336</v>
      </c>
      <c r="UG1" s="176" t="s">
        <v>1338</v>
      </c>
      <c r="UH1" s="176" t="s">
        <v>1340</v>
      </c>
      <c r="UI1" s="179"/>
    </row>
    <row r="2" spans="1:555" s="116" customFormat="1" hidden="1">
      <c r="A2" s="116" t="s">
        <v>1371</v>
      </c>
      <c r="B2" s="116" t="s">
        <v>1373</v>
      </c>
      <c r="C2" s="116" t="s">
        <v>475</v>
      </c>
      <c r="D2" s="116" t="s">
        <v>1372</v>
      </c>
      <c r="E2" s="116" t="s">
        <v>1374</v>
      </c>
      <c r="F2" s="116" t="s">
        <v>476</v>
      </c>
      <c r="G2" s="154" t="s">
        <v>1375</v>
      </c>
      <c r="H2" s="116" t="s">
        <v>1376</v>
      </c>
      <c r="I2" s="116" t="s">
        <v>1377</v>
      </c>
      <c r="J2" s="116" t="s">
        <v>1378</v>
      </c>
      <c r="K2" s="116" t="s">
        <v>1379</v>
      </c>
      <c r="L2" s="116" t="s">
        <v>1380</v>
      </c>
      <c r="M2" s="116" t="s">
        <v>1381</v>
      </c>
      <c r="N2" s="116" t="s">
        <v>1382</v>
      </c>
      <c r="R2" s="116" t="s">
        <v>131</v>
      </c>
      <c r="S2" s="116" t="s">
        <v>1430</v>
      </c>
      <c r="U2" s="116" t="s">
        <v>396</v>
      </c>
      <c r="V2" s="116" t="s">
        <v>414</v>
      </c>
      <c r="W2" s="116" t="s">
        <v>397</v>
      </c>
      <c r="X2" s="116" t="s">
        <v>398</v>
      </c>
      <c r="Y2" s="116" t="s">
        <v>399</v>
      </c>
      <c r="Z2" s="116" t="s">
        <v>400</v>
      </c>
      <c r="AA2" s="116" t="s">
        <v>401</v>
      </c>
      <c r="AB2" s="116" t="s">
        <v>402</v>
      </c>
      <c r="AC2" s="116" t="s">
        <v>403</v>
      </c>
      <c r="AD2" s="116" t="s">
        <v>404</v>
      </c>
      <c r="AE2" s="116" t="s">
        <v>405</v>
      </c>
      <c r="AF2" s="116" t="s">
        <v>406</v>
      </c>
      <c r="AH2" s="116" t="s">
        <v>424</v>
      </c>
      <c r="AI2" s="116" t="s">
        <v>425</v>
      </c>
      <c r="AJ2" s="116" t="s">
        <v>426</v>
      </c>
      <c r="AK2" s="116" t="s">
        <v>427</v>
      </c>
      <c r="AL2" s="116" t="s">
        <v>428</v>
      </c>
      <c r="AM2" s="116" t="s">
        <v>431</v>
      </c>
      <c r="AN2" s="116" t="s">
        <v>429</v>
      </c>
      <c r="AO2" s="116" t="s">
        <v>430</v>
      </c>
      <c r="AP2" s="116" t="s">
        <v>432</v>
      </c>
      <c r="AQ2" s="116" t="s">
        <v>433</v>
      </c>
      <c r="AR2" s="116" t="s">
        <v>434</v>
      </c>
      <c r="AS2" s="116" t="s">
        <v>435</v>
      </c>
      <c r="AT2" s="116" t="s">
        <v>436</v>
      </c>
      <c r="AU2" s="116" t="s">
        <v>437</v>
      </c>
      <c r="AV2" s="116" t="s">
        <v>438</v>
      </c>
      <c r="AW2" s="116" t="s">
        <v>439</v>
      </c>
      <c r="AX2" s="116" t="s">
        <v>440</v>
      </c>
      <c r="AY2" s="116" t="s">
        <v>441</v>
      </c>
      <c r="AZ2" s="116" t="s">
        <v>442</v>
      </c>
      <c r="BA2" s="116" t="s">
        <v>443</v>
      </c>
      <c r="BB2" s="116" t="s">
        <v>444</v>
      </c>
      <c r="BC2" s="116" t="s">
        <v>445</v>
      </c>
      <c r="BD2" s="116" t="s">
        <v>446</v>
      </c>
      <c r="BE2" s="116" t="s">
        <v>447</v>
      </c>
      <c r="BF2" s="116" t="s">
        <v>448</v>
      </c>
      <c r="BG2" s="116" t="s">
        <v>449</v>
      </c>
      <c r="BH2" s="116" t="s">
        <v>450</v>
      </c>
      <c r="BI2" s="116" t="s">
        <v>451</v>
      </c>
      <c r="BJ2" s="116" t="s">
        <v>452</v>
      </c>
      <c r="BK2" s="116" t="s">
        <v>453</v>
      </c>
      <c r="BL2" s="116" t="s">
        <v>454</v>
      </c>
      <c r="BM2" s="116" t="s">
        <v>455</v>
      </c>
      <c r="BN2" s="116" t="s">
        <v>456</v>
      </c>
      <c r="BO2" s="116" t="s">
        <v>457</v>
      </c>
      <c r="BP2" s="116" t="s">
        <v>458</v>
      </c>
      <c r="BQ2" s="116" t="s">
        <v>459</v>
      </c>
      <c r="BR2" s="116" t="s">
        <v>460</v>
      </c>
      <c r="BS2" s="116" t="s">
        <v>461</v>
      </c>
      <c r="BT2" s="116" t="s">
        <v>462</v>
      </c>
      <c r="BU2" s="116" t="s">
        <v>463</v>
      </c>
    </row>
    <row r="3" spans="1:555" hidden="1">
      <c r="AH3" s="79">
        <v>2500</v>
      </c>
      <c r="AI3" s="79">
        <v>1900</v>
      </c>
      <c r="AJ3" s="79">
        <v>1650</v>
      </c>
      <c r="AK3" s="79">
        <v>1580</v>
      </c>
      <c r="AL3" s="79">
        <v>2250</v>
      </c>
      <c r="AM3" s="79">
        <v>1650</v>
      </c>
      <c r="AN3" s="79">
        <v>1400</v>
      </c>
      <c r="AO3" s="79">
        <v>1340</v>
      </c>
      <c r="AP3" s="79">
        <v>2000</v>
      </c>
      <c r="AQ3" s="79">
        <v>1400</v>
      </c>
      <c r="AR3" s="79">
        <v>1150</v>
      </c>
      <c r="AS3" s="79">
        <v>1100</v>
      </c>
      <c r="AT3" s="79">
        <v>1750</v>
      </c>
      <c r="AU3" s="79">
        <v>1150</v>
      </c>
      <c r="AV3" s="79">
        <v>900</v>
      </c>
      <c r="AW3" s="79">
        <v>860</v>
      </c>
      <c r="AX3" s="79">
        <v>1200</v>
      </c>
      <c r="AY3" s="79">
        <v>900</v>
      </c>
      <c r="AZ3" s="79">
        <v>650</v>
      </c>
      <c r="BA3" s="79">
        <v>620</v>
      </c>
      <c r="BB3" s="79">
        <v>5355</v>
      </c>
      <c r="BC3" s="79">
        <v>4935</v>
      </c>
      <c r="BD3" s="79">
        <v>6300</v>
      </c>
      <c r="BE3" s="79">
        <v>5880</v>
      </c>
      <c r="BF3" s="79">
        <v>4725</v>
      </c>
      <c r="BG3" s="79">
        <v>4305</v>
      </c>
      <c r="BH3" s="79">
        <v>5670</v>
      </c>
      <c r="BI3" s="79">
        <v>5250</v>
      </c>
      <c r="BJ3" s="79">
        <v>4095</v>
      </c>
      <c r="BK3" s="79">
        <v>3780</v>
      </c>
      <c r="BL3" s="79">
        <v>5040</v>
      </c>
      <c r="BM3" s="79">
        <v>4620</v>
      </c>
      <c r="BN3" s="79">
        <v>3465</v>
      </c>
      <c r="BO3" s="79">
        <v>3150</v>
      </c>
      <c r="BP3" s="79">
        <v>4410</v>
      </c>
      <c r="BQ3" s="79">
        <v>4095</v>
      </c>
      <c r="BR3" s="79">
        <v>3045</v>
      </c>
      <c r="BS3" s="79">
        <v>2835</v>
      </c>
      <c r="BT3" s="79">
        <v>3885</v>
      </c>
      <c r="BU3" s="79">
        <v>3570</v>
      </c>
    </row>
    <row r="5" spans="1:555" ht="52.5">
      <c r="C5" s="80" t="s">
        <v>386</v>
      </c>
      <c r="D5" s="81">
        <f>SUMIF($C:$C,$C$10,D:D)</f>
        <v>1390500</v>
      </c>
    </row>
    <row r="8" spans="1:555">
      <c r="C8" s="69" t="s">
        <v>62</v>
      </c>
      <c r="D8" s="69"/>
      <c r="E8" s="69"/>
      <c r="F8" s="69"/>
      <c r="G8" s="73"/>
      <c r="H8" s="69"/>
      <c r="I8" s="69"/>
    </row>
    <row r="9" spans="1:555" ht="15.75" thickBot="1">
      <c r="C9" s="69"/>
      <c r="D9" s="69"/>
      <c r="E9" s="69"/>
      <c r="F9" s="69"/>
      <c r="G9" s="73"/>
      <c r="H9" s="69"/>
      <c r="I9" s="69"/>
    </row>
    <row r="10" spans="1:555" ht="15.75" thickBot="1">
      <c r="C10" s="29" t="s">
        <v>43</v>
      </c>
      <c r="D10" s="30">
        <f>SUM(F17:F26)</f>
        <v>131000</v>
      </c>
      <c r="E10" s="88"/>
      <c r="F10" s="88"/>
      <c r="G10" s="73"/>
      <c r="H10" s="88"/>
      <c r="I10" s="115"/>
    </row>
    <row r="11" spans="1:555">
      <c r="B11" s="87"/>
      <c r="C11" s="69"/>
      <c r="D11" s="31"/>
      <c r="E11" s="87"/>
      <c r="F11" s="87"/>
      <c r="G11" s="87"/>
      <c r="H11" s="70"/>
      <c r="I11" s="70"/>
      <c r="J11" s="70"/>
      <c r="K11" s="106"/>
    </row>
    <row r="12" spans="1:555">
      <c r="B12" s="87"/>
      <c r="C12" s="69"/>
      <c r="D12" s="31"/>
      <c r="E12" s="87"/>
      <c r="F12" s="87"/>
      <c r="G12" s="87"/>
      <c r="H12" s="70"/>
      <c r="I12" s="70"/>
      <c r="J12" s="70"/>
      <c r="K12" s="106"/>
    </row>
    <row r="13" spans="1:555" ht="15.75">
      <c r="B13" s="87"/>
      <c r="C13" s="199" t="s">
        <v>394</v>
      </c>
      <c r="D13" s="200" t="s">
        <v>2053</v>
      </c>
      <c r="E13" s="87"/>
      <c r="F13" s="87"/>
      <c r="G13" s="87"/>
      <c r="H13" s="70"/>
      <c r="I13" s="70"/>
      <c r="J13" s="70"/>
      <c r="K13" s="106"/>
    </row>
    <row r="14" spans="1:555" ht="18.75">
      <c r="B14" s="87"/>
      <c r="C14" s="203" t="str">
        <f>IFERROR(VLOOKUP(D13,'Desarrollo e Innov. Curricular'!$G:$H,2,FALSE),IFERROR(VLOOKUP(D13,'Investigación Científica'!$G:$H,2,FALSE),IFERROR(VLOOKUP(D13,'Vinculación Univ. Sociedad'!$G:$H,2,FALSE),IFERROR(VLOOKUP(D13,'Docencia y Profesorado Universi'!$G:$H,2,FALSE),IFERROR(VLOOKUP(D13,'Estudiantes y Graduados'!$G:$H,2,FALSE),IFERROR(VLOOKUP(D13,'10Gestion Administrativa'!$G:$H,2,FALSE),IFERROR(VLOOKUP(D13,'Gestión Académica'!$G:$H,2,FALSE),IFERROR(VLOOKUP(D13,'Aseguramiento de la Calidad'!$G:$H,2,FALSE),IFERROR(VLOOKUP(D13,'Gestión del Conocimiento'!$G:$H,2,FALSE),IFERROR(VLOOKUP(D13,'Gobernabilidad y Procesos...'!$G:$H,2,FALSE),IFERROR(VLOOKUP(D13,'Gestión del Talento Humano'!$G:$H,2,FALSE),IFERROR(VLOOKUP(D13,'Internacionalización de la E.S.'!$G:$H,2,FALSE),IFERROR(VLOOKUP(D13,'Cultura de Innovación Insti...'!$G:$H,2,FALSE),VLOOKUP(D13,'Lo Esencial de la Reforma Univ.'!$G:$H,2,0))))))))))))))</f>
        <v>4. Fortalecer la biblioteca virtual con casas editoras que tengan diversidad específicamente en las áreas de las unidades  académicas</v>
      </c>
      <c r="D14" s="31"/>
      <c r="E14" s="87"/>
      <c r="F14" s="87"/>
      <c r="G14" s="87"/>
      <c r="H14" s="70"/>
      <c r="I14" s="70"/>
      <c r="J14" s="70"/>
      <c r="K14" s="106"/>
    </row>
    <row r="15" spans="1:555" ht="15.75" thickBot="1">
      <c r="B15" s="87"/>
      <c r="C15" s="69"/>
      <c r="D15" s="31"/>
      <c r="E15" s="87"/>
      <c r="F15" s="87"/>
      <c r="G15" s="87"/>
      <c r="H15" s="70"/>
      <c r="I15" s="70"/>
      <c r="J15" s="70"/>
      <c r="K15" s="106"/>
    </row>
    <row r="16" spans="1:555" ht="30.75" thickBot="1">
      <c r="B16" s="87"/>
      <c r="C16" s="120" t="s">
        <v>44</v>
      </c>
      <c r="D16" s="122" t="s">
        <v>55</v>
      </c>
      <c r="E16" s="122" t="s">
        <v>57</v>
      </c>
      <c r="F16" s="121" t="s">
        <v>27</v>
      </c>
      <c r="G16" s="127" t="s">
        <v>133</v>
      </c>
      <c r="H16" s="122" t="s">
        <v>46</v>
      </c>
      <c r="I16" s="122" t="s">
        <v>134</v>
      </c>
      <c r="J16" s="122" t="s">
        <v>412</v>
      </c>
      <c r="K16" s="122" t="s">
        <v>413</v>
      </c>
    </row>
    <row r="17" spans="2:11">
      <c r="B17" s="87"/>
      <c r="C17" s="89" t="s">
        <v>63</v>
      </c>
      <c r="D17" s="152"/>
      <c r="E17" s="90">
        <v>2800</v>
      </c>
      <c r="F17" s="91">
        <f>D17*E17</f>
        <v>0</v>
      </c>
      <c r="G17" s="155"/>
      <c r="H17" s="92" t="s">
        <v>991</v>
      </c>
      <c r="I17" s="92" t="str">
        <f>VLOOKUP(H17,Presupuesto!$B$11:$C$565,2,0)</f>
        <v>MUEBLES VARIOS DE OFICINA</v>
      </c>
      <c r="J17" s="213" t="s">
        <v>477</v>
      </c>
      <c r="K17" s="92" t="s">
        <v>406</v>
      </c>
    </row>
    <row r="18" spans="2:11" ht="32.25" customHeight="1">
      <c r="B18" s="87"/>
      <c r="C18" s="93" t="s">
        <v>64</v>
      </c>
      <c r="D18" s="145"/>
      <c r="E18" s="94">
        <v>2400</v>
      </c>
      <c r="F18" s="91">
        <f>D18*E18</f>
        <v>0</v>
      </c>
      <c r="G18" s="155"/>
      <c r="H18" s="95" t="s">
        <v>991</v>
      </c>
      <c r="I18" s="92" t="str">
        <f>VLOOKUP(H18,Presupuesto!$B$11:$C$565,2,0)</f>
        <v>MUEBLES VARIOS DE OFICINA</v>
      </c>
      <c r="J18" s="92" t="str">
        <f t="shared" ref="J18:J26" si="0">$J$17</f>
        <v>Lo Esencial de la UNAH para la Construcción de Ciudadanía</v>
      </c>
      <c r="K18" s="92" t="s">
        <v>414</v>
      </c>
    </row>
    <row r="19" spans="2:11">
      <c r="B19" s="87"/>
      <c r="C19" s="93" t="s">
        <v>65</v>
      </c>
      <c r="D19" s="145"/>
      <c r="E19" s="94">
        <v>1000</v>
      </c>
      <c r="F19" s="91">
        <f t="shared" ref="F19:F26" si="1">D19*E19</f>
        <v>0</v>
      </c>
      <c r="G19" s="155"/>
      <c r="H19" s="95" t="s">
        <v>991</v>
      </c>
      <c r="I19" s="92" t="str">
        <f>VLOOKUP(H19,Presupuesto!$B$11:$C$565,2,0)</f>
        <v>MUEBLES VARIOS DE OFICINA</v>
      </c>
      <c r="J19" s="92" t="str">
        <f t="shared" si="0"/>
        <v>Lo Esencial de la UNAH para la Construcción de Ciudadanía</v>
      </c>
      <c r="K19" s="92" t="s">
        <v>397</v>
      </c>
    </row>
    <row r="20" spans="2:11">
      <c r="B20" s="87"/>
      <c r="C20" s="93" t="s">
        <v>66</v>
      </c>
      <c r="D20" s="145"/>
      <c r="E20" s="94">
        <v>6000</v>
      </c>
      <c r="F20" s="91">
        <f t="shared" si="1"/>
        <v>0</v>
      </c>
      <c r="G20" s="155"/>
      <c r="H20" s="95" t="s">
        <v>991</v>
      </c>
      <c r="I20" s="92" t="str">
        <f>VLOOKUP(H20,Presupuesto!$B$11:$C$565,2,0)</f>
        <v>MUEBLES VARIOS DE OFICINA</v>
      </c>
      <c r="J20" s="92" t="str">
        <f t="shared" si="0"/>
        <v>Lo Esencial de la UNAH para la Construcción de Ciudadanía</v>
      </c>
      <c r="K20" s="92" t="s">
        <v>397</v>
      </c>
    </row>
    <row r="21" spans="2:11">
      <c r="B21" s="87"/>
      <c r="C21" s="93" t="s">
        <v>67</v>
      </c>
      <c r="D21" s="145"/>
      <c r="E21" s="94">
        <v>3000</v>
      </c>
      <c r="F21" s="91">
        <f t="shared" si="1"/>
        <v>0</v>
      </c>
      <c r="G21" s="155"/>
      <c r="H21" s="95" t="s">
        <v>991</v>
      </c>
      <c r="I21" s="92" t="str">
        <f>VLOOKUP(H21,Presupuesto!$B$11:$C$565,2,0)</f>
        <v>MUEBLES VARIOS DE OFICINA</v>
      </c>
      <c r="J21" s="92" t="str">
        <f t="shared" si="0"/>
        <v>Lo Esencial de la UNAH para la Construcción de Ciudadanía</v>
      </c>
      <c r="K21" s="92" t="s">
        <v>397</v>
      </c>
    </row>
    <row r="22" spans="2:11">
      <c r="B22" s="87"/>
      <c r="C22" s="93" t="s">
        <v>2061</v>
      </c>
      <c r="D22" s="145">
        <v>30</v>
      </c>
      <c r="E22" s="94">
        <v>3000</v>
      </c>
      <c r="F22" s="91">
        <f t="shared" si="1"/>
        <v>90000</v>
      </c>
      <c r="G22" s="155" t="s">
        <v>1430</v>
      </c>
      <c r="H22" s="95" t="s">
        <v>991</v>
      </c>
      <c r="I22" s="92" t="str">
        <f>VLOOKUP(H22,Presupuesto!$B$11:$C$565,2,0)</f>
        <v>MUEBLES VARIOS DE OFICINA</v>
      </c>
      <c r="J22" s="92" t="s">
        <v>1373</v>
      </c>
      <c r="K22" s="92" t="s">
        <v>397</v>
      </c>
    </row>
    <row r="23" spans="2:11">
      <c r="B23" s="87"/>
      <c r="C23" s="93" t="s">
        <v>2062</v>
      </c>
      <c r="D23" s="145">
        <v>10</v>
      </c>
      <c r="E23" s="94">
        <v>1500</v>
      </c>
      <c r="F23" s="91">
        <f t="shared" si="1"/>
        <v>15000</v>
      </c>
      <c r="G23" s="155" t="s">
        <v>1430</v>
      </c>
      <c r="H23" s="95" t="s">
        <v>994</v>
      </c>
      <c r="I23" s="92" t="str">
        <f>VLOOKUP(H23,Presupuesto!$B$11:$C$565,2,0)</f>
        <v>EQUIPOS VARIOS DE OFICINA</v>
      </c>
      <c r="J23" s="92" t="s">
        <v>1373</v>
      </c>
      <c r="K23" s="92" t="s">
        <v>397</v>
      </c>
    </row>
    <row r="24" spans="2:11">
      <c r="B24" s="87"/>
      <c r="C24" s="93" t="s">
        <v>2064</v>
      </c>
      <c r="D24" s="145">
        <v>1</v>
      </c>
      <c r="E24" s="94">
        <v>26000</v>
      </c>
      <c r="F24" s="91">
        <f t="shared" si="1"/>
        <v>26000</v>
      </c>
      <c r="G24" s="155" t="s">
        <v>1430</v>
      </c>
      <c r="H24" s="95" t="s">
        <v>994</v>
      </c>
      <c r="I24" s="92" t="str">
        <f>VLOOKUP(H24,Presupuesto!$B$11:$C$565,2,0)</f>
        <v>EQUIPOS VARIOS DE OFICINA</v>
      </c>
      <c r="J24" s="92" t="s">
        <v>1373</v>
      </c>
      <c r="K24" s="92" t="s">
        <v>405</v>
      </c>
    </row>
    <row r="25" spans="2:11">
      <c r="B25" s="87"/>
      <c r="C25" s="93" t="s">
        <v>71</v>
      </c>
      <c r="D25" s="145"/>
      <c r="E25" s="94">
        <v>5000</v>
      </c>
      <c r="F25" s="91">
        <f t="shared" si="1"/>
        <v>0</v>
      </c>
      <c r="G25" s="155"/>
      <c r="H25" s="95" t="s">
        <v>994</v>
      </c>
      <c r="I25" s="92" t="str">
        <f>VLOOKUP(H25,Presupuesto!$B$11:$C$565,2,0)</f>
        <v>EQUIPOS VARIOS DE OFICINA</v>
      </c>
      <c r="J25" s="92" t="str">
        <f t="shared" si="0"/>
        <v>Lo Esencial de la UNAH para la Construcción de Ciudadanía</v>
      </c>
      <c r="K25" s="92" t="s">
        <v>401</v>
      </c>
    </row>
    <row r="26" spans="2:11" ht="15.75" thickBot="1">
      <c r="B26" s="87"/>
      <c r="C26" s="96" t="s">
        <v>72</v>
      </c>
      <c r="D26" s="153"/>
      <c r="E26" s="98">
        <v>100000</v>
      </c>
      <c r="F26" s="99">
        <f t="shared" si="1"/>
        <v>0</v>
      </c>
      <c r="G26" s="156"/>
      <c r="H26" s="100" t="s">
        <v>994</v>
      </c>
      <c r="I26" s="100" t="str">
        <f>VLOOKUP(H26,Presupuesto!$B$11:$C$565,2,0)</f>
        <v>EQUIPOS VARIOS DE OFICINA</v>
      </c>
      <c r="J26" s="100" t="str">
        <f t="shared" si="0"/>
        <v>Lo Esencial de la UNAH para la Construcción de Ciudadanía</v>
      </c>
      <c r="K26" s="118" t="s">
        <v>396</v>
      </c>
    </row>
    <row r="27" spans="2:11">
      <c r="B27" s="87"/>
    </row>
    <row r="28" spans="2:11">
      <c r="B28" s="87"/>
      <c r="C28" s="69" t="s">
        <v>62</v>
      </c>
      <c r="D28" s="69"/>
      <c r="E28" s="69"/>
      <c r="F28" s="69"/>
      <c r="G28" s="73"/>
      <c r="H28" s="69"/>
      <c r="I28" s="69"/>
    </row>
    <row r="29" spans="2:11" ht="15.75" thickBot="1">
      <c r="B29" s="87"/>
      <c r="C29" s="69"/>
      <c r="D29" s="69"/>
      <c r="E29" s="69"/>
      <c r="F29" s="69"/>
      <c r="G29" s="73"/>
      <c r="H29" s="69"/>
      <c r="I29" s="69"/>
    </row>
    <row r="30" spans="2:11" ht="15.75" thickBot="1">
      <c r="C30" s="29" t="s">
        <v>43</v>
      </c>
      <c r="D30" s="30">
        <f>SUM(F37:F46)</f>
        <v>1021000</v>
      </c>
      <c r="E30" s="172"/>
      <c r="F30" s="172"/>
      <c r="G30" s="73"/>
      <c r="H30" s="172"/>
      <c r="I30" s="172"/>
    </row>
    <row r="31" spans="2:11">
      <c r="C31" s="69"/>
      <c r="D31" s="31"/>
      <c r="E31" s="87"/>
      <c r="F31" s="87"/>
      <c r="G31" s="87"/>
      <c r="H31" s="70"/>
      <c r="I31" s="70"/>
      <c r="J31" s="70"/>
      <c r="K31" s="106"/>
    </row>
    <row r="32" spans="2:11">
      <c r="C32" s="69"/>
      <c r="D32" s="31"/>
      <c r="E32" s="87"/>
      <c r="F32" s="87"/>
      <c r="G32" s="87"/>
      <c r="H32" s="70"/>
      <c r="I32" s="70"/>
      <c r="J32" s="70"/>
      <c r="K32" s="106"/>
    </row>
    <row r="33" spans="3:11" ht="15.75">
      <c r="C33" s="199" t="s">
        <v>394</v>
      </c>
      <c r="D33" s="200" t="s">
        <v>2864</v>
      </c>
      <c r="E33" s="87"/>
      <c r="F33" s="87"/>
      <c r="G33" s="87"/>
      <c r="H33" s="70"/>
      <c r="I33" s="70"/>
      <c r="J33" s="70"/>
      <c r="K33" s="106"/>
    </row>
    <row r="34" spans="3:11" ht="18.75">
      <c r="C34" s="203" t="str">
        <f>IFERROR(VLOOKUP(D33,'Desarrollo e Innov. Curricular'!$G:$H,2,FALSE),IFERROR(VLOOKUP(D33,'Investigación Científica'!$G:$H,2,FALSE),IFERROR(VLOOKUP(D33,'Vinculación Univ. Sociedad'!$G:$H,2,FALSE),IFERROR(VLOOKUP(D33,'Docencia y Profesorado Universi'!$G:$H,2,FALSE),IFERROR(VLOOKUP(D33,'Estudiantes y Graduados'!$G:$H,2,FALSE),IFERROR(VLOOKUP(D33,'10Gestion Administrativa'!$G:$H,2,FALSE),IFERROR(VLOOKUP(D33,'Gestión Académica'!$G:$H,2,FALSE),IFERROR(VLOOKUP(D33,'Aseguramiento de la Calidad'!$G:$H,2,FALSE),IFERROR(VLOOKUP(D33,'Gestión del Conocimiento'!$G:$H,2,FALSE),IFERROR(VLOOKUP(D33,'Gobernabilidad y Procesos...'!$G:$H,2,FALSE),IFERROR(VLOOKUP(D33,'Gestión del Talento Humano'!$G:$H,2,FALSE),IFERROR(VLOOKUP(D33,'Internacionalización de la E.S.'!$G:$H,2,FALSE),IFERROR(VLOOKUP(D33,'Cultura de Innovación Insti...'!$G:$H,2,FALSE),VLOOKUP(D33,'Lo Esencial de la Reforma Univ.'!$G:$H,2,0))))))))))))))</f>
        <v>3.Desarrollar el proyecto de equipamiento con formación en el empleo.</v>
      </c>
      <c r="D34" s="31"/>
      <c r="E34" s="87"/>
      <c r="F34" s="87"/>
      <c r="G34" s="87"/>
      <c r="H34" s="70"/>
      <c r="I34" s="70"/>
      <c r="J34" s="70"/>
      <c r="K34" s="106"/>
    </row>
    <row r="35" spans="3:11" ht="15.75" thickBot="1">
      <c r="C35" s="69"/>
      <c r="D35" s="31"/>
      <c r="E35" s="87"/>
      <c r="F35" s="87"/>
      <c r="G35" s="87"/>
      <c r="H35" s="70"/>
      <c r="I35" s="70"/>
      <c r="J35" s="70"/>
      <c r="K35" s="106"/>
    </row>
    <row r="36" spans="3:11" ht="30.75" thickBot="1">
      <c r="C36" s="120" t="s">
        <v>44</v>
      </c>
      <c r="D36" s="122" t="s">
        <v>55</v>
      </c>
      <c r="E36" s="122" t="s">
        <v>57</v>
      </c>
      <c r="F36" s="121" t="s">
        <v>27</v>
      </c>
      <c r="G36" s="127" t="s">
        <v>133</v>
      </c>
      <c r="H36" s="122" t="s">
        <v>46</v>
      </c>
      <c r="I36" s="122" t="s">
        <v>134</v>
      </c>
      <c r="J36" s="122" t="s">
        <v>412</v>
      </c>
      <c r="K36" s="122" t="s">
        <v>413</v>
      </c>
    </row>
    <row r="37" spans="3:11">
      <c r="C37" s="89" t="s">
        <v>63</v>
      </c>
      <c r="D37" s="152"/>
      <c r="E37" s="90">
        <v>2800</v>
      </c>
      <c r="F37" s="91">
        <f>D37*E37</f>
        <v>0</v>
      </c>
      <c r="G37" s="155"/>
      <c r="H37" s="92" t="s">
        <v>991</v>
      </c>
      <c r="I37" s="92" t="str">
        <f>VLOOKUP(H37,Presupuesto!$B$11:$C$565,2,0)</f>
        <v>MUEBLES VARIOS DE OFICINA</v>
      </c>
      <c r="J37" s="213" t="s">
        <v>477</v>
      </c>
      <c r="K37" s="92" t="s">
        <v>406</v>
      </c>
    </row>
    <row r="38" spans="3:11">
      <c r="C38" s="93" t="s">
        <v>64</v>
      </c>
      <c r="D38" s="145">
        <v>75</v>
      </c>
      <c r="E38" s="94">
        <v>2400</v>
      </c>
      <c r="F38" s="91">
        <f>D38*E38</f>
        <v>180000</v>
      </c>
      <c r="G38" s="155" t="s">
        <v>1430</v>
      </c>
      <c r="H38" s="95" t="s">
        <v>991</v>
      </c>
      <c r="I38" s="92" t="str">
        <f>VLOOKUP(H38,Presupuesto!$B$11:$C$565,2,0)</f>
        <v>MUEBLES VARIOS DE OFICINA</v>
      </c>
      <c r="J38" s="92" t="str">
        <f t="shared" ref="J38:J46" si="2">$J$17</f>
        <v>Lo Esencial de la UNAH para la Construcción de Ciudadanía</v>
      </c>
      <c r="K38" s="92" t="s">
        <v>414</v>
      </c>
    </row>
    <row r="39" spans="3:11">
      <c r="C39" s="93" t="s">
        <v>65</v>
      </c>
      <c r="D39" s="145"/>
      <c r="E39" s="94">
        <v>1000</v>
      </c>
      <c r="F39" s="91">
        <f t="shared" ref="F39:F46" si="3">D39*E39</f>
        <v>0</v>
      </c>
      <c r="G39" s="155"/>
      <c r="H39" s="95" t="s">
        <v>991</v>
      </c>
      <c r="I39" s="92" t="str">
        <f>VLOOKUP(H39,Presupuesto!$B$11:$C$565,2,0)</f>
        <v>MUEBLES VARIOS DE OFICINA</v>
      </c>
      <c r="J39" s="92" t="str">
        <f t="shared" si="2"/>
        <v>Lo Esencial de la UNAH para la Construcción de Ciudadanía</v>
      </c>
      <c r="K39" s="92" t="s">
        <v>397</v>
      </c>
    </row>
    <row r="40" spans="3:11">
      <c r="C40" s="93" t="s">
        <v>66</v>
      </c>
      <c r="D40" s="145"/>
      <c r="E40" s="94">
        <v>6000</v>
      </c>
      <c r="F40" s="91">
        <f t="shared" si="3"/>
        <v>0</v>
      </c>
      <c r="G40" s="155"/>
      <c r="H40" s="95" t="s">
        <v>991</v>
      </c>
      <c r="I40" s="92" t="str">
        <f>VLOOKUP(H40,Presupuesto!$B$11:$C$565,2,0)</f>
        <v>MUEBLES VARIOS DE OFICINA</v>
      </c>
      <c r="J40" s="92" t="str">
        <f t="shared" si="2"/>
        <v>Lo Esencial de la UNAH para la Construcción de Ciudadanía</v>
      </c>
      <c r="K40" s="92" t="s">
        <v>397</v>
      </c>
    </row>
    <row r="41" spans="3:11">
      <c r="C41" s="93" t="s">
        <v>67</v>
      </c>
      <c r="D41" s="145">
        <v>75</v>
      </c>
      <c r="E41" s="94">
        <v>3000</v>
      </c>
      <c r="F41" s="91">
        <f t="shared" si="3"/>
        <v>225000</v>
      </c>
      <c r="G41" s="155" t="s">
        <v>1430</v>
      </c>
      <c r="H41" s="95" t="s">
        <v>991</v>
      </c>
      <c r="I41" s="92" t="str">
        <f>VLOOKUP(H41,Presupuesto!$B$11:$C$565,2,0)</f>
        <v>MUEBLES VARIOS DE OFICINA</v>
      </c>
      <c r="J41" s="92" t="str">
        <f t="shared" si="2"/>
        <v>Lo Esencial de la UNAH para la Construcción de Ciudadanía</v>
      </c>
      <c r="K41" s="92" t="s">
        <v>397</v>
      </c>
    </row>
    <row r="42" spans="3:11">
      <c r="C42" s="93" t="s">
        <v>68</v>
      </c>
      <c r="D42" s="145"/>
      <c r="E42" s="94">
        <v>10000</v>
      </c>
      <c r="F42" s="91">
        <f t="shared" si="3"/>
        <v>0</v>
      </c>
      <c r="G42" s="155"/>
      <c r="H42" s="95" t="s">
        <v>991</v>
      </c>
      <c r="I42" s="92" t="str">
        <f>VLOOKUP(H42,Presupuesto!$B$11:$C$565,2,0)</f>
        <v>MUEBLES VARIOS DE OFICINA</v>
      </c>
      <c r="J42" s="92" t="str">
        <f t="shared" si="2"/>
        <v>Lo Esencial de la UNAH para la Construcción de Ciudadanía</v>
      </c>
      <c r="K42" s="92" t="s">
        <v>397</v>
      </c>
    </row>
    <row r="43" spans="3:11">
      <c r="C43" s="93" t="s">
        <v>69</v>
      </c>
      <c r="D43" s="145">
        <v>75</v>
      </c>
      <c r="E43" s="94">
        <v>8000</v>
      </c>
      <c r="F43" s="91">
        <f t="shared" si="3"/>
        <v>600000</v>
      </c>
      <c r="G43" s="155" t="s">
        <v>1430</v>
      </c>
      <c r="H43" s="95" t="s">
        <v>994</v>
      </c>
      <c r="I43" s="92" t="str">
        <f>VLOOKUP(H43,Presupuesto!$B$11:$C$565,2,0)</f>
        <v>EQUIPOS VARIOS DE OFICINA</v>
      </c>
      <c r="J43" s="92" t="str">
        <f t="shared" si="2"/>
        <v>Lo Esencial de la UNAH para la Construcción de Ciudadanía</v>
      </c>
      <c r="K43" s="92" t="s">
        <v>397</v>
      </c>
    </row>
    <row r="44" spans="3:11">
      <c r="C44" s="93" t="s">
        <v>70</v>
      </c>
      <c r="D44" s="145">
        <v>8</v>
      </c>
      <c r="E44" s="94">
        <v>2000</v>
      </c>
      <c r="F44" s="91">
        <f t="shared" si="3"/>
        <v>16000</v>
      </c>
      <c r="G44" s="155" t="s">
        <v>1430</v>
      </c>
      <c r="H44" s="95" t="s">
        <v>994</v>
      </c>
      <c r="I44" s="92" t="str">
        <f>VLOOKUP(H44,Presupuesto!$B$11:$C$565,2,0)</f>
        <v>EQUIPOS VARIOS DE OFICINA</v>
      </c>
      <c r="J44" s="92" t="str">
        <f t="shared" si="2"/>
        <v>Lo Esencial de la UNAH para la Construcción de Ciudadanía</v>
      </c>
      <c r="K44" s="92" t="s">
        <v>405</v>
      </c>
    </row>
    <row r="45" spans="3:11">
      <c r="C45" s="93" t="s">
        <v>71</v>
      </c>
      <c r="D45" s="145"/>
      <c r="E45" s="94">
        <v>5000</v>
      </c>
      <c r="F45" s="91">
        <f t="shared" si="3"/>
        <v>0</v>
      </c>
      <c r="G45" s="155"/>
      <c r="H45" s="95" t="s">
        <v>994</v>
      </c>
      <c r="I45" s="92" t="str">
        <f>VLOOKUP(H45,Presupuesto!$B$11:$C$565,2,0)</f>
        <v>EQUIPOS VARIOS DE OFICINA</v>
      </c>
      <c r="J45" s="92" t="str">
        <f t="shared" si="2"/>
        <v>Lo Esencial de la UNAH para la Construcción de Ciudadanía</v>
      </c>
      <c r="K45" s="92" t="s">
        <v>401</v>
      </c>
    </row>
    <row r="46" spans="3:11" ht="15.75" thickBot="1">
      <c r="C46" s="96" t="s">
        <v>72</v>
      </c>
      <c r="D46" s="153"/>
      <c r="E46" s="98">
        <v>100000</v>
      </c>
      <c r="F46" s="99">
        <f t="shared" si="3"/>
        <v>0</v>
      </c>
      <c r="G46" s="156"/>
      <c r="H46" s="100" t="s">
        <v>994</v>
      </c>
      <c r="I46" s="100" t="str">
        <f>VLOOKUP(H46,Presupuesto!$B$11:$C$565,2,0)</f>
        <v>EQUIPOS VARIOS DE OFICINA</v>
      </c>
      <c r="J46" s="100" t="str">
        <f t="shared" si="2"/>
        <v>Lo Esencial de la UNAH para la Construcción de Ciudadanía</v>
      </c>
      <c r="K46" s="118" t="s">
        <v>396</v>
      </c>
    </row>
    <row r="48" spans="3:11">
      <c r="C48" s="69" t="s">
        <v>62</v>
      </c>
      <c r="D48" s="69"/>
      <c r="E48" s="69"/>
      <c r="F48" s="69"/>
      <c r="G48" s="73"/>
      <c r="H48" s="69"/>
      <c r="I48" s="69"/>
    </row>
    <row r="49" spans="3:11" ht="15.75" thickBot="1">
      <c r="C49" s="69"/>
      <c r="D49" s="69"/>
      <c r="E49" s="69"/>
      <c r="F49" s="69"/>
      <c r="G49" s="73"/>
      <c r="H49" s="69"/>
      <c r="I49" s="69"/>
    </row>
    <row r="50" spans="3:11" ht="15.75" thickBot="1">
      <c r="C50" s="29" t="s">
        <v>43</v>
      </c>
      <c r="D50" s="30">
        <f>SUM(F57:F66)</f>
        <v>238500</v>
      </c>
      <c r="E50" s="172"/>
      <c r="F50" s="172"/>
      <c r="G50" s="73"/>
      <c r="H50" s="172"/>
      <c r="I50" s="172"/>
    </row>
    <row r="51" spans="3:11">
      <c r="C51" s="69"/>
      <c r="D51" s="31"/>
      <c r="E51" s="87"/>
      <c r="F51" s="87"/>
      <c r="G51" s="87"/>
      <c r="H51" s="70"/>
      <c r="I51" s="70"/>
      <c r="J51" s="70"/>
      <c r="K51" s="106"/>
    </row>
    <row r="52" spans="3:11">
      <c r="C52" s="69"/>
      <c r="D52" s="31"/>
      <c r="E52" s="87"/>
      <c r="F52" s="87"/>
      <c r="G52" s="87"/>
      <c r="H52" s="70"/>
      <c r="I52" s="70"/>
      <c r="J52" s="70"/>
      <c r="K52" s="106"/>
    </row>
    <row r="53" spans="3:11" ht="15.75">
      <c r="C53" s="199" t="s">
        <v>394</v>
      </c>
      <c r="D53" s="200" t="s">
        <v>2881</v>
      </c>
      <c r="E53" s="87"/>
      <c r="F53" s="87"/>
      <c r="G53" s="87"/>
      <c r="H53" s="70"/>
      <c r="I53" s="70"/>
      <c r="J53" s="70"/>
      <c r="K53" s="106"/>
    </row>
    <row r="54" spans="3:11" ht="18.75">
      <c r="C54" s="203" t="str">
        <f>IFERROR(VLOOKUP(D53,'Desarrollo e Innov. Curricular'!$G:$H,2,FALSE),IFERROR(VLOOKUP(D53,'Investigación Científica'!$G:$H,2,FALSE),IFERROR(VLOOKUP(D53,'Vinculación Univ. Sociedad'!$G:$H,2,FALSE),IFERROR(VLOOKUP(D53,'Docencia y Profesorado Universi'!$G:$H,2,FALSE),IFERROR(VLOOKUP(D53,'Estudiantes y Graduados'!$G:$H,2,FALSE),IFERROR(VLOOKUP(D53,'10Gestion Administrativa'!$G:$H,2,FALSE),IFERROR(VLOOKUP(D53,'Gestión Académica'!$G:$H,2,FALSE),IFERROR(VLOOKUP(D53,'Aseguramiento de la Calidad'!$G:$H,2,FALSE),IFERROR(VLOOKUP(D53,'Gestión del Conocimiento'!$G:$H,2,FALSE),IFERROR(VLOOKUP(D53,'Gobernabilidad y Procesos...'!$G:$H,2,FALSE),IFERROR(VLOOKUP(D53,'Gestión del Talento Humano'!$G:$H,2,FALSE),IFERROR(VLOOKUP(D53,'Internacionalización de la E.S.'!$G:$H,2,FALSE),IFERROR(VLOOKUP(D53,'Cultura de Innovación Insti...'!$G:$H,2,FALSE),VLOOKUP(D53,'Lo Esencial de la Reforma Univ.'!$G:$H,2,0))))))))))))))</f>
        <v>3.Desarrollar el proyecto de equipamiento con formación en el empleo.</v>
      </c>
      <c r="D54" s="31"/>
      <c r="E54" s="87"/>
      <c r="F54" s="87"/>
      <c r="G54" s="87"/>
      <c r="H54" s="70"/>
      <c r="I54" s="70"/>
      <c r="J54" s="70"/>
      <c r="K54" s="106"/>
    </row>
    <row r="55" spans="3:11" ht="15.75" thickBot="1">
      <c r="C55" s="69"/>
      <c r="D55" s="31"/>
      <c r="E55" s="87"/>
      <c r="F55" s="87"/>
      <c r="G55" s="87"/>
      <c r="H55" s="70"/>
      <c r="I55" s="70"/>
      <c r="J55" s="70"/>
      <c r="K55" s="106"/>
    </row>
    <row r="56" spans="3:11" ht="30.75" thickBot="1">
      <c r="C56" s="120" t="s">
        <v>44</v>
      </c>
      <c r="D56" s="122" t="s">
        <v>55</v>
      </c>
      <c r="E56" s="122" t="s">
        <v>57</v>
      </c>
      <c r="F56" s="121" t="s">
        <v>27</v>
      </c>
      <c r="G56" s="127" t="s">
        <v>133</v>
      </c>
      <c r="H56" s="122" t="s">
        <v>46</v>
      </c>
      <c r="I56" s="122" t="s">
        <v>134</v>
      </c>
      <c r="J56" s="122" t="s">
        <v>412</v>
      </c>
      <c r="K56" s="122" t="s">
        <v>413</v>
      </c>
    </row>
    <row r="57" spans="3:11">
      <c r="C57" s="89" t="s">
        <v>63</v>
      </c>
      <c r="D57" s="152"/>
      <c r="E57" s="90">
        <v>2800</v>
      </c>
      <c r="F57" s="91">
        <f>D57*E57</f>
        <v>0</v>
      </c>
      <c r="G57" s="155"/>
      <c r="H57" s="92" t="s">
        <v>991</v>
      </c>
      <c r="I57" s="92" t="str">
        <f>VLOOKUP(H57,Presupuesto!$B$11:$C$565,2,0)</f>
        <v>MUEBLES VARIOS DE OFICINA</v>
      </c>
      <c r="J57" s="213" t="s">
        <v>477</v>
      </c>
      <c r="K57" s="92" t="s">
        <v>406</v>
      </c>
    </row>
    <row r="58" spans="3:11">
      <c r="C58" s="93" t="s">
        <v>64</v>
      </c>
      <c r="D58" s="145">
        <v>60</v>
      </c>
      <c r="E58" s="94">
        <v>2400</v>
      </c>
      <c r="F58" s="91">
        <f>D58*E58</f>
        <v>144000</v>
      </c>
      <c r="G58" s="155" t="s">
        <v>1430</v>
      </c>
      <c r="H58" s="95" t="s">
        <v>991</v>
      </c>
      <c r="I58" s="92" t="str">
        <f>VLOOKUP(H58,Presupuesto!$B$11:$C$565,2,0)</f>
        <v>MUEBLES VARIOS DE OFICINA</v>
      </c>
      <c r="J58" s="92" t="str">
        <f t="shared" ref="J58:J66" si="4">$J$17</f>
        <v>Lo Esencial de la UNAH para la Construcción de Ciudadanía</v>
      </c>
      <c r="K58" s="92" t="s">
        <v>414</v>
      </c>
    </row>
    <row r="59" spans="3:11">
      <c r="C59" s="93" t="s">
        <v>2896</v>
      </c>
      <c r="D59" s="145">
        <v>3</v>
      </c>
      <c r="E59" s="94">
        <v>31500</v>
      </c>
      <c r="F59" s="91">
        <f t="shared" ref="F59:F66" si="5">D59*E59</f>
        <v>94500</v>
      </c>
      <c r="G59" s="155" t="s">
        <v>1430</v>
      </c>
      <c r="H59" s="95" t="s">
        <v>991</v>
      </c>
      <c r="I59" s="92" t="str">
        <f>VLOOKUP(H59,Presupuesto!$B$11:$C$565,2,0)</f>
        <v>MUEBLES VARIOS DE OFICINA</v>
      </c>
      <c r="J59" s="92" t="str">
        <f t="shared" si="4"/>
        <v>Lo Esencial de la UNAH para la Construcción de Ciudadanía</v>
      </c>
      <c r="K59" s="92" t="s">
        <v>397</v>
      </c>
    </row>
    <row r="60" spans="3:11">
      <c r="C60" s="93" t="s">
        <v>66</v>
      </c>
      <c r="D60" s="145"/>
      <c r="E60" s="94">
        <v>6000</v>
      </c>
      <c r="F60" s="91">
        <f t="shared" si="5"/>
        <v>0</v>
      </c>
      <c r="G60" s="155"/>
      <c r="H60" s="95" t="s">
        <v>991</v>
      </c>
      <c r="I60" s="92" t="str">
        <f>VLOOKUP(H60,Presupuesto!$B$11:$C$565,2,0)</f>
        <v>MUEBLES VARIOS DE OFICINA</v>
      </c>
      <c r="J60" s="92" t="str">
        <f t="shared" si="4"/>
        <v>Lo Esencial de la UNAH para la Construcción de Ciudadanía</v>
      </c>
      <c r="K60" s="92" t="s">
        <v>397</v>
      </c>
    </row>
    <row r="61" spans="3:11">
      <c r="C61" s="93" t="s">
        <v>67</v>
      </c>
      <c r="D61" s="145"/>
      <c r="E61" s="94">
        <v>3000</v>
      </c>
      <c r="F61" s="91">
        <f t="shared" si="5"/>
        <v>0</v>
      </c>
      <c r="G61" s="155"/>
      <c r="H61" s="95" t="s">
        <v>991</v>
      </c>
      <c r="I61" s="92" t="str">
        <f>VLOOKUP(H61,Presupuesto!$B$11:$C$565,2,0)</f>
        <v>MUEBLES VARIOS DE OFICINA</v>
      </c>
      <c r="J61" s="92" t="str">
        <f t="shared" si="4"/>
        <v>Lo Esencial de la UNAH para la Construcción de Ciudadanía</v>
      </c>
      <c r="K61" s="92" t="s">
        <v>397</v>
      </c>
    </row>
    <row r="62" spans="3:11">
      <c r="C62" s="93" t="s">
        <v>68</v>
      </c>
      <c r="D62" s="145"/>
      <c r="E62" s="94">
        <v>10000</v>
      </c>
      <c r="F62" s="91">
        <f t="shared" si="5"/>
        <v>0</v>
      </c>
      <c r="G62" s="155"/>
      <c r="H62" s="95" t="s">
        <v>991</v>
      </c>
      <c r="I62" s="92" t="str">
        <f>VLOOKUP(H62,Presupuesto!$B$11:$C$565,2,0)</f>
        <v>MUEBLES VARIOS DE OFICINA</v>
      </c>
      <c r="J62" s="92" t="str">
        <f t="shared" si="4"/>
        <v>Lo Esencial de la UNAH para la Construcción de Ciudadanía</v>
      </c>
      <c r="K62" s="92" t="s">
        <v>397</v>
      </c>
    </row>
    <row r="63" spans="3:11">
      <c r="C63" s="93" t="s">
        <v>69</v>
      </c>
      <c r="D63" s="145"/>
      <c r="E63" s="94">
        <v>8000</v>
      </c>
      <c r="F63" s="91">
        <f t="shared" si="5"/>
        <v>0</v>
      </c>
      <c r="G63" s="155"/>
      <c r="H63" s="95" t="s">
        <v>994</v>
      </c>
      <c r="I63" s="92" t="str">
        <f>VLOOKUP(H63,Presupuesto!$B$11:$C$565,2,0)</f>
        <v>EQUIPOS VARIOS DE OFICINA</v>
      </c>
      <c r="J63" s="92" t="str">
        <f t="shared" si="4"/>
        <v>Lo Esencial de la UNAH para la Construcción de Ciudadanía</v>
      </c>
      <c r="K63" s="92" t="s">
        <v>397</v>
      </c>
    </row>
    <row r="64" spans="3:11">
      <c r="C64" s="93" t="s">
        <v>70</v>
      </c>
      <c r="D64" s="145"/>
      <c r="E64" s="94">
        <v>2000</v>
      </c>
      <c r="F64" s="91">
        <f t="shared" si="5"/>
        <v>0</v>
      </c>
      <c r="G64" s="155"/>
      <c r="H64" s="95" t="s">
        <v>994</v>
      </c>
      <c r="I64" s="92" t="str">
        <f>VLOOKUP(H64,Presupuesto!$B$11:$C$565,2,0)</f>
        <v>EQUIPOS VARIOS DE OFICINA</v>
      </c>
      <c r="J64" s="92" t="str">
        <f t="shared" si="4"/>
        <v>Lo Esencial de la UNAH para la Construcción de Ciudadanía</v>
      </c>
      <c r="K64" s="92" t="s">
        <v>405</v>
      </c>
    </row>
    <row r="65" spans="3:11">
      <c r="C65" s="93" t="s">
        <v>71</v>
      </c>
      <c r="D65" s="145"/>
      <c r="E65" s="94">
        <v>5000</v>
      </c>
      <c r="F65" s="91">
        <f t="shared" si="5"/>
        <v>0</v>
      </c>
      <c r="G65" s="155"/>
      <c r="H65" s="95" t="s">
        <v>994</v>
      </c>
      <c r="I65" s="92" t="str">
        <f>VLOOKUP(H65,Presupuesto!$B$11:$C$565,2,0)</f>
        <v>EQUIPOS VARIOS DE OFICINA</v>
      </c>
      <c r="J65" s="92" t="str">
        <f t="shared" si="4"/>
        <v>Lo Esencial de la UNAH para la Construcción de Ciudadanía</v>
      </c>
      <c r="K65" s="92" t="s">
        <v>401</v>
      </c>
    </row>
    <row r="66" spans="3:11" ht="15.75" thickBot="1">
      <c r="C66" s="96" t="s">
        <v>72</v>
      </c>
      <c r="D66" s="153"/>
      <c r="E66" s="98">
        <v>100000</v>
      </c>
      <c r="F66" s="99">
        <f t="shared" si="5"/>
        <v>0</v>
      </c>
      <c r="G66" s="156"/>
      <c r="H66" s="100" t="s">
        <v>994</v>
      </c>
      <c r="I66" s="100" t="str">
        <f>VLOOKUP(H66,Presupuesto!$B$11:$C$565,2,0)</f>
        <v>EQUIPOS VARIOS DE OFICINA</v>
      </c>
      <c r="J66" s="100" t="str">
        <f t="shared" si="4"/>
        <v>Lo Esencial de la UNAH para la Construcción de Ciudadanía</v>
      </c>
      <c r="K66" s="118" t="s">
        <v>396</v>
      </c>
    </row>
    <row r="68" spans="3:11">
      <c r="C68" s="69" t="s">
        <v>62</v>
      </c>
      <c r="D68" s="69"/>
      <c r="E68" s="69"/>
      <c r="F68" s="69"/>
      <c r="G68" s="73"/>
      <c r="H68" s="69"/>
      <c r="I68" s="69"/>
    </row>
    <row r="69" spans="3:11" ht="15.75" thickBot="1">
      <c r="C69" s="69"/>
      <c r="D69" s="69"/>
      <c r="E69" s="69"/>
      <c r="F69" s="69"/>
      <c r="G69" s="73"/>
      <c r="H69" s="69"/>
      <c r="I69" s="69"/>
    </row>
    <row r="70" spans="3:11" ht="15.75" thickBot="1">
      <c r="C70" s="29" t="s">
        <v>43</v>
      </c>
      <c r="D70" s="30">
        <f>SUM(F77:F86)</f>
        <v>0</v>
      </c>
      <c r="E70" s="172"/>
      <c r="F70" s="172"/>
      <c r="G70" s="73"/>
      <c r="H70" s="172"/>
      <c r="I70" s="172"/>
    </row>
    <row r="71" spans="3:11">
      <c r="C71" s="69"/>
      <c r="D71" s="31"/>
      <c r="E71" s="87"/>
      <c r="F71" s="87"/>
      <c r="G71" s="87"/>
      <c r="H71" s="70"/>
      <c r="I71" s="70"/>
      <c r="J71" s="70"/>
      <c r="K71" s="106"/>
    </row>
    <row r="72" spans="3:11">
      <c r="C72" s="69"/>
      <c r="D72" s="31"/>
      <c r="E72" s="87"/>
      <c r="F72" s="87"/>
      <c r="G72" s="87"/>
      <c r="H72" s="70"/>
      <c r="I72" s="70"/>
      <c r="J72" s="70"/>
      <c r="K72" s="106"/>
    </row>
    <row r="73" spans="3:11" ht="15.75">
      <c r="C73" s="199" t="s">
        <v>394</v>
      </c>
      <c r="D73" s="200"/>
      <c r="E73" s="87"/>
      <c r="F73" s="87"/>
      <c r="G73" s="87"/>
      <c r="H73" s="70"/>
      <c r="I73" s="70"/>
      <c r="J73" s="70"/>
      <c r="K73" s="106"/>
    </row>
    <row r="74" spans="3:11" ht="18.75">
      <c r="C74" s="203" t="e">
        <f>IFERROR(VLOOKUP(D73,'Desarrollo e Innov. Curricular'!$G:$H,2,FALSE),IFERROR(VLOOKUP(D73,'Investigación Científica'!$G:$H,2,FALSE),IFERROR(VLOOKUP(D73,'Vinculación Univ. Sociedad'!$G:$H,2,FALSE),IFERROR(VLOOKUP(D73,'Docencia y Profesorado Universi'!$G:$H,2,FALSE),IFERROR(VLOOKUP(D73,'Estudiantes y Graduados'!$G:$H,2,FALSE),IFERROR(VLOOKUP(D73,'10Gestion Administrativa'!$G:$H,2,FALSE),IFERROR(VLOOKUP(D73,'Gestión Académica'!$G:$H,2,FALSE),IFERROR(VLOOKUP(D73,'Aseguramiento de la Calidad'!$G:$H,2,FALSE),IFERROR(VLOOKUP(D73,'Gestión del Conocimiento'!$G:$H,2,FALSE),IFERROR(VLOOKUP(D73,'Gobernabilidad y Procesos...'!$G:$H,2,FALSE),IFERROR(VLOOKUP(D73,'Gestión del Talento Humano'!$G:$H,2,FALSE),IFERROR(VLOOKUP(D73,'Internacionalización de la E.S.'!$G:$H,2,FALSE),IFERROR(VLOOKUP(D73,'Cultura de Innovación Insti...'!$G:$H,2,FALSE),VLOOKUP(D73,'Lo Esencial de la Reforma Univ.'!$G:$H,2,0))))))))))))))</f>
        <v>#N/A</v>
      </c>
      <c r="D74" s="31"/>
      <c r="E74" s="87"/>
      <c r="F74" s="87"/>
      <c r="G74" s="87"/>
      <c r="H74" s="70"/>
      <c r="I74" s="70"/>
      <c r="J74" s="70"/>
      <c r="K74" s="106"/>
    </row>
    <row r="75" spans="3:11" ht="15.75" thickBot="1">
      <c r="C75" s="69"/>
      <c r="D75" s="31"/>
      <c r="E75" s="87"/>
      <c r="F75" s="87"/>
      <c r="G75" s="87"/>
      <c r="H75" s="70"/>
      <c r="I75" s="70"/>
      <c r="J75" s="70"/>
      <c r="K75" s="106"/>
    </row>
    <row r="76" spans="3:11" ht="30.75" thickBot="1">
      <c r="C76" s="120" t="s">
        <v>44</v>
      </c>
      <c r="D76" s="122" t="s">
        <v>55</v>
      </c>
      <c r="E76" s="122" t="s">
        <v>57</v>
      </c>
      <c r="F76" s="121" t="s">
        <v>27</v>
      </c>
      <c r="G76" s="127" t="s">
        <v>133</v>
      </c>
      <c r="H76" s="122" t="s">
        <v>46</v>
      </c>
      <c r="I76" s="122" t="s">
        <v>134</v>
      </c>
      <c r="J76" s="122" t="s">
        <v>412</v>
      </c>
      <c r="K76" s="122" t="s">
        <v>413</v>
      </c>
    </row>
    <row r="77" spans="3:11">
      <c r="C77" s="89" t="s">
        <v>63</v>
      </c>
      <c r="D77" s="152"/>
      <c r="E77" s="90">
        <v>2800</v>
      </c>
      <c r="F77" s="91">
        <f>D77*E77</f>
        <v>0</v>
      </c>
      <c r="G77" s="155"/>
      <c r="H77" s="92" t="s">
        <v>991</v>
      </c>
      <c r="I77" s="92" t="str">
        <f>VLOOKUP(H77,Presupuesto!$B$11:$C$565,2,0)</f>
        <v>MUEBLES VARIOS DE OFICINA</v>
      </c>
      <c r="J77" s="213" t="s">
        <v>477</v>
      </c>
      <c r="K77" s="92" t="s">
        <v>406</v>
      </c>
    </row>
    <row r="78" spans="3:11">
      <c r="C78" s="93" t="s">
        <v>64</v>
      </c>
      <c r="D78" s="145"/>
      <c r="E78" s="94">
        <v>2400</v>
      </c>
      <c r="F78" s="91">
        <f>D78*E78</f>
        <v>0</v>
      </c>
      <c r="G78" s="155"/>
      <c r="H78" s="95" t="s">
        <v>991</v>
      </c>
      <c r="I78" s="92" t="str">
        <f>VLOOKUP(H78,Presupuesto!$B$11:$C$565,2,0)</f>
        <v>MUEBLES VARIOS DE OFICINA</v>
      </c>
      <c r="J78" s="92" t="str">
        <f t="shared" ref="J78:J86" si="6">$J$17</f>
        <v>Lo Esencial de la UNAH para la Construcción de Ciudadanía</v>
      </c>
      <c r="K78" s="92" t="s">
        <v>414</v>
      </c>
    </row>
    <row r="79" spans="3:11">
      <c r="C79" s="93" t="s">
        <v>65</v>
      </c>
      <c r="D79" s="145"/>
      <c r="E79" s="94">
        <v>1000</v>
      </c>
      <c r="F79" s="91">
        <f t="shared" ref="F79:F86" si="7">D79*E79</f>
        <v>0</v>
      </c>
      <c r="G79" s="155"/>
      <c r="H79" s="95" t="s">
        <v>991</v>
      </c>
      <c r="I79" s="92" t="str">
        <f>VLOOKUP(H79,Presupuesto!$B$11:$C$565,2,0)</f>
        <v>MUEBLES VARIOS DE OFICINA</v>
      </c>
      <c r="J79" s="92" t="str">
        <f t="shared" si="6"/>
        <v>Lo Esencial de la UNAH para la Construcción de Ciudadanía</v>
      </c>
      <c r="K79" s="92" t="s">
        <v>397</v>
      </c>
    </row>
    <row r="80" spans="3:11">
      <c r="C80" s="93" t="s">
        <v>66</v>
      </c>
      <c r="D80" s="145"/>
      <c r="E80" s="94">
        <v>6000</v>
      </c>
      <c r="F80" s="91">
        <f t="shared" si="7"/>
        <v>0</v>
      </c>
      <c r="G80" s="155"/>
      <c r="H80" s="95" t="s">
        <v>991</v>
      </c>
      <c r="I80" s="92" t="str">
        <f>VLOOKUP(H80,Presupuesto!$B$11:$C$565,2,0)</f>
        <v>MUEBLES VARIOS DE OFICINA</v>
      </c>
      <c r="J80" s="92" t="str">
        <f t="shared" si="6"/>
        <v>Lo Esencial de la UNAH para la Construcción de Ciudadanía</v>
      </c>
      <c r="K80" s="92" t="s">
        <v>397</v>
      </c>
    </row>
    <row r="81" spans="3:11">
      <c r="C81" s="93" t="s">
        <v>67</v>
      </c>
      <c r="D81" s="145"/>
      <c r="E81" s="94">
        <v>3000</v>
      </c>
      <c r="F81" s="91">
        <f t="shared" si="7"/>
        <v>0</v>
      </c>
      <c r="G81" s="155"/>
      <c r="H81" s="95" t="s">
        <v>991</v>
      </c>
      <c r="I81" s="92" t="str">
        <f>VLOOKUP(H81,Presupuesto!$B$11:$C$565,2,0)</f>
        <v>MUEBLES VARIOS DE OFICINA</v>
      </c>
      <c r="J81" s="92" t="str">
        <f t="shared" si="6"/>
        <v>Lo Esencial de la UNAH para la Construcción de Ciudadanía</v>
      </c>
      <c r="K81" s="92" t="s">
        <v>397</v>
      </c>
    </row>
    <row r="82" spans="3:11">
      <c r="C82" s="93" t="s">
        <v>68</v>
      </c>
      <c r="D82" s="145"/>
      <c r="E82" s="94">
        <v>10000</v>
      </c>
      <c r="F82" s="91">
        <f t="shared" si="7"/>
        <v>0</v>
      </c>
      <c r="G82" s="155"/>
      <c r="H82" s="95" t="s">
        <v>991</v>
      </c>
      <c r="I82" s="92" t="str">
        <f>VLOOKUP(H82,Presupuesto!$B$11:$C$565,2,0)</f>
        <v>MUEBLES VARIOS DE OFICINA</v>
      </c>
      <c r="J82" s="92" t="str">
        <f t="shared" si="6"/>
        <v>Lo Esencial de la UNAH para la Construcción de Ciudadanía</v>
      </c>
      <c r="K82" s="92" t="s">
        <v>397</v>
      </c>
    </row>
    <row r="83" spans="3:11">
      <c r="C83" s="93" t="s">
        <v>69</v>
      </c>
      <c r="D83" s="145"/>
      <c r="E83" s="94">
        <v>8000</v>
      </c>
      <c r="F83" s="91">
        <f t="shared" si="7"/>
        <v>0</v>
      </c>
      <c r="G83" s="155"/>
      <c r="H83" s="95" t="s">
        <v>994</v>
      </c>
      <c r="I83" s="92" t="str">
        <f>VLOOKUP(H83,Presupuesto!$B$11:$C$565,2,0)</f>
        <v>EQUIPOS VARIOS DE OFICINA</v>
      </c>
      <c r="J83" s="92" t="str">
        <f t="shared" si="6"/>
        <v>Lo Esencial de la UNAH para la Construcción de Ciudadanía</v>
      </c>
      <c r="K83" s="92" t="s">
        <v>397</v>
      </c>
    </row>
    <row r="84" spans="3:11">
      <c r="C84" s="93" t="s">
        <v>70</v>
      </c>
      <c r="D84" s="145"/>
      <c r="E84" s="94">
        <v>2000</v>
      </c>
      <c r="F84" s="91">
        <f t="shared" si="7"/>
        <v>0</v>
      </c>
      <c r="G84" s="155"/>
      <c r="H84" s="95" t="s">
        <v>994</v>
      </c>
      <c r="I84" s="92" t="str">
        <f>VLOOKUP(H84,Presupuesto!$B$11:$C$565,2,0)</f>
        <v>EQUIPOS VARIOS DE OFICINA</v>
      </c>
      <c r="J84" s="92" t="str">
        <f t="shared" si="6"/>
        <v>Lo Esencial de la UNAH para la Construcción de Ciudadanía</v>
      </c>
      <c r="K84" s="92" t="s">
        <v>405</v>
      </c>
    </row>
    <row r="85" spans="3:11">
      <c r="C85" s="93" t="s">
        <v>71</v>
      </c>
      <c r="D85" s="145"/>
      <c r="E85" s="94">
        <v>5000</v>
      </c>
      <c r="F85" s="91">
        <f t="shared" si="7"/>
        <v>0</v>
      </c>
      <c r="G85" s="155"/>
      <c r="H85" s="95" t="s">
        <v>994</v>
      </c>
      <c r="I85" s="92" t="str">
        <f>VLOOKUP(H85,Presupuesto!$B$11:$C$565,2,0)</f>
        <v>EQUIPOS VARIOS DE OFICINA</v>
      </c>
      <c r="J85" s="92" t="str">
        <f t="shared" si="6"/>
        <v>Lo Esencial de la UNAH para la Construcción de Ciudadanía</v>
      </c>
      <c r="K85" s="92" t="s">
        <v>401</v>
      </c>
    </row>
    <row r="86" spans="3:11" ht="15.75" thickBot="1">
      <c r="C86" s="96" t="s">
        <v>72</v>
      </c>
      <c r="D86" s="153"/>
      <c r="E86" s="98">
        <v>100000</v>
      </c>
      <c r="F86" s="99">
        <f t="shared" si="7"/>
        <v>0</v>
      </c>
      <c r="G86" s="156"/>
      <c r="H86" s="100" t="s">
        <v>994</v>
      </c>
      <c r="I86" s="100" t="str">
        <f>VLOOKUP(H86,Presupuesto!$B$11:$C$565,2,0)</f>
        <v>EQUIPOS VARIOS DE OFICINA</v>
      </c>
      <c r="J86" s="100" t="str">
        <f t="shared" si="6"/>
        <v>Lo Esencial de la UNAH para la Construcción de Ciudadanía</v>
      </c>
      <c r="K86" s="118" t="s">
        <v>396</v>
      </c>
    </row>
    <row r="88" spans="3:11">
      <c r="C88" s="69" t="s">
        <v>62</v>
      </c>
      <c r="D88" s="69"/>
      <c r="E88" s="69"/>
      <c r="F88" s="69"/>
      <c r="G88" s="73"/>
      <c r="H88" s="69"/>
      <c r="I88" s="69"/>
    </row>
    <row r="89" spans="3:11" ht="15.75" thickBot="1">
      <c r="C89" s="69"/>
      <c r="D89" s="69"/>
      <c r="E89" s="69"/>
      <c r="F89" s="69"/>
      <c r="G89" s="73"/>
      <c r="H89" s="69"/>
      <c r="I89" s="69"/>
    </row>
    <row r="90" spans="3:11" ht="15.75" thickBot="1">
      <c r="C90" s="29" t="s">
        <v>43</v>
      </c>
      <c r="D90" s="30">
        <f>SUM(F97:F106)</f>
        <v>0</v>
      </c>
      <c r="E90" s="172"/>
      <c r="F90" s="172"/>
      <c r="G90" s="73"/>
      <c r="H90" s="172"/>
      <c r="I90" s="172"/>
    </row>
    <row r="91" spans="3:11">
      <c r="C91" s="69"/>
      <c r="D91" s="31"/>
      <c r="E91" s="87"/>
      <c r="F91" s="87"/>
      <c r="G91" s="87"/>
      <c r="H91" s="70"/>
      <c r="I91" s="70"/>
      <c r="J91" s="70"/>
      <c r="K91" s="106"/>
    </row>
    <row r="92" spans="3:11">
      <c r="C92" s="69"/>
      <c r="D92" s="31"/>
      <c r="E92" s="87"/>
      <c r="F92" s="87"/>
      <c r="G92" s="87"/>
      <c r="H92" s="70"/>
      <c r="I92" s="70"/>
      <c r="J92" s="70"/>
      <c r="K92" s="106"/>
    </row>
    <row r="93" spans="3:11" ht="15.75">
      <c r="C93" s="199" t="s">
        <v>394</v>
      </c>
      <c r="D93" s="200"/>
      <c r="E93" s="87"/>
      <c r="F93" s="87"/>
      <c r="G93" s="87"/>
      <c r="H93" s="70"/>
      <c r="I93" s="70"/>
      <c r="J93" s="70"/>
      <c r="K93" s="106"/>
    </row>
    <row r="94" spans="3:11" ht="18.75">
      <c r="C94" s="203" t="e">
        <f>IFERROR(VLOOKUP(D93,'Desarrollo e Innov. Curricular'!$G:$H,2,FALSE),IFERROR(VLOOKUP(D93,'Investigación Científica'!$G:$H,2,FALSE),IFERROR(VLOOKUP(D93,'Vinculación Univ. Sociedad'!$G:$H,2,FALSE),IFERROR(VLOOKUP(D93,'Docencia y Profesorado Universi'!$G:$H,2,FALSE),IFERROR(VLOOKUP(D93,'Estudiantes y Graduados'!$G:$H,2,FALSE),IFERROR(VLOOKUP(D93,'10Gestion Administrativa'!$G:$H,2,FALSE),IFERROR(VLOOKUP(D93,'Gestión Académica'!$G:$H,2,FALSE),IFERROR(VLOOKUP(D93,'Aseguramiento de la Calidad'!$G:$H,2,FALSE),IFERROR(VLOOKUP(D93,'Gestión del Conocimiento'!$G:$H,2,FALSE),IFERROR(VLOOKUP(D93,'Gobernabilidad y Procesos...'!$G:$H,2,FALSE),IFERROR(VLOOKUP(D93,'Gestión del Talento Humano'!$G:$H,2,FALSE),IFERROR(VLOOKUP(D93,'Internacionalización de la E.S.'!$G:$H,2,FALSE),IFERROR(VLOOKUP(D93,'Cultura de Innovación Insti...'!$G:$H,2,FALSE),VLOOKUP(D93,'Lo Esencial de la Reforma Univ.'!$G:$H,2,0))))))))))))))</f>
        <v>#N/A</v>
      </c>
      <c r="D94" s="31"/>
      <c r="E94" s="87"/>
      <c r="F94" s="87"/>
      <c r="G94" s="87"/>
      <c r="H94" s="70"/>
      <c r="I94" s="70"/>
      <c r="J94" s="70"/>
      <c r="K94" s="106"/>
    </row>
    <row r="95" spans="3:11" ht="15.75" thickBot="1">
      <c r="C95" s="69"/>
      <c r="D95" s="31"/>
      <c r="E95" s="87"/>
      <c r="F95" s="87"/>
      <c r="G95" s="87"/>
      <c r="H95" s="70"/>
      <c r="I95" s="70"/>
      <c r="J95" s="70"/>
      <c r="K95" s="106"/>
    </row>
    <row r="96" spans="3:11" ht="30.75" thickBot="1">
      <c r="C96" s="120" t="s">
        <v>44</v>
      </c>
      <c r="D96" s="122" t="s">
        <v>55</v>
      </c>
      <c r="E96" s="122" t="s">
        <v>57</v>
      </c>
      <c r="F96" s="121" t="s">
        <v>27</v>
      </c>
      <c r="G96" s="127" t="s">
        <v>133</v>
      </c>
      <c r="H96" s="122" t="s">
        <v>46</v>
      </c>
      <c r="I96" s="122" t="s">
        <v>134</v>
      </c>
      <c r="J96" s="122" t="s">
        <v>412</v>
      </c>
      <c r="K96" s="122" t="s">
        <v>413</v>
      </c>
    </row>
    <row r="97" spans="3:11">
      <c r="C97" s="89" t="s">
        <v>63</v>
      </c>
      <c r="D97" s="152"/>
      <c r="E97" s="90">
        <v>2800</v>
      </c>
      <c r="F97" s="91">
        <f>D97*E97</f>
        <v>0</v>
      </c>
      <c r="G97" s="155"/>
      <c r="H97" s="92" t="s">
        <v>991</v>
      </c>
      <c r="I97" s="92" t="str">
        <f>VLOOKUP(H97,Presupuesto!$B$11:$C$565,2,0)</f>
        <v>MUEBLES VARIOS DE OFICINA</v>
      </c>
      <c r="J97" s="213" t="s">
        <v>477</v>
      </c>
      <c r="K97" s="92" t="s">
        <v>406</v>
      </c>
    </row>
    <row r="98" spans="3:11">
      <c r="C98" s="93" t="s">
        <v>64</v>
      </c>
      <c r="D98" s="145"/>
      <c r="E98" s="94">
        <v>2400</v>
      </c>
      <c r="F98" s="91">
        <f>D98*E98</f>
        <v>0</v>
      </c>
      <c r="G98" s="155"/>
      <c r="H98" s="95" t="s">
        <v>991</v>
      </c>
      <c r="I98" s="92" t="str">
        <f>VLOOKUP(H98,Presupuesto!$B$11:$C$565,2,0)</f>
        <v>MUEBLES VARIOS DE OFICINA</v>
      </c>
      <c r="J98" s="92" t="str">
        <f t="shared" ref="J98:J106" si="8">$J$17</f>
        <v>Lo Esencial de la UNAH para la Construcción de Ciudadanía</v>
      </c>
      <c r="K98" s="92" t="s">
        <v>414</v>
      </c>
    </row>
    <row r="99" spans="3:11">
      <c r="C99" s="93" t="s">
        <v>65</v>
      </c>
      <c r="D99" s="145"/>
      <c r="E99" s="94">
        <v>1000</v>
      </c>
      <c r="F99" s="91">
        <f t="shared" ref="F99:F106" si="9">D99*E99</f>
        <v>0</v>
      </c>
      <c r="G99" s="155"/>
      <c r="H99" s="95" t="s">
        <v>991</v>
      </c>
      <c r="I99" s="92" t="str">
        <f>VLOOKUP(H99,Presupuesto!$B$11:$C$565,2,0)</f>
        <v>MUEBLES VARIOS DE OFICINA</v>
      </c>
      <c r="J99" s="92" t="str">
        <f t="shared" si="8"/>
        <v>Lo Esencial de la UNAH para la Construcción de Ciudadanía</v>
      </c>
      <c r="K99" s="92" t="s">
        <v>397</v>
      </c>
    </row>
    <row r="100" spans="3:11">
      <c r="C100" s="93" t="s">
        <v>66</v>
      </c>
      <c r="D100" s="145"/>
      <c r="E100" s="94">
        <v>6000</v>
      </c>
      <c r="F100" s="91">
        <f t="shared" si="9"/>
        <v>0</v>
      </c>
      <c r="G100" s="155"/>
      <c r="H100" s="95" t="s">
        <v>991</v>
      </c>
      <c r="I100" s="92" t="str">
        <f>VLOOKUP(H100,Presupuesto!$B$11:$C$565,2,0)</f>
        <v>MUEBLES VARIOS DE OFICINA</v>
      </c>
      <c r="J100" s="92" t="str">
        <f t="shared" si="8"/>
        <v>Lo Esencial de la UNAH para la Construcción de Ciudadanía</v>
      </c>
      <c r="K100" s="92" t="s">
        <v>397</v>
      </c>
    </row>
    <row r="101" spans="3:11">
      <c r="C101" s="93" t="s">
        <v>67</v>
      </c>
      <c r="D101" s="145"/>
      <c r="E101" s="94">
        <v>3000</v>
      </c>
      <c r="F101" s="91">
        <f t="shared" si="9"/>
        <v>0</v>
      </c>
      <c r="G101" s="155"/>
      <c r="H101" s="95" t="s">
        <v>991</v>
      </c>
      <c r="I101" s="92" t="str">
        <f>VLOOKUP(H101,Presupuesto!$B$11:$C$565,2,0)</f>
        <v>MUEBLES VARIOS DE OFICINA</v>
      </c>
      <c r="J101" s="92" t="str">
        <f t="shared" si="8"/>
        <v>Lo Esencial de la UNAH para la Construcción de Ciudadanía</v>
      </c>
      <c r="K101" s="92" t="s">
        <v>397</v>
      </c>
    </row>
    <row r="102" spans="3:11">
      <c r="C102" s="93" t="s">
        <v>68</v>
      </c>
      <c r="D102" s="145"/>
      <c r="E102" s="94">
        <v>10000</v>
      </c>
      <c r="F102" s="91">
        <f t="shared" si="9"/>
        <v>0</v>
      </c>
      <c r="G102" s="155"/>
      <c r="H102" s="95" t="s">
        <v>991</v>
      </c>
      <c r="I102" s="92" t="str">
        <f>VLOOKUP(H102,Presupuesto!$B$11:$C$565,2,0)</f>
        <v>MUEBLES VARIOS DE OFICINA</v>
      </c>
      <c r="J102" s="92" t="str">
        <f t="shared" si="8"/>
        <v>Lo Esencial de la UNAH para la Construcción de Ciudadanía</v>
      </c>
      <c r="K102" s="92" t="s">
        <v>397</v>
      </c>
    </row>
    <row r="103" spans="3:11">
      <c r="C103" s="93" t="s">
        <v>69</v>
      </c>
      <c r="D103" s="145"/>
      <c r="E103" s="94">
        <v>8000</v>
      </c>
      <c r="F103" s="91">
        <f t="shared" si="9"/>
        <v>0</v>
      </c>
      <c r="G103" s="155"/>
      <c r="H103" s="95" t="s">
        <v>994</v>
      </c>
      <c r="I103" s="92" t="str">
        <f>VLOOKUP(H103,Presupuesto!$B$11:$C$565,2,0)</f>
        <v>EQUIPOS VARIOS DE OFICINA</v>
      </c>
      <c r="J103" s="92" t="str">
        <f t="shared" si="8"/>
        <v>Lo Esencial de la UNAH para la Construcción de Ciudadanía</v>
      </c>
      <c r="K103" s="92" t="s">
        <v>397</v>
      </c>
    </row>
    <row r="104" spans="3:11">
      <c r="C104" s="93" t="s">
        <v>70</v>
      </c>
      <c r="D104" s="145"/>
      <c r="E104" s="94">
        <v>2000</v>
      </c>
      <c r="F104" s="91">
        <f t="shared" si="9"/>
        <v>0</v>
      </c>
      <c r="G104" s="155"/>
      <c r="H104" s="95" t="s">
        <v>994</v>
      </c>
      <c r="I104" s="92" t="str">
        <f>VLOOKUP(H104,Presupuesto!$B$11:$C$565,2,0)</f>
        <v>EQUIPOS VARIOS DE OFICINA</v>
      </c>
      <c r="J104" s="92" t="str">
        <f t="shared" si="8"/>
        <v>Lo Esencial de la UNAH para la Construcción de Ciudadanía</v>
      </c>
      <c r="K104" s="92" t="s">
        <v>405</v>
      </c>
    </row>
    <row r="105" spans="3:11">
      <c r="C105" s="93" t="s">
        <v>71</v>
      </c>
      <c r="D105" s="145"/>
      <c r="E105" s="94">
        <v>5000</v>
      </c>
      <c r="F105" s="91">
        <f t="shared" si="9"/>
        <v>0</v>
      </c>
      <c r="G105" s="155"/>
      <c r="H105" s="95" t="s">
        <v>994</v>
      </c>
      <c r="I105" s="92" t="str">
        <f>VLOOKUP(H105,Presupuesto!$B$11:$C$565,2,0)</f>
        <v>EQUIPOS VARIOS DE OFICINA</v>
      </c>
      <c r="J105" s="92" t="str">
        <f t="shared" si="8"/>
        <v>Lo Esencial de la UNAH para la Construcción de Ciudadanía</v>
      </c>
      <c r="K105" s="92" t="s">
        <v>401</v>
      </c>
    </row>
    <row r="106" spans="3:11" ht="15.75" thickBot="1">
      <c r="C106" s="96" t="s">
        <v>72</v>
      </c>
      <c r="D106" s="153"/>
      <c r="E106" s="98">
        <v>100000</v>
      </c>
      <c r="F106" s="99">
        <f t="shared" si="9"/>
        <v>0</v>
      </c>
      <c r="G106" s="156"/>
      <c r="H106" s="100" t="s">
        <v>994</v>
      </c>
      <c r="I106" s="100" t="str">
        <f>VLOOKUP(H106,Presupuesto!$B$11:$C$565,2,0)</f>
        <v>EQUIPOS VARIOS DE OFICINA</v>
      </c>
      <c r="J106" s="100" t="str">
        <f t="shared" si="8"/>
        <v>Lo Esencial de la UNAH para la Construcción de Ciudadanía</v>
      </c>
      <c r="K106" s="118" t="s">
        <v>396</v>
      </c>
    </row>
    <row r="108" spans="3:11">
      <c r="C108" s="69" t="s">
        <v>62</v>
      </c>
      <c r="D108" s="69"/>
      <c r="E108" s="69"/>
      <c r="F108" s="69"/>
      <c r="G108" s="73"/>
      <c r="H108" s="69"/>
      <c r="I108" s="69"/>
    </row>
    <row r="109" spans="3:11" ht="15.75" thickBot="1">
      <c r="C109" s="69"/>
      <c r="D109" s="69"/>
      <c r="E109" s="69"/>
      <c r="F109" s="69"/>
      <c r="G109" s="73"/>
      <c r="H109" s="69"/>
      <c r="I109" s="69"/>
    </row>
    <row r="110" spans="3:11" ht="15.75" thickBot="1">
      <c r="C110" s="29" t="s">
        <v>43</v>
      </c>
      <c r="D110" s="30">
        <f>SUM(F117:F126)</f>
        <v>0</v>
      </c>
      <c r="E110" s="172"/>
      <c r="F110" s="172"/>
      <c r="G110" s="73"/>
      <c r="H110" s="172"/>
      <c r="I110" s="172"/>
    </row>
    <row r="111" spans="3:11">
      <c r="C111" s="69"/>
      <c r="D111" s="31"/>
      <c r="E111" s="87"/>
      <c r="F111" s="87"/>
      <c r="G111" s="87"/>
      <c r="H111" s="70"/>
      <c r="I111" s="70"/>
      <c r="J111" s="70"/>
      <c r="K111" s="106"/>
    </row>
    <row r="112" spans="3:11">
      <c r="C112" s="69"/>
      <c r="D112" s="31"/>
      <c r="E112" s="87"/>
      <c r="F112" s="87"/>
      <c r="G112" s="87"/>
      <c r="H112" s="70"/>
      <c r="I112" s="70"/>
      <c r="J112" s="70"/>
      <c r="K112" s="106"/>
    </row>
    <row r="113" spans="3:11" ht="15.75">
      <c r="C113" s="199" t="s">
        <v>394</v>
      </c>
      <c r="D113" s="200"/>
      <c r="E113" s="87"/>
      <c r="F113" s="87"/>
      <c r="G113" s="87"/>
      <c r="H113" s="70"/>
      <c r="I113" s="70"/>
      <c r="J113" s="70"/>
      <c r="K113" s="106"/>
    </row>
    <row r="114" spans="3:11" ht="18.75">
      <c r="C114" s="203" t="e">
        <f>IFERROR(VLOOKUP(D113,'Desarrollo e Innov. Curricular'!$G:$H,2,FALSE),IFERROR(VLOOKUP(D113,'Investigación Científica'!$G:$H,2,FALSE),IFERROR(VLOOKUP(D113,'Vinculación Univ. Sociedad'!$G:$H,2,FALSE),IFERROR(VLOOKUP(D113,'Docencia y Profesorado Universi'!$G:$H,2,FALSE),IFERROR(VLOOKUP(D113,'Estudiantes y Graduados'!$G:$H,2,FALSE),IFERROR(VLOOKUP(D113,'10Gestion Administrativa'!$G:$H,2,FALSE),IFERROR(VLOOKUP(D113,'Gestión Académica'!$G:$H,2,FALSE),IFERROR(VLOOKUP(D113,'Aseguramiento de la Calidad'!$G:$H,2,FALSE),IFERROR(VLOOKUP(D113,'Gestión del Conocimiento'!$G:$H,2,FALSE),IFERROR(VLOOKUP(D113,'Gobernabilidad y Procesos...'!$G:$H,2,FALSE),IFERROR(VLOOKUP(D113,'Gestión del Talento Humano'!$G:$H,2,FALSE),IFERROR(VLOOKUP(D113,'Internacionalización de la E.S.'!$G:$H,2,FALSE),IFERROR(VLOOKUP(D113,'Cultura de Innovación Insti...'!$G:$H,2,FALSE),VLOOKUP(D113,'Lo Esencial de la Reforma Univ.'!$G:$H,2,0))))))))))))))</f>
        <v>#N/A</v>
      </c>
      <c r="D114" s="31"/>
      <c r="E114" s="87"/>
      <c r="F114" s="87"/>
      <c r="G114" s="87"/>
      <c r="H114" s="70"/>
      <c r="I114" s="70"/>
      <c r="J114" s="70"/>
      <c r="K114" s="106"/>
    </row>
    <row r="115" spans="3:11" ht="15.75" thickBot="1">
      <c r="C115" s="69"/>
      <c r="D115" s="31"/>
      <c r="E115" s="87"/>
      <c r="F115" s="87"/>
      <c r="G115" s="87"/>
      <c r="H115" s="70"/>
      <c r="I115" s="70"/>
      <c r="J115" s="70"/>
      <c r="K115" s="106"/>
    </row>
    <row r="116" spans="3:11" ht="30.75" thickBot="1">
      <c r="C116" s="120" t="s">
        <v>44</v>
      </c>
      <c r="D116" s="122" t="s">
        <v>55</v>
      </c>
      <c r="E116" s="122" t="s">
        <v>57</v>
      </c>
      <c r="F116" s="121" t="s">
        <v>27</v>
      </c>
      <c r="G116" s="127" t="s">
        <v>133</v>
      </c>
      <c r="H116" s="122" t="s">
        <v>46</v>
      </c>
      <c r="I116" s="122" t="s">
        <v>134</v>
      </c>
      <c r="J116" s="122" t="s">
        <v>412</v>
      </c>
      <c r="K116" s="122" t="s">
        <v>413</v>
      </c>
    </row>
    <row r="117" spans="3:11">
      <c r="C117" s="89" t="s">
        <v>63</v>
      </c>
      <c r="D117" s="152"/>
      <c r="E117" s="90">
        <v>2800</v>
      </c>
      <c r="F117" s="91">
        <f>D117*E117</f>
        <v>0</v>
      </c>
      <c r="G117" s="155"/>
      <c r="H117" s="92" t="s">
        <v>991</v>
      </c>
      <c r="I117" s="92" t="str">
        <f>VLOOKUP(H117,Presupuesto!$B$11:$C$565,2,0)</f>
        <v>MUEBLES VARIOS DE OFICINA</v>
      </c>
      <c r="J117" s="213" t="s">
        <v>477</v>
      </c>
      <c r="K117" s="92" t="s">
        <v>406</v>
      </c>
    </row>
    <row r="118" spans="3:11">
      <c r="C118" s="93" t="s">
        <v>64</v>
      </c>
      <c r="D118" s="145"/>
      <c r="E118" s="94">
        <v>2400</v>
      </c>
      <c r="F118" s="91">
        <f>D118*E118</f>
        <v>0</v>
      </c>
      <c r="G118" s="155"/>
      <c r="H118" s="95" t="s">
        <v>991</v>
      </c>
      <c r="I118" s="92" t="str">
        <f>VLOOKUP(H118,Presupuesto!$B$11:$C$565,2,0)</f>
        <v>MUEBLES VARIOS DE OFICINA</v>
      </c>
      <c r="J118" s="92" t="str">
        <f t="shared" ref="J118:J126" si="10">$J$17</f>
        <v>Lo Esencial de la UNAH para la Construcción de Ciudadanía</v>
      </c>
      <c r="K118" s="92" t="s">
        <v>414</v>
      </c>
    </row>
    <row r="119" spans="3:11">
      <c r="C119" s="93" t="s">
        <v>65</v>
      </c>
      <c r="D119" s="145"/>
      <c r="E119" s="94">
        <v>1000</v>
      </c>
      <c r="F119" s="91">
        <f t="shared" ref="F119:F126" si="11">D119*E119</f>
        <v>0</v>
      </c>
      <c r="G119" s="155"/>
      <c r="H119" s="95" t="s">
        <v>991</v>
      </c>
      <c r="I119" s="92" t="str">
        <f>VLOOKUP(H119,Presupuesto!$B$11:$C$565,2,0)</f>
        <v>MUEBLES VARIOS DE OFICINA</v>
      </c>
      <c r="J119" s="92" t="str">
        <f t="shared" si="10"/>
        <v>Lo Esencial de la UNAH para la Construcción de Ciudadanía</v>
      </c>
      <c r="K119" s="92" t="s">
        <v>397</v>
      </c>
    </row>
    <row r="120" spans="3:11">
      <c r="C120" s="93" t="s">
        <v>66</v>
      </c>
      <c r="D120" s="145"/>
      <c r="E120" s="94">
        <v>6000</v>
      </c>
      <c r="F120" s="91">
        <f t="shared" si="11"/>
        <v>0</v>
      </c>
      <c r="G120" s="155"/>
      <c r="H120" s="95" t="s">
        <v>991</v>
      </c>
      <c r="I120" s="92" t="str">
        <f>VLOOKUP(H120,Presupuesto!$B$11:$C$565,2,0)</f>
        <v>MUEBLES VARIOS DE OFICINA</v>
      </c>
      <c r="J120" s="92" t="str">
        <f t="shared" si="10"/>
        <v>Lo Esencial de la UNAH para la Construcción de Ciudadanía</v>
      </c>
      <c r="K120" s="92" t="s">
        <v>397</v>
      </c>
    </row>
    <row r="121" spans="3:11">
      <c r="C121" s="93" t="s">
        <v>67</v>
      </c>
      <c r="D121" s="145"/>
      <c r="E121" s="94">
        <v>3000</v>
      </c>
      <c r="F121" s="91">
        <f t="shared" si="11"/>
        <v>0</v>
      </c>
      <c r="G121" s="155"/>
      <c r="H121" s="95" t="s">
        <v>991</v>
      </c>
      <c r="I121" s="92" t="str">
        <f>VLOOKUP(H121,Presupuesto!$B$11:$C$565,2,0)</f>
        <v>MUEBLES VARIOS DE OFICINA</v>
      </c>
      <c r="J121" s="92" t="str">
        <f t="shared" si="10"/>
        <v>Lo Esencial de la UNAH para la Construcción de Ciudadanía</v>
      </c>
      <c r="K121" s="92" t="s">
        <v>397</v>
      </c>
    </row>
    <row r="122" spans="3:11">
      <c r="C122" s="93" t="s">
        <v>68</v>
      </c>
      <c r="D122" s="145"/>
      <c r="E122" s="94">
        <v>10000</v>
      </c>
      <c r="F122" s="91">
        <f t="shared" si="11"/>
        <v>0</v>
      </c>
      <c r="G122" s="155"/>
      <c r="H122" s="95" t="s">
        <v>991</v>
      </c>
      <c r="I122" s="92" t="str">
        <f>VLOOKUP(H122,Presupuesto!$B$11:$C$565,2,0)</f>
        <v>MUEBLES VARIOS DE OFICINA</v>
      </c>
      <c r="J122" s="92" t="str">
        <f t="shared" si="10"/>
        <v>Lo Esencial de la UNAH para la Construcción de Ciudadanía</v>
      </c>
      <c r="K122" s="92" t="s">
        <v>397</v>
      </c>
    </row>
    <row r="123" spans="3:11">
      <c r="C123" s="93" t="s">
        <v>69</v>
      </c>
      <c r="D123" s="145"/>
      <c r="E123" s="94">
        <v>8000</v>
      </c>
      <c r="F123" s="91">
        <f t="shared" si="11"/>
        <v>0</v>
      </c>
      <c r="G123" s="155"/>
      <c r="H123" s="95" t="s">
        <v>994</v>
      </c>
      <c r="I123" s="92" t="str">
        <f>VLOOKUP(H123,Presupuesto!$B$11:$C$565,2,0)</f>
        <v>EQUIPOS VARIOS DE OFICINA</v>
      </c>
      <c r="J123" s="92" t="str">
        <f t="shared" si="10"/>
        <v>Lo Esencial de la UNAH para la Construcción de Ciudadanía</v>
      </c>
      <c r="K123" s="92" t="s">
        <v>397</v>
      </c>
    </row>
    <row r="124" spans="3:11">
      <c r="C124" s="93" t="s">
        <v>70</v>
      </c>
      <c r="D124" s="145"/>
      <c r="E124" s="94">
        <v>2000</v>
      </c>
      <c r="F124" s="91">
        <f t="shared" si="11"/>
        <v>0</v>
      </c>
      <c r="G124" s="155"/>
      <c r="H124" s="95" t="s">
        <v>994</v>
      </c>
      <c r="I124" s="92" t="str">
        <f>VLOOKUP(H124,Presupuesto!$B$11:$C$565,2,0)</f>
        <v>EQUIPOS VARIOS DE OFICINA</v>
      </c>
      <c r="J124" s="92" t="str">
        <f t="shared" si="10"/>
        <v>Lo Esencial de la UNAH para la Construcción de Ciudadanía</v>
      </c>
      <c r="K124" s="92" t="s">
        <v>405</v>
      </c>
    </row>
    <row r="125" spans="3:11">
      <c r="C125" s="93" t="s">
        <v>71</v>
      </c>
      <c r="D125" s="145"/>
      <c r="E125" s="94">
        <v>5000</v>
      </c>
      <c r="F125" s="91">
        <f t="shared" si="11"/>
        <v>0</v>
      </c>
      <c r="G125" s="155"/>
      <c r="H125" s="95" t="s">
        <v>994</v>
      </c>
      <c r="I125" s="92" t="str">
        <f>VLOOKUP(H125,Presupuesto!$B$11:$C$565,2,0)</f>
        <v>EQUIPOS VARIOS DE OFICINA</v>
      </c>
      <c r="J125" s="92" t="str">
        <f t="shared" si="10"/>
        <v>Lo Esencial de la UNAH para la Construcción de Ciudadanía</v>
      </c>
      <c r="K125" s="92" t="s">
        <v>401</v>
      </c>
    </row>
    <row r="126" spans="3:11" ht="15.75" thickBot="1">
      <c r="C126" s="96" t="s">
        <v>72</v>
      </c>
      <c r="D126" s="153"/>
      <c r="E126" s="98">
        <v>100000</v>
      </c>
      <c r="F126" s="99">
        <f t="shared" si="11"/>
        <v>0</v>
      </c>
      <c r="G126" s="156"/>
      <c r="H126" s="100" t="s">
        <v>994</v>
      </c>
      <c r="I126" s="100" t="str">
        <f>VLOOKUP(H126,Presupuesto!$B$11:$C$565,2,0)</f>
        <v>EQUIPOS VARIOS DE OFICINA</v>
      </c>
      <c r="J126" s="100" t="str">
        <f t="shared" si="10"/>
        <v>Lo Esencial de la UNAH para la Construcción de Ciudadanía</v>
      </c>
      <c r="K126" s="118" t="s">
        <v>396</v>
      </c>
    </row>
    <row r="128" spans="3:11">
      <c r="C128" s="69" t="s">
        <v>62</v>
      </c>
      <c r="D128" s="69"/>
      <c r="E128" s="69"/>
      <c r="F128" s="69"/>
      <c r="G128" s="73"/>
      <c r="H128" s="69"/>
      <c r="I128" s="69"/>
    </row>
    <row r="129" spans="3:11" ht="15.75" thickBot="1">
      <c r="C129" s="69"/>
      <c r="D129" s="69"/>
      <c r="E129" s="69"/>
      <c r="F129" s="69"/>
      <c r="G129" s="73"/>
      <c r="H129" s="69"/>
      <c r="I129" s="69"/>
    </row>
    <row r="130" spans="3:11" ht="15.75" thickBot="1">
      <c r="C130" s="29" t="s">
        <v>43</v>
      </c>
      <c r="D130" s="30">
        <f>SUM(F137:F146)</f>
        <v>0</v>
      </c>
      <c r="E130" s="172"/>
      <c r="F130" s="172"/>
      <c r="G130" s="73"/>
      <c r="H130" s="172"/>
      <c r="I130" s="172"/>
    </row>
    <row r="131" spans="3:11">
      <c r="C131" s="69"/>
      <c r="D131" s="31"/>
      <c r="E131" s="87"/>
      <c r="F131" s="87"/>
      <c r="G131" s="87"/>
      <c r="H131" s="70"/>
      <c r="I131" s="70"/>
      <c r="J131" s="70"/>
      <c r="K131" s="106"/>
    </row>
    <row r="132" spans="3:11">
      <c r="C132" s="69"/>
      <c r="D132" s="31"/>
      <c r="E132" s="87"/>
      <c r="F132" s="87"/>
      <c r="G132" s="87"/>
      <c r="H132" s="70"/>
      <c r="I132" s="70"/>
      <c r="J132" s="70"/>
      <c r="K132" s="106"/>
    </row>
    <row r="133" spans="3:11" ht="15.75">
      <c r="C133" s="199" t="s">
        <v>394</v>
      </c>
      <c r="D133" s="200"/>
      <c r="E133" s="87"/>
      <c r="F133" s="87"/>
      <c r="G133" s="87"/>
      <c r="H133" s="70"/>
      <c r="I133" s="70"/>
      <c r="J133" s="70"/>
      <c r="K133" s="106"/>
    </row>
    <row r="134" spans="3:11" ht="18.75">
      <c r="C134" s="203" t="e">
        <f>IFERROR(VLOOKUP(D133,'Desarrollo e Innov. Curricular'!$G:$H,2,FALSE),IFERROR(VLOOKUP(D133,'Investigación Científica'!$G:$H,2,FALSE),IFERROR(VLOOKUP(D133,'Vinculación Univ. Sociedad'!$G:$H,2,FALSE),IFERROR(VLOOKUP(D133,'Docencia y Profesorado Universi'!$G:$H,2,FALSE),IFERROR(VLOOKUP(D133,'Estudiantes y Graduados'!$G:$H,2,FALSE),IFERROR(VLOOKUP(D133,'10Gestion Administrativa'!$G:$H,2,FALSE),IFERROR(VLOOKUP(D133,'Gestión Académica'!$G:$H,2,FALSE),IFERROR(VLOOKUP(D133,'Aseguramiento de la Calidad'!$G:$H,2,FALSE),IFERROR(VLOOKUP(D133,'Gestión del Conocimiento'!$G:$H,2,FALSE),IFERROR(VLOOKUP(D133,'Gobernabilidad y Procesos...'!$G:$H,2,FALSE),IFERROR(VLOOKUP(D133,'Gestión del Talento Humano'!$G:$H,2,FALSE),IFERROR(VLOOKUP(D133,'Internacionalización de la E.S.'!$G:$H,2,FALSE),IFERROR(VLOOKUP(D133,'Cultura de Innovación Insti...'!$G:$H,2,FALSE),VLOOKUP(D133,'Lo Esencial de la Reforma Univ.'!$G:$H,2,0))))))))))))))</f>
        <v>#N/A</v>
      </c>
      <c r="D134" s="31"/>
      <c r="E134" s="87"/>
      <c r="F134" s="87"/>
      <c r="G134" s="87"/>
      <c r="H134" s="70"/>
      <c r="I134" s="70"/>
      <c r="J134" s="70"/>
      <c r="K134" s="106"/>
    </row>
    <row r="135" spans="3:11" ht="15.75" thickBot="1">
      <c r="C135" s="69"/>
      <c r="D135" s="31"/>
      <c r="E135" s="87"/>
      <c r="F135" s="87"/>
      <c r="G135" s="87"/>
      <c r="H135" s="70"/>
      <c r="I135" s="70"/>
      <c r="J135" s="70"/>
      <c r="K135" s="106"/>
    </row>
    <row r="136" spans="3:11" ht="30.75" thickBot="1">
      <c r="C136" s="120" t="s">
        <v>44</v>
      </c>
      <c r="D136" s="122" t="s">
        <v>55</v>
      </c>
      <c r="E136" s="122" t="s">
        <v>57</v>
      </c>
      <c r="F136" s="121" t="s">
        <v>27</v>
      </c>
      <c r="G136" s="127" t="s">
        <v>133</v>
      </c>
      <c r="H136" s="122" t="s">
        <v>46</v>
      </c>
      <c r="I136" s="122" t="s">
        <v>134</v>
      </c>
      <c r="J136" s="122" t="s">
        <v>412</v>
      </c>
      <c r="K136" s="122" t="s">
        <v>413</v>
      </c>
    </row>
    <row r="137" spans="3:11">
      <c r="C137" s="89" t="s">
        <v>63</v>
      </c>
      <c r="D137" s="152"/>
      <c r="E137" s="90">
        <v>2800</v>
      </c>
      <c r="F137" s="91">
        <f>D137*E137</f>
        <v>0</v>
      </c>
      <c r="G137" s="155"/>
      <c r="H137" s="92" t="s">
        <v>991</v>
      </c>
      <c r="I137" s="92" t="str">
        <f>VLOOKUP(H137,Presupuesto!$B$11:$C$565,2,0)</f>
        <v>MUEBLES VARIOS DE OFICINA</v>
      </c>
      <c r="J137" s="213" t="s">
        <v>477</v>
      </c>
      <c r="K137" s="92" t="s">
        <v>406</v>
      </c>
    </row>
    <row r="138" spans="3:11">
      <c r="C138" s="93" t="s">
        <v>64</v>
      </c>
      <c r="D138" s="145"/>
      <c r="E138" s="94">
        <v>2400</v>
      </c>
      <c r="F138" s="91">
        <f>D138*E138</f>
        <v>0</v>
      </c>
      <c r="G138" s="155"/>
      <c r="H138" s="95" t="s">
        <v>991</v>
      </c>
      <c r="I138" s="92" t="str">
        <f>VLOOKUP(H138,Presupuesto!$B$11:$C$565,2,0)</f>
        <v>MUEBLES VARIOS DE OFICINA</v>
      </c>
      <c r="J138" s="92" t="str">
        <f t="shared" ref="J138:J146" si="12">$J$17</f>
        <v>Lo Esencial de la UNAH para la Construcción de Ciudadanía</v>
      </c>
      <c r="K138" s="92" t="s">
        <v>414</v>
      </c>
    </row>
    <row r="139" spans="3:11">
      <c r="C139" s="93" t="s">
        <v>65</v>
      </c>
      <c r="D139" s="145"/>
      <c r="E139" s="94">
        <v>1000</v>
      </c>
      <c r="F139" s="91">
        <f t="shared" ref="F139:F146" si="13">D139*E139</f>
        <v>0</v>
      </c>
      <c r="G139" s="155"/>
      <c r="H139" s="95" t="s">
        <v>991</v>
      </c>
      <c r="I139" s="92" t="str">
        <f>VLOOKUP(H139,Presupuesto!$B$11:$C$565,2,0)</f>
        <v>MUEBLES VARIOS DE OFICINA</v>
      </c>
      <c r="J139" s="92" t="str">
        <f t="shared" si="12"/>
        <v>Lo Esencial de la UNAH para la Construcción de Ciudadanía</v>
      </c>
      <c r="K139" s="92" t="s">
        <v>397</v>
      </c>
    </row>
    <row r="140" spans="3:11">
      <c r="C140" s="93" t="s">
        <v>66</v>
      </c>
      <c r="D140" s="145"/>
      <c r="E140" s="94">
        <v>6000</v>
      </c>
      <c r="F140" s="91">
        <f t="shared" si="13"/>
        <v>0</v>
      </c>
      <c r="G140" s="155"/>
      <c r="H140" s="95" t="s">
        <v>991</v>
      </c>
      <c r="I140" s="92" t="str">
        <f>VLOOKUP(H140,Presupuesto!$B$11:$C$565,2,0)</f>
        <v>MUEBLES VARIOS DE OFICINA</v>
      </c>
      <c r="J140" s="92" t="str">
        <f t="shared" si="12"/>
        <v>Lo Esencial de la UNAH para la Construcción de Ciudadanía</v>
      </c>
      <c r="K140" s="92" t="s">
        <v>397</v>
      </c>
    </row>
    <row r="141" spans="3:11">
      <c r="C141" s="93" t="s">
        <v>67</v>
      </c>
      <c r="D141" s="145"/>
      <c r="E141" s="94">
        <v>3000</v>
      </c>
      <c r="F141" s="91">
        <f t="shared" si="13"/>
        <v>0</v>
      </c>
      <c r="G141" s="155"/>
      <c r="H141" s="95" t="s">
        <v>991</v>
      </c>
      <c r="I141" s="92" t="str">
        <f>VLOOKUP(H141,Presupuesto!$B$11:$C$565,2,0)</f>
        <v>MUEBLES VARIOS DE OFICINA</v>
      </c>
      <c r="J141" s="92" t="str">
        <f t="shared" si="12"/>
        <v>Lo Esencial de la UNAH para la Construcción de Ciudadanía</v>
      </c>
      <c r="K141" s="92" t="s">
        <v>397</v>
      </c>
    </row>
    <row r="142" spans="3:11">
      <c r="C142" s="93" t="s">
        <v>68</v>
      </c>
      <c r="D142" s="145"/>
      <c r="E142" s="94">
        <v>10000</v>
      </c>
      <c r="F142" s="91">
        <f t="shared" si="13"/>
        <v>0</v>
      </c>
      <c r="G142" s="155"/>
      <c r="H142" s="95" t="s">
        <v>991</v>
      </c>
      <c r="I142" s="92" t="str">
        <f>VLOOKUP(H142,Presupuesto!$B$11:$C$565,2,0)</f>
        <v>MUEBLES VARIOS DE OFICINA</v>
      </c>
      <c r="J142" s="92" t="str">
        <f t="shared" si="12"/>
        <v>Lo Esencial de la UNAH para la Construcción de Ciudadanía</v>
      </c>
      <c r="K142" s="92" t="s">
        <v>397</v>
      </c>
    </row>
    <row r="143" spans="3:11">
      <c r="C143" s="93" t="s">
        <v>69</v>
      </c>
      <c r="D143" s="145"/>
      <c r="E143" s="94">
        <v>8000</v>
      </c>
      <c r="F143" s="91">
        <f t="shared" si="13"/>
        <v>0</v>
      </c>
      <c r="G143" s="155"/>
      <c r="H143" s="95" t="s">
        <v>994</v>
      </c>
      <c r="I143" s="92" t="str">
        <f>VLOOKUP(H143,Presupuesto!$B$11:$C$565,2,0)</f>
        <v>EQUIPOS VARIOS DE OFICINA</v>
      </c>
      <c r="J143" s="92" t="str">
        <f t="shared" si="12"/>
        <v>Lo Esencial de la UNAH para la Construcción de Ciudadanía</v>
      </c>
      <c r="K143" s="92" t="s">
        <v>397</v>
      </c>
    </row>
    <row r="144" spans="3:11">
      <c r="C144" s="93" t="s">
        <v>70</v>
      </c>
      <c r="D144" s="145"/>
      <c r="E144" s="94">
        <v>2000</v>
      </c>
      <c r="F144" s="91">
        <f t="shared" si="13"/>
        <v>0</v>
      </c>
      <c r="G144" s="155"/>
      <c r="H144" s="95" t="s">
        <v>994</v>
      </c>
      <c r="I144" s="92" t="str">
        <f>VLOOKUP(H144,Presupuesto!$B$11:$C$565,2,0)</f>
        <v>EQUIPOS VARIOS DE OFICINA</v>
      </c>
      <c r="J144" s="92" t="str">
        <f t="shared" si="12"/>
        <v>Lo Esencial de la UNAH para la Construcción de Ciudadanía</v>
      </c>
      <c r="K144" s="92" t="s">
        <v>405</v>
      </c>
    </row>
    <row r="145" spans="3:11">
      <c r="C145" s="93" t="s">
        <v>71</v>
      </c>
      <c r="D145" s="145"/>
      <c r="E145" s="94">
        <v>5000</v>
      </c>
      <c r="F145" s="91">
        <f t="shared" si="13"/>
        <v>0</v>
      </c>
      <c r="G145" s="155"/>
      <c r="H145" s="95" t="s">
        <v>994</v>
      </c>
      <c r="I145" s="92" t="str">
        <f>VLOOKUP(H145,Presupuesto!$B$11:$C$565,2,0)</f>
        <v>EQUIPOS VARIOS DE OFICINA</v>
      </c>
      <c r="J145" s="92" t="str">
        <f t="shared" si="12"/>
        <v>Lo Esencial de la UNAH para la Construcción de Ciudadanía</v>
      </c>
      <c r="K145" s="92" t="s">
        <v>401</v>
      </c>
    </row>
    <row r="146" spans="3:11" ht="15.75" thickBot="1">
      <c r="C146" s="96" t="s">
        <v>72</v>
      </c>
      <c r="D146" s="153"/>
      <c r="E146" s="98">
        <v>100000</v>
      </c>
      <c r="F146" s="99">
        <f t="shared" si="13"/>
        <v>0</v>
      </c>
      <c r="G146" s="156"/>
      <c r="H146" s="100" t="s">
        <v>994</v>
      </c>
      <c r="I146" s="100" t="str">
        <f>VLOOKUP(H146,Presupuesto!$B$11:$C$565,2,0)</f>
        <v>EQUIPOS VARIOS DE OFICINA</v>
      </c>
      <c r="J146" s="100" t="str">
        <f t="shared" si="12"/>
        <v>Lo Esencial de la UNAH para la Construcción de Ciudadanía</v>
      </c>
      <c r="K146" s="118" t="s">
        <v>396</v>
      </c>
    </row>
    <row r="148" spans="3:11">
      <c r="C148" s="69" t="s">
        <v>62</v>
      </c>
      <c r="D148" s="69"/>
      <c r="E148" s="69"/>
      <c r="F148" s="69"/>
      <c r="G148" s="73"/>
      <c r="H148" s="69"/>
      <c r="I148" s="69"/>
    </row>
    <row r="149" spans="3:11" ht="15.75" thickBot="1">
      <c r="C149" s="69"/>
      <c r="D149" s="69"/>
      <c r="E149" s="69"/>
      <c r="F149" s="69"/>
      <c r="G149" s="73"/>
      <c r="H149" s="69"/>
      <c r="I149" s="69"/>
    </row>
    <row r="150" spans="3:11" ht="15.75" thickBot="1">
      <c r="C150" s="29" t="s">
        <v>43</v>
      </c>
      <c r="D150" s="30">
        <f>SUM(F157:F166)</f>
        <v>0</v>
      </c>
      <c r="E150" s="172"/>
      <c r="F150" s="172"/>
      <c r="G150" s="73"/>
      <c r="H150" s="172"/>
      <c r="I150" s="172"/>
    </row>
    <row r="151" spans="3:11">
      <c r="C151" s="69"/>
      <c r="D151" s="31"/>
      <c r="E151" s="87"/>
      <c r="F151" s="87"/>
      <c r="G151" s="87"/>
      <c r="H151" s="70"/>
      <c r="I151" s="70"/>
      <c r="J151" s="70"/>
      <c r="K151" s="106"/>
    </row>
    <row r="152" spans="3:11">
      <c r="C152" s="69"/>
      <c r="D152" s="31"/>
      <c r="E152" s="87"/>
      <c r="F152" s="87"/>
      <c r="G152" s="87"/>
      <c r="H152" s="70"/>
      <c r="I152" s="70"/>
      <c r="J152" s="70"/>
      <c r="K152" s="106"/>
    </row>
    <row r="153" spans="3:11" ht="15.75">
      <c r="C153" s="199" t="s">
        <v>394</v>
      </c>
      <c r="D153" s="200"/>
      <c r="E153" s="87"/>
      <c r="F153" s="87"/>
      <c r="G153" s="87"/>
      <c r="H153" s="70"/>
      <c r="I153" s="70"/>
      <c r="J153" s="70"/>
      <c r="K153" s="106"/>
    </row>
    <row r="154" spans="3:11" ht="18.75">
      <c r="C154" s="203" t="e">
        <f>IFERROR(VLOOKUP(D153,'Desarrollo e Innov. Curricular'!$G:$H,2,FALSE),IFERROR(VLOOKUP(D153,'Investigación Científica'!$G:$H,2,FALSE),IFERROR(VLOOKUP(D153,'Vinculación Univ. Sociedad'!$G:$H,2,FALSE),IFERROR(VLOOKUP(D153,'Docencia y Profesorado Universi'!$G:$H,2,FALSE),IFERROR(VLOOKUP(D153,'Estudiantes y Graduados'!$G:$H,2,FALSE),IFERROR(VLOOKUP(D153,'10Gestion Administrativa'!$G:$H,2,FALSE),IFERROR(VLOOKUP(D153,'Gestión Académica'!$G:$H,2,FALSE),IFERROR(VLOOKUP(D153,'Aseguramiento de la Calidad'!$G:$H,2,FALSE),IFERROR(VLOOKUP(D153,'Gestión del Conocimiento'!$G:$H,2,FALSE),IFERROR(VLOOKUP(D153,'Gobernabilidad y Procesos...'!$G:$H,2,FALSE),IFERROR(VLOOKUP(D153,'Gestión del Talento Humano'!$G:$H,2,FALSE),IFERROR(VLOOKUP(D153,'Internacionalización de la E.S.'!$G:$H,2,FALSE),IFERROR(VLOOKUP(D153,'Cultura de Innovación Insti...'!$G:$H,2,FALSE),VLOOKUP(D153,'Lo Esencial de la Reforma Univ.'!$G:$H,2,0))))))))))))))</f>
        <v>#N/A</v>
      </c>
      <c r="D154" s="31"/>
      <c r="E154" s="87"/>
      <c r="F154" s="87"/>
      <c r="G154" s="87"/>
      <c r="H154" s="70"/>
      <c r="I154" s="70"/>
      <c r="J154" s="70"/>
      <c r="K154" s="106"/>
    </row>
    <row r="155" spans="3:11" ht="15.75" thickBot="1">
      <c r="C155" s="69"/>
      <c r="D155" s="31"/>
      <c r="E155" s="87"/>
      <c r="F155" s="87"/>
      <c r="G155" s="87"/>
      <c r="H155" s="70"/>
      <c r="I155" s="70"/>
      <c r="J155" s="70"/>
      <c r="K155" s="106"/>
    </row>
    <row r="156" spans="3:11" ht="30.75" thickBot="1">
      <c r="C156" s="120" t="s">
        <v>44</v>
      </c>
      <c r="D156" s="122" t="s">
        <v>55</v>
      </c>
      <c r="E156" s="122" t="s">
        <v>57</v>
      </c>
      <c r="F156" s="121" t="s">
        <v>27</v>
      </c>
      <c r="G156" s="127" t="s">
        <v>133</v>
      </c>
      <c r="H156" s="122" t="s">
        <v>46</v>
      </c>
      <c r="I156" s="122" t="s">
        <v>134</v>
      </c>
      <c r="J156" s="122" t="s">
        <v>412</v>
      </c>
      <c r="K156" s="122" t="s">
        <v>413</v>
      </c>
    </row>
    <row r="157" spans="3:11">
      <c r="C157" s="89" t="s">
        <v>63</v>
      </c>
      <c r="D157" s="152"/>
      <c r="E157" s="90">
        <v>2800</v>
      </c>
      <c r="F157" s="91">
        <f>D157*E157</f>
        <v>0</v>
      </c>
      <c r="G157" s="155"/>
      <c r="H157" s="92" t="s">
        <v>991</v>
      </c>
      <c r="I157" s="92" t="str">
        <f>VLOOKUP(H157,Presupuesto!$B$11:$C$565,2,0)</f>
        <v>MUEBLES VARIOS DE OFICINA</v>
      </c>
      <c r="J157" s="213" t="s">
        <v>477</v>
      </c>
      <c r="K157" s="92" t="s">
        <v>406</v>
      </c>
    </row>
    <row r="158" spans="3:11">
      <c r="C158" s="93" t="s">
        <v>64</v>
      </c>
      <c r="D158" s="145"/>
      <c r="E158" s="94">
        <v>2400</v>
      </c>
      <c r="F158" s="91">
        <f>D158*E158</f>
        <v>0</v>
      </c>
      <c r="G158" s="155"/>
      <c r="H158" s="95" t="s">
        <v>991</v>
      </c>
      <c r="I158" s="92" t="str">
        <f>VLOOKUP(H158,Presupuesto!$B$11:$C$565,2,0)</f>
        <v>MUEBLES VARIOS DE OFICINA</v>
      </c>
      <c r="J158" s="92" t="str">
        <f t="shared" ref="J158:J166" si="14">$J$17</f>
        <v>Lo Esencial de la UNAH para la Construcción de Ciudadanía</v>
      </c>
      <c r="K158" s="92" t="s">
        <v>414</v>
      </c>
    </row>
    <row r="159" spans="3:11">
      <c r="C159" s="93" t="s">
        <v>65</v>
      </c>
      <c r="D159" s="145"/>
      <c r="E159" s="94">
        <v>1000</v>
      </c>
      <c r="F159" s="91">
        <f t="shared" ref="F159:F166" si="15">D159*E159</f>
        <v>0</v>
      </c>
      <c r="G159" s="155"/>
      <c r="H159" s="95" t="s">
        <v>991</v>
      </c>
      <c r="I159" s="92" t="str">
        <f>VLOOKUP(H159,Presupuesto!$B$11:$C$565,2,0)</f>
        <v>MUEBLES VARIOS DE OFICINA</v>
      </c>
      <c r="J159" s="92" t="str">
        <f t="shared" si="14"/>
        <v>Lo Esencial de la UNAH para la Construcción de Ciudadanía</v>
      </c>
      <c r="K159" s="92" t="s">
        <v>397</v>
      </c>
    </row>
    <row r="160" spans="3:11">
      <c r="C160" s="93" t="s">
        <v>66</v>
      </c>
      <c r="D160" s="145"/>
      <c r="E160" s="94">
        <v>6000</v>
      </c>
      <c r="F160" s="91">
        <f t="shared" si="15"/>
        <v>0</v>
      </c>
      <c r="G160" s="155"/>
      <c r="H160" s="95" t="s">
        <v>991</v>
      </c>
      <c r="I160" s="92" t="str">
        <f>VLOOKUP(H160,Presupuesto!$B$11:$C$565,2,0)</f>
        <v>MUEBLES VARIOS DE OFICINA</v>
      </c>
      <c r="J160" s="92" t="str">
        <f t="shared" si="14"/>
        <v>Lo Esencial de la UNAH para la Construcción de Ciudadanía</v>
      </c>
      <c r="K160" s="92" t="s">
        <v>397</v>
      </c>
    </row>
    <row r="161" spans="3:11">
      <c r="C161" s="93" t="s">
        <v>67</v>
      </c>
      <c r="D161" s="145"/>
      <c r="E161" s="94">
        <v>3000</v>
      </c>
      <c r="F161" s="91">
        <f t="shared" si="15"/>
        <v>0</v>
      </c>
      <c r="G161" s="155"/>
      <c r="H161" s="95" t="s">
        <v>991</v>
      </c>
      <c r="I161" s="92" t="str">
        <f>VLOOKUP(H161,Presupuesto!$B$11:$C$565,2,0)</f>
        <v>MUEBLES VARIOS DE OFICINA</v>
      </c>
      <c r="J161" s="92" t="str">
        <f t="shared" si="14"/>
        <v>Lo Esencial de la UNAH para la Construcción de Ciudadanía</v>
      </c>
      <c r="K161" s="92" t="s">
        <v>397</v>
      </c>
    </row>
    <row r="162" spans="3:11">
      <c r="C162" s="93" t="s">
        <v>68</v>
      </c>
      <c r="D162" s="145"/>
      <c r="E162" s="94">
        <v>10000</v>
      </c>
      <c r="F162" s="91">
        <f t="shared" si="15"/>
        <v>0</v>
      </c>
      <c r="G162" s="155"/>
      <c r="H162" s="95" t="s">
        <v>991</v>
      </c>
      <c r="I162" s="92" t="str">
        <f>VLOOKUP(H162,Presupuesto!$B$11:$C$565,2,0)</f>
        <v>MUEBLES VARIOS DE OFICINA</v>
      </c>
      <c r="J162" s="92" t="str">
        <f t="shared" si="14"/>
        <v>Lo Esencial de la UNAH para la Construcción de Ciudadanía</v>
      </c>
      <c r="K162" s="92" t="s">
        <v>397</v>
      </c>
    </row>
    <row r="163" spans="3:11">
      <c r="C163" s="93" t="s">
        <v>69</v>
      </c>
      <c r="D163" s="145"/>
      <c r="E163" s="94">
        <v>8000</v>
      </c>
      <c r="F163" s="91">
        <f t="shared" si="15"/>
        <v>0</v>
      </c>
      <c r="G163" s="155"/>
      <c r="H163" s="95" t="s">
        <v>994</v>
      </c>
      <c r="I163" s="92" t="str">
        <f>VLOOKUP(H163,Presupuesto!$B$11:$C$565,2,0)</f>
        <v>EQUIPOS VARIOS DE OFICINA</v>
      </c>
      <c r="J163" s="92" t="str">
        <f t="shared" si="14"/>
        <v>Lo Esencial de la UNAH para la Construcción de Ciudadanía</v>
      </c>
      <c r="K163" s="92" t="s">
        <v>397</v>
      </c>
    </row>
    <row r="164" spans="3:11">
      <c r="C164" s="93" t="s">
        <v>70</v>
      </c>
      <c r="D164" s="145"/>
      <c r="E164" s="94">
        <v>2000</v>
      </c>
      <c r="F164" s="91">
        <f t="shared" si="15"/>
        <v>0</v>
      </c>
      <c r="G164" s="155"/>
      <c r="H164" s="95" t="s">
        <v>994</v>
      </c>
      <c r="I164" s="92" t="str">
        <f>VLOOKUP(H164,Presupuesto!$B$11:$C$565,2,0)</f>
        <v>EQUIPOS VARIOS DE OFICINA</v>
      </c>
      <c r="J164" s="92" t="str">
        <f t="shared" si="14"/>
        <v>Lo Esencial de la UNAH para la Construcción de Ciudadanía</v>
      </c>
      <c r="K164" s="92" t="s">
        <v>405</v>
      </c>
    </row>
    <row r="165" spans="3:11">
      <c r="C165" s="93" t="s">
        <v>71</v>
      </c>
      <c r="D165" s="145"/>
      <c r="E165" s="94">
        <v>5000</v>
      </c>
      <c r="F165" s="91">
        <f t="shared" si="15"/>
        <v>0</v>
      </c>
      <c r="G165" s="155"/>
      <c r="H165" s="95" t="s">
        <v>994</v>
      </c>
      <c r="I165" s="92" t="str">
        <f>VLOOKUP(H165,Presupuesto!$B$11:$C$565,2,0)</f>
        <v>EQUIPOS VARIOS DE OFICINA</v>
      </c>
      <c r="J165" s="92" t="str">
        <f t="shared" si="14"/>
        <v>Lo Esencial de la UNAH para la Construcción de Ciudadanía</v>
      </c>
      <c r="K165" s="92" t="s">
        <v>401</v>
      </c>
    </row>
    <row r="166" spans="3:11" ht="15.75" thickBot="1">
      <c r="C166" s="96" t="s">
        <v>72</v>
      </c>
      <c r="D166" s="153"/>
      <c r="E166" s="98">
        <v>100000</v>
      </c>
      <c r="F166" s="99">
        <f t="shared" si="15"/>
        <v>0</v>
      </c>
      <c r="G166" s="156"/>
      <c r="H166" s="100" t="s">
        <v>994</v>
      </c>
      <c r="I166" s="100" t="str">
        <f>VLOOKUP(H166,Presupuesto!$B$11:$C$565,2,0)</f>
        <v>EQUIPOS VARIOS DE OFICINA</v>
      </c>
      <c r="J166" s="100" t="str">
        <f t="shared" si="14"/>
        <v>Lo Esencial de la UNAH para la Construcción de Ciudadanía</v>
      </c>
      <c r="K166" s="118" t="s">
        <v>396</v>
      </c>
    </row>
    <row r="168" spans="3:11">
      <c r="C168" s="69" t="s">
        <v>62</v>
      </c>
      <c r="D168" s="69"/>
      <c r="E168" s="69"/>
      <c r="F168" s="69"/>
      <c r="G168" s="73"/>
      <c r="H168" s="69"/>
      <c r="I168" s="69"/>
    </row>
    <row r="169" spans="3:11" ht="15.75" thickBot="1">
      <c r="C169" s="69"/>
      <c r="D169" s="69"/>
      <c r="E169" s="69"/>
      <c r="F169" s="69"/>
      <c r="G169" s="73"/>
      <c r="H169" s="69"/>
      <c r="I169" s="69"/>
    </row>
    <row r="170" spans="3:11" ht="15.75" thickBot="1">
      <c r="C170" s="29" t="s">
        <v>43</v>
      </c>
      <c r="D170" s="30">
        <f>SUM(F177:F186)</f>
        <v>0</v>
      </c>
      <c r="E170" s="172"/>
      <c r="F170" s="172"/>
      <c r="G170" s="73"/>
      <c r="H170" s="172"/>
      <c r="I170" s="172"/>
    </row>
    <row r="171" spans="3:11">
      <c r="C171" s="69"/>
      <c r="D171" s="31"/>
      <c r="E171" s="87"/>
      <c r="F171" s="87"/>
      <c r="G171" s="87"/>
      <c r="H171" s="70"/>
      <c r="I171" s="70"/>
      <c r="J171" s="70"/>
      <c r="K171" s="106"/>
    </row>
    <row r="172" spans="3:11">
      <c r="C172" s="69"/>
      <c r="D172" s="31"/>
      <c r="E172" s="87"/>
      <c r="F172" s="87"/>
      <c r="G172" s="87"/>
      <c r="H172" s="70"/>
      <c r="I172" s="70"/>
      <c r="J172" s="70"/>
      <c r="K172" s="106"/>
    </row>
    <row r="173" spans="3:11" ht="15.75">
      <c r="C173" s="199" t="s">
        <v>394</v>
      </c>
      <c r="D173" s="200"/>
      <c r="E173" s="87"/>
      <c r="F173" s="87"/>
      <c r="G173" s="87"/>
      <c r="H173" s="70"/>
      <c r="I173" s="70"/>
      <c r="J173" s="70"/>
      <c r="K173" s="106"/>
    </row>
    <row r="174" spans="3:11" ht="18.75">
      <c r="C174" s="203" t="e">
        <f>IFERROR(VLOOKUP(D173,'Desarrollo e Innov. Curricular'!$G:$H,2,FALSE),IFERROR(VLOOKUP(D173,'Investigación Científica'!$G:$H,2,FALSE),IFERROR(VLOOKUP(D173,'Vinculación Univ. Sociedad'!$G:$H,2,FALSE),IFERROR(VLOOKUP(D173,'Docencia y Profesorado Universi'!$G:$H,2,FALSE),IFERROR(VLOOKUP(D173,'Estudiantes y Graduados'!$G:$H,2,FALSE),IFERROR(VLOOKUP(D173,'10Gestion Administrativa'!$G:$H,2,FALSE),IFERROR(VLOOKUP(D173,'Gestión Académica'!$G:$H,2,FALSE),IFERROR(VLOOKUP(D173,'Aseguramiento de la Calidad'!$G:$H,2,FALSE),IFERROR(VLOOKUP(D173,'Gestión del Conocimiento'!$G:$H,2,FALSE),IFERROR(VLOOKUP(D173,'Gobernabilidad y Procesos...'!$G:$H,2,FALSE),IFERROR(VLOOKUP(D173,'Gestión del Talento Humano'!$G:$H,2,FALSE),IFERROR(VLOOKUP(D173,'Internacionalización de la E.S.'!$G:$H,2,FALSE),IFERROR(VLOOKUP(D173,'Cultura de Innovación Insti...'!$G:$H,2,FALSE),VLOOKUP(D173,'Lo Esencial de la Reforma Univ.'!$G:$H,2,0))))))))))))))</f>
        <v>#N/A</v>
      </c>
      <c r="D174" s="31"/>
      <c r="E174" s="87"/>
      <c r="F174" s="87"/>
      <c r="G174" s="87"/>
      <c r="H174" s="70"/>
      <c r="I174" s="70"/>
      <c r="J174" s="70"/>
      <c r="K174" s="106"/>
    </row>
    <row r="175" spans="3:11" ht="15.75" thickBot="1">
      <c r="C175" s="69"/>
      <c r="D175" s="31"/>
      <c r="E175" s="87"/>
      <c r="F175" s="87"/>
      <c r="G175" s="87"/>
      <c r="H175" s="70"/>
      <c r="I175" s="70"/>
      <c r="J175" s="70"/>
      <c r="K175" s="106"/>
    </row>
    <row r="176" spans="3:11" ht="30.75" thickBot="1">
      <c r="C176" s="120" t="s">
        <v>44</v>
      </c>
      <c r="D176" s="122" t="s">
        <v>55</v>
      </c>
      <c r="E176" s="122" t="s">
        <v>57</v>
      </c>
      <c r="F176" s="121" t="s">
        <v>27</v>
      </c>
      <c r="G176" s="127" t="s">
        <v>133</v>
      </c>
      <c r="H176" s="122" t="s">
        <v>46</v>
      </c>
      <c r="I176" s="122" t="s">
        <v>134</v>
      </c>
      <c r="J176" s="122" t="s">
        <v>412</v>
      </c>
      <c r="K176" s="122" t="s">
        <v>413</v>
      </c>
    </row>
    <row r="177" spans="3:11">
      <c r="C177" s="89" t="s">
        <v>63</v>
      </c>
      <c r="D177" s="152"/>
      <c r="E177" s="90">
        <v>2800</v>
      </c>
      <c r="F177" s="91">
        <f>D177*E177</f>
        <v>0</v>
      </c>
      <c r="G177" s="155"/>
      <c r="H177" s="92" t="s">
        <v>991</v>
      </c>
      <c r="I177" s="92" t="str">
        <f>VLOOKUP(H177,Presupuesto!$B$11:$C$565,2,0)</f>
        <v>MUEBLES VARIOS DE OFICINA</v>
      </c>
      <c r="J177" s="213" t="s">
        <v>477</v>
      </c>
      <c r="K177" s="92" t="s">
        <v>406</v>
      </c>
    </row>
    <row r="178" spans="3:11">
      <c r="C178" s="93" t="s">
        <v>64</v>
      </c>
      <c r="D178" s="145"/>
      <c r="E178" s="94">
        <v>2400</v>
      </c>
      <c r="F178" s="91">
        <f>D178*E178</f>
        <v>0</v>
      </c>
      <c r="G178" s="155"/>
      <c r="H178" s="95" t="s">
        <v>991</v>
      </c>
      <c r="I178" s="92" t="str">
        <f>VLOOKUP(H178,Presupuesto!$B$11:$C$565,2,0)</f>
        <v>MUEBLES VARIOS DE OFICINA</v>
      </c>
      <c r="J178" s="92" t="str">
        <f t="shared" ref="J178:J186" si="16">$J$17</f>
        <v>Lo Esencial de la UNAH para la Construcción de Ciudadanía</v>
      </c>
      <c r="K178" s="92" t="s">
        <v>414</v>
      </c>
    </row>
    <row r="179" spans="3:11">
      <c r="C179" s="93" t="s">
        <v>65</v>
      </c>
      <c r="D179" s="145"/>
      <c r="E179" s="94">
        <v>1000</v>
      </c>
      <c r="F179" s="91">
        <f t="shared" ref="F179:F186" si="17">D179*E179</f>
        <v>0</v>
      </c>
      <c r="G179" s="155"/>
      <c r="H179" s="95" t="s">
        <v>991</v>
      </c>
      <c r="I179" s="92" t="str">
        <f>VLOOKUP(H179,Presupuesto!$B$11:$C$565,2,0)</f>
        <v>MUEBLES VARIOS DE OFICINA</v>
      </c>
      <c r="J179" s="92" t="str">
        <f t="shared" si="16"/>
        <v>Lo Esencial de la UNAH para la Construcción de Ciudadanía</v>
      </c>
      <c r="K179" s="92" t="s">
        <v>397</v>
      </c>
    </row>
    <row r="180" spans="3:11">
      <c r="C180" s="93" t="s">
        <v>66</v>
      </c>
      <c r="D180" s="145"/>
      <c r="E180" s="94">
        <v>6000</v>
      </c>
      <c r="F180" s="91">
        <f t="shared" si="17"/>
        <v>0</v>
      </c>
      <c r="G180" s="155"/>
      <c r="H180" s="95" t="s">
        <v>991</v>
      </c>
      <c r="I180" s="92" t="str">
        <f>VLOOKUP(H180,Presupuesto!$B$11:$C$565,2,0)</f>
        <v>MUEBLES VARIOS DE OFICINA</v>
      </c>
      <c r="J180" s="92" t="str">
        <f t="shared" si="16"/>
        <v>Lo Esencial de la UNAH para la Construcción de Ciudadanía</v>
      </c>
      <c r="K180" s="92" t="s">
        <v>397</v>
      </c>
    </row>
    <row r="181" spans="3:11">
      <c r="C181" s="93" t="s">
        <v>67</v>
      </c>
      <c r="D181" s="145"/>
      <c r="E181" s="94">
        <v>3000</v>
      </c>
      <c r="F181" s="91">
        <f t="shared" si="17"/>
        <v>0</v>
      </c>
      <c r="G181" s="155"/>
      <c r="H181" s="95" t="s">
        <v>991</v>
      </c>
      <c r="I181" s="92" t="str">
        <f>VLOOKUP(H181,Presupuesto!$B$11:$C$565,2,0)</f>
        <v>MUEBLES VARIOS DE OFICINA</v>
      </c>
      <c r="J181" s="92" t="str">
        <f t="shared" si="16"/>
        <v>Lo Esencial de la UNAH para la Construcción de Ciudadanía</v>
      </c>
      <c r="K181" s="92" t="s">
        <v>397</v>
      </c>
    </row>
    <row r="182" spans="3:11">
      <c r="C182" s="93" t="s">
        <v>68</v>
      </c>
      <c r="D182" s="145"/>
      <c r="E182" s="94">
        <v>10000</v>
      </c>
      <c r="F182" s="91">
        <f t="shared" si="17"/>
        <v>0</v>
      </c>
      <c r="G182" s="155"/>
      <c r="H182" s="95" t="s">
        <v>991</v>
      </c>
      <c r="I182" s="92" t="str">
        <f>VLOOKUP(H182,Presupuesto!$B$11:$C$565,2,0)</f>
        <v>MUEBLES VARIOS DE OFICINA</v>
      </c>
      <c r="J182" s="92" t="str">
        <f t="shared" si="16"/>
        <v>Lo Esencial de la UNAH para la Construcción de Ciudadanía</v>
      </c>
      <c r="K182" s="92" t="s">
        <v>397</v>
      </c>
    </row>
    <row r="183" spans="3:11">
      <c r="C183" s="93" t="s">
        <v>69</v>
      </c>
      <c r="D183" s="145"/>
      <c r="E183" s="94">
        <v>8000</v>
      </c>
      <c r="F183" s="91">
        <f t="shared" si="17"/>
        <v>0</v>
      </c>
      <c r="G183" s="155"/>
      <c r="H183" s="95" t="s">
        <v>994</v>
      </c>
      <c r="I183" s="92" t="str">
        <f>VLOOKUP(H183,Presupuesto!$B$11:$C$565,2,0)</f>
        <v>EQUIPOS VARIOS DE OFICINA</v>
      </c>
      <c r="J183" s="92" t="str">
        <f t="shared" si="16"/>
        <v>Lo Esencial de la UNAH para la Construcción de Ciudadanía</v>
      </c>
      <c r="K183" s="92" t="s">
        <v>397</v>
      </c>
    </row>
    <row r="184" spans="3:11">
      <c r="C184" s="93" t="s">
        <v>70</v>
      </c>
      <c r="D184" s="145"/>
      <c r="E184" s="94">
        <v>2000</v>
      </c>
      <c r="F184" s="91">
        <f t="shared" si="17"/>
        <v>0</v>
      </c>
      <c r="G184" s="155"/>
      <c r="H184" s="95" t="s">
        <v>994</v>
      </c>
      <c r="I184" s="92" t="str">
        <f>VLOOKUP(H184,Presupuesto!$B$11:$C$565,2,0)</f>
        <v>EQUIPOS VARIOS DE OFICINA</v>
      </c>
      <c r="J184" s="92" t="str">
        <f t="shared" si="16"/>
        <v>Lo Esencial de la UNAH para la Construcción de Ciudadanía</v>
      </c>
      <c r="K184" s="92" t="s">
        <v>405</v>
      </c>
    </row>
    <row r="185" spans="3:11">
      <c r="C185" s="93" t="s">
        <v>71</v>
      </c>
      <c r="D185" s="145"/>
      <c r="E185" s="94">
        <v>5000</v>
      </c>
      <c r="F185" s="91">
        <f t="shared" si="17"/>
        <v>0</v>
      </c>
      <c r="G185" s="155"/>
      <c r="H185" s="95" t="s">
        <v>994</v>
      </c>
      <c r="I185" s="92" t="str">
        <f>VLOOKUP(H185,Presupuesto!$B$11:$C$565,2,0)</f>
        <v>EQUIPOS VARIOS DE OFICINA</v>
      </c>
      <c r="J185" s="92" t="str">
        <f t="shared" si="16"/>
        <v>Lo Esencial de la UNAH para la Construcción de Ciudadanía</v>
      </c>
      <c r="K185" s="92" t="s">
        <v>401</v>
      </c>
    </row>
    <row r="186" spans="3:11" ht="15.75" thickBot="1">
      <c r="C186" s="96" t="s">
        <v>72</v>
      </c>
      <c r="D186" s="153"/>
      <c r="E186" s="98">
        <v>100000</v>
      </c>
      <c r="F186" s="99">
        <f t="shared" si="17"/>
        <v>0</v>
      </c>
      <c r="G186" s="156"/>
      <c r="H186" s="100" t="s">
        <v>994</v>
      </c>
      <c r="I186" s="100" t="str">
        <f>VLOOKUP(H186,Presupuesto!$B$11:$C$565,2,0)</f>
        <v>EQUIPOS VARIOS DE OFICINA</v>
      </c>
      <c r="J186" s="100" t="str">
        <f t="shared" si="16"/>
        <v>Lo Esencial de la UNAH para la Construcción de Ciudadanía</v>
      </c>
      <c r="K186" s="118" t="s">
        <v>396</v>
      </c>
    </row>
    <row r="188" spans="3:11">
      <c r="C188" s="69" t="s">
        <v>62</v>
      </c>
      <c r="D188" s="69"/>
      <c r="E188" s="69"/>
      <c r="F188" s="69"/>
      <c r="G188" s="73"/>
      <c r="H188" s="69"/>
      <c r="I188" s="69"/>
    </row>
    <row r="189" spans="3:11" ht="15.75" thickBot="1">
      <c r="C189" s="69"/>
      <c r="D189" s="69"/>
      <c r="E189" s="69"/>
      <c r="F189" s="69"/>
      <c r="G189" s="73"/>
      <c r="H189" s="69"/>
      <c r="I189" s="69"/>
    </row>
    <row r="190" spans="3:11" ht="15.75" thickBot="1">
      <c r="C190" s="29" t="s">
        <v>43</v>
      </c>
      <c r="D190" s="30">
        <f>SUM(F197:F206)</f>
        <v>0</v>
      </c>
      <c r="E190" s="172"/>
      <c r="F190" s="172"/>
      <c r="G190" s="73"/>
      <c r="H190" s="172"/>
      <c r="I190" s="172"/>
    </row>
    <row r="191" spans="3:11">
      <c r="C191" s="69"/>
      <c r="D191" s="31"/>
      <c r="E191" s="87"/>
      <c r="F191" s="87"/>
      <c r="G191" s="87"/>
      <c r="H191" s="70"/>
      <c r="I191" s="70"/>
      <c r="J191" s="70"/>
      <c r="K191" s="106"/>
    </row>
    <row r="192" spans="3:11">
      <c r="C192" s="69"/>
      <c r="D192" s="31"/>
      <c r="E192" s="87"/>
      <c r="F192" s="87"/>
      <c r="G192" s="87"/>
      <c r="H192" s="70"/>
      <c r="I192" s="70"/>
      <c r="J192" s="70"/>
      <c r="K192" s="106"/>
    </row>
    <row r="193" spans="3:11" ht="15.75">
      <c r="C193" s="199" t="s">
        <v>394</v>
      </c>
      <c r="D193" s="200"/>
      <c r="E193" s="87"/>
      <c r="F193" s="87"/>
      <c r="G193" s="87"/>
      <c r="H193" s="70"/>
      <c r="I193" s="70"/>
      <c r="J193" s="70"/>
      <c r="K193" s="106"/>
    </row>
    <row r="194" spans="3:11" ht="18.75">
      <c r="C194" s="203" t="e">
        <f>IFERROR(VLOOKUP(D193,'Desarrollo e Innov. Curricular'!$G:$H,2,FALSE),IFERROR(VLOOKUP(D193,'Investigación Científica'!$G:$H,2,FALSE),IFERROR(VLOOKUP(D193,'Vinculación Univ. Sociedad'!$G:$H,2,FALSE),IFERROR(VLOOKUP(D193,'Docencia y Profesorado Universi'!$G:$H,2,FALSE),IFERROR(VLOOKUP(D193,'Estudiantes y Graduados'!$G:$H,2,FALSE),IFERROR(VLOOKUP(D193,'10Gestion Administrativa'!$G:$H,2,FALSE),IFERROR(VLOOKUP(D193,'Gestión Académica'!$G:$H,2,FALSE),IFERROR(VLOOKUP(D193,'Aseguramiento de la Calidad'!$G:$H,2,FALSE),IFERROR(VLOOKUP(D193,'Gestión del Conocimiento'!$G:$H,2,FALSE),IFERROR(VLOOKUP(D193,'Gobernabilidad y Procesos...'!$G:$H,2,FALSE),IFERROR(VLOOKUP(D193,'Gestión del Talento Humano'!$G:$H,2,FALSE),IFERROR(VLOOKUP(D193,'Internacionalización de la E.S.'!$G:$H,2,FALSE),IFERROR(VLOOKUP(D193,'Cultura de Innovación Insti...'!$G:$H,2,FALSE),VLOOKUP(D193,'Lo Esencial de la Reforma Univ.'!$G:$H,2,0))))))))))))))</f>
        <v>#N/A</v>
      </c>
      <c r="D194" s="31"/>
      <c r="E194" s="87"/>
      <c r="F194" s="87"/>
      <c r="G194" s="87"/>
      <c r="H194" s="70"/>
      <c r="I194" s="70"/>
      <c r="J194" s="70"/>
      <c r="K194" s="106"/>
    </row>
    <row r="195" spans="3:11" ht="15.75" thickBot="1">
      <c r="C195" s="69"/>
      <c r="D195" s="31"/>
      <c r="E195" s="87"/>
      <c r="F195" s="87"/>
      <c r="G195" s="87"/>
      <c r="H195" s="70"/>
      <c r="I195" s="70"/>
      <c r="J195" s="70"/>
      <c r="K195" s="106"/>
    </row>
    <row r="196" spans="3:11" ht="30.75" thickBot="1">
      <c r="C196" s="120" t="s">
        <v>44</v>
      </c>
      <c r="D196" s="122" t="s">
        <v>55</v>
      </c>
      <c r="E196" s="122" t="s">
        <v>57</v>
      </c>
      <c r="F196" s="121" t="s">
        <v>27</v>
      </c>
      <c r="G196" s="127" t="s">
        <v>133</v>
      </c>
      <c r="H196" s="122" t="s">
        <v>46</v>
      </c>
      <c r="I196" s="122" t="s">
        <v>134</v>
      </c>
      <c r="J196" s="122" t="s">
        <v>412</v>
      </c>
      <c r="K196" s="122" t="s">
        <v>413</v>
      </c>
    </row>
    <row r="197" spans="3:11">
      <c r="C197" s="89" t="s">
        <v>63</v>
      </c>
      <c r="D197" s="152"/>
      <c r="E197" s="90">
        <v>2800</v>
      </c>
      <c r="F197" s="91">
        <f>D197*E197</f>
        <v>0</v>
      </c>
      <c r="G197" s="155"/>
      <c r="H197" s="92" t="s">
        <v>991</v>
      </c>
      <c r="I197" s="92" t="str">
        <f>VLOOKUP(H197,Presupuesto!$B$11:$C$565,2,0)</f>
        <v>MUEBLES VARIOS DE OFICINA</v>
      </c>
      <c r="J197" s="213" t="s">
        <v>477</v>
      </c>
      <c r="K197" s="92" t="s">
        <v>406</v>
      </c>
    </row>
    <row r="198" spans="3:11">
      <c r="C198" s="93" t="s">
        <v>64</v>
      </c>
      <c r="D198" s="145"/>
      <c r="E198" s="94">
        <v>2400</v>
      </c>
      <c r="F198" s="91">
        <f>D198*E198</f>
        <v>0</v>
      </c>
      <c r="G198" s="155"/>
      <c r="H198" s="95" t="s">
        <v>991</v>
      </c>
      <c r="I198" s="92" t="str">
        <f>VLOOKUP(H198,Presupuesto!$B$11:$C$565,2,0)</f>
        <v>MUEBLES VARIOS DE OFICINA</v>
      </c>
      <c r="J198" s="92" t="str">
        <f t="shared" ref="J198:J206" si="18">$J$17</f>
        <v>Lo Esencial de la UNAH para la Construcción de Ciudadanía</v>
      </c>
      <c r="K198" s="92" t="s">
        <v>414</v>
      </c>
    </row>
    <row r="199" spans="3:11">
      <c r="C199" s="93" t="s">
        <v>65</v>
      </c>
      <c r="D199" s="145"/>
      <c r="E199" s="94">
        <v>1000</v>
      </c>
      <c r="F199" s="91">
        <f t="shared" ref="F199:F206" si="19">D199*E199</f>
        <v>0</v>
      </c>
      <c r="G199" s="155"/>
      <c r="H199" s="95" t="s">
        <v>991</v>
      </c>
      <c r="I199" s="92" t="str">
        <f>VLOOKUP(H199,Presupuesto!$B$11:$C$565,2,0)</f>
        <v>MUEBLES VARIOS DE OFICINA</v>
      </c>
      <c r="J199" s="92" t="str">
        <f t="shared" si="18"/>
        <v>Lo Esencial de la UNAH para la Construcción de Ciudadanía</v>
      </c>
      <c r="K199" s="92" t="s">
        <v>397</v>
      </c>
    </row>
    <row r="200" spans="3:11">
      <c r="C200" s="93" t="s">
        <v>66</v>
      </c>
      <c r="D200" s="145"/>
      <c r="E200" s="94">
        <v>6000</v>
      </c>
      <c r="F200" s="91">
        <f t="shared" si="19"/>
        <v>0</v>
      </c>
      <c r="G200" s="155"/>
      <c r="H200" s="95" t="s">
        <v>991</v>
      </c>
      <c r="I200" s="92" t="str">
        <f>VLOOKUP(H200,Presupuesto!$B$11:$C$565,2,0)</f>
        <v>MUEBLES VARIOS DE OFICINA</v>
      </c>
      <c r="J200" s="92" t="str">
        <f t="shared" si="18"/>
        <v>Lo Esencial de la UNAH para la Construcción de Ciudadanía</v>
      </c>
      <c r="K200" s="92" t="s">
        <v>397</v>
      </c>
    </row>
    <row r="201" spans="3:11">
      <c r="C201" s="93" t="s">
        <v>67</v>
      </c>
      <c r="D201" s="145"/>
      <c r="E201" s="94">
        <v>3000</v>
      </c>
      <c r="F201" s="91">
        <f t="shared" si="19"/>
        <v>0</v>
      </c>
      <c r="G201" s="155"/>
      <c r="H201" s="95" t="s">
        <v>991</v>
      </c>
      <c r="I201" s="92" t="str">
        <f>VLOOKUP(H201,Presupuesto!$B$11:$C$565,2,0)</f>
        <v>MUEBLES VARIOS DE OFICINA</v>
      </c>
      <c r="J201" s="92" t="str">
        <f t="shared" si="18"/>
        <v>Lo Esencial de la UNAH para la Construcción de Ciudadanía</v>
      </c>
      <c r="K201" s="92" t="s">
        <v>397</v>
      </c>
    </row>
    <row r="202" spans="3:11">
      <c r="C202" s="93" t="s">
        <v>68</v>
      </c>
      <c r="D202" s="145"/>
      <c r="E202" s="94">
        <v>10000</v>
      </c>
      <c r="F202" s="91">
        <f t="shared" si="19"/>
        <v>0</v>
      </c>
      <c r="G202" s="155"/>
      <c r="H202" s="95" t="s">
        <v>991</v>
      </c>
      <c r="I202" s="92" t="str">
        <f>VLOOKUP(H202,Presupuesto!$B$11:$C$565,2,0)</f>
        <v>MUEBLES VARIOS DE OFICINA</v>
      </c>
      <c r="J202" s="92" t="str">
        <f t="shared" si="18"/>
        <v>Lo Esencial de la UNAH para la Construcción de Ciudadanía</v>
      </c>
      <c r="K202" s="92" t="s">
        <v>397</v>
      </c>
    </row>
    <row r="203" spans="3:11">
      <c r="C203" s="93" t="s">
        <v>69</v>
      </c>
      <c r="D203" s="145"/>
      <c r="E203" s="94">
        <v>8000</v>
      </c>
      <c r="F203" s="91">
        <f t="shared" si="19"/>
        <v>0</v>
      </c>
      <c r="G203" s="155"/>
      <c r="H203" s="95" t="s">
        <v>994</v>
      </c>
      <c r="I203" s="92" t="str">
        <f>VLOOKUP(H203,Presupuesto!$B$11:$C$565,2,0)</f>
        <v>EQUIPOS VARIOS DE OFICINA</v>
      </c>
      <c r="J203" s="92" t="str">
        <f t="shared" si="18"/>
        <v>Lo Esencial de la UNAH para la Construcción de Ciudadanía</v>
      </c>
      <c r="K203" s="92" t="s">
        <v>397</v>
      </c>
    </row>
    <row r="204" spans="3:11">
      <c r="C204" s="93" t="s">
        <v>70</v>
      </c>
      <c r="D204" s="145"/>
      <c r="E204" s="94">
        <v>2000</v>
      </c>
      <c r="F204" s="91">
        <f t="shared" si="19"/>
        <v>0</v>
      </c>
      <c r="G204" s="155"/>
      <c r="H204" s="95" t="s">
        <v>994</v>
      </c>
      <c r="I204" s="92" t="str">
        <f>VLOOKUP(H204,Presupuesto!$B$11:$C$565,2,0)</f>
        <v>EQUIPOS VARIOS DE OFICINA</v>
      </c>
      <c r="J204" s="92" t="str">
        <f t="shared" si="18"/>
        <v>Lo Esencial de la UNAH para la Construcción de Ciudadanía</v>
      </c>
      <c r="K204" s="92" t="s">
        <v>405</v>
      </c>
    </row>
    <row r="205" spans="3:11">
      <c r="C205" s="93" t="s">
        <v>71</v>
      </c>
      <c r="D205" s="145"/>
      <c r="E205" s="94">
        <v>5000</v>
      </c>
      <c r="F205" s="91">
        <f t="shared" si="19"/>
        <v>0</v>
      </c>
      <c r="G205" s="155"/>
      <c r="H205" s="95" t="s">
        <v>994</v>
      </c>
      <c r="I205" s="92" t="str">
        <f>VLOOKUP(H205,Presupuesto!$B$11:$C$565,2,0)</f>
        <v>EQUIPOS VARIOS DE OFICINA</v>
      </c>
      <c r="J205" s="92" t="str">
        <f t="shared" si="18"/>
        <v>Lo Esencial de la UNAH para la Construcción de Ciudadanía</v>
      </c>
      <c r="K205" s="92" t="s">
        <v>401</v>
      </c>
    </row>
    <row r="206" spans="3:11" ht="15.75" thickBot="1">
      <c r="C206" s="96" t="s">
        <v>72</v>
      </c>
      <c r="D206" s="153"/>
      <c r="E206" s="98">
        <v>100000</v>
      </c>
      <c r="F206" s="99">
        <f t="shared" si="19"/>
        <v>0</v>
      </c>
      <c r="G206" s="156"/>
      <c r="H206" s="100" t="s">
        <v>994</v>
      </c>
      <c r="I206" s="100" t="str">
        <f>VLOOKUP(H206,Presupuesto!$B$11:$C$565,2,0)</f>
        <v>EQUIPOS VARIOS DE OFICINA</v>
      </c>
      <c r="J206" s="100" t="str">
        <f t="shared" si="18"/>
        <v>Lo Esencial de la UNAH para la Construcción de Ciudadanía</v>
      </c>
      <c r="K206" s="118" t="s">
        <v>396</v>
      </c>
    </row>
    <row r="208" spans="3:11">
      <c r="C208" s="69" t="s">
        <v>62</v>
      </c>
      <c r="D208" s="69"/>
      <c r="E208" s="69"/>
      <c r="F208" s="69"/>
      <c r="G208" s="73"/>
      <c r="H208" s="69"/>
      <c r="I208" s="69"/>
    </row>
    <row r="209" spans="3:11" ht="15.75" thickBot="1">
      <c r="C209" s="69"/>
      <c r="D209" s="69"/>
      <c r="E209" s="69"/>
      <c r="F209" s="69"/>
      <c r="G209" s="73"/>
      <c r="H209" s="69"/>
      <c r="I209" s="69"/>
    </row>
    <row r="210" spans="3:11" ht="15.75" thickBot="1">
      <c r="C210" s="29" t="s">
        <v>43</v>
      </c>
      <c r="D210" s="30">
        <f>SUM(F217:F226)</f>
        <v>0</v>
      </c>
      <c r="E210" s="172"/>
      <c r="F210" s="172"/>
      <c r="G210" s="73"/>
      <c r="H210" s="172"/>
      <c r="I210" s="172"/>
    </row>
    <row r="211" spans="3:11">
      <c r="C211" s="69"/>
      <c r="D211" s="31"/>
      <c r="E211" s="87"/>
      <c r="F211" s="87"/>
      <c r="G211" s="87"/>
      <c r="H211" s="70"/>
      <c r="I211" s="70"/>
      <c r="J211" s="70"/>
      <c r="K211" s="106"/>
    </row>
    <row r="212" spans="3:11">
      <c r="C212" s="69"/>
      <c r="D212" s="31"/>
      <c r="E212" s="87"/>
      <c r="F212" s="87"/>
      <c r="G212" s="87"/>
      <c r="H212" s="70"/>
      <c r="I212" s="70"/>
      <c r="J212" s="70"/>
      <c r="K212" s="106"/>
    </row>
    <row r="213" spans="3:11" ht="15.75">
      <c r="C213" s="199" t="s">
        <v>394</v>
      </c>
      <c r="D213" s="200"/>
      <c r="E213" s="87"/>
      <c r="F213" s="87"/>
      <c r="G213" s="87"/>
      <c r="H213" s="70"/>
      <c r="I213" s="70"/>
      <c r="J213" s="70"/>
      <c r="K213" s="106"/>
    </row>
    <row r="214" spans="3:11" ht="18.75">
      <c r="C214" s="203" t="e">
        <f>IFERROR(VLOOKUP(D213,'Desarrollo e Innov. Curricular'!$G:$H,2,FALSE),IFERROR(VLOOKUP(D213,'Investigación Científica'!$G:$H,2,FALSE),IFERROR(VLOOKUP(D213,'Vinculación Univ. Sociedad'!$G:$H,2,FALSE),IFERROR(VLOOKUP(D213,'Docencia y Profesorado Universi'!$G:$H,2,FALSE),IFERROR(VLOOKUP(D213,'Estudiantes y Graduados'!$G:$H,2,FALSE),IFERROR(VLOOKUP(D213,'10Gestion Administrativa'!$G:$H,2,FALSE),IFERROR(VLOOKUP(D213,'Gestión Académica'!$G:$H,2,FALSE),IFERROR(VLOOKUP(D213,'Aseguramiento de la Calidad'!$G:$H,2,FALSE),IFERROR(VLOOKUP(D213,'Gestión del Conocimiento'!$G:$H,2,FALSE),IFERROR(VLOOKUP(D213,'Gobernabilidad y Procesos...'!$G:$H,2,FALSE),IFERROR(VLOOKUP(D213,'Gestión del Talento Humano'!$G:$H,2,FALSE),IFERROR(VLOOKUP(D213,'Internacionalización de la E.S.'!$G:$H,2,FALSE),IFERROR(VLOOKUP(D213,'Cultura de Innovación Insti...'!$G:$H,2,FALSE),VLOOKUP(D213,'Lo Esencial de la Reforma Univ.'!$G:$H,2,0))))))))))))))</f>
        <v>#N/A</v>
      </c>
      <c r="D214" s="31"/>
      <c r="E214" s="87"/>
      <c r="F214" s="87"/>
      <c r="G214" s="87"/>
      <c r="H214" s="70"/>
      <c r="I214" s="70"/>
      <c r="J214" s="70"/>
      <c r="K214" s="106"/>
    </row>
    <row r="215" spans="3:11" ht="15.75" thickBot="1">
      <c r="C215" s="69"/>
      <c r="D215" s="31"/>
      <c r="E215" s="87"/>
      <c r="F215" s="87"/>
      <c r="G215" s="87"/>
      <c r="H215" s="70"/>
      <c r="I215" s="70"/>
      <c r="J215" s="70"/>
      <c r="K215" s="106"/>
    </row>
    <row r="216" spans="3:11" ht="30.75" thickBot="1">
      <c r="C216" s="120" t="s">
        <v>44</v>
      </c>
      <c r="D216" s="122" t="s">
        <v>55</v>
      </c>
      <c r="E216" s="122" t="s">
        <v>57</v>
      </c>
      <c r="F216" s="121" t="s">
        <v>27</v>
      </c>
      <c r="G216" s="127" t="s">
        <v>133</v>
      </c>
      <c r="H216" s="122" t="s">
        <v>46</v>
      </c>
      <c r="I216" s="122" t="s">
        <v>134</v>
      </c>
      <c r="J216" s="122" t="s">
        <v>412</v>
      </c>
      <c r="K216" s="122" t="s">
        <v>413</v>
      </c>
    </row>
    <row r="217" spans="3:11">
      <c r="C217" s="89" t="s">
        <v>63</v>
      </c>
      <c r="D217" s="152"/>
      <c r="E217" s="90">
        <v>2800</v>
      </c>
      <c r="F217" s="91">
        <f>D217*E217</f>
        <v>0</v>
      </c>
      <c r="G217" s="155"/>
      <c r="H217" s="92" t="s">
        <v>991</v>
      </c>
      <c r="I217" s="92" t="str">
        <f>VLOOKUP(H217,Presupuesto!$B$11:$C$565,2,0)</f>
        <v>MUEBLES VARIOS DE OFICINA</v>
      </c>
      <c r="J217" s="213" t="s">
        <v>477</v>
      </c>
      <c r="K217" s="92" t="s">
        <v>406</v>
      </c>
    </row>
    <row r="218" spans="3:11">
      <c r="C218" s="93" t="s">
        <v>64</v>
      </c>
      <c r="D218" s="145"/>
      <c r="E218" s="94">
        <v>2400</v>
      </c>
      <c r="F218" s="91">
        <f>D218*E218</f>
        <v>0</v>
      </c>
      <c r="G218" s="155"/>
      <c r="H218" s="95" t="s">
        <v>991</v>
      </c>
      <c r="I218" s="92" t="str">
        <f>VLOOKUP(H218,Presupuesto!$B$11:$C$565,2,0)</f>
        <v>MUEBLES VARIOS DE OFICINA</v>
      </c>
      <c r="J218" s="92" t="str">
        <f t="shared" ref="J218:J226" si="20">$J$17</f>
        <v>Lo Esencial de la UNAH para la Construcción de Ciudadanía</v>
      </c>
      <c r="K218" s="92" t="s">
        <v>414</v>
      </c>
    </row>
    <row r="219" spans="3:11">
      <c r="C219" s="93" t="s">
        <v>65</v>
      </c>
      <c r="D219" s="145"/>
      <c r="E219" s="94">
        <v>1000</v>
      </c>
      <c r="F219" s="91">
        <f t="shared" ref="F219:F226" si="21">D219*E219</f>
        <v>0</v>
      </c>
      <c r="G219" s="155"/>
      <c r="H219" s="95" t="s">
        <v>991</v>
      </c>
      <c r="I219" s="92" t="str">
        <f>VLOOKUP(H219,Presupuesto!$B$11:$C$565,2,0)</f>
        <v>MUEBLES VARIOS DE OFICINA</v>
      </c>
      <c r="J219" s="92" t="str">
        <f t="shared" si="20"/>
        <v>Lo Esencial de la UNAH para la Construcción de Ciudadanía</v>
      </c>
      <c r="K219" s="92" t="s">
        <v>397</v>
      </c>
    </row>
    <row r="220" spans="3:11">
      <c r="C220" s="93" t="s">
        <v>66</v>
      </c>
      <c r="D220" s="145"/>
      <c r="E220" s="94">
        <v>6000</v>
      </c>
      <c r="F220" s="91">
        <f t="shared" si="21"/>
        <v>0</v>
      </c>
      <c r="G220" s="155"/>
      <c r="H220" s="95" t="s">
        <v>991</v>
      </c>
      <c r="I220" s="92" t="str">
        <f>VLOOKUP(H220,Presupuesto!$B$11:$C$565,2,0)</f>
        <v>MUEBLES VARIOS DE OFICINA</v>
      </c>
      <c r="J220" s="92" t="str">
        <f t="shared" si="20"/>
        <v>Lo Esencial de la UNAH para la Construcción de Ciudadanía</v>
      </c>
      <c r="K220" s="92" t="s">
        <v>397</v>
      </c>
    </row>
    <row r="221" spans="3:11">
      <c r="C221" s="93" t="s">
        <v>67</v>
      </c>
      <c r="D221" s="145"/>
      <c r="E221" s="94">
        <v>3000</v>
      </c>
      <c r="F221" s="91">
        <f t="shared" si="21"/>
        <v>0</v>
      </c>
      <c r="G221" s="155"/>
      <c r="H221" s="95" t="s">
        <v>991</v>
      </c>
      <c r="I221" s="92" t="str">
        <f>VLOOKUP(H221,Presupuesto!$B$11:$C$565,2,0)</f>
        <v>MUEBLES VARIOS DE OFICINA</v>
      </c>
      <c r="J221" s="92" t="str">
        <f t="shared" si="20"/>
        <v>Lo Esencial de la UNAH para la Construcción de Ciudadanía</v>
      </c>
      <c r="K221" s="92" t="s">
        <v>397</v>
      </c>
    </row>
    <row r="222" spans="3:11">
      <c r="C222" s="93" t="s">
        <v>68</v>
      </c>
      <c r="D222" s="145"/>
      <c r="E222" s="94">
        <v>10000</v>
      </c>
      <c r="F222" s="91">
        <f t="shared" si="21"/>
        <v>0</v>
      </c>
      <c r="G222" s="155"/>
      <c r="H222" s="95" t="s">
        <v>991</v>
      </c>
      <c r="I222" s="92" t="str">
        <f>VLOOKUP(H222,Presupuesto!$B$11:$C$565,2,0)</f>
        <v>MUEBLES VARIOS DE OFICINA</v>
      </c>
      <c r="J222" s="92" t="str">
        <f t="shared" si="20"/>
        <v>Lo Esencial de la UNAH para la Construcción de Ciudadanía</v>
      </c>
      <c r="K222" s="92" t="s">
        <v>397</v>
      </c>
    </row>
    <row r="223" spans="3:11">
      <c r="C223" s="93" t="s">
        <v>69</v>
      </c>
      <c r="D223" s="145"/>
      <c r="E223" s="94">
        <v>8000</v>
      </c>
      <c r="F223" s="91">
        <f t="shared" si="21"/>
        <v>0</v>
      </c>
      <c r="G223" s="155"/>
      <c r="H223" s="95" t="s">
        <v>994</v>
      </c>
      <c r="I223" s="92" t="str">
        <f>VLOOKUP(H223,Presupuesto!$B$11:$C$565,2,0)</f>
        <v>EQUIPOS VARIOS DE OFICINA</v>
      </c>
      <c r="J223" s="92" t="str">
        <f t="shared" si="20"/>
        <v>Lo Esencial de la UNAH para la Construcción de Ciudadanía</v>
      </c>
      <c r="K223" s="92" t="s">
        <v>397</v>
      </c>
    </row>
    <row r="224" spans="3:11">
      <c r="C224" s="93" t="s">
        <v>70</v>
      </c>
      <c r="D224" s="145"/>
      <c r="E224" s="94">
        <v>2000</v>
      </c>
      <c r="F224" s="91">
        <f t="shared" si="21"/>
        <v>0</v>
      </c>
      <c r="G224" s="155"/>
      <c r="H224" s="95" t="s">
        <v>994</v>
      </c>
      <c r="I224" s="92" t="str">
        <f>VLOOKUP(H224,Presupuesto!$B$11:$C$565,2,0)</f>
        <v>EQUIPOS VARIOS DE OFICINA</v>
      </c>
      <c r="J224" s="92" t="str">
        <f t="shared" si="20"/>
        <v>Lo Esencial de la UNAH para la Construcción de Ciudadanía</v>
      </c>
      <c r="K224" s="92" t="s">
        <v>405</v>
      </c>
    </row>
    <row r="225" spans="3:11">
      <c r="C225" s="93" t="s">
        <v>71</v>
      </c>
      <c r="D225" s="145"/>
      <c r="E225" s="94">
        <v>5000</v>
      </c>
      <c r="F225" s="91">
        <f t="shared" si="21"/>
        <v>0</v>
      </c>
      <c r="G225" s="155"/>
      <c r="H225" s="95" t="s">
        <v>994</v>
      </c>
      <c r="I225" s="92" t="str">
        <f>VLOOKUP(H225,Presupuesto!$B$11:$C$565,2,0)</f>
        <v>EQUIPOS VARIOS DE OFICINA</v>
      </c>
      <c r="J225" s="92" t="str">
        <f t="shared" si="20"/>
        <v>Lo Esencial de la UNAH para la Construcción de Ciudadanía</v>
      </c>
      <c r="K225" s="92" t="s">
        <v>401</v>
      </c>
    </row>
    <row r="226" spans="3:11" ht="15.75" thickBot="1">
      <c r="C226" s="96" t="s">
        <v>72</v>
      </c>
      <c r="D226" s="153"/>
      <c r="E226" s="98">
        <v>100000</v>
      </c>
      <c r="F226" s="99">
        <f t="shared" si="21"/>
        <v>0</v>
      </c>
      <c r="G226" s="156"/>
      <c r="H226" s="100" t="s">
        <v>994</v>
      </c>
      <c r="I226" s="100" t="str">
        <f>VLOOKUP(H226,Presupuesto!$B$11:$C$565,2,0)</f>
        <v>EQUIPOS VARIOS DE OFICINA</v>
      </c>
      <c r="J226" s="100" t="str">
        <f t="shared" si="20"/>
        <v>Lo Esencial de la UNAH para la Construcción de Ciudadanía</v>
      </c>
      <c r="K226" s="118" t="s">
        <v>396</v>
      </c>
    </row>
    <row r="228" spans="3:11">
      <c r="C228" s="69" t="s">
        <v>62</v>
      </c>
      <c r="D228" s="69"/>
      <c r="E228" s="69"/>
      <c r="F228" s="69"/>
      <c r="G228" s="73"/>
      <c r="H228" s="69"/>
      <c r="I228" s="69"/>
    </row>
    <row r="229" spans="3:11" ht="15.75" thickBot="1">
      <c r="C229" s="69"/>
      <c r="D229" s="69"/>
      <c r="E229" s="69"/>
      <c r="F229" s="69"/>
      <c r="G229" s="73"/>
      <c r="H229" s="69"/>
      <c r="I229" s="69"/>
    </row>
    <row r="230" spans="3:11" ht="15.75" thickBot="1">
      <c r="C230" s="29" t="s">
        <v>43</v>
      </c>
      <c r="D230" s="30">
        <f>SUM(F237:F246)</f>
        <v>0</v>
      </c>
      <c r="E230" s="172"/>
      <c r="F230" s="172"/>
      <c r="G230" s="73"/>
      <c r="H230" s="172"/>
      <c r="I230" s="172"/>
    </row>
    <row r="231" spans="3:11">
      <c r="C231" s="69"/>
      <c r="D231" s="31"/>
      <c r="E231" s="87"/>
      <c r="F231" s="87"/>
      <c r="G231" s="87"/>
      <c r="H231" s="70"/>
      <c r="I231" s="70"/>
      <c r="J231" s="70"/>
      <c r="K231" s="106"/>
    </row>
    <row r="232" spans="3:11">
      <c r="C232" s="69"/>
      <c r="D232" s="31"/>
      <c r="E232" s="87"/>
      <c r="F232" s="87"/>
      <c r="G232" s="87"/>
      <c r="H232" s="70"/>
      <c r="I232" s="70"/>
      <c r="J232" s="70"/>
      <c r="K232" s="106"/>
    </row>
    <row r="233" spans="3:11" ht="15.75">
      <c r="C233" s="199" t="s">
        <v>394</v>
      </c>
      <c r="D233" s="200"/>
      <c r="E233" s="87"/>
      <c r="F233" s="87"/>
      <c r="G233" s="87"/>
      <c r="H233" s="70"/>
      <c r="I233" s="70"/>
      <c r="J233" s="70"/>
      <c r="K233" s="106"/>
    </row>
    <row r="234" spans="3:11" ht="18.75">
      <c r="C234" s="203" t="e">
        <f>IFERROR(VLOOKUP(D233,'Desarrollo e Innov. Curricular'!$G:$H,2,FALSE),IFERROR(VLOOKUP(D233,'Investigación Científica'!$G:$H,2,FALSE),IFERROR(VLOOKUP(D233,'Vinculación Univ. Sociedad'!$G:$H,2,FALSE),IFERROR(VLOOKUP(D233,'Docencia y Profesorado Universi'!$G:$H,2,FALSE),IFERROR(VLOOKUP(D233,'Estudiantes y Graduados'!$G:$H,2,FALSE),IFERROR(VLOOKUP(D233,'10Gestion Administrativa'!$G:$H,2,FALSE),IFERROR(VLOOKUP(D233,'Gestión Académica'!$G:$H,2,FALSE),IFERROR(VLOOKUP(D233,'Aseguramiento de la Calidad'!$G:$H,2,FALSE),IFERROR(VLOOKUP(D233,'Gestión del Conocimiento'!$G:$H,2,FALSE),IFERROR(VLOOKUP(D233,'Gobernabilidad y Procesos...'!$G:$H,2,FALSE),IFERROR(VLOOKUP(D233,'Gestión del Talento Humano'!$G:$H,2,FALSE),IFERROR(VLOOKUP(D233,'Internacionalización de la E.S.'!$G:$H,2,FALSE),IFERROR(VLOOKUP(D233,'Cultura de Innovación Insti...'!$G:$H,2,FALSE),VLOOKUP(D233,'Lo Esencial de la Reforma Univ.'!$G:$H,2,0))))))))))))))</f>
        <v>#N/A</v>
      </c>
      <c r="D234" s="31"/>
      <c r="E234" s="87"/>
      <c r="F234" s="87"/>
      <c r="G234" s="87"/>
      <c r="H234" s="70"/>
      <c r="I234" s="70"/>
      <c r="J234" s="70"/>
      <c r="K234" s="106"/>
    </row>
    <row r="235" spans="3:11" ht="15.75" thickBot="1">
      <c r="C235" s="69"/>
      <c r="D235" s="31"/>
      <c r="E235" s="87"/>
      <c r="F235" s="87"/>
      <c r="G235" s="87"/>
      <c r="H235" s="70"/>
      <c r="I235" s="70"/>
      <c r="J235" s="70"/>
      <c r="K235" s="106"/>
    </row>
    <row r="236" spans="3:11" ht="30.75" thickBot="1">
      <c r="C236" s="120" t="s">
        <v>44</v>
      </c>
      <c r="D236" s="122" t="s">
        <v>55</v>
      </c>
      <c r="E236" s="122" t="s">
        <v>57</v>
      </c>
      <c r="F236" s="121" t="s">
        <v>27</v>
      </c>
      <c r="G236" s="127" t="s">
        <v>133</v>
      </c>
      <c r="H236" s="122" t="s">
        <v>46</v>
      </c>
      <c r="I236" s="122" t="s">
        <v>134</v>
      </c>
      <c r="J236" s="122" t="s">
        <v>412</v>
      </c>
      <c r="K236" s="122" t="s">
        <v>413</v>
      </c>
    </row>
    <row r="237" spans="3:11">
      <c r="C237" s="89" t="s">
        <v>63</v>
      </c>
      <c r="D237" s="152"/>
      <c r="E237" s="90">
        <v>2800</v>
      </c>
      <c r="F237" s="91">
        <f>D237*E237</f>
        <v>0</v>
      </c>
      <c r="G237" s="155"/>
      <c r="H237" s="92" t="s">
        <v>991</v>
      </c>
      <c r="I237" s="92" t="str">
        <f>VLOOKUP(H237,Presupuesto!$B$11:$C$565,2,0)</f>
        <v>MUEBLES VARIOS DE OFICINA</v>
      </c>
      <c r="J237" s="213" t="s">
        <v>477</v>
      </c>
      <c r="K237" s="92" t="s">
        <v>406</v>
      </c>
    </row>
    <row r="238" spans="3:11">
      <c r="C238" s="93" t="s">
        <v>64</v>
      </c>
      <c r="D238" s="145"/>
      <c r="E238" s="94">
        <v>2400</v>
      </c>
      <c r="F238" s="91">
        <f>D238*E238</f>
        <v>0</v>
      </c>
      <c r="G238" s="155"/>
      <c r="H238" s="95" t="s">
        <v>991</v>
      </c>
      <c r="I238" s="92" t="str">
        <f>VLOOKUP(H238,Presupuesto!$B$11:$C$565,2,0)</f>
        <v>MUEBLES VARIOS DE OFICINA</v>
      </c>
      <c r="J238" s="92" t="str">
        <f t="shared" ref="J238:J246" si="22">$J$17</f>
        <v>Lo Esencial de la UNAH para la Construcción de Ciudadanía</v>
      </c>
      <c r="K238" s="92" t="s">
        <v>414</v>
      </c>
    </row>
    <row r="239" spans="3:11">
      <c r="C239" s="93" t="s">
        <v>65</v>
      </c>
      <c r="D239" s="145"/>
      <c r="E239" s="94">
        <v>1000</v>
      </c>
      <c r="F239" s="91">
        <f t="shared" ref="F239:F246" si="23">D239*E239</f>
        <v>0</v>
      </c>
      <c r="G239" s="155"/>
      <c r="H239" s="95" t="s">
        <v>991</v>
      </c>
      <c r="I239" s="92" t="str">
        <f>VLOOKUP(H239,Presupuesto!$B$11:$C$565,2,0)</f>
        <v>MUEBLES VARIOS DE OFICINA</v>
      </c>
      <c r="J239" s="92" t="str">
        <f t="shared" si="22"/>
        <v>Lo Esencial de la UNAH para la Construcción de Ciudadanía</v>
      </c>
      <c r="K239" s="92" t="s">
        <v>397</v>
      </c>
    </row>
    <row r="240" spans="3:11">
      <c r="C240" s="93" t="s">
        <v>66</v>
      </c>
      <c r="D240" s="145"/>
      <c r="E240" s="94">
        <v>6000</v>
      </c>
      <c r="F240" s="91">
        <f t="shared" si="23"/>
        <v>0</v>
      </c>
      <c r="G240" s="155"/>
      <c r="H240" s="95" t="s">
        <v>991</v>
      </c>
      <c r="I240" s="92" t="str">
        <f>VLOOKUP(H240,Presupuesto!$B$11:$C$565,2,0)</f>
        <v>MUEBLES VARIOS DE OFICINA</v>
      </c>
      <c r="J240" s="92" t="str">
        <f t="shared" si="22"/>
        <v>Lo Esencial de la UNAH para la Construcción de Ciudadanía</v>
      </c>
      <c r="K240" s="92" t="s">
        <v>397</v>
      </c>
    </row>
    <row r="241" spans="3:11">
      <c r="C241" s="93" t="s">
        <v>67</v>
      </c>
      <c r="D241" s="145"/>
      <c r="E241" s="94">
        <v>3000</v>
      </c>
      <c r="F241" s="91">
        <f t="shared" si="23"/>
        <v>0</v>
      </c>
      <c r="G241" s="155"/>
      <c r="H241" s="95" t="s">
        <v>991</v>
      </c>
      <c r="I241" s="92" t="str">
        <f>VLOOKUP(H241,Presupuesto!$B$11:$C$565,2,0)</f>
        <v>MUEBLES VARIOS DE OFICINA</v>
      </c>
      <c r="J241" s="92" t="str">
        <f t="shared" si="22"/>
        <v>Lo Esencial de la UNAH para la Construcción de Ciudadanía</v>
      </c>
      <c r="K241" s="92" t="s">
        <v>397</v>
      </c>
    </row>
    <row r="242" spans="3:11">
      <c r="C242" s="93" t="s">
        <v>68</v>
      </c>
      <c r="D242" s="145"/>
      <c r="E242" s="94">
        <v>10000</v>
      </c>
      <c r="F242" s="91">
        <f t="shared" si="23"/>
        <v>0</v>
      </c>
      <c r="G242" s="155"/>
      <c r="H242" s="95" t="s">
        <v>991</v>
      </c>
      <c r="I242" s="92" t="str">
        <f>VLOOKUP(H242,Presupuesto!$B$11:$C$565,2,0)</f>
        <v>MUEBLES VARIOS DE OFICINA</v>
      </c>
      <c r="J242" s="92" t="str">
        <f t="shared" si="22"/>
        <v>Lo Esencial de la UNAH para la Construcción de Ciudadanía</v>
      </c>
      <c r="K242" s="92" t="s">
        <v>397</v>
      </c>
    </row>
    <row r="243" spans="3:11">
      <c r="C243" s="93" t="s">
        <v>69</v>
      </c>
      <c r="D243" s="145"/>
      <c r="E243" s="94">
        <v>8000</v>
      </c>
      <c r="F243" s="91">
        <f t="shared" si="23"/>
        <v>0</v>
      </c>
      <c r="G243" s="155"/>
      <c r="H243" s="95" t="s">
        <v>994</v>
      </c>
      <c r="I243" s="92" t="str">
        <f>VLOOKUP(H243,Presupuesto!$B$11:$C$565,2,0)</f>
        <v>EQUIPOS VARIOS DE OFICINA</v>
      </c>
      <c r="J243" s="92" t="str">
        <f t="shared" si="22"/>
        <v>Lo Esencial de la UNAH para la Construcción de Ciudadanía</v>
      </c>
      <c r="K243" s="92" t="s">
        <v>397</v>
      </c>
    </row>
    <row r="244" spans="3:11">
      <c r="C244" s="93" t="s">
        <v>70</v>
      </c>
      <c r="D244" s="145"/>
      <c r="E244" s="94">
        <v>2000</v>
      </c>
      <c r="F244" s="91">
        <f t="shared" si="23"/>
        <v>0</v>
      </c>
      <c r="G244" s="155"/>
      <c r="H244" s="95" t="s">
        <v>994</v>
      </c>
      <c r="I244" s="92" t="str">
        <f>VLOOKUP(H244,Presupuesto!$B$11:$C$565,2,0)</f>
        <v>EQUIPOS VARIOS DE OFICINA</v>
      </c>
      <c r="J244" s="92" t="str">
        <f t="shared" si="22"/>
        <v>Lo Esencial de la UNAH para la Construcción de Ciudadanía</v>
      </c>
      <c r="K244" s="92" t="s">
        <v>405</v>
      </c>
    </row>
    <row r="245" spans="3:11">
      <c r="C245" s="93" t="s">
        <v>71</v>
      </c>
      <c r="D245" s="145"/>
      <c r="E245" s="94">
        <v>5000</v>
      </c>
      <c r="F245" s="91">
        <f t="shared" si="23"/>
        <v>0</v>
      </c>
      <c r="G245" s="155"/>
      <c r="H245" s="95" t="s">
        <v>994</v>
      </c>
      <c r="I245" s="92" t="str">
        <f>VLOOKUP(H245,Presupuesto!$B$11:$C$565,2,0)</f>
        <v>EQUIPOS VARIOS DE OFICINA</v>
      </c>
      <c r="J245" s="92" t="str">
        <f t="shared" si="22"/>
        <v>Lo Esencial de la UNAH para la Construcción de Ciudadanía</v>
      </c>
      <c r="K245" s="92" t="s">
        <v>401</v>
      </c>
    </row>
    <row r="246" spans="3:11" ht="15.75" thickBot="1">
      <c r="C246" s="96" t="s">
        <v>72</v>
      </c>
      <c r="D246" s="153"/>
      <c r="E246" s="98">
        <v>100000</v>
      </c>
      <c r="F246" s="99">
        <f t="shared" si="23"/>
        <v>0</v>
      </c>
      <c r="G246" s="156"/>
      <c r="H246" s="100" t="s">
        <v>994</v>
      </c>
      <c r="I246" s="100" t="str">
        <f>VLOOKUP(H246,Presupuesto!$B$11:$C$565,2,0)</f>
        <v>EQUIPOS VARIOS DE OFICINA</v>
      </c>
      <c r="J246" s="100" t="str">
        <f t="shared" si="22"/>
        <v>Lo Esencial de la UNAH para la Construcción de Ciudadanía</v>
      </c>
      <c r="K246" s="118" t="s">
        <v>396</v>
      </c>
    </row>
  </sheetData>
  <dataValidations count="4">
    <dataValidation type="list" allowBlank="1" showInputMessage="1" showErrorMessage="1" errorTitle="¡Ingreso Invalido!" error="Seleccione una opción de la lista" promptTitle="Tipo de Presupuesto" prompt="Seleccione una opción de la lista" sqref="G17:G26 G37:G46 G57:G66 G77:G86 G97:G106 G117:G126 G137:G146 G157:G166 G177:G186 G197:G206 G217:G226 G237:G246">
      <formula1>$R$2:$S$2</formula1>
    </dataValidation>
    <dataValidation type="list" allowBlank="1" showInputMessage="1" showErrorMessage="1" errorTitle="¡Ingreso Inválido!" error="Seleccione una opción de la lista" promptTitle="Mes Requerido" prompt="Seleccione el mes en el que requiere el recurso." sqref="K17:K26 K37:K46 K57:K66 K77:K86 K97:K106 K117:K126 K137:K146 K157:K166 K177:K186 K197:K206 K217:K226 K237:K246">
      <formula1>$U$2:$AF$2</formula1>
    </dataValidation>
    <dataValidation type="list" allowBlank="1" showInputMessage="1" showErrorMessage="1" errorTitle="¡Ingreso Inválido!" error="Seleccione una opción de la lista." promptTitle="Dimensión Estratégica" prompt="Seleccione una opción de la lista." sqref="J17:J26 J37:J46 J57:J66 J77:J86 J97:J106 J117:J126 J137:J146 J157:J166 J177:J186 J197:J206 J217:J226 J237:J246">
      <formula1>$A$2:$N$2</formula1>
    </dataValidation>
    <dataValidation type="list" allowBlank="1" showInputMessage="1" showErrorMessage="1" errorTitle="¡Ingreso Inválido!" error="Verifique el valor ingresado." promptTitle="Objeto de Gasto" prompt="Ingrese el Objeto de Gasto." sqref="H17:H26 H37:H46 H57:H66 H77:H86 H97:H106 H117:H126 H137:H146 H157:H166 H177:H186 H197:H206 H217:H226 H237:H246">
      <formula1>$A$1:$UI$1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FFFF00"/>
  </sheetPr>
  <dimension ref="A1:UI272"/>
  <sheetViews>
    <sheetView showGridLines="0" topLeftCell="A193" zoomScale="80" zoomScaleNormal="80" workbookViewId="0">
      <selection activeCell="D120" sqref="D120"/>
    </sheetView>
  </sheetViews>
  <sheetFormatPr baseColWidth="10" defaultColWidth="11.5703125" defaultRowHeight="15"/>
  <cols>
    <col min="1" max="1" width="5.7109375" style="79" customWidth="1"/>
    <col min="2" max="2" width="17" style="79" customWidth="1"/>
    <col min="3" max="3" width="46.85546875" style="79" bestFit="1" customWidth="1"/>
    <col min="4" max="4" width="23.7109375" style="79" bestFit="1" customWidth="1"/>
    <col min="5" max="6" width="13.85546875" style="79" customWidth="1"/>
    <col min="7" max="7" width="13.85546875" style="71" customWidth="1"/>
    <col min="8" max="8" width="16.42578125" style="79" customWidth="1"/>
    <col min="9" max="9" width="58.42578125" style="79" customWidth="1"/>
    <col min="10" max="10" width="22.42578125" style="79" bestFit="1" customWidth="1"/>
    <col min="11" max="11" width="11.5703125" style="79"/>
    <col min="12" max="12" width="15" style="79" customWidth="1"/>
    <col min="13" max="16384" width="11.5703125" style="79"/>
  </cols>
  <sheetData>
    <row r="1" spans="1:555" ht="26.25" hidden="1">
      <c r="A1" s="182" t="s">
        <v>253</v>
      </c>
      <c r="B1" s="185" t="s">
        <v>254</v>
      </c>
      <c r="C1" s="176" t="s">
        <v>255</v>
      </c>
      <c r="D1" s="176" t="s">
        <v>502</v>
      </c>
      <c r="E1" s="176" t="s">
        <v>504</v>
      </c>
      <c r="F1" s="176" t="s">
        <v>506</v>
      </c>
      <c r="G1" s="176" t="s">
        <v>508</v>
      </c>
      <c r="H1" s="176" t="s">
        <v>510</v>
      </c>
      <c r="I1" s="176" t="s">
        <v>512</v>
      </c>
      <c r="J1" s="176" t="s">
        <v>256</v>
      </c>
      <c r="K1" s="176" t="s">
        <v>515</v>
      </c>
      <c r="L1" s="176" t="s">
        <v>257</v>
      </c>
      <c r="M1" s="176" t="s">
        <v>517</v>
      </c>
      <c r="N1" s="176" t="s">
        <v>519</v>
      </c>
      <c r="O1" s="176" t="s">
        <v>521</v>
      </c>
      <c r="P1" s="176" t="s">
        <v>258</v>
      </c>
      <c r="Q1" s="176" t="s">
        <v>522</v>
      </c>
      <c r="R1" s="176" t="s">
        <v>525</v>
      </c>
      <c r="S1" s="176" t="s">
        <v>259</v>
      </c>
      <c r="T1" s="176" t="s">
        <v>527</v>
      </c>
      <c r="U1" s="176" t="s">
        <v>260</v>
      </c>
      <c r="V1" s="176" t="s">
        <v>528</v>
      </c>
      <c r="W1" s="176" t="s">
        <v>529</v>
      </c>
      <c r="X1" s="176" t="s">
        <v>533</v>
      </c>
      <c r="Y1" s="176" t="s">
        <v>276</v>
      </c>
      <c r="Z1" s="176" t="s">
        <v>534</v>
      </c>
      <c r="AA1" s="176" t="s">
        <v>536</v>
      </c>
      <c r="AB1" s="176" t="s">
        <v>538</v>
      </c>
      <c r="AC1" s="176" t="s">
        <v>277</v>
      </c>
      <c r="AD1" s="176" t="s">
        <v>540</v>
      </c>
      <c r="AE1" s="176" t="s">
        <v>542</v>
      </c>
      <c r="AF1" s="176" t="s">
        <v>544</v>
      </c>
      <c r="AG1" s="176" t="s">
        <v>546</v>
      </c>
      <c r="AH1" s="176" t="s">
        <v>252</v>
      </c>
      <c r="AI1" s="176" t="s">
        <v>548</v>
      </c>
      <c r="AJ1" s="185" t="s">
        <v>261</v>
      </c>
      <c r="AK1" s="176" t="s">
        <v>550</v>
      </c>
      <c r="AL1" s="176" t="s">
        <v>262</v>
      </c>
      <c r="AM1" s="176" t="s">
        <v>552</v>
      </c>
      <c r="AN1" s="176" t="s">
        <v>554</v>
      </c>
      <c r="AO1" s="176" t="s">
        <v>263</v>
      </c>
      <c r="AP1" s="176" t="s">
        <v>556</v>
      </c>
      <c r="AQ1" s="176" t="s">
        <v>558</v>
      </c>
      <c r="AR1" s="176" t="s">
        <v>264</v>
      </c>
      <c r="AS1" s="176" t="s">
        <v>559</v>
      </c>
      <c r="AT1" s="176" t="s">
        <v>561</v>
      </c>
      <c r="AU1" s="176" t="s">
        <v>562</v>
      </c>
      <c r="AV1" s="176" t="s">
        <v>563</v>
      </c>
      <c r="AW1" s="176" t="s">
        <v>565</v>
      </c>
      <c r="AX1" s="176" t="s">
        <v>567</v>
      </c>
      <c r="AY1" s="176" t="s">
        <v>568</v>
      </c>
      <c r="AZ1" s="176" t="s">
        <v>265</v>
      </c>
      <c r="BA1" s="176" t="s">
        <v>570</v>
      </c>
      <c r="BB1" s="176" t="s">
        <v>572</v>
      </c>
      <c r="BC1" s="176" t="s">
        <v>574</v>
      </c>
      <c r="BD1" s="176" t="s">
        <v>576</v>
      </c>
      <c r="BE1" s="176" t="s">
        <v>578</v>
      </c>
      <c r="BF1" s="176" t="s">
        <v>580</v>
      </c>
      <c r="BG1" s="176" t="s">
        <v>582</v>
      </c>
      <c r="BH1" s="176" t="s">
        <v>584</v>
      </c>
      <c r="BI1" s="176" t="s">
        <v>278</v>
      </c>
      <c r="BJ1" s="176" t="s">
        <v>586</v>
      </c>
      <c r="BK1" s="176" t="s">
        <v>588</v>
      </c>
      <c r="BL1" s="176" t="s">
        <v>590</v>
      </c>
      <c r="BM1" s="176" t="s">
        <v>592</v>
      </c>
      <c r="BN1" s="176" t="s">
        <v>594</v>
      </c>
      <c r="BO1" s="176" t="s">
        <v>596</v>
      </c>
      <c r="BP1" s="176" t="s">
        <v>598</v>
      </c>
      <c r="BQ1" s="176" t="s">
        <v>600</v>
      </c>
      <c r="BR1" s="176" t="s">
        <v>602</v>
      </c>
      <c r="BS1" s="176" t="s">
        <v>604</v>
      </c>
      <c r="BT1" s="185" t="s">
        <v>266</v>
      </c>
      <c r="BU1" s="176" t="s">
        <v>267</v>
      </c>
      <c r="BV1" s="176" t="s">
        <v>606</v>
      </c>
      <c r="BW1" s="176" t="s">
        <v>268</v>
      </c>
      <c r="BX1" s="176" t="s">
        <v>608</v>
      </c>
      <c r="BY1" s="176" t="s">
        <v>610</v>
      </c>
      <c r="BZ1" s="185" t="s">
        <v>269</v>
      </c>
      <c r="CA1" s="176" t="s">
        <v>270</v>
      </c>
      <c r="CB1" s="176" t="s">
        <v>612</v>
      </c>
      <c r="CC1" s="176" t="s">
        <v>271</v>
      </c>
      <c r="CD1" s="176" t="s">
        <v>614</v>
      </c>
      <c r="CE1" s="176" t="s">
        <v>616</v>
      </c>
      <c r="CF1" s="176" t="s">
        <v>618</v>
      </c>
      <c r="CG1" s="185" t="s">
        <v>272</v>
      </c>
      <c r="CH1" s="176" t="s">
        <v>624</v>
      </c>
      <c r="CI1" s="176" t="s">
        <v>626</v>
      </c>
      <c r="CJ1" s="176" t="s">
        <v>273</v>
      </c>
      <c r="CK1" s="176" t="s">
        <v>620</v>
      </c>
      <c r="CL1" s="176" t="s">
        <v>622</v>
      </c>
      <c r="CM1" s="176" t="s">
        <v>274</v>
      </c>
      <c r="CN1" s="176" t="s">
        <v>628</v>
      </c>
      <c r="CO1" s="176" t="s">
        <v>275</v>
      </c>
      <c r="CP1" s="176" t="s">
        <v>629</v>
      </c>
      <c r="CQ1" s="173" t="s">
        <v>279</v>
      </c>
      <c r="CR1" s="185" t="s">
        <v>280</v>
      </c>
      <c r="CS1" s="176" t="s">
        <v>630</v>
      </c>
      <c r="CT1" s="176" t="s">
        <v>631</v>
      </c>
      <c r="CU1" s="176" t="s">
        <v>633</v>
      </c>
      <c r="CV1" s="176" t="s">
        <v>281</v>
      </c>
      <c r="CW1" s="176" t="s">
        <v>635</v>
      </c>
      <c r="CX1" s="176" t="s">
        <v>637</v>
      </c>
      <c r="CY1" s="176" t="s">
        <v>639</v>
      </c>
      <c r="CZ1" s="176" t="s">
        <v>641</v>
      </c>
      <c r="DA1" s="176" t="s">
        <v>643</v>
      </c>
      <c r="DB1" s="176" t="s">
        <v>645</v>
      </c>
      <c r="DC1" s="185" t="s">
        <v>282</v>
      </c>
      <c r="DD1" s="176" t="s">
        <v>283</v>
      </c>
      <c r="DE1" s="176" t="s">
        <v>647</v>
      </c>
      <c r="DF1" s="176" t="s">
        <v>284</v>
      </c>
      <c r="DG1" s="176" t="s">
        <v>649</v>
      </c>
      <c r="DH1" s="176" t="s">
        <v>651</v>
      </c>
      <c r="DI1" s="176" t="s">
        <v>653</v>
      </c>
      <c r="DJ1" s="176" t="s">
        <v>655</v>
      </c>
      <c r="DK1" s="176" t="s">
        <v>657</v>
      </c>
      <c r="DL1" s="176" t="s">
        <v>659</v>
      </c>
      <c r="DM1" s="176" t="s">
        <v>661</v>
      </c>
      <c r="DN1" s="176" t="s">
        <v>285</v>
      </c>
      <c r="DO1" s="176" t="s">
        <v>663</v>
      </c>
      <c r="DP1" s="176" t="s">
        <v>665</v>
      </c>
      <c r="DQ1" s="176" t="s">
        <v>667</v>
      </c>
      <c r="DR1" s="185" t="s">
        <v>286</v>
      </c>
      <c r="DS1" s="176" t="s">
        <v>669</v>
      </c>
      <c r="DT1" s="176" t="s">
        <v>287</v>
      </c>
      <c r="DU1" s="176" t="s">
        <v>671</v>
      </c>
      <c r="DV1" s="176" t="s">
        <v>288</v>
      </c>
      <c r="DW1" s="176" t="s">
        <v>673</v>
      </c>
      <c r="DX1" s="176" t="s">
        <v>675</v>
      </c>
      <c r="DY1" s="176" t="s">
        <v>677</v>
      </c>
      <c r="DZ1" s="176" t="s">
        <v>679</v>
      </c>
      <c r="EA1" s="176" t="s">
        <v>681</v>
      </c>
      <c r="EB1" s="176" t="s">
        <v>683</v>
      </c>
      <c r="EC1" s="176" t="s">
        <v>685</v>
      </c>
      <c r="ED1" s="176" t="s">
        <v>687</v>
      </c>
      <c r="EE1" s="176" t="s">
        <v>689</v>
      </c>
      <c r="EF1" s="176" t="s">
        <v>691</v>
      </c>
      <c r="EG1" s="176" t="s">
        <v>693</v>
      </c>
      <c r="EH1" s="185" t="s">
        <v>289</v>
      </c>
      <c r="EI1" s="176" t="s">
        <v>695</v>
      </c>
      <c r="EJ1" s="176" t="s">
        <v>290</v>
      </c>
      <c r="EK1" s="176" t="s">
        <v>697</v>
      </c>
      <c r="EL1" s="176" t="s">
        <v>699</v>
      </c>
      <c r="EM1" s="176" t="s">
        <v>291</v>
      </c>
      <c r="EN1" s="176" t="s">
        <v>701</v>
      </c>
      <c r="EO1" s="176" t="s">
        <v>703</v>
      </c>
      <c r="EP1" s="176" t="s">
        <v>292</v>
      </c>
      <c r="EQ1" s="176" t="s">
        <v>705</v>
      </c>
      <c r="ER1" s="176" t="s">
        <v>707</v>
      </c>
      <c r="ES1" s="176" t="s">
        <v>709</v>
      </c>
      <c r="ET1" s="176" t="s">
        <v>293</v>
      </c>
      <c r="EU1" s="176" t="s">
        <v>711</v>
      </c>
      <c r="EV1" s="176" t="s">
        <v>713</v>
      </c>
      <c r="EW1" s="185" t="s">
        <v>294</v>
      </c>
      <c r="EX1" s="176" t="s">
        <v>295</v>
      </c>
      <c r="EY1" s="176" t="s">
        <v>715</v>
      </c>
      <c r="EZ1" s="176" t="s">
        <v>717</v>
      </c>
      <c r="FA1" s="176" t="s">
        <v>719</v>
      </c>
      <c r="FB1" s="176" t="s">
        <v>721</v>
      </c>
      <c r="FC1" s="176" t="s">
        <v>296</v>
      </c>
      <c r="FD1" s="176" t="s">
        <v>723</v>
      </c>
      <c r="FE1" s="176" t="s">
        <v>725</v>
      </c>
      <c r="FF1" s="176" t="s">
        <v>727</v>
      </c>
      <c r="FG1" s="176" t="s">
        <v>729</v>
      </c>
      <c r="FH1" s="176" t="s">
        <v>731</v>
      </c>
      <c r="FI1" s="176" t="s">
        <v>297</v>
      </c>
      <c r="FJ1" s="176" t="s">
        <v>734</v>
      </c>
      <c r="FK1" s="176" t="s">
        <v>298</v>
      </c>
      <c r="FL1" s="176" t="s">
        <v>737</v>
      </c>
      <c r="FM1" s="176" t="s">
        <v>738</v>
      </c>
      <c r="FN1" s="176" t="s">
        <v>740</v>
      </c>
      <c r="FO1" s="176" t="s">
        <v>299</v>
      </c>
      <c r="FP1" s="176" t="s">
        <v>743</v>
      </c>
      <c r="FQ1" s="176" t="s">
        <v>744</v>
      </c>
      <c r="FR1" s="176" t="s">
        <v>746</v>
      </c>
      <c r="FS1" s="176" t="s">
        <v>300</v>
      </c>
      <c r="FT1" s="176" t="s">
        <v>749</v>
      </c>
      <c r="FU1" s="176" t="s">
        <v>751</v>
      </c>
      <c r="FV1" s="176" t="s">
        <v>753</v>
      </c>
      <c r="FW1" s="185" t="s">
        <v>301</v>
      </c>
      <c r="FX1" s="185" t="s">
        <v>302</v>
      </c>
      <c r="FY1" s="176" t="s">
        <v>308</v>
      </c>
      <c r="FZ1" s="176" t="s">
        <v>755</v>
      </c>
      <c r="GA1" s="176" t="s">
        <v>757</v>
      </c>
      <c r="GB1" s="176" t="s">
        <v>759</v>
      </c>
      <c r="GC1" s="176" t="s">
        <v>761</v>
      </c>
      <c r="GD1" s="176" t="s">
        <v>763</v>
      </c>
      <c r="GE1" s="176" t="s">
        <v>765</v>
      </c>
      <c r="GF1" s="185" t="s">
        <v>303</v>
      </c>
      <c r="GG1" s="176" t="s">
        <v>309</v>
      </c>
      <c r="GH1" s="176" t="s">
        <v>767</v>
      </c>
      <c r="GI1" s="176" t="s">
        <v>769</v>
      </c>
      <c r="GJ1" s="176" t="s">
        <v>770</v>
      </c>
      <c r="GK1" s="176" t="s">
        <v>310</v>
      </c>
      <c r="GL1" s="176" t="s">
        <v>773</v>
      </c>
      <c r="GM1" s="176" t="s">
        <v>774</v>
      </c>
      <c r="GN1" s="185" t="s">
        <v>304</v>
      </c>
      <c r="GO1" s="176" t="s">
        <v>305</v>
      </c>
      <c r="GP1" s="176" t="s">
        <v>776</v>
      </c>
      <c r="GQ1" s="176" t="s">
        <v>778</v>
      </c>
      <c r="GR1" s="176" t="s">
        <v>780</v>
      </c>
      <c r="GS1" s="176" t="s">
        <v>782</v>
      </c>
      <c r="GT1" s="176" t="s">
        <v>784</v>
      </c>
      <c r="GU1" s="185" t="s">
        <v>306</v>
      </c>
      <c r="GV1" s="176" t="s">
        <v>307</v>
      </c>
      <c r="GW1" s="176" t="s">
        <v>786</v>
      </c>
      <c r="GX1" s="176" t="s">
        <v>788</v>
      </c>
      <c r="GY1" s="176" t="s">
        <v>790</v>
      </c>
      <c r="GZ1" s="176" t="s">
        <v>792</v>
      </c>
      <c r="HA1" s="176" t="s">
        <v>794</v>
      </c>
      <c r="HB1" s="176" t="s">
        <v>796</v>
      </c>
      <c r="HC1" s="173" t="s">
        <v>311</v>
      </c>
      <c r="HD1" s="185" t="s">
        <v>312</v>
      </c>
      <c r="HE1" s="176" t="s">
        <v>313</v>
      </c>
      <c r="HF1" s="176" t="s">
        <v>798</v>
      </c>
      <c r="HG1" s="176" t="s">
        <v>800</v>
      </c>
      <c r="HH1" s="176" t="s">
        <v>802</v>
      </c>
      <c r="HI1" s="176" t="s">
        <v>804</v>
      </c>
      <c r="HJ1" s="176" t="s">
        <v>314</v>
      </c>
      <c r="HK1" s="176" t="s">
        <v>807</v>
      </c>
      <c r="HL1" s="176" t="s">
        <v>331</v>
      </c>
      <c r="HM1" s="176" t="s">
        <v>845</v>
      </c>
      <c r="HN1" s="176" t="s">
        <v>847</v>
      </c>
      <c r="HO1" s="176" t="s">
        <v>849</v>
      </c>
      <c r="HP1" s="185" t="s">
        <v>315</v>
      </c>
      <c r="HQ1" s="176" t="s">
        <v>809</v>
      </c>
      <c r="HR1" s="176" t="s">
        <v>811</v>
      </c>
      <c r="HS1" s="176" t="s">
        <v>316</v>
      </c>
      <c r="HT1" s="176" t="s">
        <v>814</v>
      </c>
      <c r="HU1" s="176" t="s">
        <v>816</v>
      </c>
      <c r="HV1" s="176" t="s">
        <v>817</v>
      </c>
      <c r="HW1" s="176" t="s">
        <v>819</v>
      </c>
      <c r="HX1" s="185" t="s">
        <v>317</v>
      </c>
      <c r="HY1" s="176" t="s">
        <v>821</v>
      </c>
      <c r="HZ1" s="176" t="s">
        <v>823</v>
      </c>
      <c r="IA1" s="176" t="s">
        <v>825</v>
      </c>
      <c r="IB1" s="176" t="s">
        <v>318</v>
      </c>
      <c r="IC1" s="176" t="s">
        <v>827</v>
      </c>
      <c r="ID1" s="176" t="s">
        <v>829</v>
      </c>
      <c r="IE1" s="176" t="s">
        <v>319</v>
      </c>
      <c r="IF1" s="176" t="s">
        <v>831</v>
      </c>
      <c r="IG1" s="176" t="s">
        <v>833</v>
      </c>
      <c r="IH1" s="176" t="s">
        <v>320</v>
      </c>
      <c r="II1" s="176" t="s">
        <v>835</v>
      </c>
      <c r="IJ1" s="176" t="s">
        <v>837</v>
      </c>
      <c r="IK1" s="176" t="s">
        <v>839</v>
      </c>
      <c r="IL1" s="176" t="s">
        <v>841</v>
      </c>
      <c r="IM1" s="176" t="s">
        <v>321</v>
      </c>
      <c r="IN1" s="176" t="s">
        <v>843</v>
      </c>
      <c r="IO1" s="185" t="s">
        <v>322</v>
      </c>
      <c r="IP1" s="176" t="s">
        <v>851</v>
      </c>
      <c r="IQ1" s="176" t="s">
        <v>853</v>
      </c>
      <c r="IR1" s="176" t="s">
        <v>323</v>
      </c>
      <c r="IS1" s="176" t="s">
        <v>855</v>
      </c>
      <c r="IT1" s="176" t="s">
        <v>857</v>
      </c>
      <c r="IU1" s="176" t="s">
        <v>859</v>
      </c>
      <c r="IV1" s="185" t="s">
        <v>324</v>
      </c>
      <c r="IW1" s="176" t="s">
        <v>861</v>
      </c>
      <c r="IX1" s="176" t="s">
        <v>325</v>
      </c>
      <c r="IY1" s="176" t="s">
        <v>864</v>
      </c>
      <c r="IZ1" s="176" t="s">
        <v>866</v>
      </c>
      <c r="JA1" s="176" t="s">
        <v>868</v>
      </c>
      <c r="JB1" s="176" t="s">
        <v>870</v>
      </c>
      <c r="JC1" s="176" t="s">
        <v>872</v>
      </c>
      <c r="JD1" s="176" t="s">
        <v>874</v>
      </c>
      <c r="JE1" s="176" t="s">
        <v>326</v>
      </c>
      <c r="JF1" s="176" t="s">
        <v>877</v>
      </c>
      <c r="JG1" s="176" t="s">
        <v>879</v>
      </c>
      <c r="JH1" s="176" t="s">
        <v>881</v>
      </c>
      <c r="JI1" s="176" t="s">
        <v>883</v>
      </c>
      <c r="JJ1" s="176" t="s">
        <v>885</v>
      </c>
      <c r="JK1" s="176" t="s">
        <v>887</v>
      </c>
      <c r="JL1" s="176" t="s">
        <v>889</v>
      </c>
      <c r="JM1" s="176" t="s">
        <v>891</v>
      </c>
      <c r="JN1" s="176" t="s">
        <v>327</v>
      </c>
      <c r="JO1" s="176" t="s">
        <v>894</v>
      </c>
      <c r="JP1" s="176" t="s">
        <v>896</v>
      </c>
      <c r="JQ1" s="176" t="s">
        <v>898</v>
      </c>
      <c r="JR1" s="176" t="s">
        <v>900</v>
      </c>
      <c r="JS1" s="176" t="s">
        <v>901</v>
      </c>
      <c r="JT1" s="176" t="s">
        <v>903</v>
      </c>
      <c r="JU1" s="176" t="s">
        <v>905</v>
      </c>
      <c r="JV1" s="176" t="s">
        <v>907</v>
      </c>
      <c r="JW1" s="176" t="s">
        <v>909</v>
      </c>
      <c r="JX1" s="176" t="s">
        <v>911</v>
      </c>
      <c r="JY1" s="176" t="s">
        <v>913</v>
      </c>
      <c r="JZ1" s="176" t="s">
        <v>915</v>
      </c>
      <c r="KA1" s="176" t="s">
        <v>917</v>
      </c>
      <c r="KB1" s="176" t="s">
        <v>919</v>
      </c>
      <c r="KC1" s="176" t="s">
        <v>921</v>
      </c>
      <c r="KD1" s="176" t="s">
        <v>923</v>
      </c>
      <c r="KE1" s="176" t="s">
        <v>925</v>
      </c>
      <c r="KF1" s="176" t="s">
        <v>927</v>
      </c>
      <c r="KG1" s="176" t="s">
        <v>929</v>
      </c>
      <c r="KH1" s="176" t="s">
        <v>931</v>
      </c>
      <c r="KI1" s="176" t="s">
        <v>933</v>
      </c>
      <c r="KJ1" s="176" t="s">
        <v>935</v>
      </c>
      <c r="KK1" s="176" t="s">
        <v>937</v>
      </c>
      <c r="KL1" s="176" t="s">
        <v>939</v>
      </c>
      <c r="KM1" s="176" t="s">
        <v>941</v>
      </c>
      <c r="KN1" s="176" t="s">
        <v>943</v>
      </c>
      <c r="KO1" s="185" t="s">
        <v>328</v>
      </c>
      <c r="KP1" s="176" t="s">
        <v>945</v>
      </c>
      <c r="KQ1" s="176" t="s">
        <v>329</v>
      </c>
      <c r="KR1" s="176" t="s">
        <v>948</v>
      </c>
      <c r="KS1" s="176" t="s">
        <v>950</v>
      </c>
      <c r="KT1" s="176" t="s">
        <v>952</v>
      </c>
      <c r="KU1" s="176" t="s">
        <v>954</v>
      </c>
      <c r="KV1" s="176" t="s">
        <v>330</v>
      </c>
      <c r="KW1" s="176" t="s">
        <v>957</v>
      </c>
      <c r="KX1" s="176" t="s">
        <v>959</v>
      </c>
      <c r="KY1" s="176" t="s">
        <v>961</v>
      </c>
      <c r="KZ1" s="176" t="s">
        <v>963</v>
      </c>
      <c r="LA1" s="176" t="s">
        <v>965</v>
      </c>
      <c r="LB1" s="176" t="s">
        <v>967</v>
      </c>
      <c r="LC1" s="176" t="s">
        <v>969</v>
      </c>
      <c r="LD1" s="173" t="s">
        <v>332</v>
      </c>
      <c r="LE1" s="185" t="s">
        <v>333</v>
      </c>
      <c r="LF1" s="176" t="s">
        <v>334</v>
      </c>
      <c r="LG1" s="176" t="s">
        <v>348</v>
      </c>
      <c r="LH1" s="176" t="s">
        <v>971</v>
      </c>
      <c r="LI1" s="176" t="s">
        <v>973</v>
      </c>
      <c r="LJ1" s="176" t="s">
        <v>975</v>
      </c>
      <c r="LK1" s="176" t="s">
        <v>977</v>
      </c>
      <c r="LL1" s="176" t="s">
        <v>349</v>
      </c>
      <c r="LM1" s="176" t="s">
        <v>979</v>
      </c>
      <c r="LN1" s="176" t="s">
        <v>350</v>
      </c>
      <c r="LO1" s="176" t="s">
        <v>981</v>
      </c>
      <c r="LP1" s="176" t="s">
        <v>335</v>
      </c>
      <c r="LQ1" s="176" t="s">
        <v>983</v>
      </c>
      <c r="LR1" s="176" t="s">
        <v>351</v>
      </c>
      <c r="LS1" s="176" t="s">
        <v>985</v>
      </c>
      <c r="LT1" s="176" t="s">
        <v>987</v>
      </c>
      <c r="LU1" s="176" t="s">
        <v>352</v>
      </c>
      <c r="LV1" s="185" t="s">
        <v>336</v>
      </c>
      <c r="LW1" s="176" t="s">
        <v>337</v>
      </c>
      <c r="LX1" s="176" t="s">
        <v>989</v>
      </c>
      <c r="LY1" s="176" t="s">
        <v>991</v>
      </c>
      <c r="LZ1" s="176" t="s">
        <v>992</v>
      </c>
      <c r="MA1" s="176" t="s">
        <v>994</v>
      </c>
      <c r="MB1" s="176" t="s">
        <v>995</v>
      </c>
      <c r="MC1" s="176" t="s">
        <v>997</v>
      </c>
      <c r="MD1" s="176" t="s">
        <v>999</v>
      </c>
      <c r="ME1" s="176" t="s">
        <v>1001</v>
      </c>
      <c r="MF1" s="176" t="s">
        <v>1003</v>
      </c>
      <c r="MG1" s="176" t="s">
        <v>338</v>
      </c>
      <c r="MH1" s="176" t="s">
        <v>1006</v>
      </c>
      <c r="MI1" s="176" t="s">
        <v>1007</v>
      </c>
      <c r="MJ1" s="176" t="s">
        <v>1009</v>
      </c>
      <c r="MK1" s="176" t="s">
        <v>339</v>
      </c>
      <c r="ML1" s="176" t="s">
        <v>1012</v>
      </c>
      <c r="MM1" s="176" t="s">
        <v>1013</v>
      </c>
      <c r="MN1" s="176" t="s">
        <v>1015</v>
      </c>
      <c r="MO1" s="176" t="s">
        <v>1017</v>
      </c>
      <c r="MP1" s="176" t="s">
        <v>340</v>
      </c>
      <c r="MQ1" s="176" t="s">
        <v>1020</v>
      </c>
      <c r="MR1" s="176" t="s">
        <v>1022</v>
      </c>
      <c r="MS1" s="176" t="s">
        <v>1024</v>
      </c>
      <c r="MT1" s="176" t="s">
        <v>1026</v>
      </c>
      <c r="MU1" s="176" t="s">
        <v>341</v>
      </c>
      <c r="MV1" s="176" t="s">
        <v>1029</v>
      </c>
      <c r="MW1" s="176" t="s">
        <v>1031</v>
      </c>
      <c r="MX1" s="176" t="s">
        <v>1033</v>
      </c>
      <c r="MY1" s="176" t="s">
        <v>1035</v>
      </c>
      <c r="MZ1" s="176" t="s">
        <v>1037</v>
      </c>
      <c r="NA1" s="176" t="s">
        <v>1039</v>
      </c>
      <c r="NB1" s="176" t="s">
        <v>1041</v>
      </c>
      <c r="NC1" s="176" t="s">
        <v>1043</v>
      </c>
      <c r="ND1" s="176" t="s">
        <v>1045</v>
      </c>
      <c r="NE1" s="176" t="s">
        <v>1047</v>
      </c>
      <c r="NF1" s="176" t="s">
        <v>1049</v>
      </c>
      <c r="NG1" s="176" t="s">
        <v>1050</v>
      </c>
      <c r="NH1" s="185" t="s">
        <v>342</v>
      </c>
      <c r="NI1" s="176" t="s">
        <v>343</v>
      </c>
      <c r="NJ1" s="176" t="s">
        <v>1052</v>
      </c>
      <c r="NK1" s="176" t="s">
        <v>1054</v>
      </c>
      <c r="NL1" s="176" t="s">
        <v>1056</v>
      </c>
      <c r="NM1" s="176" t="s">
        <v>1058</v>
      </c>
      <c r="NN1" s="185" t="s">
        <v>344</v>
      </c>
      <c r="NO1" s="176" t="s">
        <v>345</v>
      </c>
      <c r="NP1" s="176" t="s">
        <v>1059</v>
      </c>
      <c r="NQ1" s="176" t="s">
        <v>346</v>
      </c>
      <c r="NR1" s="176" t="s">
        <v>1061</v>
      </c>
      <c r="NS1" s="176" t="s">
        <v>1063</v>
      </c>
      <c r="NT1" s="176" t="s">
        <v>347</v>
      </c>
      <c r="NU1" s="176" t="s">
        <v>1065</v>
      </c>
      <c r="NV1" s="173" t="s">
        <v>353</v>
      </c>
      <c r="NW1" s="185" t="s">
        <v>354</v>
      </c>
      <c r="NX1" s="176" t="s">
        <v>355</v>
      </c>
      <c r="NY1" s="176" t="s">
        <v>1068</v>
      </c>
      <c r="NZ1" s="176" t="s">
        <v>1070</v>
      </c>
      <c r="OA1" s="176" t="s">
        <v>356</v>
      </c>
      <c r="OB1" s="176" t="s">
        <v>366</v>
      </c>
      <c r="OC1" s="176" t="s">
        <v>1072</v>
      </c>
      <c r="OD1" s="176" t="s">
        <v>1074</v>
      </c>
      <c r="OE1" s="176" t="s">
        <v>1076</v>
      </c>
      <c r="OF1" s="176" t="s">
        <v>1078</v>
      </c>
      <c r="OG1" s="176" t="s">
        <v>1080</v>
      </c>
      <c r="OH1" s="176" t="s">
        <v>1082</v>
      </c>
      <c r="OI1" s="176" t="s">
        <v>1084</v>
      </c>
      <c r="OJ1" s="176" t="s">
        <v>1086</v>
      </c>
      <c r="OK1" s="176" t="s">
        <v>1088</v>
      </c>
      <c r="OL1" s="176" t="s">
        <v>1090</v>
      </c>
      <c r="OM1" s="176" t="s">
        <v>1092</v>
      </c>
      <c r="ON1" s="176" t="s">
        <v>1094</v>
      </c>
      <c r="OO1" s="176" t="s">
        <v>1096</v>
      </c>
      <c r="OP1" s="176" t="s">
        <v>1098</v>
      </c>
      <c r="OQ1" s="176" t="s">
        <v>1100</v>
      </c>
      <c r="OR1" s="176" t="s">
        <v>1102</v>
      </c>
      <c r="OS1" s="176" t="s">
        <v>1104</v>
      </c>
      <c r="OT1" s="176" t="s">
        <v>1106</v>
      </c>
      <c r="OU1" s="176" t="s">
        <v>1108</v>
      </c>
      <c r="OV1" s="176" t="s">
        <v>1110</v>
      </c>
      <c r="OW1" s="176" t="s">
        <v>1112</v>
      </c>
      <c r="OX1" s="176" t="s">
        <v>1114</v>
      </c>
      <c r="OY1" s="176" t="s">
        <v>367</v>
      </c>
      <c r="OZ1" s="176" t="s">
        <v>1117</v>
      </c>
      <c r="PA1" s="176" t="s">
        <v>1119</v>
      </c>
      <c r="PB1" s="176" t="s">
        <v>1120</v>
      </c>
      <c r="PC1" s="176" t="s">
        <v>1122</v>
      </c>
      <c r="PD1" s="176" t="s">
        <v>1124</v>
      </c>
      <c r="PE1" s="176" t="s">
        <v>1126</v>
      </c>
      <c r="PF1" s="176" t="s">
        <v>1128</v>
      </c>
      <c r="PG1" s="176" t="s">
        <v>1130</v>
      </c>
      <c r="PH1" s="176" t="s">
        <v>1132</v>
      </c>
      <c r="PI1" s="176" t="s">
        <v>1134</v>
      </c>
      <c r="PJ1" s="176" t="s">
        <v>1136</v>
      </c>
      <c r="PK1" s="176" t="s">
        <v>1138</v>
      </c>
      <c r="PL1" s="176" t="s">
        <v>1140</v>
      </c>
      <c r="PM1" s="176" t="s">
        <v>1142</v>
      </c>
      <c r="PN1" s="176" t="s">
        <v>1144</v>
      </c>
      <c r="PO1" s="176" t="s">
        <v>1146</v>
      </c>
      <c r="PP1" s="176" t="s">
        <v>1148</v>
      </c>
      <c r="PQ1" s="176" t="s">
        <v>1150</v>
      </c>
      <c r="PR1" s="176" t="s">
        <v>1152</v>
      </c>
      <c r="PS1" s="176" t="s">
        <v>1154</v>
      </c>
      <c r="PT1" s="176" t="s">
        <v>1156</v>
      </c>
      <c r="PU1" s="176" t="s">
        <v>1158</v>
      </c>
      <c r="PV1" s="176" t="s">
        <v>1160</v>
      </c>
      <c r="PW1" s="176" t="s">
        <v>1162</v>
      </c>
      <c r="PX1" s="176" t="s">
        <v>1164</v>
      </c>
      <c r="PY1" s="176" t="s">
        <v>1166</v>
      </c>
      <c r="PZ1" s="176" t="s">
        <v>357</v>
      </c>
      <c r="QA1" s="176" t="s">
        <v>1168</v>
      </c>
      <c r="QB1" s="176" t="s">
        <v>1170</v>
      </c>
      <c r="QC1" s="176" t="s">
        <v>1172</v>
      </c>
      <c r="QD1" s="176" t="s">
        <v>1174</v>
      </c>
      <c r="QE1" s="176" t="s">
        <v>1176</v>
      </c>
      <c r="QF1" s="185" t="s">
        <v>358</v>
      </c>
      <c r="QG1" s="176" t="s">
        <v>359</v>
      </c>
      <c r="QH1" s="176" t="s">
        <v>1178</v>
      </c>
      <c r="QI1" s="176" t="s">
        <v>1180</v>
      </c>
      <c r="QJ1" s="176" t="s">
        <v>1182</v>
      </c>
      <c r="QK1" s="176" t="s">
        <v>1184</v>
      </c>
      <c r="QL1" s="176" t="s">
        <v>1186</v>
      </c>
      <c r="QM1" s="176" t="s">
        <v>1188</v>
      </c>
      <c r="QN1" s="185" t="s">
        <v>360</v>
      </c>
      <c r="QO1" s="176" t="s">
        <v>1190</v>
      </c>
      <c r="QP1" s="176" t="s">
        <v>361</v>
      </c>
      <c r="QQ1" s="176" t="s">
        <v>368</v>
      </c>
      <c r="QR1" s="176" t="s">
        <v>1192</v>
      </c>
      <c r="QS1" s="176" t="s">
        <v>1194</v>
      </c>
      <c r="QT1" s="176" t="s">
        <v>1196</v>
      </c>
      <c r="QU1" s="176" t="s">
        <v>1198</v>
      </c>
      <c r="QV1" s="176" t="s">
        <v>1200</v>
      </c>
      <c r="QW1" s="176" t="s">
        <v>1202</v>
      </c>
      <c r="QX1" s="176" t="s">
        <v>1204</v>
      </c>
      <c r="QY1" s="176" t="s">
        <v>1206</v>
      </c>
      <c r="QZ1" s="176" t="s">
        <v>1208</v>
      </c>
      <c r="RA1" s="176" t="s">
        <v>1210</v>
      </c>
      <c r="RB1" s="176" t="s">
        <v>1212</v>
      </c>
      <c r="RC1" s="176" t="s">
        <v>1214</v>
      </c>
      <c r="RD1" s="176" t="s">
        <v>1216</v>
      </c>
      <c r="RE1" s="176" t="s">
        <v>1218</v>
      </c>
      <c r="RF1" s="185" t="s">
        <v>362</v>
      </c>
      <c r="RG1" s="176" t="s">
        <v>363</v>
      </c>
      <c r="RH1" s="176" t="s">
        <v>1220</v>
      </c>
      <c r="RI1" s="176" t="s">
        <v>1222</v>
      </c>
      <c r="RJ1" s="185" t="s">
        <v>364</v>
      </c>
      <c r="RK1" s="176" t="s">
        <v>365</v>
      </c>
      <c r="RL1" s="176" t="s">
        <v>1224</v>
      </c>
      <c r="RM1" s="176" t="s">
        <v>1225</v>
      </c>
      <c r="RN1" s="176" t="s">
        <v>1226</v>
      </c>
      <c r="RO1" s="176" t="s">
        <v>1227</v>
      </c>
      <c r="RP1" s="176" t="s">
        <v>1229</v>
      </c>
      <c r="RQ1" s="176" t="s">
        <v>1230</v>
      </c>
      <c r="RR1" s="176" t="s">
        <v>1232</v>
      </c>
      <c r="RS1" s="176" t="s">
        <v>1233</v>
      </c>
      <c r="RT1" s="173" t="s">
        <v>369</v>
      </c>
      <c r="RU1" s="185" t="s">
        <v>370</v>
      </c>
      <c r="RV1" s="176" t="s">
        <v>371</v>
      </c>
      <c r="RW1" s="176" t="s">
        <v>1235</v>
      </c>
      <c r="RX1" s="176" t="s">
        <v>1237</v>
      </c>
      <c r="RY1" s="176" t="s">
        <v>372</v>
      </c>
      <c r="RZ1" s="176" t="s">
        <v>1239</v>
      </c>
      <c r="SA1" s="176" t="s">
        <v>1241</v>
      </c>
      <c r="SB1" s="176" t="s">
        <v>1243</v>
      </c>
      <c r="SC1" s="176" t="s">
        <v>1245</v>
      </c>
      <c r="SD1" s="185" t="s">
        <v>373</v>
      </c>
      <c r="SE1" s="176" t="s">
        <v>374</v>
      </c>
      <c r="SF1" s="176" t="s">
        <v>1247</v>
      </c>
      <c r="SG1" s="176" t="s">
        <v>1249</v>
      </c>
      <c r="SH1" s="176" t="s">
        <v>1251</v>
      </c>
      <c r="SI1" s="176" t="s">
        <v>1253</v>
      </c>
      <c r="SJ1" s="176" t="s">
        <v>1255</v>
      </c>
      <c r="SK1" s="176" t="s">
        <v>1257</v>
      </c>
      <c r="SL1" s="176" t="s">
        <v>1259</v>
      </c>
      <c r="SM1" s="176" t="s">
        <v>1261</v>
      </c>
      <c r="SN1" s="176" t="s">
        <v>1263</v>
      </c>
      <c r="SO1" s="176" t="s">
        <v>1265</v>
      </c>
      <c r="SP1" s="176" t="s">
        <v>1267</v>
      </c>
      <c r="SQ1" s="176" t="s">
        <v>1269</v>
      </c>
      <c r="SR1" s="176" t="s">
        <v>1271</v>
      </c>
      <c r="SS1" s="176" t="s">
        <v>1273</v>
      </c>
      <c r="ST1" s="176" t="s">
        <v>1275</v>
      </c>
      <c r="SU1" s="173" t="s">
        <v>375</v>
      </c>
      <c r="SV1" s="185" t="s">
        <v>376</v>
      </c>
      <c r="SW1" s="176" t="s">
        <v>377</v>
      </c>
      <c r="SX1" s="176" t="s">
        <v>1277</v>
      </c>
      <c r="SY1" s="176" t="s">
        <v>1279</v>
      </c>
      <c r="SZ1" s="176" t="s">
        <v>1281</v>
      </c>
      <c r="TA1" s="176" t="s">
        <v>1283</v>
      </c>
      <c r="TB1" s="176" t="s">
        <v>1285</v>
      </c>
      <c r="TC1" s="176" t="s">
        <v>378</v>
      </c>
      <c r="TD1" s="176" t="s">
        <v>1287</v>
      </c>
      <c r="TE1" s="176" t="s">
        <v>1289</v>
      </c>
      <c r="TF1" s="176" t="s">
        <v>1291</v>
      </c>
      <c r="TG1" s="176" t="s">
        <v>1293</v>
      </c>
      <c r="TH1" s="176" t="s">
        <v>1295</v>
      </c>
      <c r="TI1" s="176" t="s">
        <v>1297</v>
      </c>
      <c r="TJ1" s="185" t="s">
        <v>379</v>
      </c>
      <c r="TK1" s="176" t="s">
        <v>380</v>
      </c>
      <c r="TL1" s="176" t="s">
        <v>381</v>
      </c>
      <c r="TM1" s="176" t="s">
        <v>1299</v>
      </c>
      <c r="TN1" s="176" t="s">
        <v>1301</v>
      </c>
      <c r="TO1" s="176" t="s">
        <v>1302</v>
      </c>
      <c r="TP1" s="176" t="s">
        <v>1304</v>
      </c>
      <c r="TQ1" s="176" t="s">
        <v>1306</v>
      </c>
      <c r="TR1" s="176" t="s">
        <v>1308</v>
      </c>
      <c r="TS1" s="176" t="s">
        <v>1310</v>
      </c>
      <c r="TT1" s="176" t="s">
        <v>1312</v>
      </c>
      <c r="TU1" s="176" t="s">
        <v>1314</v>
      </c>
      <c r="TV1" s="176" t="s">
        <v>1316</v>
      </c>
      <c r="TW1" s="176" t="s">
        <v>1318</v>
      </c>
      <c r="TX1" s="176" t="s">
        <v>1320</v>
      </c>
      <c r="TY1" s="176" t="s">
        <v>1322</v>
      </c>
      <c r="TZ1" s="176" t="s">
        <v>1324</v>
      </c>
      <c r="UA1" s="176" t="s">
        <v>1326</v>
      </c>
      <c r="UB1" s="176" t="s">
        <v>1328</v>
      </c>
      <c r="UC1" s="173" t="s">
        <v>1330</v>
      </c>
      <c r="UD1" s="176" t="s">
        <v>1332</v>
      </c>
      <c r="UE1" s="176" t="s">
        <v>1334</v>
      </c>
      <c r="UF1" s="176" t="s">
        <v>1336</v>
      </c>
      <c r="UG1" s="176" t="s">
        <v>1338</v>
      </c>
      <c r="UH1" s="176" t="s">
        <v>1340</v>
      </c>
      <c r="UI1" s="179"/>
    </row>
    <row r="2" spans="1:555" s="116" customFormat="1" hidden="1">
      <c r="A2" s="116" t="s">
        <v>1371</v>
      </c>
      <c r="B2" s="116" t="s">
        <v>1373</v>
      </c>
      <c r="C2" s="116" t="s">
        <v>475</v>
      </c>
      <c r="D2" s="116" t="s">
        <v>1372</v>
      </c>
      <c r="E2" s="116" t="s">
        <v>1374</v>
      </c>
      <c r="F2" s="116" t="s">
        <v>476</v>
      </c>
      <c r="G2" s="154" t="s">
        <v>1375</v>
      </c>
      <c r="H2" s="116" t="s">
        <v>1376</v>
      </c>
      <c r="I2" s="116" t="s">
        <v>1377</v>
      </c>
      <c r="J2" s="116" t="s">
        <v>1378</v>
      </c>
      <c r="K2" s="116" t="s">
        <v>1379</v>
      </c>
      <c r="L2" s="116" t="s">
        <v>1380</v>
      </c>
      <c r="M2" s="116" t="s">
        <v>1381</v>
      </c>
      <c r="N2" s="116" t="s">
        <v>1382</v>
      </c>
      <c r="R2" s="116" t="s">
        <v>131</v>
      </c>
      <c r="S2" s="116" t="s">
        <v>1430</v>
      </c>
      <c r="U2" s="116" t="s">
        <v>396</v>
      </c>
      <c r="V2" s="116" t="s">
        <v>414</v>
      </c>
      <c r="W2" s="116" t="s">
        <v>397</v>
      </c>
      <c r="X2" s="116" t="s">
        <v>398</v>
      </c>
      <c r="Y2" s="116" t="s">
        <v>399</v>
      </c>
      <c r="Z2" s="116" t="s">
        <v>400</v>
      </c>
      <c r="AA2" s="116" t="s">
        <v>401</v>
      </c>
      <c r="AB2" s="116" t="s">
        <v>402</v>
      </c>
      <c r="AC2" s="116" t="s">
        <v>403</v>
      </c>
      <c r="AD2" s="116" t="s">
        <v>404</v>
      </c>
      <c r="AE2" s="116" t="s">
        <v>405</v>
      </c>
      <c r="AF2" s="116" t="s">
        <v>406</v>
      </c>
      <c r="AH2" s="116" t="s">
        <v>424</v>
      </c>
      <c r="AI2" s="116" t="s">
        <v>425</v>
      </c>
      <c r="AJ2" s="116" t="s">
        <v>426</v>
      </c>
      <c r="AK2" s="116" t="s">
        <v>427</v>
      </c>
      <c r="AL2" s="116" t="s">
        <v>428</v>
      </c>
      <c r="AM2" s="116" t="s">
        <v>431</v>
      </c>
      <c r="AN2" s="116" t="s">
        <v>429</v>
      </c>
      <c r="AO2" s="116" t="s">
        <v>430</v>
      </c>
      <c r="AP2" s="116" t="s">
        <v>432</v>
      </c>
      <c r="AQ2" s="116" t="s">
        <v>433</v>
      </c>
      <c r="AR2" s="116" t="s">
        <v>434</v>
      </c>
      <c r="AS2" s="116" t="s">
        <v>435</v>
      </c>
      <c r="AT2" s="116" t="s">
        <v>436</v>
      </c>
      <c r="AU2" s="116" t="s">
        <v>437</v>
      </c>
      <c r="AV2" s="116" t="s">
        <v>438</v>
      </c>
      <c r="AW2" s="116" t="s">
        <v>439</v>
      </c>
      <c r="AX2" s="116" t="s">
        <v>440</v>
      </c>
      <c r="AY2" s="116" t="s">
        <v>441</v>
      </c>
      <c r="AZ2" s="116" t="s">
        <v>442</v>
      </c>
      <c r="BA2" s="116" t="s">
        <v>443</v>
      </c>
      <c r="BB2" s="116" t="s">
        <v>444</v>
      </c>
      <c r="BC2" s="116" t="s">
        <v>445</v>
      </c>
      <c r="BD2" s="116" t="s">
        <v>446</v>
      </c>
      <c r="BE2" s="116" t="s">
        <v>447</v>
      </c>
      <c r="BF2" s="116" t="s">
        <v>448</v>
      </c>
      <c r="BG2" s="116" t="s">
        <v>449</v>
      </c>
      <c r="BH2" s="116" t="s">
        <v>450</v>
      </c>
      <c r="BI2" s="116" t="s">
        <v>451</v>
      </c>
      <c r="BJ2" s="116" t="s">
        <v>452</v>
      </c>
      <c r="BK2" s="116" t="s">
        <v>453</v>
      </c>
      <c r="BL2" s="116" t="s">
        <v>454</v>
      </c>
      <c r="BM2" s="116" t="s">
        <v>455</v>
      </c>
      <c r="BN2" s="116" t="s">
        <v>456</v>
      </c>
      <c r="BO2" s="116" t="s">
        <v>457</v>
      </c>
      <c r="BP2" s="116" t="s">
        <v>458</v>
      </c>
      <c r="BQ2" s="116" t="s">
        <v>459</v>
      </c>
      <c r="BR2" s="116" t="s">
        <v>460</v>
      </c>
      <c r="BS2" s="116" t="s">
        <v>461</v>
      </c>
      <c r="BT2" s="116" t="s">
        <v>462</v>
      </c>
      <c r="BU2" s="116" t="s">
        <v>463</v>
      </c>
      <c r="CB2" s="116" t="s">
        <v>1343</v>
      </c>
      <c r="CC2" s="116" t="s">
        <v>1344</v>
      </c>
      <c r="CD2" s="116" t="s">
        <v>1342</v>
      </c>
      <c r="CE2" s="116" t="s">
        <v>1345</v>
      </c>
    </row>
    <row r="3" spans="1:555" hidden="1">
      <c r="AH3" s="79">
        <v>2500</v>
      </c>
      <c r="AI3" s="79">
        <v>1900</v>
      </c>
      <c r="AJ3" s="79">
        <v>1650</v>
      </c>
      <c r="AK3" s="79">
        <v>1580</v>
      </c>
      <c r="AL3" s="79">
        <v>2250</v>
      </c>
      <c r="AM3" s="79">
        <v>1650</v>
      </c>
      <c r="AN3" s="79">
        <v>1400</v>
      </c>
      <c r="AO3" s="79">
        <v>1340</v>
      </c>
      <c r="AP3" s="79">
        <v>2000</v>
      </c>
      <c r="AQ3" s="79">
        <v>1400</v>
      </c>
      <c r="AR3" s="79">
        <v>1150</v>
      </c>
      <c r="AS3" s="79">
        <v>1100</v>
      </c>
      <c r="AT3" s="79">
        <v>1750</v>
      </c>
      <c r="AU3" s="79">
        <v>1150</v>
      </c>
      <c r="AV3" s="79">
        <v>900</v>
      </c>
      <c r="AW3" s="79">
        <v>860</v>
      </c>
      <c r="AX3" s="79">
        <v>1200</v>
      </c>
      <c r="AY3" s="79">
        <v>900</v>
      </c>
      <c r="AZ3" s="79">
        <v>650</v>
      </c>
      <c r="BA3" s="79">
        <v>620</v>
      </c>
      <c r="BB3" s="79">
        <v>5355</v>
      </c>
      <c r="BC3" s="79">
        <v>4935</v>
      </c>
      <c r="BD3" s="79">
        <v>6300</v>
      </c>
      <c r="BE3" s="79">
        <v>5880</v>
      </c>
      <c r="BF3" s="79">
        <v>4725</v>
      </c>
      <c r="BG3" s="79">
        <v>4305</v>
      </c>
      <c r="BH3" s="79">
        <v>5670</v>
      </c>
      <c r="BI3" s="79">
        <v>5250</v>
      </c>
      <c r="BJ3" s="79">
        <v>4095</v>
      </c>
      <c r="BK3" s="79">
        <v>3780</v>
      </c>
      <c r="BL3" s="79">
        <v>5040</v>
      </c>
      <c r="BM3" s="79">
        <v>4620</v>
      </c>
      <c r="BN3" s="79">
        <v>3465</v>
      </c>
      <c r="BO3" s="79">
        <v>3150</v>
      </c>
      <c r="BP3" s="79">
        <v>4410</v>
      </c>
      <c r="BQ3" s="79">
        <v>4095</v>
      </c>
      <c r="BR3" s="79">
        <v>3045</v>
      </c>
      <c r="BS3" s="79">
        <v>2835</v>
      </c>
      <c r="BT3" s="79">
        <v>3885</v>
      </c>
      <c r="BU3" s="79">
        <v>3570</v>
      </c>
      <c r="CB3" s="79">
        <v>35000</v>
      </c>
      <c r="CC3" s="79">
        <v>15000</v>
      </c>
      <c r="CD3" s="79">
        <v>35000</v>
      </c>
      <c r="CE3" s="79">
        <v>15000</v>
      </c>
    </row>
    <row r="4" spans="1:555" ht="15.75" thickBot="1"/>
    <row r="5" spans="1:555" ht="53.25" thickBot="1">
      <c r="C5" s="80" t="s">
        <v>385</v>
      </c>
      <c r="D5" s="193">
        <f>SUMIF(C:C,$C$10,D:D)</f>
        <v>6259340</v>
      </c>
    </row>
    <row r="8" spans="1:555">
      <c r="C8" s="101"/>
      <c r="D8" s="101"/>
      <c r="E8" s="101"/>
      <c r="F8" s="101"/>
      <c r="G8" s="72"/>
      <c r="H8" s="101"/>
      <c r="I8" s="101"/>
    </row>
    <row r="9" spans="1:555" ht="15.75" thickBot="1">
      <c r="C9" s="101"/>
      <c r="D9" s="101"/>
      <c r="E9" s="101"/>
      <c r="F9" s="101"/>
      <c r="G9" s="72"/>
      <c r="H9" s="101"/>
      <c r="I9" s="101"/>
    </row>
    <row r="10" spans="1:555" ht="15.75" thickBot="1">
      <c r="B10" s="87"/>
      <c r="C10" s="29" t="s">
        <v>43</v>
      </c>
      <c r="D10" s="102">
        <f>SUM(F17:F30)</f>
        <v>840</v>
      </c>
      <c r="F10" s="69"/>
      <c r="G10" s="73"/>
      <c r="H10" s="69"/>
      <c r="I10" s="69"/>
    </row>
    <row r="11" spans="1:555">
      <c r="B11" s="87"/>
      <c r="C11" s="69"/>
      <c r="D11" s="31"/>
      <c r="E11" s="87"/>
      <c r="F11" s="87"/>
      <c r="G11" s="87"/>
      <c r="H11" s="70"/>
      <c r="I11" s="70"/>
      <c r="J11" s="70"/>
      <c r="K11" s="106"/>
    </row>
    <row r="12" spans="1:555">
      <c r="B12" s="87"/>
      <c r="C12" s="69"/>
      <c r="D12" s="31"/>
      <c r="E12" s="87"/>
      <c r="F12" s="87"/>
      <c r="G12" s="87"/>
      <c r="H12" s="70"/>
      <c r="I12" s="70"/>
      <c r="J12" s="70"/>
      <c r="K12" s="106"/>
    </row>
    <row r="13" spans="1:555" ht="15.75">
      <c r="B13" s="87"/>
      <c r="C13" s="199" t="s">
        <v>394</v>
      </c>
      <c r="D13" s="200" t="s">
        <v>2059</v>
      </c>
      <c r="E13" s="87"/>
      <c r="F13" s="87"/>
      <c r="G13" s="87"/>
      <c r="H13" s="70"/>
      <c r="I13" s="70"/>
      <c r="J13" s="70"/>
      <c r="K13" s="106"/>
    </row>
    <row r="14" spans="1:555" ht="18.75">
      <c r="B14" s="87"/>
      <c r="C14" s="203" t="str">
        <f>IFERROR(VLOOKUP(D13,'Desarrollo e Innov. Curricular'!$G:$H,2,FALSE),IFERROR(VLOOKUP(D13,'Investigación Científica'!$G:$H,2,FALSE),IFERROR(VLOOKUP(D13,'Vinculación Univ. Sociedad'!$G:$H,2,FALSE),IFERROR(VLOOKUP(D13,'Docencia y Profesorado Universi'!$G:$H,2,FALSE),IFERROR(VLOOKUP(D13,'Estudiantes y Graduados'!$G:$H,2,FALSE),IFERROR(VLOOKUP(D13,'10Gestion Administrativa'!$G:$H,2,FALSE),IFERROR(VLOOKUP(D13,'Gestión Académica'!$G:$H,2,FALSE),IFERROR(VLOOKUP(D13,'Aseguramiento de la Calidad'!$G:$H,2,FALSE),IFERROR(VLOOKUP(D13,'Gestión del Conocimiento'!$G:$H,2,FALSE),IFERROR(VLOOKUP(D13,'Gobernabilidad y Procesos...'!$G:$H,2,FALSE),IFERROR(VLOOKUP(D13,'Gestión del Talento Humano'!$G:$H,2,FALSE),IFERROR(VLOOKUP(D13,'Internacionalización de la E.S.'!$G:$H,2,FALSE),IFERROR(VLOOKUP(D13,'Cultura de Innovación Insti...'!$G:$H,2,FALSE),VLOOKUP(D13,'Lo Esencial de la Reforma Univ.'!$G:$H,2,0))))))))))))))</f>
        <v>1. Implementar el Plan de Mejoras de las carreras, producto del proceso de autoevaluación de las mismas.</v>
      </c>
      <c r="D14" s="31"/>
      <c r="E14" s="87"/>
      <c r="F14" s="87"/>
      <c r="G14" s="87"/>
      <c r="H14" s="70"/>
      <c r="I14" s="70"/>
      <c r="J14" s="70"/>
      <c r="K14" s="106"/>
    </row>
    <row r="15" spans="1:555">
      <c r="B15" s="87"/>
      <c r="F15" s="87"/>
      <c r="G15" s="70"/>
      <c r="H15" s="70"/>
      <c r="I15" s="70"/>
    </row>
    <row r="16" spans="1:555" ht="32.25" customHeight="1" thickBot="1">
      <c r="B16" s="87"/>
      <c r="C16" s="143" t="s">
        <v>44</v>
      </c>
      <c r="D16" s="143" t="s">
        <v>55</v>
      </c>
      <c r="E16" s="143" t="s">
        <v>57</v>
      </c>
      <c r="F16" s="144" t="s">
        <v>27</v>
      </c>
      <c r="G16" s="144" t="s">
        <v>133</v>
      </c>
      <c r="H16" s="143" t="s">
        <v>46</v>
      </c>
      <c r="I16" s="143" t="s">
        <v>134</v>
      </c>
      <c r="J16" s="143" t="s">
        <v>412</v>
      </c>
      <c r="K16" s="143" t="s">
        <v>413</v>
      </c>
      <c r="L16" s="143" t="s">
        <v>468</v>
      </c>
    </row>
    <row r="17" spans="2:12" ht="15.75" thickBot="1">
      <c r="B17" s="87"/>
      <c r="C17" s="254" t="s">
        <v>1345</v>
      </c>
      <c r="D17" s="152"/>
      <c r="E17" s="90">
        <f>HLOOKUP($C17,$CB$2:$CE$3,2,0)</f>
        <v>15000</v>
      </c>
      <c r="F17" s="91">
        <f>D17*E17</f>
        <v>0</v>
      </c>
      <c r="G17" s="159"/>
      <c r="H17" s="92" t="s">
        <v>1020</v>
      </c>
      <c r="I17" s="92" t="str">
        <f>VLOOKUP(H17,Presupuesto!$B$11:$C$565,2,0)</f>
        <v>EQUIPO DE COMPUTACION</v>
      </c>
      <c r="J17" s="213" t="s">
        <v>1374</v>
      </c>
      <c r="K17" s="92" t="s">
        <v>396</v>
      </c>
      <c r="L17" s="92"/>
    </row>
    <row r="18" spans="2:12">
      <c r="B18" s="87"/>
      <c r="C18" s="254" t="s">
        <v>1343</v>
      </c>
      <c r="D18" s="145"/>
      <c r="E18" s="90">
        <f>HLOOKUP($C18,$CB$2:$CE$3,2,0)</f>
        <v>35000</v>
      </c>
      <c r="F18" s="91">
        <f>D18*E18</f>
        <v>0</v>
      </c>
      <c r="G18" s="159"/>
      <c r="H18" s="95" t="s">
        <v>1020</v>
      </c>
      <c r="I18" s="95" t="str">
        <f>VLOOKUP(H18,Presupuesto!$B$11:$C$565,2,0)</f>
        <v>EQUIPO DE COMPUTACION</v>
      </c>
      <c r="J18" s="92" t="str">
        <f t="shared" ref="J18:J29" si="0">$J$17</f>
        <v>Estudiantes y Graduados</v>
      </c>
      <c r="K18" s="92" t="s">
        <v>414</v>
      </c>
      <c r="L18" s="92"/>
    </row>
    <row r="19" spans="2:12">
      <c r="B19" s="87"/>
      <c r="C19" s="93" t="s">
        <v>73</v>
      </c>
      <c r="D19" s="145"/>
      <c r="E19" s="94">
        <v>4000</v>
      </c>
      <c r="F19" s="91">
        <f t="shared" ref="F19:F30" si="1">D19*E19</f>
        <v>0</v>
      </c>
      <c r="G19" s="159"/>
      <c r="H19" s="95" t="s">
        <v>992</v>
      </c>
      <c r="I19" s="95" t="str">
        <f>VLOOKUP(H19,Presupuesto!$B$11:$C$565,2,0)</f>
        <v>EQUIPOS VARIOS DE OFICINA</v>
      </c>
      <c r="J19" s="92" t="str">
        <f t="shared" si="0"/>
        <v>Estudiantes y Graduados</v>
      </c>
      <c r="K19" s="92" t="s">
        <v>397</v>
      </c>
      <c r="L19" s="92"/>
    </row>
    <row r="20" spans="2:12">
      <c r="B20" s="87"/>
      <c r="C20" s="93" t="s">
        <v>74</v>
      </c>
      <c r="D20" s="145"/>
      <c r="E20" s="94">
        <v>8000</v>
      </c>
      <c r="F20" s="91">
        <f t="shared" si="1"/>
        <v>0</v>
      </c>
      <c r="G20" s="159"/>
      <c r="H20" s="95" t="s">
        <v>1020</v>
      </c>
      <c r="I20" s="95" t="str">
        <f>VLOOKUP(H20,Presupuesto!$B$11:$C$565,2,0)</f>
        <v>EQUIPO DE COMPUTACION</v>
      </c>
      <c r="J20" s="92" t="str">
        <f t="shared" si="0"/>
        <v>Estudiantes y Graduados</v>
      </c>
      <c r="K20" s="92" t="s">
        <v>397</v>
      </c>
      <c r="L20" s="92"/>
    </row>
    <row r="21" spans="2:12">
      <c r="B21" s="87"/>
      <c r="C21" s="93" t="s">
        <v>75</v>
      </c>
      <c r="D21" s="145"/>
      <c r="E21" s="94">
        <v>5000</v>
      </c>
      <c r="F21" s="91">
        <f t="shared" si="1"/>
        <v>0</v>
      </c>
      <c r="G21" s="159"/>
      <c r="H21" s="95" t="s">
        <v>1020</v>
      </c>
      <c r="I21" s="95" t="str">
        <f>VLOOKUP(H21,Presupuesto!$B$11:$C$565,2,0)</f>
        <v>EQUIPO DE COMPUTACION</v>
      </c>
      <c r="J21" s="92" t="str">
        <f t="shared" si="0"/>
        <v>Estudiantes y Graduados</v>
      </c>
      <c r="K21" s="92" t="s">
        <v>397</v>
      </c>
      <c r="L21" s="92"/>
    </row>
    <row r="22" spans="2:12" ht="18.75">
      <c r="B22" s="87"/>
      <c r="C22" s="772" t="s">
        <v>417</v>
      </c>
      <c r="D22" s="145"/>
      <c r="E22" s="94">
        <v>13000</v>
      </c>
      <c r="F22" s="91">
        <f t="shared" si="1"/>
        <v>0</v>
      </c>
      <c r="G22" s="159"/>
      <c r="H22" s="95" t="s">
        <v>1006</v>
      </c>
      <c r="I22" s="95" t="str">
        <f>VLOOKUP(H22,Presupuesto!$B$11:$C$565,2,0)</f>
        <v>EQUIPO DE TRANSPORTE TRACCION Y ELEVACION</v>
      </c>
      <c r="J22" s="92" t="str">
        <f t="shared" si="0"/>
        <v>Estudiantes y Graduados</v>
      </c>
      <c r="K22" s="92" t="s">
        <v>397</v>
      </c>
      <c r="L22" s="92"/>
    </row>
    <row r="23" spans="2:12">
      <c r="B23" s="87"/>
      <c r="C23" s="93" t="s">
        <v>76</v>
      </c>
      <c r="D23" s="145"/>
      <c r="E23" s="94">
        <v>15000</v>
      </c>
      <c r="F23" s="91">
        <f t="shared" si="1"/>
        <v>0</v>
      </c>
      <c r="G23" s="159"/>
      <c r="H23" s="95" t="s">
        <v>1006</v>
      </c>
      <c r="I23" s="95" t="str">
        <f>VLOOKUP(H23,Presupuesto!$B$11:$C$565,2,0)</f>
        <v>EQUIPO DE TRANSPORTE TRACCION Y ELEVACION</v>
      </c>
      <c r="J23" s="92" t="str">
        <f t="shared" si="0"/>
        <v>Estudiantes y Graduados</v>
      </c>
      <c r="K23" s="92" t="s">
        <v>397</v>
      </c>
      <c r="L23" s="92"/>
    </row>
    <row r="24" spans="2:12">
      <c r="B24" s="87"/>
      <c r="C24" s="93" t="s">
        <v>77</v>
      </c>
      <c r="D24" s="145"/>
      <c r="E24" s="94">
        <v>10000</v>
      </c>
      <c r="F24" s="91">
        <f t="shared" si="1"/>
        <v>0</v>
      </c>
      <c r="G24" s="159"/>
      <c r="H24" s="95" t="s">
        <v>1006</v>
      </c>
      <c r="I24" s="95" t="str">
        <f>VLOOKUP(H24,Presupuesto!$B$11:$C$565,2,0)</f>
        <v>EQUIPO DE TRANSPORTE TRACCION Y ELEVACION</v>
      </c>
      <c r="J24" s="92" t="str">
        <f t="shared" si="0"/>
        <v>Estudiantes y Graduados</v>
      </c>
      <c r="K24" s="92" t="s">
        <v>405</v>
      </c>
      <c r="L24" s="92"/>
    </row>
    <row r="25" spans="2:12">
      <c r="C25" s="93" t="s">
        <v>78</v>
      </c>
      <c r="D25" s="145"/>
      <c r="E25" s="94">
        <v>10000</v>
      </c>
      <c r="F25" s="91">
        <f t="shared" si="1"/>
        <v>0</v>
      </c>
      <c r="G25" s="159"/>
      <c r="H25" s="95" t="s">
        <v>1052</v>
      </c>
      <c r="I25" s="95" t="str">
        <f>VLOOKUP(H25,Presupuesto!$B$11:$C$565,2,0)</f>
        <v>APLICACIONES INFORMATICAS</v>
      </c>
      <c r="J25" s="92" t="str">
        <f t="shared" si="0"/>
        <v>Estudiantes y Graduados</v>
      </c>
      <c r="K25" s="92" t="s">
        <v>401</v>
      </c>
      <c r="L25" s="92"/>
    </row>
    <row r="26" spans="2:12">
      <c r="C26" s="103" t="s">
        <v>79</v>
      </c>
      <c r="D26" s="145"/>
      <c r="E26" s="94">
        <v>2000</v>
      </c>
      <c r="F26" s="91">
        <f t="shared" si="1"/>
        <v>0</v>
      </c>
      <c r="G26" s="159"/>
      <c r="H26" s="104" t="s">
        <v>1020</v>
      </c>
      <c r="I26" s="104" t="str">
        <f>VLOOKUP(H26,Presupuesto!$B$11:$C$565,2,0)</f>
        <v>EQUIPO DE COMPUTACION</v>
      </c>
      <c r="J26" s="92" t="str">
        <f t="shared" si="0"/>
        <v>Estudiantes y Graduados</v>
      </c>
      <c r="K26" s="92" t="s">
        <v>397</v>
      </c>
      <c r="L26" s="92"/>
    </row>
    <row r="27" spans="2:12">
      <c r="C27" s="103" t="s">
        <v>80</v>
      </c>
      <c r="D27" s="145"/>
      <c r="E27" s="94">
        <v>1500</v>
      </c>
      <c r="F27" s="91">
        <f t="shared" si="1"/>
        <v>0</v>
      </c>
      <c r="G27" s="159"/>
      <c r="H27" s="104" t="s">
        <v>952</v>
      </c>
      <c r="I27" s="104" t="str">
        <f>VLOOKUP(H27,Presupuesto!$B$11:$C$565,2,0)</f>
        <v>UTILES Y MATERIALES ELECTRICOS</v>
      </c>
      <c r="J27" s="92" t="str">
        <f t="shared" si="0"/>
        <v>Estudiantes y Graduados</v>
      </c>
      <c r="K27" s="92" t="s">
        <v>397</v>
      </c>
      <c r="L27" s="92"/>
    </row>
    <row r="28" spans="2:12">
      <c r="C28" s="103" t="s">
        <v>81</v>
      </c>
      <c r="D28" s="145"/>
      <c r="E28" s="94">
        <v>1500</v>
      </c>
      <c r="F28" s="91">
        <f t="shared" si="1"/>
        <v>0</v>
      </c>
      <c r="G28" s="159"/>
      <c r="H28" s="104" t="s">
        <v>1020</v>
      </c>
      <c r="I28" s="104" t="str">
        <f>VLOOKUP(H28,Presupuesto!$B$11:$C$565,2,0)</f>
        <v>EQUIPO DE COMPUTACION</v>
      </c>
      <c r="J28" s="92" t="str">
        <f t="shared" si="0"/>
        <v>Estudiantes y Graduados</v>
      </c>
      <c r="K28" s="92" t="s">
        <v>397</v>
      </c>
      <c r="L28" s="92"/>
    </row>
    <row r="29" spans="2:12">
      <c r="C29" s="103" t="s">
        <v>82</v>
      </c>
      <c r="D29" s="145"/>
      <c r="E29" s="94">
        <v>500</v>
      </c>
      <c r="F29" s="91">
        <f t="shared" si="1"/>
        <v>0</v>
      </c>
      <c r="G29" s="159"/>
      <c r="H29" s="104" t="s">
        <v>961</v>
      </c>
      <c r="I29" s="104" t="str">
        <f>VLOOKUP(H29,Presupuesto!$B$11:$C$565,2,0)</f>
        <v>OTROS RESPUESTOS Y ACCESORIOS MENORES</v>
      </c>
      <c r="J29" s="92" t="str">
        <f t="shared" si="0"/>
        <v>Estudiantes y Graduados</v>
      </c>
      <c r="K29" s="92" t="s">
        <v>397</v>
      </c>
      <c r="L29" s="92"/>
    </row>
    <row r="30" spans="2:12" ht="15.75" thickBot="1">
      <c r="B30" s="87"/>
      <c r="C30" s="96" t="s">
        <v>2015</v>
      </c>
      <c r="D30" s="153">
        <v>42</v>
      </c>
      <c r="E30" s="98">
        <v>20</v>
      </c>
      <c r="F30" s="99">
        <f t="shared" si="1"/>
        <v>840</v>
      </c>
      <c r="G30" s="156" t="s">
        <v>131</v>
      </c>
      <c r="H30" s="100" t="s">
        <v>961</v>
      </c>
      <c r="I30" s="100" t="str">
        <f>VLOOKUP(H30,Presupuesto!$B$11:$C$565,2,0)</f>
        <v>OTROS RESPUESTOS Y ACCESORIOS MENORES</v>
      </c>
      <c r="J30" s="100" t="s">
        <v>1371</v>
      </c>
      <c r="K30" s="118" t="s">
        <v>396</v>
      </c>
      <c r="L30" s="118"/>
    </row>
    <row r="31" spans="2:12" ht="15.75" thickBot="1">
      <c r="B31" s="87"/>
      <c r="F31" s="87"/>
      <c r="G31" s="70"/>
      <c r="H31" s="70"/>
      <c r="I31" s="70"/>
    </row>
    <row r="32" spans="2:12" ht="15.75" thickBot="1">
      <c r="C32" s="29" t="s">
        <v>43</v>
      </c>
      <c r="D32" s="102">
        <f>SUM(F39:F52)</f>
        <v>313000</v>
      </c>
      <c r="F32" s="69"/>
      <c r="G32" s="73"/>
      <c r="H32" s="69"/>
      <c r="I32" s="69"/>
    </row>
    <row r="33" spans="3:12">
      <c r="C33" s="69"/>
      <c r="D33" s="31"/>
      <c r="E33" s="87"/>
      <c r="F33" s="87"/>
      <c r="G33" s="87"/>
      <c r="H33" s="70"/>
      <c r="I33" s="70"/>
      <c r="J33" s="70"/>
      <c r="K33" s="106"/>
    </row>
    <row r="34" spans="3:12">
      <c r="C34" s="69"/>
      <c r="D34" s="31"/>
      <c r="E34" s="87"/>
      <c r="F34" s="87"/>
      <c r="G34" s="87"/>
      <c r="H34" s="70"/>
      <c r="I34" s="70"/>
      <c r="J34" s="70"/>
      <c r="K34" s="106"/>
    </row>
    <row r="35" spans="3:12" ht="15.75">
      <c r="C35" s="199" t="s">
        <v>394</v>
      </c>
      <c r="D35" s="200" t="s">
        <v>2053</v>
      </c>
      <c r="E35" s="87"/>
      <c r="F35" s="87"/>
      <c r="G35" s="87"/>
      <c r="H35" s="70"/>
      <c r="I35" s="70"/>
      <c r="J35" s="70"/>
      <c r="K35" s="106"/>
    </row>
    <row r="36" spans="3:12" ht="18.75">
      <c r="C36" s="203" t="str">
        <f>IFERROR(VLOOKUP(D35,'Desarrollo e Innov. Curricular'!$G:$H,2,FALSE),IFERROR(VLOOKUP(D35,'Investigación Científica'!$G:$H,2,FALSE),IFERROR(VLOOKUP(D35,'Vinculación Univ. Sociedad'!$G:$H,2,FALSE),IFERROR(VLOOKUP(D35,'Docencia y Profesorado Universi'!$G:$H,2,FALSE),IFERROR(VLOOKUP(D35,'Estudiantes y Graduados'!$G:$H,2,FALSE),IFERROR(VLOOKUP(D35,'10Gestion Administrativa'!$G:$H,2,FALSE),IFERROR(VLOOKUP(D35,'Gestión Académica'!$G:$H,2,FALSE),IFERROR(VLOOKUP(D35,'Aseguramiento de la Calidad'!$G:$H,2,FALSE),IFERROR(VLOOKUP(D35,'Gestión del Conocimiento'!$G:$H,2,FALSE),IFERROR(VLOOKUP(D35,'Gobernabilidad y Procesos...'!$G:$H,2,FALSE),IFERROR(VLOOKUP(D35,'Gestión del Talento Humano'!$G:$H,2,FALSE),IFERROR(VLOOKUP(D35,'Internacionalización de la E.S.'!$G:$H,2,FALSE),IFERROR(VLOOKUP(D35,'Cultura de Innovación Insti...'!$G:$H,2,FALSE),VLOOKUP(D35,'Lo Esencial de la Reforma Univ.'!$G:$H,2,0))))))))))))))</f>
        <v>4. Fortalecer la biblioteca virtual con casas editoras que tengan diversidad específicamente en las áreas de las unidades  académicas</v>
      </c>
      <c r="D36" s="31"/>
      <c r="E36" s="87"/>
      <c r="F36" s="87"/>
      <c r="G36" s="87"/>
      <c r="H36" s="70"/>
      <c r="I36" s="70"/>
      <c r="J36" s="70"/>
      <c r="K36" s="106"/>
    </row>
    <row r="37" spans="3:12">
      <c r="F37" s="87"/>
      <c r="G37" s="70"/>
      <c r="H37" s="70"/>
      <c r="I37" s="70"/>
    </row>
    <row r="38" spans="3:12" ht="30.75" thickBot="1">
      <c r="C38" s="143" t="s">
        <v>44</v>
      </c>
      <c r="D38" s="143" t="s">
        <v>55</v>
      </c>
      <c r="E38" s="143" t="s">
        <v>57</v>
      </c>
      <c r="F38" s="144" t="s">
        <v>27</v>
      </c>
      <c r="G38" s="144" t="s">
        <v>133</v>
      </c>
      <c r="H38" s="143" t="s">
        <v>46</v>
      </c>
      <c r="I38" s="143" t="s">
        <v>134</v>
      </c>
      <c r="J38" s="143" t="s">
        <v>412</v>
      </c>
      <c r="K38" s="143" t="s">
        <v>413</v>
      </c>
      <c r="L38" s="143" t="s">
        <v>468</v>
      </c>
    </row>
    <row r="39" spans="3:12" ht="15.75" thickBot="1">
      <c r="C39" s="254" t="s">
        <v>1345</v>
      </c>
      <c r="D39" s="152">
        <v>20</v>
      </c>
      <c r="E39" s="90">
        <f>HLOOKUP($C39,$CB$2:$CE$3,2,0)</f>
        <v>15000</v>
      </c>
      <c r="F39" s="91">
        <f>D39*E39</f>
        <v>300000</v>
      </c>
      <c r="G39" s="159" t="s">
        <v>1430</v>
      </c>
      <c r="H39" s="92" t="s">
        <v>1020</v>
      </c>
      <c r="I39" s="92" t="str">
        <f>VLOOKUP(H39,Presupuesto!$B$11:$C$565,2,0)</f>
        <v>EQUIPO DE COMPUTACION</v>
      </c>
      <c r="J39" s="213" t="s">
        <v>1373</v>
      </c>
      <c r="K39" s="92" t="s">
        <v>396</v>
      </c>
      <c r="L39" s="92"/>
    </row>
    <row r="40" spans="3:12">
      <c r="C40" s="254" t="s">
        <v>1343</v>
      </c>
      <c r="D40" s="145"/>
      <c r="E40" s="90">
        <f>HLOOKUP($C40,$CB$2:$CE$3,2,0)</f>
        <v>35000</v>
      </c>
      <c r="F40" s="91">
        <f>D40*E40</f>
        <v>0</v>
      </c>
      <c r="G40" s="159"/>
      <c r="H40" s="95" t="s">
        <v>1020</v>
      </c>
      <c r="I40" s="95" t="str">
        <f>VLOOKUP(H40,Presupuesto!$B$11:$C$565,2,0)</f>
        <v>EQUIPO DE COMPUTACION</v>
      </c>
      <c r="J40" s="92" t="str">
        <f t="shared" ref="J40:J52" si="2">$J$17</f>
        <v>Estudiantes y Graduados</v>
      </c>
      <c r="K40" s="92" t="s">
        <v>414</v>
      </c>
      <c r="L40" s="92"/>
    </row>
    <row r="41" spans="3:12">
      <c r="C41" s="93" t="s">
        <v>73</v>
      </c>
      <c r="D41" s="145"/>
      <c r="E41" s="94">
        <v>4000</v>
      </c>
      <c r="F41" s="91">
        <f t="shared" ref="F41:F52" si="3">D41*E41</f>
        <v>0</v>
      </c>
      <c r="G41" s="159"/>
      <c r="H41" s="95" t="s">
        <v>992</v>
      </c>
      <c r="I41" s="95" t="str">
        <f>VLOOKUP(H41,Presupuesto!$B$11:$C$565,2,0)</f>
        <v>EQUIPOS VARIOS DE OFICINA</v>
      </c>
      <c r="J41" s="92" t="str">
        <f t="shared" si="2"/>
        <v>Estudiantes y Graduados</v>
      </c>
      <c r="K41" s="92" t="s">
        <v>397</v>
      </c>
      <c r="L41" s="92"/>
    </row>
    <row r="42" spans="3:12">
      <c r="C42" s="93" t="s">
        <v>74</v>
      </c>
      <c r="D42" s="145"/>
      <c r="E42" s="94">
        <v>8000</v>
      </c>
      <c r="F42" s="91">
        <f t="shared" si="3"/>
        <v>0</v>
      </c>
      <c r="G42" s="159"/>
      <c r="H42" s="95" t="s">
        <v>1020</v>
      </c>
      <c r="I42" s="95" t="str">
        <f>VLOOKUP(H42,Presupuesto!$B$11:$C$565,2,0)</f>
        <v>EQUIPO DE COMPUTACION</v>
      </c>
      <c r="J42" s="92" t="str">
        <f t="shared" si="2"/>
        <v>Estudiantes y Graduados</v>
      </c>
      <c r="K42" s="92" t="s">
        <v>397</v>
      </c>
      <c r="L42" s="92"/>
    </row>
    <row r="43" spans="3:12">
      <c r="C43" s="93" t="s">
        <v>75</v>
      </c>
      <c r="D43" s="145"/>
      <c r="E43" s="94">
        <v>5000</v>
      </c>
      <c r="F43" s="91">
        <f t="shared" si="3"/>
        <v>0</v>
      </c>
      <c r="G43" s="159"/>
      <c r="H43" s="95" t="s">
        <v>1020</v>
      </c>
      <c r="I43" s="95" t="str">
        <f>VLOOKUP(H43,Presupuesto!$B$11:$C$565,2,0)</f>
        <v>EQUIPO DE COMPUTACION</v>
      </c>
      <c r="J43" s="92" t="str">
        <f t="shared" si="2"/>
        <v>Estudiantes y Graduados</v>
      </c>
      <c r="K43" s="92" t="s">
        <v>397</v>
      </c>
      <c r="L43" s="92"/>
    </row>
    <row r="44" spans="3:12">
      <c r="C44" s="93" t="s">
        <v>2063</v>
      </c>
      <c r="D44" s="145">
        <v>1</v>
      </c>
      <c r="E44" s="94">
        <v>13000</v>
      </c>
      <c r="F44" s="91">
        <f t="shared" si="3"/>
        <v>13000</v>
      </c>
      <c r="G44" s="159" t="s">
        <v>1430</v>
      </c>
      <c r="H44" s="95" t="s">
        <v>1006</v>
      </c>
      <c r="I44" s="95" t="str">
        <f>VLOOKUP(H44,Presupuesto!$B$11:$C$565,2,0)</f>
        <v>EQUIPO DE TRANSPORTE TRACCION Y ELEVACION</v>
      </c>
      <c r="J44" s="92" t="s">
        <v>1373</v>
      </c>
      <c r="K44" s="92" t="s">
        <v>397</v>
      </c>
      <c r="L44" s="92"/>
    </row>
    <row r="45" spans="3:12">
      <c r="C45" s="93" t="s">
        <v>76</v>
      </c>
      <c r="D45" s="145"/>
      <c r="E45" s="94">
        <v>15000</v>
      </c>
      <c r="F45" s="91">
        <f t="shared" si="3"/>
        <v>0</v>
      </c>
      <c r="G45" s="159"/>
      <c r="H45" s="95" t="s">
        <v>1006</v>
      </c>
      <c r="I45" s="95" t="str">
        <f>VLOOKUP(H45,Presupuesto!$B$11:$C$565,2,0)</f>
        <v>EQUIPO DE TRANSPORTE TRACCION Y ELEVACION</v>
      </c>
      <c r="J45" s="92" t="str">
        <f t="shared" si="2"/>
        <v>Estudiantes y Graduados</v>
      </c>
      <c r="K45" s="92" t="s">
        <v>397</v>
      </c>
      <c r="L45" s="92"/>
    </row>
    <row r="46" spans="3:12">
      <c r="C46" s="93" t="s">
        <v>77</v>
      </c>
      <c r="D46" s="145"/>
      <c r="E46" s="94">
        <v>10000</v>
      </c>
      <c r="F46" s="91">
        <f t="shared" si="3"/>
        <v>0</v>
      </c>
      <c r="G46" s="159"/>
      <c r="H46" s="95" t="s">
        <v>1006</v>
      </c>
      <c r="I46" s="95" t="str">
        <f>VLOOKUP(H46,Presupuesto!$B$11:$C$565,2,0)</f>
        <v>EQUIPO DE TRANSPORTE TRACCION Y ELEVACION</v>
      </c>
      <c r="J46" s="92" t="str">
        <f t="shared" si="2"/>
        <v>Estudiantes y Graduados</v>
      </c>
      <c r="K46" s="92" t="s">
        <v>405</v>
      </c>
      <c r="L46" s="92"/>
    </row>
    <row r="47" spans="3:12">
      <c r="C47" s="93" t="s">
        <v>78</v>
      </c>
      <c r="D47" s="145"/>
      <c r="E47" s="94">
        <v>10000</v>
      </c>
      <c r="F47" s="601">
        <f t="shared" si="3"/>
        <v>0</v>
      </c>
      <c r="G47" s="159"/>
      <c r="H47" s="95" t="s">
        <v>1052</v>
      </c>
      <c r="I47" s="95" t="str">
        <f>VLOOKUP(H47,Presupuesto!$B$11:$C$565,2,0)</f>
        <v>APLICACIONES INFORMATICAS</v>
      </c>
      <c r="J47" s="92" t="str">
        <f t="shared" si="2"/>
        <v>Estudiantes y Graduados</v>
      </c>
      <c r="K47" s="92" t="s">
        <v>401</v>
      </c>
      <c r="L47" s="92"/>
    </row>
    <row r="48" spans="3:12">
      <c r="C48" s="103" t="s">
        <v>79</v>
      </c>
      <c r="D48" s="145"/>
      <c r="E48" s="94">
        <v>2000</v>
      </c>
      <c r="F48" s="91">
        <f t="shared" si="3"/>
        <v>0</v>
      </c>
      <c r="G48" s="159"/>
      <c r="H48" s="104" t="s">
        <v>1020</v>
      </c>
      <c r="I48" s="104" t="str">
        <f>VLOOKUP(H48,Presupuesto!$B$11:$C$565,2,0)</f>
        <v>EQUIPO DE COMPUTACION</v>
      </c>
      <c r="J48" s="92" t="str">
        <f t="shared" si="2"/>
        <v>Estudiantes y Graduados</v>
      </c>
      <c r="K48" s="92" t="s">
        <v>397</v>
      </c>
      <c r="L48" s="92"/>
    </row>
    <row r="49" spans="3:12">
      <c r="C49" s="103" t="s">
        <v>80</v>
      </c>
      <c r="D49" s="145"/>
      <c r="E49" s="94">
        <v>1500</v>
      </c>
      <c r="F49" s="91">
        <f t="shared" si="3"/>
        <v>0</v>
      </c>
      <c r="G49" s="159"/>
      <c r="H49" s="104" t="s">
        <v>952</v>
      </c>
      <c r="I49" s="104" t="str">
        <f>VLOOKUP(H49,Presupuesto!$B$11:$C$565,2,0)</f>
        <v>UTILES Y MATERIALES ELECTRICOS</v>
      </c>
      <c r="J49" s="92" t="str">
        <f t="shared" si="2"/>
        <v>Estudiantes y Graduados</v>
      </c>
      <c r="K49" s="92" t="s">
        <v>397</v>
      </c>
      <c r="L49" s="92"/>
    </row>
    <row r="50" spans="3:12">
      <c r="C50" s="103" t="s">
        <v>81</v>
      </c>
      <c r="D50" s="145"/>
      <c r="E50" s="94">
        <v>1500</v>
      </c>
      <c r="F50" s="91">
        <f t="shared" si="3"/>
        <v>0</v>
      </c>
      <c r="G50" s="159"/>
      <c r="H50" s="104" t="s">
        <v>1020</v>
      </c>
      <c r="I50" s="104" t="str">
        <f>VLOOKUP(H50,Presupuesto!$B$11:$C$565,2,0)</f>
        <v>EQUIPO DE COMPUTACION</v>
      </c>
      <c r="J50" s="92" t="str">
        <f t="shared" si="2"/>
        <v>Estudiantes y Graduados</v>
      </c>
      <c r="K50" s="92" t="s">
        <v>397</v>
      </c>
      <c r="L50" s="92"/>
    </row>
    <row r="51" spans="3:12">
      <c r="C51" s="103" t="s">
        <v>82</v>
      </c>
      <c r="D51" s="145"/>
      <c r="E51" s="94">
        <v>500</v>
      </c>
      <c r="F51" s="91">
        <f t="shared" si="3"/>
        <v>0</v>
      </c>
      <c r="G51" s="159"/>
      <c r="H51" s="104" t="s">
        <v>961</v>
      </c>
      <c r="I51" s="104" t="str">
        <f>VLOOKUP(H51,Presupuesto!$B$11:$C$565,2,0)</f>
        <v>OTROS RESPUESTOS Y ACCESORIOS MENORES</v>
      </c>
      <c r="J51" s="92" t="str">
        <f t="shared" si="2"/>
        <v>Estudiantes y Graduados</v>
      </c>
      <c r="K51" s="92" t="s">
        <v>397</v>
      </c>
      <c r="L51" s="92"/>
    </row>
    <row r="52" spans="3:12" ht="15.75" thickBot="1">
      <c r="C52" s="96" t="s">
        <v>83</v>
      </c>
      <c r="D52" s="153"/>
      <c r="E52" s="98">
        <v>20</v>
      </c>
      <c r="F52" s="99">
        <f t="shared" si="3"/>
        <v>0</v>
      </c>
      <c r="G52" s="156"/>
      <c r="H52" s="100" t="s">
        <v>961</v>
      </c>
      <c r="I52" s="100" t="str">
        <f>VLOOKUP(H52,Presupuesto!$B$11:$C$565,2,0)</f>
        <v>OTROS RESPUESTOS Y ACCESORIOS MENORES</v>
      </c>
      <c r="J52" s="100" t="str">
        <f t="shared" si="2"/>
        <v>Estudiantes y Graduados</v>
      </c>
      <c r="K52" s="118" t="s">
        <v>396</v>
      </c>
      <c r="L52" s="118"/>
    </row>
    <row r="53" spans="3:12" ht="15.75" thickBot="1"/>
    <row r="54" spans="3:12" ht="15.75" thickBot="1">
      <c r="C54" s="29" t="s">
        <v>43</v>
      </c>
      <c r="D54" s="102">
        <f>SUM(F61:F74)</f>
        <v>2352000</v>
      </c>
      <c r="F54" s="69"/>
      <c r="G54" s="73"/>
      <c r="H54" s="69"/>
      <c r="I54" s="69"/>
    </row>
    <row r="55" spans="3:12">
      <c r="C55" s="69"/>
      <c r="D55" s="31"/>
      <c r="E55" s="87"/>
      <c r="F55" s="87"/>
      <c r="G55" s="87"/>
      <c r="H55" s="70"/>
      <c r="I55" s="70"/>
      <c r="J55" s="70"/>
      <c r="K55" s="106"/>
    </row>
    <row r="56" spans="3:12">
      <c r="C56" s="69"/>
      <c r="D56" s="31"/>
      <c r="E56" s="87"/>
      <c r="F56" s="87"/>
      <c r="G56" s="87"/>
      <c r="H56" s="70"/>
      <c r="I56" s="70"/>
      <c r="J56" s="70"/>
      <c r="K56" s="106"/>
    </row>
    <row r="57" spans="3:12" ht="15.75">
      <c r="C57" s="199" t="s">
        <v>394</v>
      </c>
      <c r="D57" s="200" t="s">
        <v>2160</v>
      </c>
      <c r="E57" s="87"/>
      <c r="F57" s="87"/>
      <c r="G57" s="87"/>
      <c r="H57" s="70"/>
      <c r="I57" s="70"/>
      <c r="J57" s="70"/>
      <c r="K57" s="106"/>
    </row>
    <row r="58" spans="3:12" ht="18.75">
      <c r="C58" s="203" t="str">
        <f>IFERROR(VLOOKUP(D57,'Desarrollo e Innov. Curricular'!$G:$H,2,FALSE),IFERROR(VLOOKUP(D57,'Investigación Científica'!$G:$H,2,FALSE),IFERROR(VLOOKUP(D57,'Vinculación Univ. Sociedad'!$G:$H,2,FALSE),IFERROR(VLOOKUP(D57,'Docencia y Profesorado Universi'!$G:$H,2,FALSE),IFERROR(VLOOKUP(D57,'Estudiantes y Graduados'!$G:$H,2,FALSE),IFERROR(VLOOKUP(D57,'10Gestion Administrativa'!$G:$H,2,FALSE),IFERROR(VLOOKUP(D57,'Gestión Académica'!$G:$H,2,FALSE),IFERROR(VLOOKUP(D57,'Aseguramiento de la Calidad'!$G:$H,2,FALSE),IFERROR(VLOOKUP(D57,'Gestión del Conocimiento'!$G:$H,2,FALSE),IFERROR(VLOOKUP(D57,'Gobernabilidad y Procesos...'!$G:$H,2,FALSE),IFERROR(VLOOKUP(D57,'Gestión del Talento Humano'!$G:$H,2,FALSE),IFERROR(VLOOKUP(D57,'Internacionalización de la E.S.'!$G:$H,2,FALSE),IFERROR(VLOOKUP(D57,'Cultura de Innovación Insti...'!$G:$H,2,FALSE),VLOOKUP(D57,'Lo Esencial de la Reforma Univ.'!$G:$H,2,0))))))))))))))</f>
        <v>3.Desarrollar el proyecto de equipamiento con formación en el empleo.</v>
      </c>
      <c r="D58" s="31"/>
      <c r="E58" s="87"/>
      <c r="F58" s="87"/>
      <c r="G58" s="87"/>
      <c r="H58" s="70"/>
      <c r="I58" s="70"/>
      <c r="J58" s="70"/>
      <c r="K58" s="106"/>
    </row>
    <row r="59" spans="3:12">
      <c r="F59" s="87"/>
      <c r="G59" s="70"/>
      <c r="H59" s="70"/>
      <c r="I59" s="70"/>
    </row>
    <row r="60" spans="3:12" ht="30.75" thickBot="1">
      <c r="C60" s="143" t="s">
        <v>44</v>
      </c>
      <c r="D60" s="143" t="s">
        <v>55</v>
      </c>
      <c r="E60" s="143" t="s">
        <v>57</v>
      </c>
      <c r="F60" s="144" t="s">
        <v>27</v>
      </c>
      <c r="G60" s="144" t="s">
        <v>133</v>
      </c>
      <c r="H60" s="143" t="s">
        <v>46</v>
      </c>
      <c r="I60" s="143" t="s">
        <v>134</v>
      </c>
      <c r="J60" s="143" t="s">
        <v>412</v>
      </c>
      <c r="K60" s="143" t="s">
        <v>413</v>
      </c>
      <c r="L60" s="143" t="s">
        <v>468</v>
      </c>
    </row>
    <row r="61" spans="3:12" ht="15.75" thickBot="1">
      <c r="C61" s="254" t="s">
        <v>1342</v>
      </c>
      <c r="D61" s="152">
        <v>49</v>
      </c>
      <c r="E61" s="90">
        <f>HLOOKUP($C61,$CB$2:$CE$3,2,0)</f>
        <v>35000</v>
      </c>
      <c r="F61" s="91">
        <f>D61*E61</f>
        <v>1715000</v>
      </c>
      <c r="G61" s="159" t="s">
        <v>1430</v>
      </c>
      <c r="H61" s="92" t="s">
        <v>1020</v>
      </c>
      <c r="I61" s="92" t="str">
        <f>VLOOKUP(H61,Presupuesto!$B$11:$C$565,2,0)</f>
        <v>EQUIPO DE COMPUTACION</v>
      </c>
      <c r="J61" s="213" t="s">
        <v>1378</v>
      </c>
      <c r="K61" s="92" t="s">
        <v>397</v>
      </c>
      <c r="L61" s="92"/>
    </row>
    <row r="62" spans="3:12">
      <c r="C62" s="254" t="s">
        <v>1343</v>
      </c>
      <c r="D62" s="145"/>
      <c r="E62" s="90">
        <f>HLOOKUP($C62,$CB$2:$CE$3,2,0)</f>
        <v>35000</v>
      </c>
      <c r="F62" s="91">
        <f>D62*E62</f>
        <v>0</v>
      </c>
      <c r="G62" s="159"/>
      <c r="H62" s="95" t="s">
        <v>1020</v>
      </c>
      <c r="I62" s="95" t="str">
        <f>VLOOKUP(H62,Presupuesto!$B$11:$C$565,2,0)</f>
        <v>EQUIPO DE COMPUTACION</v>
      </c>
      <c r="J62" s="92" t="str">
        <f t="shared" ref="J62:J74" si="4">$J$17</f>
        <v>Estudiantes y Graduados</v>
      </c>
      <c r="K62" s="92" t="s">
        <v>414</v>
      </c>
      <c r="L62" s="92"/>
    </row>
    <row r="63" spans="3:12">
      <c r="C63" s="93" t="s">
        <v>73</v>
      </c>
      <c r="D63" s="145"/>
      <c r="E63" s="94">
        <v>4000</v>
      </c>
      <c r="F63" s="91">
        <f t="shared" ref="F63:F74" si="5">D63*E63</f>
        <v>0</v>
      </c>
      <c r="G63" s="159"/>
      <c r="H63" s="95" t="s">
        <v>992</v>
      </c>
      <c r="I63" s="95" t="str">
        <f>VLOOKUP(H63,Presupuesto!$B$11:$C$565,2,0)</f>
        <v>EQUIPOS VARIOS DE OFICINA</v>
      </c>
      <c r="J63" s="92" t="str">
        <f t="shared" si="4"/>
        <v>Estudiantes y Graduados</v>
      </c>
      <c r="K63" s="92" t="s">
        <v>397</v>
      </c>
      <c r="L63" s="92"/>
    </row>
    <row r="64" spans="3:12">
      <c r="C64" s="93" t="s">
        <v>74</v>
      </c>
      <c r="D64" s="145"/>
      <c r="E64" s="94">
        <v>8000</v>
      </c>
      <c r="F64" s="91">
        <f t="shared" si="5"/>
        <v>0</v>
      </c>
      <c r="G64" s="159"/>
      <c r="H64" s="95" t="s">
        <v>1020</v>
      </c>
      <c r="I64" s="95" t="str">
        <f>VLOOKUP(H64,Presupuesto!$B$11:$C$565,2,0)</f>
        <v>EQUIPO DE COMPUTACION</v>
      </c>
      <c r="J64" s="92" t="str">
        <f t="shared" si="4"/>
        <v>Estudiantes y Graduados</v>
      </c>
      <c r="K64" s="92" t="s">
        <v>397</v>
      </c>
      <c r="L64" s="92"/>
    </row>
    <row r="65" spans="3:12">
      <c r="C65" s="93" t="s">
        <v>75</v>
      </c>
      <c r="D65" s="145"/>
      <c r="E65" s="94">
        <v>5000</v>
      </c>
      <c r="F65" s="91">
        <f t="shared" si="5"/>
        <v>0</v>
      </c>
      <c r="G65" s="159"/>
      <c r="H65" s="95" t="s">
        <v>1020</v>
      </c>
      <c r="I65" s="95" t="str">
        <f>VLOOKUP(H65,Presupuesto!$B$11:$C$565,2,0)</f>
        <v>EQUIPO DE COMPUTACION</v>
      </c>
      <c r="J65" s="92" t="str">
        <f t="shared" si="4"/>
        <v>Estudiantes y Graduados</v>
      </c>
      <c r="K65" s="92" t="s">
        <v>397</v>
      </c>
      <c r="L65" s="92"/>
    </row>
    <row r="66" spans="3:12" ht="18.75">
      <c r="C66" s="772" t="s">
        <v>417</v>
      </c>
      <c r="D66" s="145">
        <v>48</v>
      </c>
      <c r="E66" s="94">
        <v>13000</v>
      </c>
      <c r="F66" s="91">
        <f t="shared" si="5"/>
        <v>624000</v>
      </c>
      <c r="G66" s="159" t="s">
        <v>1430</v>
      </c>
      <c r="H66" s="95" t="s">
        <v>1006</v>
      </c>
      <c r="I66" s="95" t="str">
        <f>VLOOKUP(H66,Presupuesto!$B$11:$C$565,2,0)</f>
        <v>EQUIPO DE TRANSPORTE TRACCION Y ELEVACION</v>
      </c>
      <c r="J66" s="92" t="s">
        <v>1378</v>
      </c>
      <c r="K66" s="92" t="s">
        <v>397</v>
      </c>
      <c r="L66" s="92"/>
    </row>
    <row r="67" spans="3:12">
      <c r="C67" s="93" t="s">
        <v>76</v>
      </c>
      <c r="D67" s="145"/>
      <c r="E67" s="94">
        <v>15000</v>
      </c>
      <c r="F67" s="91">
        <f t="shared" si="5"/>
        <v>0</v>
      </c>
      <c r="G67" s="159"/>
      <c r="H67" s="95" t="s">
        <v>1006</v>
      </c>
      <c r="I67" s="95" t="str">
        <f>VLOOKUP(H67,Presupuesto!$B$11:$C$565,2,0)</f>
        <v>EQUIPO DE TRANSPORTE TRACCION Y ELEVACION</v>
      </c>
      <c r="J67" s="92" t="str">
        <f t="shared" si="4"/>
        <v>Estudiantes y Graduados</v>
      </c>
      <c r="K67" s="92" t="s">
        <v>397</v>
      </c>
      <c r="L67" s="92"/>
    </row>
    <row r="68" spans="3:12">
      <c r="C68" s="93" t="s">
        <v>77</v>
      </c>
      <c r="D68" s="145"/>
      <c r="E68" s="94">
        <v>10000</v>
      </c>
      <c r="F68" s="91">
        <f t="shared" si="5"/>
        <v>0</v>
      </c>
      <c r="G68" s="159"/>
      <c r="H68" s="95" t="s">
        <v>1006</v>
      </c>
      <c r="I68" s="95" t="str">
        <f>VLOOKUP(H68,Presupuesto!$B$11:$C$565,2,0)</f>
        <v>EQUIPO DE TRANSPORTE TRACCION Y ELEVACION</v>
      </c>
      <c r="J68" s="92" t="str">
        <f t="shared" si="4"/>
        <v>Estudiantes y Graduados</v>
      </c>
      <c r="K68" s="92" t="s">
        <v>405</v>
      </c>
      <c r="L68" s="92"/>
    </row>
    <row r="69" spans="3:12">
      <c r="C69" s="93" t="s">
        <v>78</v>
      </c>
      <c r="D69" s="145">
        <v>1</v>
      </c>
      <c r="E69" s="94">
        <v>10000</v>
      </c>
      <c r="F69" s="91">
        <f t="shared" si="5"/>
        <v>10000</v>
      </c>
      <c r="G69" s="159" t="s">
        <v>1430</v>
      </c>
      <c r="H69" s="95" t="s">
        <v>1052</v>
      </c>
      <c r="I69" s="95" t="str">
        <f>VLOOKUP(H69,Presupuesto!$B$11:$C$565,2,0)</f>
        <v>APLICACIONES INFORMATICAS</v>
      </c>
      <c r="J69" s="92" t="s">
        <v>1378</v>
      </c>
      <c r="K69" s="92" t="s">
        <v>397</v>
      </c>
      <c r="L69" s="92"/>
    </row>
    <row r="70" spans="3:12">
      <c r="C70" s="103" t="s">
        <v>79</v>
      </c>
      <c r="D70" s="145"/>
      <c r="E70" s="94">
        <v>2000</v>
      </c>
      <c r="F70" s="91">
        <f t="shared" si="5"/>
        <v>0</v>
      </c>
      <c r="G70" s="159"/>
      <c r="H70" s="104" t="s">
        <v>1020</v>
      </c>
      <c r="I70" s="104" t="str">
        <f>VLOOKUP(H70,Presupuesto!$B$11:$C$565,2,0)</f>
        <v>EQUIPO DE COMPUTACION</v>
      </c>
      <c r="J70" s="92" t="str">
        <f t="shared" si="4"/>
        <v>Estudiantes y Graduados</v>
      </c>
      <c r="K70" s="92" t="s">
        <v>397</v>
      </c>
      <c r="L70" s="92"/>
    </row>
    <row r="71" spans="3:12">
      <c r="C71" s="103" t="s">
        <v>80</v>
      </c>
      <c r="D71" s="145"/>
      <c r="E71" s="94">
        <v>1500</v>
      </c>
      <c r="F71" s="91">
        <f t="shared" si="5"/>
        <v>0</v>
      </c>
      <c r="G71" s="159"/>
      <c r="H71" s="104" t="s">
        <v>952</v>
      </c>
      <c r="I71" s="104" t="str">
        <f>VLOOKUP(H71,Presupuesto!$B$11:$C$565,2,0)</f>
        <v>UTILES Y MATERIALES ELECTRICOS</v>
      </c>
      <c r="J71" s="92" t="str">
        <f t="shared" si="4"/>
        <v>Estudiantes y Graduados</v>
      </c>
      <c r="K71" s="92" t="s">
        <v>397</v>
      </c>
      <c r="L71" s="92"/>
    </row>
    <row r="72" spans="3:12">
      <c r="C72" s="103" t="s">
        <v>81</v>
      </c>
      <c r="D72" s="145">
        <v>2</v>
      </c>
      <c r="E72" s="94">
        <v>1500</v>
      </c>
      <c r="F72" s="91">
        <f t="shared" si="5"/>
        <v>3000</v>
      </c>
      <c r="G72" s="159" t="s">
        <v>1430</v>
      </c>
      <c r="H72" s="104" t="s">
        <v>1020</v>
      </c>
      <c r="I72" s="104" t="str">
        <f>VLOOKUP(H72,Presupuesto!$B$11:$C$565,2,0)</f>
        <v>EQUIPO DE COMPUTACION</v>
      </c>
      <c r="J72" s="92" t="s">
        <v>1378</v>
      </c>
      <c r="K72" s="92" t="s">
        <v>397</v>
      </c>
      <c r="L72" s="92"/>
    </row>
    <row r="73" spans="3:12">
      <c r="C73" s="103" t="s">
        <v>82</v>
      </c>
      <c r="D73" s="145"/>
      <c r="E73" s="94">
        <v>500</v>
      </c>
      <c r="F73" s="91">
        <f t="shared" si="5"/>
        <v>0</v>
      </c>
      <c r="G73" s="159"/>
      <c r="H73" s="104" t="s">
        <v>961</v>
      </c>
      <c r="I73" s="104" t="str">
        <f>VLOOKUP(H73,Presupuesto!$B$11:$C$565,2,0)</f>
        <v>OTROS RESPUESTOS Y ACCESORIOS MENORES</v>
      </c>
      <c r="J73" s="92" t="str">
        <f t="shared" si="4"/>
        <v>Estudiantes y Graduados</v>
      </c>
      <c r="K73" s="92" t="s">
        <v>397</v>
      </c>
      <c r="L73" s="92"/>
    </row>
    <row r="74" spans="3:12" ht="15.75" thickBot="1">
      <c r="C74" s="96" t="s">
        <v>83</v>
      </c>
      <c r="D74" s="153"/>
      <c r="E74" s="98">
        <v>20</v>
      </c>
      <c r="F74" s="99">
        <f t="shared" si="5"/>
        <v>0</v>
      </c>
      <c r="G74" s="156"/>
      <c r="H74" s="100" t="s">
        <v>961</v>
      </c>
      <c r="I74" s="100" t="str">
        <f>VLOOKUP(H74,Presupuesto!$B$11:$C$565,2,0)</f>
        <v>OTROS RESPUESTOS Y ACCESORIOS MENORES</v>
      </c>
      <c r="J74" s="100" t="str">
        <f t="shared" si="4"/>
        <v>Estudiantes y Graduados</v>
      </c>
      <c r="K74" s="118" t="s">
        <v>396</v>
      </c>
      <c r="L74" s="118"/>
    </row>
    <row r="75" spans="3:12" ht="15.75" thickBot="1"/>
    <row r="76" spans="3:12" ht="15.75" thickBot="1">
      <c r="C76" s="29" t="s">
        <v>43</v>
      </c>
      <c r="D76" s="102">
        <f>SUM(F83:F96)</f>
        <v>300000</v>
      </c>
      <c r="F76" s="69"/>
      <c r="G76" s="73"/>
      <c r="H76" s="69"/>
      <c r="I76" s="69"/>
    </row>
    <row r="77" spans="3:12">
      <c r="C77" s="69"/>
      <c r="D77" s="31"/>
      <c r="E77" s="87"/>
      <c r="F77" s="87"/>
      <c r="G77" s="87"/>
      <c r="H77" s="70"/>
      <c r="I77" s="70"/>
      <c r="J77" s="70"/>
      <c r="K77" s="106"/>
    </row>
    <row r="78" spans="3:12">
      <c r="C78" s="69"/>
      <c r="D78" s="31"/>
      <c r="E78" s="87"/>
      <c r="F78" s="87"/>
      <c r="G78" s="87"/>
      <c r="H78" s="70"/>
      <c r="I78" s="70"/>
      <c r="J78" s="70"/>
      <c r="K78" s="106"/>
    </row>
    <row r="79" spans="3:12" ht="15.75">
      <c r="C79" s="199" t="s">
        <v>394</v>
      </c>
      <c r="D79" s="200" t="s">
        <v>2371</v>
      </c>
      <c r="E79" s="87"/>
      <c r="F79" s="87"/>
      <c r="G79" s="87"/>
      <c r="H79" s="70"/>
      <c r="I79" s="70"/>
      <c r="J79" s="70"/>
      <c r="K79" s="106"/>
    </row>
    <row r="80" spans="3:12" ht="18.75">
      <c r="C80" s="203" t="str">
        <f>IFERROR(VLOOKUP(D79,'Desarrollo e Innov. Curricular'!$G:$H,2,FALSE),IFERROR(VLOOKUP(D79,'Investigación Científica'!$G:$H,2,FALSE),IFERROR(VLOOKUP(D79,'Vinculación Univ. Sociedad'!$G:$H,2,FALSE),IFERROR(VLOOKUP(D79,'Docencia y Profesorado Universi'!$G:$H,2,FALSE),IFERROR(VLOOKUP(D79,'Estudiantes y Graduados'!$G:$H,2,FALSE),IFERROR(VLOOKUP(D79,'10Gestion Administrativa'!$G:$H,2,FALSE),IFERROR(VLOOKUP(D79,'Gestión Académica'!$G:$H,2,FALSE),IFERROR(VLOOKUP(D79,'Aseguramiento de la Calidad'!$G:$H,2,FALSE),IFERROR(VLOOKUP(D79,'Gestión del Conocimiento'!$G:$H,2,FALSE),IFERROR(VLOOKUP(D79,'Gobernabilidad y Procesos...'!$G:$H,2,FALSE),IFERROR(VLOOKUP(D79,'Gestión del Talento Humano'!$G:$H,2,FALSE),IFERROR(VLOOKUP(D79,'Internacionalización de la E.S.'!$G:$H,2,FALSE),IFERROR(VLOOKUP(D79,'Cultura de Innovación Insti...'!$G:$H,2,FALSE),VLOOKUP(D79,'Lo Esencial de la Reforma Univ.'!$G:$H,2,0))))))))))))))</f>
        <v>3.Desarrollar el proyecto de equipamiento con formación en el empleo.</v>
      </c>
      <c r="D80" s="31"/>
      <c r="E80" s="87"/>
      <c r="F80" s="87"/>
      <c r="G80" s="87"/>
      <c r="H80" s="70"/>
      <c r="I80" s="70"/>
      <c r="J80" s="70"/>
      <c r="K80" s="106"/>
    </row>
    <row r="81" spans="3:12">
      <c r="F81" s="87"/>
      <c r="G81" s="70"/>
      <c r="H81" s="70"/>
      <c r="I81" s="70"/>
    </row>
    <row r="82" spans="3:12" ht="30.75" thickBot="1">
      <c r="C82" s="143" t="s">
        <v>44</v>
      </c>
      <c r="D82" s="143" t="s">
        <v>55</v>
      </c>
      <c r="E82" s="143" t="s">
        <v>57</v>
      </c>
      <c r="F82" s="144" t="s">
        <v>27</v>
      </c>
      <c r="G82" s="144" t="s">
        <v>133</v>
      </c>
      <c r="H82" s="143" t="s">
        <v>46</v>
      </c>
      <c r="I82" s="143" t="s">
        <v>134</v>
      </c>
      <c r="J82" s="143" t="s">
        <v>412</v>
      </c>
      <c r="K82" s="143" t="s">
        <v>413</v>
      </c>
      <c r="L82" s="143" t="s">
        <v>468</v>
      </c>
    </row>
    <row r="83" spans="3:12" ht="15.75" thickBot="1">
      <c r="C83" s="254" t="s">
        <v>1345</v>
      </c>
      <c r="D83" s="152">
        <v>20</v>
      </c>
      <c r="E83" s="90">
        <f>HLOOKUP($C83,$CB$2:$CE$3,2,0)</f>
        <v>15000</v>
      </c>
      <c r="F83" s="91">
        <f>D83*E83</f>
        <v>300000</v>
      </c>
      <c r="G83" s="159" t="s">
        <v>1430</v>
      </c>
      <c r="H83" s="92" t="s">
        <v>1020</v>
      </c>
      <c r="I83" s="92" t="str">
        <f>VLOOKUP(H83,Presupuesto!$B$11:$C$565,2,0)</f>
        <v>EQUIPO DE COMPUTACION</v>
      </c>
      <c r="J83" s="213" t="s">
        <v>1378</v>
      </c>
      <c r="K83" s="92" t="s">
        <v>396</v>
      </c>
      <c r="L83" s="92"/>
    </row>
    <row r="84" spans="3:12">
      <c r="C84" s="254" t="s">
        <v>1343</v>
      </c>
      <c r="D84" s="145"/>
      <c r="E84" s="90">
        <f>HLOOKUP($C84,$CB$2:$CE$3,2,0)</f>
        <v>35000</v>
      </c>
      <c r="F84" s="91">
        <f>D84*E84</f>
        <v>0</v>
      </c>
      <c r="G84" s="159"/>
      <c r="H84" s="95" t="s">
        <v>1020</v>
      </c>
      <c r="I84" s="95" t="str">
        <f>VLOOKUP(H84,Presupuesto!$B$11:$C$565,2,0)</f>
        <v>EQUIPO DE COMPUTACION</v>
      </c>
      <c r="J84" s="92" t="str">
        <f t="shared" ref="J84:J96" si="6">$J$17</f>
        <v>Estudiantes y Graduados</v>
      </c>
      <c r="K84" s="92" t="s">
        <v>414</v>
      </c>
      <c r="L84" s="92"/>
    </row>
    <row r="85" spans="3:12">
      <c r="C85" s="93" t="s">
        <v>73</v>
      </c>
      <c r="D85" s="145"/>
      <c r="E85" s="94">
        <v>4000</v>
      </c>
      <c r="F85" s="91">
        <f t="shared" ref="F85:F96" si="7">D85*E85</f>
        <v>0</v>
      </c>
      <c r="G85" s="159"/>
      <c r="H85" s="95" t="s">
        <v>992</v>
      </c>
      <c r="I85" s="95" t="str">
        <f>VLOOKUP(H85,Presupuesto!$B$11:$C$565,2,0)</f>
        <v>EQUIPOS VARIOS DE OFICINA</v>
      </c>
      <c r="J85" s="92" t="str">
        <f t="shared" si="6"/>
        <v>Estudiantes y Graduados</v>
      </c>
      <c r="K85" s="92" t="s">
        <v>397</v>
      </c>
      <c r="L85" s="92"/>
    </row>
    <row r="86" spans="3:12">
      <c r="C86" s="93" t="s">
        <v>74</v>
      </c>
      <c r="D86" s="145"/>
      <c r="E86" s="94">
        <v>8000</v>
      </c>
      <c r="F86" s="91">
        <f t="shared" si="7"/>
        <v>0</v>
      </c>
      <c r="G86" s="159"/>
      <c r="H86" s="95" t="s">
        <v>1020</v>
      </c>
      <c r="I86" s="95" t="str">
        <f>VLOOKUP(H86,Presupuesto!$B$11:$C$565,2,0)</f>
        <v>EQUIPO DE COMPUTACION</v>
      </c>
      <c r="J86" s="92" t="str">
        <f t="shared" si="6"/>
        <v>Estudiantes y Graduados</v>
      </c>
      <c r="K86" s="92" t="s">
        <v>397</v>
      </c>
      <c r="L86" s="92"/>
    </row>
    <row r="87" spans="3:12">
      <c r="C87" s="93" t="s">
        <v>75</v>
      </c>
      <c r="D87" s="145"/>
      <c r="E87" s="94">
        <v>5000</v>
      </c>
      <c r="F87" s="91">
        <f t="shared" si="7"/>
        <v>0</v>
      </c>
      <c r="G87" s="159"/>
      <c r="H87" s="95" t="s">
        <v>1020</v>
      </c>
      <c r="I87" s="95" t="str">
        <f>VLOOKUP(H87,Presupuesto!$B$11:$C$565,2,0)</f>
        <v>EQUIPO DE COMPUTACION</v>
      </c>
      <c r="J87" s="92" t="str">
        <f t="shared" si="6"/>
        <v>Estudiantes y Graduados</v>
      </c>
      <c r="K87" s="92" t="s">
        <v>397</v>
      </c>
      <c r="L87" s="92"/>
    </row>
    <row r="88" spans="3:12">
      <c r="C88" s="93" t="s">
        <v>35</v>
      </c>
      <c r="D88" s="145"/>
      <c r="E88" s="94">
        <v>13000</v>
      </c>
      <c r="F88" s="91">
        <f t="shared" si="7"/>
        <v>0</v>
      </c>
      <c r="G88" s="159"/>
      <c r="H88" s="95" t="s">
        <v>1006</v>
      </c>
      <c r="I88" s="95" t="str">
        <f>VLOOKUP(H88,Presupuesto!$B$11:$C$565,2,0)</f>
        <v>EQUIPO DE TRANSPORTE TRACCION Y ELEVACION</v>
      </c>
      <c r="J88" s="92" t="str">
        <f t="shared" si="6"/>
        <v>Estudiantes y Graduados</v>
      </c>
      <c r="K88" s="92" t="s">
        <v>397</v>
      </c>
      <c r="L88" s="92"/>
    </row>
    <row r="89" spans="3:12">
      <c r="C89" s="93" t="s">
        <v>76</v>
      </c>
      <c r="D89" s="145"/>
      <c r="E89" s="94">
        <v>15000</v>
      </c>
      <c r="F89" s="91">
        <f t="shared" si="7"/>
        <v>0</v>
      </c>
      <c r="G89" s="159"/>
      <c r="H89" s="95" t="s">
        <v>1006</v>
      </c>
      <c r="I89" s="95" t="str">
        <f>VLOOKUP(H89,Presupuesto!$B$11:$C$565,2,0)</f>
        <v>EQUIPO DE TRANSPORTE TRACCION Y ELEVACION</v>
      </c>
      <c r="J89" s="92" t="str">
        <f t="shared" si="6"/>
        <v>Estudiantes y Graduados</v>
      </c>
      <c r="K89" s="92" t="s">
        <v>397</v>
      </c>
      <c r="L89" s="92"/>
    </row>
    <row r="90" spans="3:12">
      <c r="C90" s="93" t="s">
        <v>77</v>
      </c>
      <c r="D90" s="145"/>
      <c r="E90" s="94">
        <v>10000</v>
      </c>
      <c r="F90" s="91">
        <f t="shared" si="7"/>
        <v>0</v>
      </c>
      <c r="G90" s="159"/>
      <c r="H90" s="95" t="s">
        <v>1006</v>
      </c>
      <c r="I90" s="95" t="str">
        <f>VLOOKUP(H90,Presupuesto!$B$11:$C$565,2,0)</f>
        <v>EQUIPO DE TRANSPORTE TRACCION Y ELEVACION</v>
      </c>
      <c r="J90" s="92" t="str">
        <f t="shared" si="6"/>
        <v>Estudiantes y Graduados</v>
      </c>
      <c r="K90" s="92" t="s">
        <v>405</v>
      </c>
      <c r="L90" s="92"/>
    </row>
    <row r="91" spans="3:12">
      <c r="C91" s="93" t="s">
        <v>78</v>
      </c>
      <c r="D91" s="145"/>
      <c r="E91" s="94">
        <v>10000</v>
      </c>
      <c r="F91" s="91">
        <f t="shared" si="7"/>
        <v>0</v>
      </c>
      <c r="G91" s="159"/>
      <c r="H91" s="95" t="s">
        <v>1052</v>
      </c>
      <c r="I91" s="95" t="str">
        <f>VLOOKUP(H91,Presupuesto!$B$11:$C$565,2,0)</f>
        <v>APLICACIONES INFORMATICAS</v>
      </c>
      <c r="J91" s="92" t="str">
        <f t="shared" si="6"/>
        <v>Estudiantes y Graduados</v>
      </c>
      <c r="K91" s="92" t="s">
        <v>401</v>
      </c>
      <c r="L91" s="92"/>
    </row>
    <row r="92" spans="3:12">
      <c r="C92" s="103" t="s">
        <v>79</v>
      </c>
      <c r="D92" s="145"/>
      <c r="E92" s="94">
        <v>2000</v>
      </c>
      <c r="F92" s="91">
        <f t="shared" si="7"/>
        <v>0</v>
      </c>
      <c r="G92" s="159"/>
      <c r="H92" s="104" t="s">
        <v>1020</v>
      </c>
      <c r="I92" s="104" t="str">
        <f>VLOOKUP(H92,Presupuesto!$B$11:$C$565,2,0)</f>
        <v>EQUIPO DE COMPUTACION</v>
      </c>
      <c r="J92" s="92" t="str">
        <f t="shared" si="6"/>
        <v>Estudiantes y Graduados</v>
      </c>
      <c r="K92" s="92" t="s">
        <v>397</v>
      </c>
      <c r="L92" s="92"/>
    </row>
    <row r="93" spans="3:12">
      <c r="C93" s="103" t="s">
        <v>80</v>
      </c>
      <c r="D93" s="145"/>
      <c r="E93" s="94">
        <v>1500</v>
      </c>
      <c r="F93" s="91">
        <f t="shared" si="7"/>
        <v>0</v>
      </c>
      <c r="G93" s="159"/>
      <c r="H93" s="104" t="s">
        <v>952</v>
      </c>
      <c r="I93" s="104" t="str">
        <f>VLOOKUP(H93,Presupuesto!$B$11:$C$565,2,0)</f>
        <v>UTILES Y MATERIALES ELECTRICOS</v>
      </c>
      <c r="J93" s="92" t="str">
        <f t="shared" si="6"/>
        <v>Estudiantes y Graduados</v>
      </c>
      <c r="K93" s="92" t="s">
        <v>397</v>
      </c>
      <c r="L93" s="92"/>
    </row>
    <row r="94" spans="3:12">
      <c r="C94" s="103" t="s">
        <v>81</v>
      </c>
      <c r="D94" s="145"/>
      <c r="E94" s="94">
        <v>1500</v>
      </c>
      <c r="F94" s="91">
        <f t="shared" si="7"/>
        <v>0</v>
      </c>
      <c r="G94" s="159"/>
      <c r="H94" s="104" t="s">
        <v>1020</v>
      </c>
      <c r="I94" s="104" t="str">
        <f>VLOOKUP(H94,Presupuesto!$B$11:$C$565,2,0)</f>
        <v>EQUIPO DE COMPUTACION</v>
      </c>
      <c r="J94" s="92" t="str">
        <f t="shared" si="6"/>
        <v>Estudiantes y Graduados</v>
      </c>
      <c r="K94" s="92" t="s">
        <v>397</v>
      </c>
      <c r="L94" s="92"/>
    </row>
    <row r="95" spans="3:12">
      <c r="C95" s="103" t="s">
        <v>82</v>
      </c>
      <c r="D95" s="145"/>
      <c r="E95" s="94">
        <v>500</v>
      </c>
      <c r="F95" s="91">
        <f t="shared" si="7"/>
        <v>0</v>
      </c>
      <c r="G95" s="159"/>
      <c r="H95" s="104" t="s">
        <v>961</v>
      </c>
      <c r="I95" s="104" t="str">
        <f>VLOOKUP(H95,Presupuesto!$B$11:$C$565,2,0)</f>
        <v>OTROS RESPUESTOS Y ACCESORIOS MENORES</v>
      </c>
      <c r="J95" s="92" t="str">
        <f t="shared" si="6"/>
        <v>Estudiantes y Graduados</v>
      </c>
      <c r="K95" s="92" t="s">
        <v>397</v>
      </c>
      <c r="L95" s="92"/>
    </row>
    <row r="96" spans="3:12" ht="15.75" thickBot="1">
      <c r="C96" s="96" t="s">
        <v>83</v>
      </c>
      <c r="D96" s="153"/>
      <c r="E96" s="98">
        <v>20</v>
      </c>
      <c r="F96" s="99">
        <f t="shared" si="7"/>
        <v>0</v>
      </c>
      <c r="G96" s="156"/>
      <c r="H96" s="100" t="s">
        <v>961</v>
      </c>
      <c r="I96" s="100" t="str">
        <f>VLOOKUP(H96,Presupuesto!$B$11:$C$565,2,0)</f>
        <v>OTROS RESPUESTOS Y ACCESORIOS MENORES</v>
      </c>
      <c r="J96" s="100" t="str">
        <f t="shared" si="6"/>
        <v>Estudiantes y Graduados</v>
      </c>
      <c r="K96" s="118" t="s">
        <v>396</v>
      </c>
      <c r="L96" s="118"/>
    </row>
    <row r="97" spans="3:12" ht="15.75" thickBot="1"/>
    <row r="98" spans="3:12" ht="15.75" thickBot="1">
      <c r="C98" s="29" t="s">
        <v>43</v>
      </c>
      <c r="D98" s="102">
        <f>SUM(F105:F118)</f>
        <v>210000</v>
      </c>
      <c r="F98" s="69"/>
      <c r="G98" s="73"/>
      <c r="H98" s="69"/>
      <c r="I98" s="69"/>
    </row>
    <row r="99" spans="3:12">
      <c r="C99" s="69"/>
      <c r="D99" s="31"/>
      <c r="E99" s="87"/>
      <c r="F99" s="87"/>
      <c r="G99" s="87"/>
      <c r="H99" s="70"/>
      <c r="I99" s="70"/>
      <c r="J99" s="70"/>
      <c r="K99" s="106"/>
    </row>
    <row r="100" spans="3:12">
      <c r="C100" s="69"/>
      <c r="D100" s="31"/>
      <c r="E100" s="87"/>
      <c r="F100" s="87"/>
      <c r="G100" s="87"/>
      <c r="H100" s="70"/>
      <c r="I100" s="70"/>
      <c r="J100" s="70"/>
      <c r="K100" s="106"/>
    </row>
    <row r="101" spans="3:12" ht="15.75">
      <c r="C101" s="199" t="s">
        <v>394</v>
      </c>
      <c r="D101" s="200" t="s">
        <v>2372</v>
      </c>
      <c r="E101" s="87"/>
      <c r="F101" s="87"/>
      <c r="G101" s="87"/>
      <c r="H101" s="70"/>
      <c r="I101" s="70"/>
      <c r="J101" s="70"/>
      <c r="K101" s="106"/>
    </row>
    <row r="102" spans="3:12" ht="18.75">
      <c r="C102" s="203" t="str">
        <f>IFERROR(VLOOKUP(D101,'Desarrollo e Innov. Curricular'!$G:$H,2,FALSE),IFERROR(VLOOKUP(D101,'Investigación Científica'!$G:$H,2,FALSE),IFERROR(VLOOKUP(D101,'Vinculación Univ. Sociedad'!$G:$H,2,FALSE),IFERROR(VLOOKUP(D101,'Docencia y Profesorado Universi'!$G:$H,2,FALSE),IFERROR(VLOOKUP(D101,'Estudiantes y Graduados'!$G:$H,2,FALSE),IFERROR(VLOOKUP(D101,'10Gestion Administrativa'!$G:$H,2,FALSE),IFERROR(VLOOKUP(D101,'Gestión Académica'!$G:$H,2,FALSE),IFERROR(VLOOKUP(D101,'Aseguramiento de la Calidad'!$G:$H,2,FALSE),IFERROR(VLOOKUP(D101,'Gestión del Conocimiento'!$G:$H,2,FALSE),IFERROR(VLOOKUP(D101,'Gobernabilidad y Procesos...'!$G:$H,2,FALSE),IFERROR(VLOOKUP(D101,'Gestión del Talento Humano'!$G:$H,2,FALSE),IFERROR(VLOOKUP(D101,'Internacionalización de la E.S.'!$G:$H,2,FALSE),IFERROR(VLOOKUP(D101,'Cultura de Innovación Insti...'!$G:$H,2,FALSE),VLOOKUP(D101,'Lo Esencial de la Reforma Univ.'!$G:$H,2,0))))))))))))))</f>
        <v>3.Desarrollar el proyecto de equipamiento con formación en el empleo.</v>
      </c>
      <c r="D102" s="31"/>
      <c r="E102" s="87"/>
      <c r="F102" s="87"/>
      <c r="G102" s="87"/>
      <c r="H102" s="70"/>
      <c r="I102" s="70"/>
      <c r="J102" s="70"/>
      <c r="K102" s="106"/>
    </row>
    <row r="103" spans="3:12">
      <c r="F103" s="87"/>
      <c r="G103" s="70"/>
      <c r="H103" s="70"/>
      <c r="I103" s="70"/>
    </row>
    <row r="104" spans="3:12" ht="30.75" thickBot="1">
      <c r="C104" s="143" t="s">
        <v>44</v>
      </c>
      <c r="D104" s="143" t="s">
        <v>55</v>
      </c>
      <c r="E104" s="143" t="s">
        <v>57</v>
      </c>
      <c r="F104" s="144" t="s">
        <v>27</v>
      </c>
      <c r="G104" s="144" t="s">
        <v>133</v>
      </c>
      <c r="H104" s="143" t="s">
        <v>46</v>
      </c>
      <c r="I104" s="143" t="s">
        <v>134</v>
      </c>
      <c r="J104" s="143" t="s">
        <v>412</v>
      </c>
      <c r="K104" s="143" t="s">
        <v>413</v>
      </c>
      <c r="L104" s="143" t="s">
        <v>468</v>
      </c>
    </row>
    <row r="105" spans="3:12" ht="15.75" thickBot="1">
      <c r="C105" s="254" t="s">
        <v>1345</v>
      </c>
      <c r="D105" s="152"/>
      <c r="E105" s="90">
        <f>HLOOKUP($C105,$CB$2:$CE$3,2,0)</f>
        <v>15000</v>
      </c>
      <c r="F105" s="91">
        <f>D105*E105</f>
        <v>0</v>
      </c>
      <c r="G105" s="159"/>
      <c r="H105" s="92" t="s">
        <v>1020</v>
      </c>
      <c r="I105" s="92" t="str">
        <f>VLOOKUP(H105,Presupuesto!$B$11:$C$565,2,0)</f>
        <v>EQUIPO DE COMPUTACION</v>
      </c>
      <c r="J105" s="213" t="s">
        <v>1374</v>
      </c>
      <c r="K105" s="92" t="s">
        <v>396</v>
      </c>
      <c r="L105" s="92"/>
    </row>
    <row r="106" spans="3:12">
      <c r="C106" s="254" t="s">
        <v>1343</v>
      </c>
      <c r="D106" s="145">
        <v>4</v>
      </c>
      <c r="E106" s="90">
        <f>HLOOKUP($C106,$CB$2:$CE$3,2,0)</f>
        <v>35000</v>
      </c>
      <c r="F106" s="91">
        <f>D106*E106</f>
        <v>140000</v>
      </c>
      <c r="G106" s="159" t="s">
        <v>1430</v>
      </c>
      <c r="H106" s="95" t="s">
        <v>1020</v>
      </c>
      <c r="I106" s="95" t="str">
        <f>VLOOKUP(H106,Presupuesto!$B$11:$C$565,2,0)</f>
        <v>EQUIPO DE COMPUTACION</v>
      </c>
      <c r="J106" s="92" t="s">
        <v>1378</v>
      </c>
      <c r="K106" s="92" t="s">
        <v>414</v>
      </c>
      <c r="L106" s="92"/>
    </row>
    <row r="107" spans="3:12">
      <c r="C107" s="93" t="s">
        <v>73</v>
      </c>
      <c r="D107" s="145"/>
      <c r="E107" s="94">
        <v>4000</v>
      </c>
      <c r="F107" s="91">
        <f t="shared" ref="F107:F118" si="8">D107*E107</f>
        <v>0</v>
      </c>
      <c r="G107" s="159"/>
      <c r="H107" s="95" t="s">
        <v>992</v>
      </c>
      <c r="I107" s="95" t="str">
        <f>VLOOKUP(H107,Presupuesto!$B$11:$C$565,2,0)</f>
        <v>EQUIPOS VARIOS DE OFICINA</v>
      </c>
      <c r="J107" s="92" t="str">
        <f t="shared" ref="J107:J117" si="9">$J$17</f>
        <v>Estudiantes y Graduados</v>
      </c>
      <c r="K107" s="92" t="s">
        <v>397</v>
      </c>
      <c r="L107" s="92"/>
    </row>
    <row r="108" spans="3:12">
      <c r="C108" s="93" t="s">
        <v>74</v>
      </c>
      <c r="D108" s="145"/>
      <c r="E108" s="94">
        <v>8000</v>
      </c>
      <c r="F108" s="91">
        <f t="shared" si="8"/>
        <v>0</v>
      </c>
      <c r="G108" s="159"/>
      <c r="H108" s="95" t="s">
        <v>1020</v>
      </c>
      <c r="I108" s="95" t="str">
        <f>VLOOKUP(H108,Presupuesto!$B$11:$C$565,2,0)</f>
        <v>EQUIPO DE COMPUTACION</v>
      </c>
      <c r="J108" s="92" t="str">
        <f t="shared" si="9"/>
        <v>Estudiantes y Graduados</v>
      </c>
      <c r="K108" s="92" t="s">
        <v>397</v>
      </c>
      <c r="L108" s="92"/>
    </row>
    <row r="109" spans="3:12">
      <c r="C109" s="93" t="s">
        <v>75</v>
      </c>
      <c r="D109" s="145"/>
      <c r="E109" s="94">
        <v>5000</v>
      </c>
      <c r="F109" s="91">
        <f t="shared" si="8"/>
        <v>0</v>
      </c>
      <c r="G109" s="159"/>
      <c r="H109" s="95" t="s">
        <v>1020</v>
      </c>
      <c r="I109" s="95" t="str">
        <f>VLOOKUP(H109,Presupuesto!$B$11:$C$565,2,0)</f>
        <v>EQUIPO DE COMPUTACION</v>
      </c>
      <c r="J109" s="92" t="str">
        <f t="shared" si="9"/>
        <v>Estudiantes y Graduados</v>
      </c>
      <c r="K109" s="92" t="s">
        <v>397</v>
      </c>
      <c r="L109" s="92"/>
    </row>
    <row r="110" spans="3:12">
      <c r="C110" s="93" t="s">
        <v>35</v>
      </c>
      <c r="D110" s="145">
        <v>4</v>
      </c>
      <c r="E110" s="94">
        <v>13000</v>
      </c>
      <c r="F110" s="91">
        <f t="shared" si="8"/>
        <v>52000</v>
      </c>
      <c r="G110" s="159" t="s">
        <v>1430</v>
      </c>
      <c r="H110" s="95" t="s">
        <v>1020</v>
      </c>
      <c r="I110" s="95" t="str">
        <f>VLOOKUP(H110,Presupuesto!$B$11:$C$565,2,0)</f>
        <v>EQUIPO DE COMPUTACION</v>
      </c>
      <c r="J110" s="92" t="s">
        <v>1378</v>
      </c>
      <c r="K110" s="92" t="s">
        <v>397</v>
      </c>
      <c r="L110" s="92"/>
    </row>
    <row r="111" spans="3:12">
      <c r="C111" s="93" t="s">
        <v>2799</v>
      </c>
      <c r="D111" s="145">
        <v>4</v>
      </c>
      <c r="E111" s="94">
        <v>3000</v>
      </c>
      <c r="F111" s="91">
        <f t="shared" si="8"/>
        <v>12000</v>
      </c>
      <c r="G111" s="159" t="s">
        <v>1430</v>
      </c>
      <c r="H111" s="95" t="s">
        <v>1020</v>
      </c>
      <c r="I111" s="95" t="str">
        <f>VLOOKUP(H111,Presupuesto!$B$11:$C$565,2,0)</f>
        <v>EQUIPO DE COMPUTACION</v>
      </c>
      <c r="J111" s="92" t="s">
        <v>1378</v>
      </c>
      <c r="K111" s="92" t="s">
        <v>397</v>
      </c>
      <c r="L111" s="92"/>
    </row>
    <row r="112" spans="3:12">
      <c r="C112" s="93" t="s">
        <v>77</v>
      </c>
      <c r="D112" s="145"/>
      <c r="E112" s="94">
        <v>10000</v>
      </c>
      <c r="F112" s="91">
        <f t="shared" si="8"/>
        <v>0</v>
      </c>
      <c r="G112" s="159"/>
      <c r="H112" s="95" t="s">
        <v>1006</v>
      </c>
      <c r="I112" s="95" t="str">
        <f>VLOOKUP(H112,Presupuesto!$B$11:$C$565,2,0)</f>
        <v>EQUIPO DE TRANSPORTE TRACCION Y ELEVACION</v>
      </c>
      <c r="J112" s="92" t="str">
        <f t="shared" si="9"/>
        <v>Estudiantes y Graduados</v>
      </c>
      <c r="K112" s="92" t="s">
        <v>405</v>
      </c>
      <c r="L112" s="92"/>
    </row>
    <row r="113" spans="3:12">
      <c r="C113" s="93" t="s">
        <v>78</v>
      </c>
      <c r="D113" s="145"/>
      <c r="E113" s="94">
        <v>10000</v>
      </c>
      <c r="F113" s="91">
        <f t="shared" si="8"/>
        <v>0</v>
      </c>
      <c r="G113" s="159"/>
      <c r="H113" s="95" t="s">
        <v>1052</v>
      </c>
      <c r="I113" s="95" t="str">
        <f>VLOOKUP(H113,Presupuesto!$B$11:$C$565,2,0)</f>
        <v>APLICACIONES INFORMATICAS</v>
      </c>
      <c r="J113" s="92" t="str">
        <f t="shared" si="9"/>
        <v>Estudiantes y Graduados</v>
      </c>
      <c r="K113" s="92" t="s">
        <v>401</v>
      </c>
      <c r="L113" s="92"/>
    </row>
    <row r="114" spans="3:12">
      <c r="C114" s="103" t="s">
        <v>79</v>
      </c>
      <c r="D114" s="145"/>
      <c r="E114" s="94">
        <v>2000</v>
      </c>
      <c r="F114" s="91">
        <f t="shared" si="8"/>
        <v>0</v>
      </c>
      <c r="G114" s="159"/>
      <c r="H114" s="104" t="s">
        <v>1020</v>
      </c>
      <c r="I114" s="104" t="str">
        <f>VLOOKUP(H114,Presupuesto!$B$11:$C$565,2,0)</f>
        <v>EQUIPO DE COMPUTACION</v>
      </c>
      <c r="J114" s="92" t="str">
        <f t="shared" si="9"/>
        <v>Estudiantes y Graduados</v>
      </c>
      <c r="K114" s="92" t="s">
        <v>397</v>
      </c>
      <c r="L114" s="92"/>
    </row>
    <row r="115" spans="3:12">
      <c r="C115" s="103" t="s">
        <v>80</v>
      </c>
      <c r="D115" s="145"/>
      <c r="E115" s="94">
        <v>1500</v>
      </c>
      <c r="F115" s="91">
        <f t="shared" si="8"/>
        <v>0</v>
      </c>
      <c r="G115" s="159"/>
      <c r="H115" s="104" t="s">
        <v>952</v>
      </c>
      <c r="I115" s="104" t="str">
        <f>VLOOKUP(H115,Presupuesto!$B$11:$C$565,2,0)</f>
        <v>UTILES Y MATERIALES ELECTRICOS</v>
      </c>
      <c r="J115" s="92" t="str">
        <f t="shared" si="9"/>
        <v>Estudiantes y Graduados</v>
      </c>
      <c r="K115" s="92" t="s">
        <v>397</v>
      </c>
      <c r="L115" s="92"/>
    </row>
    <row r="116" spans="3:12">
      <c r="C116" s="103" t="s">
        <v>81</v>
      </c>
      <c r="D116" s="145"/>
      <c r="E116" s="94">
        <v>1500</v>
      </c>
      <c r="F116" s="91">
        <f t="shared" si="8"/>
        <v>0</v>
      </c>
      <c r="G116" s="159"/>
      <c r="H116" s="104" t="s">
        <v>1020</v>
      </c>
      <c r="I116" s="104" t="str">
        <f>VLOOKUP(H116,Presupuesto!$B$11:$C$565,2,0)</f>
        <v>EQUIPO DE COMPUTACION</v>
      </c>
      <c r="J116" s="92" t="str">
        <f t="shared" si="9"/>
        <v>Estudiantes y Graduados</v>
      </c>
      <c r="K116" s="92" t="s">
        <v>397</v>
      </c>
      <c r="L116" s="92"/>
    </row>
    <row r="117" spans="3:12">
      <c r="C117" s="103" t="s">
        <v>82</v>
      </c>
      <c r="D117" s="145"/>
      <c r="E117" s="94">
        <v>500</v>
      </c>
      <c r="F117" s="91">
        <f t="shared" si="8"/>
        <v>0</v>
      </c>
      <c r="G117" s="159"/>
      <c r="H117" s="104" t="s">
        <v>961</v>
      </c>
      <c r="I117" s="104" t="str">
        <f>VLOOKUP(H117,Presupuesto!$B$11:$C$565,2,0)</f>
        <v>OTROS RESPUESTOS Y ACCESORIOS MENORES</v>
      </c>
      <c r="J117" s="92" t="str">
        <f t="shared" si="9"/>
        <v>Estudiantes y Graduados</v>
      </c>
      <c r="K117" s="92" t="s">
        <v>397</v>
      </c>
      <c r="L117" s="92"/>
    </row>
    <row r="118" spans="3:12" ht="15.75" thickBot="1">
      <c r="C118" s="96" t="s">
        <v>2250</v>
      </c>
      <c r="D118" s="153">
        <v>1</v>
      </c>
      <c r="E118" s="98">
        <v>6000</v>
      </c>
      <c r="F118" s="91">
        <f t="shared" si="8"/>
        <v>6000</v>
      </c>
      <c r="G118" s="156" t="s">
        <v>1430</v>
      </c>
      <c r="H118" s="100" t="s">
        <v>1020</v>
      </c>
      <c r="I118" s="100" t="str">
        <f>VLOOKUP(H118,Presupuesto!$B$11:$C$565,2,0)</f>
        <v>EQUIPO DE COMPUTACION</v>
      </c>
      <c r="J118" s="100" t="s">
        <v>1378</v>
      </c>
      <c r="K118" s="118" t="s">
        <v>396</v>
      </c>
      <c r="L118" s="118"/>
    </row>
    <row r="119" spans="3:12" ht="15.75" thickBot="1"/>
    <row r="120" spans="3:12" ht="15.75" thickBot="1">
      <c r="C120" s="29" t="s">
        <v>43</v>
      </c>
      <c r="D120" s="102">
        <f>SUM(F127:F140)</f>
        <v>210000</v>
      </c>
      <c r="F120" s="69"/>
      <c r="G120" s="73"/>
      <c r="H120" s="69"/>
      <c r="I120" s="69"/>
    </row>
    <row r="121" spans="3:12">
      <c r="C121" s="69"/>
      <c r="D121" s="31"/>
      <c r="E121" s="87"/>
      <c r="F121" s="87"/>
      <c r="G121" s="87"/>
      <c r="H121" s="70"/>
      <c r="I121" s="70"/>
      <c r="J121" s="70"/>
      <c r="K121" s="106"/>
    </row>
    <row r="122" spans="3:12">
      <c r="C122" s="69"/>
      <c r="D122" s="31"/>
      <c r="E122" s="87"/>
      <c r="F122" s="87"/>
      <c r="G122" s="87"/>
      <c r="H122" s="70"/>
      <c r="I122" s="70"/>
      <c r="J122" s="70"/>
      <c r="K122" s="106"/>
    </row>
    <row r="123" spans="3:12" ht="15.75">
      <c r="C123" s="199" t="s">
        <v>394</v>
      </c>
      <c r="D123" s="200" t="s">
        <v>2375</v>
      </c>
      <c r="E123" s="87"/>
      <c r="F123" s="87"/>
      <c r="G123" s="87"/>
      <c r="H123" s="70"/>
      <c r="I123" s="70"/>
      <c r="J123" s="70"/>
      <c r="K123" s="106"/>
    </row>
    <row r="124" spans="3:12" ht="18.75">
      <c r="C124" s="203" t="str">
        <f>IFERROR(VLOOKUP(D123,'Desarrollo e Innov. Curricular'!$G:$H,2,FALSE),IFERROR(VLOOKUP(D123,'Investigación Científica'!$G:$H,2,FALSE),IFERROR(VLOOKUP(D123,'Vinculación Univ. Sociedad'!$G:$H,2,FALSE),IFERROR(VLOOKUP(D123,'Docencia y Profesorado Universi'!$G:$H,2,FALSE),IFERROR(VLOOKUP(D123,'Estudiantes y Graduados'!$G:$H,2,FALSE),IFERROR(VLOOKUP(D123,'10Gestion Administrativa'!$G:$H,2,FALSE),IFERROR(VLOOKUP(D123,'Gestión Académica'!$G:$H,2,FALSE),IFERROR(VLOOKUP(D123,'Aseguramiento de la Calidad'!$G:$H,2,FALSE),IFERROR(VLOOKUP(D123,'Gestión del Conocimiento'!$G:$H,2,FALSE),IFERROR(VLOOKUP(D123,'Gobernabilidad y Procesos...'!$G:$H,2,FALSE),IFERROR(VLOOKUP(D123,'Gestión del Talento Humano'!$G:$H,2,FALSE),IFERROR(VLOOKUP(D123,'Internacionalización de la E.S.'!$G:$H,2,FALSE),IFERROR(VLOOKUP(D123,'Cultura de Innovación Insti...'!$G:$H,2,FALSE),VLOOKUP(D123,'Lo Esencial de la Reforma Univ.'!$G:$H,2,0))))))))))))))</f>
        <v>3.Desarrollar el proyecto de equipamiento con formación en el empleo.</v>
      </c>
      <c r="D124" s="31"/>
      <c r="E124" s="87"/>
      <c r="F124" s="87"/>
      <c r="G124" s="87"/>
      <c r="H124" s="70"/>
      <c r="I124" s="70"/>
      <c r="J124" s="70"/>
      <c r="K124" s="106"/>
    </row>
    <row r="125" spans="3:12">
      <c r="F125" s="87"/>
      <c r="G125" s="70"/>
      <c r="H125" s="70"/>
      <c r="I125" s="70"/>
    </row>
    <row r="126" spans="3:12" ht="30.75" thickBot="1">
      <c r="C126" s="143" t="s">
        <v>44</v>
      </c>
      <c r="D126" s="143" t="s">
        <v>55</v>
      </c>
      <c r="E126" s="143" t="s">
        <v>57</v>
      </c>
      <c r="F126" s="144" t="s">
        <v>27</v>
      </c>
      <c r="G126" s="144" t="s">
        <v>133</v>
      </c>
      <c r="H126" s="143" t="s">
        <v>46</v>
      </c>
      <c r="I126" s="143" t="s">
        <v>134</v>
      </c>
      <c r="J126" s="143" t="s">
        <v>412</v>
      </c>
      <c r="K126" s="143" t="s">
        <v>413</v>
      </c>
      <c r="L126" s="143" t="s">
        <v>468</v>
      </c>
    </row>
    <row r="127" spans="3:12" ht="15.75" thickBot="1">
      <c r="C127" s="254" t="s">
        <v>1345</v>
      </c>
      <c r="D127" s="152">
        <v>7</v>
      </c>
      <c r="E127" s="90">
        <f>HLOOKUP($C127,$CB$2:$CE$3,2,0)</f>
        <v>15000</v>
      </c>
      <c r="F127" s="91">
        <f>D127*E127</f>
        <v>105000</v>
      </c>
      <c r="G127" s="159" t="s">
        <v>1430</v>
      </c>
      <c r="H127" s="92" t="s">
        <v>1020</v>
      </c>
      <c r="I127" s="92" t="str">
        <f>VLOOKUP(H127,Presupuesto!$B$11:$C$565,2,0)</f>
        <v>EQUIPO DE COMPUTACION</v>
      </c>
      <c r="J127" s="213" t="s">
        <v>1378</v>
      </c>
      <c r="K127" s="92" t="s">
        <v>398</v>
      </c>
      <c r="L127" s="92"/>
    </row>
    <row r="128" spans="3:12">
      <c r="C128" s="254" t="s">
        <v>1343</v>
      </c>
      <c r="D128" s="145"/>
      <c r="E128" s="90">
        <f>HLOOKUP($C128,$CB$2:$CE$3,2,0)</f>
        <v>35000</v>
      </c>
      <c r="F128" s="91">
        <f>D128*E128</f>
        <v>0</v>
      </c>
      <c r="G128" s="159"/>
      <c r="H128" s="95" t="s">
        <v>1020</v>
      </c>
      <c r="I128" s="95" t="str">
        <f>VLOOKUP(H128,Presupuesto!$B$11:$C$565,2,0)</f>
        <v>EQUIPO DE COMPUTACION</v>
      </c>
      <c r="J128" s="92" t="str">
        <f t="shared" ref="J128:J140" si="10">$J$17</f>
        <v>Estudiantes y Graduados</v>
      </c>
      <c r="K128" s="92" t="s">
        <v>414</v>
      </c>
      <c r="L128" s="92"/>
    </row>
    <row r="129" spans="3:12">
      <c r="C129" s="93" t="s">
        <v>2805</v>
      </c>
      <c r="D129" s="145">
        <v>5</v>
      </c>
      <c r="E129" s="94">
        <v>3000</v>
      </c>
      <c r="F129" s="91">
        <f t="shared" ref="F129:F140" si="11">D129*E129</f>
        <v>15000</v>
      </c>
      <c r="G129" s="159" t="s">
        <v>1430</v>
      </c>
      <c r="H129" s="95" t="s">
        <v>1020</v>
      </c>
      <c r="I129" s="95" t="str">
        <f>VLOOKUP(H129,Presupuesto!$B$11:$C$565,2,0)</f>
        <v>EQUIPO DE COMPUTACION</v>
      </c>
      <c r="J129" s="92" t="s">
        <v>1378</v>
      </c>
      <c r="K129" s="92" t="s">
        <v>398</v>
      </c>
      <c r="L129" s="92"/>
    </row>
    <row r="130" spans="3:12">
      <c r="C130" s="93" t="s">
        <v>74</v>
      </c>
      <c r="D130" s="145"/>
      <c r="E130" s="94">
        <v>8000</v>
      </c>
      <c r="F130" s="91">
        <f t="shared" si="11"/>
        <v>0</v>
      </c>
      <c r="G130" s="159"/>
      <c r="H130" s="95" t="s">
        <v>1020</v>
      </c>
      <c r="I130" s="95" t="str">
        <f>VLOOKUP(H130,Presupuesto!$B$11:$C$565,2,0)</f>
        <v>EQUIPO DE COMPUTACION</v>
      </c>
      <c r="J130" s="92" t="str">
        <f t="shared" si="10"/>
        <v>Estudiantes y Graduados</v>
      </c>
      <c r="K130" s="92" t="s">
        <v>397</v>
      </c>
      <c r="L130" s="92"/>
    </row>
    <row r="131" spans="3:12">
      <c r="C131" s="93" t="s">
        <v>2806</v>
      </c>
      <c r="D131" s="145">
        <v>5</v>
      </c>
      <c r="E131" s="94">
        <v>5000</v>
      </c>
      <c r="F131" s="91">
        <f t="shared" si="11"/>
        <v>25000</v>
      </c>
      <c r="G131" s="159" t="s">
        <v>1430</v>
      </c>
      <c r="H131" s="95" t="s">
        <v>1012</v>
      </c>
      <c r="I131" s="95" t="str">
        <f>VLOOKUP(H131,Presupuesto!$B$11:$C$565,2,0)</f>
        <v>EQUIPO DE COMUNICACIàN Y SE¥ALAMIENTO</v>
      </c>
      <c r="J131" s="92" t="s">
        <v>1378</v>
      </c>
      <c r="K131" s="92" t="s">
        <v>398</v>
      </c>
      <c r="L131" s="92"/>
    </row>
    <row r="132" spans="3:12">
      <c r="C132" s="93" t="s">
        <v>35</v>
      </c>
      <c r="D132" s="145">
        <v>5</v>
      </c>
      <c r="E132" s="94">
        <v>13000</v>
      </c>
      <c r="F132" s="91">
        <f t="shared" si="11"/>
        <v>65000</v>
      </c>
      <c r="G132" s="159" t="s">
        <v>1430</v>
      </c>
      <c r="H132" s="95" t="s">
        <v>1020</v>
      </c>
      <c r="I132" s="95" t="str">
        <f>VLOOKUP(H132,Presupuesto!$B$11:$C$565,2,0)</f>
        <v>EQUIPO DE COMPUTACION</v>
      </c>
      <c r="J132" s="92" t="s">
        <v>1378</v>
      </c>
      <c r="K132" s="92" t="s">
        <v>398</v>
      </c>
      <c r="L132" s="92"/>
    </row>
    <row r="133" spans="3:12">
      <c r="C133" s="93" t="s">
        <v>76</v>
      </c>
      <c r="D133" s="145"/>
      <c r="E133" s="94">
        <v>15000</v>
      </c>
      <c r="F133" s="91">
        <f t="shared" si="11"/>
        <v>0</v>
      </c>
      <c r="G133" s="159"/>
      <c r="H133" s="95" t="s">
        <v>1006</v>
      </c>
      <c r="I133" s="95" t="str">
        <f>VLOOKUP(H133,Presupuesto!$B$11:$C$565,2,0)</f>
        <v>EQUIPO DE TRANSPORTE TRACCION Y ELEVACION</v>
      </c>
      <c r="J133" s="92" t="str">
        <f t="shared" si="10"/>
        <v>Estudiantes y Graduados</v>
      </c>
      <c r="K133" s="92" t="s">
        <v>397</v>
      </c>
      <c r="L133" s="92"/>
    </row>
    <row r="134" spans="3:12">
      <c r="C134" s="93" t="s">
        <v>77</v>
      </c>
      <c r="D134" s="145"/>
      <c r="E134" s="94">
        <v>10000</v>
      </c>
      <c r="F134" s="91">
        <f t="shared" si="11"/>
        <v>0</v>
      </c>
      <c r="G134" s="159"/>
      <c r="H134" s="95" t="s">
        <v>1006</v>
      </c>
      <c r="I134" s="95" t="str">
        <f>VLOOKUP(H134,Presupuesto!$B$11:$C$565,2,0)</f>
        <v>EQUIPO DE TRANSPORTE TRACCION Y ELEVACION</v>
      </c>
      <c r="J134" s="92" t="str">
        <f t="shared" si="10"/>
        <v>Estudiantes y Graduados</v>
      </c>
      <c r="K134" s="92" t="s">
        <v>405</v>
      </c>
      <c r="L134" s="92"/>
    </row>
    <row r="135" spans="3:12">
      <c r="C135" s="93" t="s">
        <v>78</v>
      </c>
      <c r="D135" s="145"/>
      <c r="E135" s="94">
        <v>10000</v>
      </c>
      <c r="F135" s="91">
        <f t="shared" si="11"/>
        <v>0</v>
      </c>
      <c r="G135" s="159"/>
      <c r="H135" s="95" t="s">
        <v>1052</v>
      </c>
      <c r="I135" s="95" t="str">
        <f>VLOOKUP(H135,Presupuesto!$B$11:$C$565,2,0)</f>
        <v>APLICACIONES INFORMATICAS</v>
      </c>
      <c r="J135" s="92" t="str">
        <f t="shared" si="10"/>
        <v>Estudiantes y Graduados</v>
      </c>
      <c r="K135" s="92" t="s">
        <v>401</v>
      </c>
      <c r="L135" s="92"/>
    </row>
    <row r="136" spans="3:12">
      <c r="C136" s="103" t="s">
        <v>79</v>
      </c>
      <c r="D136" s="145"/>
      <c r="E136" s="94">
        <v>2000</v>
      </c>
      <c r="F136" s="91">
        <f t="shared" si="11"/>
        <v>0</v>
      </c>
      <c r="G136" s="159"/>
      <c r="H136" s="104" t="s">
        <v>1020</v>
      </c>
      <c r="I136" s="104" t="str">
        <f>VLOOKUP(H136,Presupuesto!$B$11:$C$565,2,0)</f>
        <v>EQUIPO DE COMPUTACION</v>
      </c>
      <c r="J136" s="92" t="str">
        <f t="shared" si="10"/>
        <v>Estudiantes y Graduados</v>
      </c>
      <c r="K136" s="92" t="s">
        <v>397</v>
      </c>
      <c r="L136" s="92"/>
    </row>
    <row r="137" spans="3:12">
      <c r="C137" s="103" t="s">
        <v>80</v>
      </c>
      <c r="D137" s="145"/>
      <c r="E137" s="94">
        <v>1500</v>
      </c>
      <c r="F137" s="91">
        <f t="shared" si="11"/>
        <v>0</v>
      </c>
      <c r="G137" s="159"/>
      <c r="H137" s="104" t="s">
        <v>952</v>
      </c>
      <c r="I137" s="104" t="str">
        <f>VLOOKUP(H137,Presupuesto!$B$11:$C$565,2,0)</f>
        <v>UTILES Y MATERIALES ELECTRICOS</v>
      </c>
      <c r="J137" s="92" t="str">
        <f t="shared" si="10"/>
        <v>Estudiantes y Graduados</v>
      </c>
      <c r="K137" s="92" t="s">
        <v>397</v>
      </c>
      <c r="L137" s="92"/>
    </row>
    <row r="138" spans="3:12">
      <c r="C138" s="103" t="s">
        <v>81</v>
      </c>
      <c r="D138" s="145"/>
      <c r="E138" s="94">
        <v>1500</v>
      </c>
      <c r="F138" s="91">
        <f t="shared" si="11"/>
        <v>0</v>
      </c>
      <c r="G138" s="159"/>
      <c r="H138" s="104" t="s">
        <v>1020</v>
      </c>
      <c r="I138" s="104" t="str">
        <f>VLOOKUP(H138,Presupuesto!$B$11:$C$565,2,0)</f>
        <v>EQUIPO DE COMPUTACION</v>
      </c>
      <c r="J138" s="92" t="str">
        <f t="shared" si="10"/>
        <v>Estudiantes y Graduados</v>
      </c>
      <c r="K138" s="92" t="s">
        <v>397</v>
      </c>
      <c r="L138" s="92"/>
    </row>
    <row r="139" spans="3:12">
      <c r="C139" s="103" t="s">
        <v>82</v>
      </c>
      <c r="D139" s="145"/>
      <c r="E139" s="94">
        <v>500</v>
      </c>
      <c r="F139" s="91">
        <f t="shared" si="11"/>
        <v>0</v>
      </c>
      <c r="G139" s="159"/>
      <c r="H139" s="104" t="s">
        <v>961</v>
      </c>
      <c r="I139" s="104" t="str">
        <f>VLOOKUP(H139,Presupuesto!$B$11:$C$565,2,0)</f>
        <v>OTROS RESPUESTOS Y ACCESORIOS MENORES</v>
      </c>
      <c r="J139" s="92" t="str">
        <f t="shared" si="10"/>
        <v>Estudiantes y Graduados</v>
      </c>
      <c r="K139" s="92" t="s">
        <v>397</v>
      </c>
      <c r="L139" s="92"/>
    </row>
    <row r="140" spans="3:12" ht="15.75" thickBot="1">
      <c r="C140" s="96" t="s">
        <v>83</v>
      </c>
      <c r="D140" s="153"/>
      <c r="E140" s="98">
        <v>20</v>
      </c>
      <c r="F140" s="99">
        <f t="shared" si="11"/>
        <v>0</v>
      </c>
      <c r="G140" s="156"/>
      <c r="H140" s="100" t="s">
        <v>961</v>
      </c>
      <c r="I140" s="100" t="str">
        <f>VLOOKUP(H140,Presupuesto!$B$11:$C$565,2,0)</f>
        <v>OTROS RESPUESTOS Y ACCESORIOS MENORES</v>
      </c>
      <c r="J140" s="100" t="str">
        <f t="shared" si="10"/>
        <v>Estudiantes y Graduados</v>
      </c>
      <c r="K140" s="118" t="s">
        <v>396</v>
      </c>
      <c r="L140" s="118"/>
    </row>
    <row r="141" spans="3:12" ht="15.75" thickBot="1"/>
    <row r="142" spans="3:12" ht="15.75" thickBot="1">
      <c r="C142" s="29" t="s">
        <v>43</v>
      </c>
      <c r="D142" s="102">
        <f>SUM(F149:F162)</f>
        <v>1883500</v>
      </c>
      <c r="F142" s="69"/>
      <c r="G142" s="73"/>
      <c r="H142" s="69"/>
      <c r="I142" s="69"/>
    </row>
    <row r="143" spans="3:12">
      <c r="C143" s="69"/>
      <c r="D143" s="31"/>
      <c r="E143" s="87"/>
      <c r="F143" s="87"/>
      <c r="G143" s="87"/>
      <c r="H143" s="70"/>
      <c r="I143" s="70"/>
      <c r="J143" s="70"/>
      <c r="K143" s="106"/>
    </row>
    <row r="144" spans="3:12">
      <c r="C144" s="69"/>
      <c r="D144" s="31"/>
      <c r="E144" s="87"/>
      <c r="F144" s="87"/>
      <c r="G144" s="87"/>
      <c r="H144" s="70"/>
      <c r="I144" s="70"/>
      <c r="J144" s="70"/>
      <c r="K144" s="106"/>
    </row>
    <row r="145" spans="3:12" ht="15.75">
      <c r="C145" s="199" t="s">
        <v>394</v>
      </c>
      <c r="D145" s="200" t="s">
        <v>2864</v>
      </c>
      <c r="E145" s="87"/>
      <c r="F145" s="87"/>
      <c r="G145" s="87"/>
      <c r="H145" s="70"/>
      <c r="I145" s="70"/>
      <c r="J145" s="70"/>
      <c r="K145" s="106"/>
    </row>
    <row r="146" spans="3:12" ht="18.75">
      <c r="C146" s="203" t="str">
        <f>IFERROR(VLOOKUP(D145,'Desarrollo e Innov. Curricular'!$G:$H,2,FALSE),IFERROR(VLOOKUP(D145,'Investigación Científica'!$G:$H,2,FALSE),IFERROR(VLOOKUP(D145,'Vinculación Univ. Sociedad'!$G:$H,2,FALSE),IFERROR(VLOOKUP(D145,'Docencia y Profesorado Universi'!$G:$H,2,FALSE),IFERROR(VLOOKUP(D145,'Estudiantes y Graduados'!$G:$H,2,FALSE),IFERROR(VLOOKUP(D145,'10Gestion Administrativa'!$G:$H,2,FALSE),IFERROR(VLOOKUP(D145,'Gestión Académica'!$G:$H,2,FALSE),IFERROR(VLOOKUP(D145,'Aseguramiento de la Calidad'!$G:$H,2,FALSE),IFERROR(VLOOKUP(D145,'Gestión del Conocimiento'!$G:$H,2,FALSE),IFERROR(VLOOKUP(D145,'Gobernabilidad y Procesos...'!$G:$H,2,FALSE),IFERROR(VLOOKUP(D145,'Gestión del Talento Humano'!$G:$H,2,FALSE),IFERROR(VLOOKUP(D145,'Internacionalización de la E.S.'!$G:$H,2,FALSE),IFERROR(VLOOKUP(D145,'Cultura de Innovación Insti...'!$G:$H,2,FALSE),VLOOKUP(D145,'Lo Esencial de la Reforma Univ.'!$G:$H,2,0))))))))))))))</f>
        <v>3.Desarrollar el proyecto de equipamiento con formación en el empleo.</v>
      </c>
      <c r="D146" s="31"/>
      <c r="E146" s="87"/>
      <c r="F146" s="87"/>
      <c r="G146" s="87"/>
      <c r="H146" s="70"/>
      <c r="I146" s="70"/>
      <c r="J146" s="70"/>
      <c r="K146" s="106"/>
    </row>
    <row r="147" spans="3:12">
      <c r="F147" s="87"/>
      <c r="G147" s="70"/>
      <c r="H147" s="70"/>
      <c r="I147" s="70"/>
    </row>
    <row r="148" spans="3:12" ht="30.75" thickBot="1">
      <c r="C148" s="143" t="s">
        <v>44</v>
      </c>
      <c r="D148" s="143" t="s">
        <v>55</v>
      </c>
      <c r="E148" s="143" t="s">
        <v>57</v>
      </c>
      <c r="F148" s="144" t="s">
        <v>27</v>
      </c>
      <c r="G148" s="144" t="s">
        <v>133</v>
      </c>
      <c r="H148" s="143" t="s">
        <v>46</v>
      </c>
      <c r="I148" s="143" t="s">
        <v>134</v>
      </c>
      <c r="J148" s="143" t="s">
        <v>412</v>
      </c>
      <c r="K148" s="143" t="s">
        <v>413</v>
      </c>
      <c r="L148" s="143" t="s">
        <v>468</v>
      </c>
    </row>
    <row r="149" spans="3:12" ht="15.75" thickBot="1">
      <c r="C149" s="254" t="s">
        <v>1345</v>
      </c>
      <c r="D149" s="152">
        <v>75</v>
      </c>
      <c r="E149" s="90">
        <f>HLOOKUP($C149,$CB$2:$CE$3,2,0)</f>
        <v>15000</v>
      </c>
      <c r="F149" s="91">
        <f>D149*E149</f>
        <v>1125000</v>
      </c>
      <c r="G149" s="159" t="s">
        <v>1430</v>
      </c>
      <c r="H149" s="92" t="s">
        <v>1020</v>
      </c>
      <c r="I149" s="92" t="str">
        <f>VLOOKUP(H149,Presupuesto!$B$11:$C$565,2,0)</f>
        <v>EQUIPO DE COMPUTACION</v>
      </c>
      <c r="J149" s="213" t="s">
        <v>1374</v>
      </c>
      <c r="K149" s="92" t="s">
        <v>396</v>
      </c>
      <c r="L149" s="92"/>
    </row>
    <row r="150" spans="3:12">
      <c r="C150" s="254" t="s">
        <v>1344</v>
      </c>
      <c r="D150" s="145">
        <v>2</v>
      </c>
      <c r="E150" s="90">
        <f>HLOOKUP($C150,$CB$2:$CE$3,2,0)</f>
        <v>15000</v>
      </c>
      <c r="F150" s="91">
        <f>D150*E150</f>
        <v>30000</v>
      </c>
      <c r="G150" s="159" t="s">
        <v>1430</v>
      </c>
      <c r="H150" s="95" t="s">
        <v>1020</v>
      </c>
      <c r="I150" s="95" t="str">
        <f>VLOOKUP(H150,Presupuesto!$B$11:$C$565,2,0)</f>
        <v>EQUIPO DE COMPUTACION</v>
      </c>
      <c r="J150" s="92" t="str">
        <f t="shared" ref="J150:J162" si="12">$J$17</f>
        <v>Estudiantes y Graduados</v>
      </c>
      <c r="K150" s="92" t="s">
        <v>414</v>
      </c>
      <c r="L150" s="92"/>
    </row>
    <row r="151" spans="3:12">
      <c r="C151" s="93" t="s">
        <v>73</v>
      </c>
      <c r="D151" s="145">
        <v>16</v>
      </c>
      <c r="E151" s="94">
        <v>4000</v>
      </c>
      <c r="F151" s="91">
        <f t="shared" ref="F151:F160" si="13">D151*E151</f>
        <v>64000</v>
      </c>
      <c r="G151" s="159" t="s">
        <v>1430</v>
      </c>
      <c r="H151" s="95" t="s">
        <v>992</v>
      </c>
      <c r="I151" s="95" t="str">
        <f>VLOOKUP(H151,Presupuesto!$B$11:$C$565,2,0)</f>
        <v>EQUIPOS VARIOS DE OFICINA</v>
      </c>
      <c r="J151" s="92" t="str">
        <f t="shared" si="12"/>
        <v>Estudiantes y Graduados</v>
      </c>
      <c r="K151" s="92" t="s">
        <v>397</v>
      </c>
      <c r="L151" s="92"/>
    </row>
    <row r="152" spans="3:12">
      <c r="C152" s="93" t="s">
        <v>74</v>
      </c>
      <c r="D152" s="145">
        <v>20</v>
      </c>
      <c r="E152" s="94">
        <v>8000</v>
      </c>
      <c r="F152" s="91">
        <f t="shared" si="13"/>
        <v>160000</v>
      </c>
      <c r="G152" s="159" t="s">
        <v>1430</v>
      </c>
      <c r="H152" s="95" t="s">
        <v>1020</v>
      </c>
      <c r="I152" s="95" t="str">
        <f>VLOOKUP(H152,Presupuesto!$B$11:$C$565,2,0)</f>
        <v>EQUIPO DE COMPUTACION</v>
      </c>
      <c r="J152" s="92" t="str">
        <f t="shared" si="12"/>
        <v>Estudiantes y Graduados</v>
      </c>
      <c r="K152" s="92" t="s">
        <v>397</v>
      </c>
      <c r="L152" s="92"/>
    </row>
    <row r="153" spans="3:12">
      <c r="C153" s="93"/>
      <c r="D153" s="145">
        <v>0</v>
      </c>
      <c r="E153" s="94">
        <v>3000</v>
      </c>
      <c r="F153" s="91">
        <f t="shared" si="13"/>
        <v>0</v>
      </c>
      <c r="G153" s="159" t="s">
        <v>1430</v>
      </c>
      <c r="H153" s="95" t="s">
        <v>992</v>
      </c>
      <c r="I153" s="95" t="str">
        <f>VLOOKUP(H153,Presupuesto!$B$11:$C$565,2,0)</f>
        <v>EQUIPOS VARIOS DE OFICINA</v>
      </c>
      <c r="J153" s="92" t="str">
        <f t="shared" si="12"/>
        <v>Estudiantes y Graduados</v>
      </c>
      <c r="K153" s="92" t="s">
        <v>397</v>
      </c>
      <c r="L153" s="92"/>
    </row>
    <row r="154" spans="3:12">
      <c r="C154" s="93" t="s">
        <v>35</v>
      </c>
      <c r="D154" s="145">
        <v>18</v>
      </c>
      <c r="E154" s="94">
        <v>13000</v>
      </c>
      <c r="F154" s="91">
        <f t="shared" si="13"/>
        <v>234000</v>
      </c>
      <c r="G154" s="159" t="s">
        <v>1430</v>
      </c>
      <c r="H154" s="95" t="s">
        <v>1006</v>
      </c>
      <c r="I154" s="95" t="str">
        <f>VLOOKUP(H154,Presupuesto!$B$11:$C$565,2,0)</f>
        <v>EQUIPO DE TRANSPORTE TRACCION Y ELEVACION</v>
      </c>
      <c r="J154" s="92" t="str">
        <f t="shared" si="12"/>
        <v>Estudiantes y Graduados</v>
      </c>
      <c r="K154" s="92" t="s">
        <v>397</v>
      </c>
      <c r="L154" s="92"/>
    </row>
    <row r="155" spans="3:12">
      <c r="C155" s="93" t="s">
        <v>78</v>
      </c>
      <c r="D155" s="145"/>
      <c r="E155" s="94">
        <v>10000</v>
      </c>
      <c r="F155" s="91">
        <f t="shared" si="13"/>
        <v>0</v>
      </c>
      <c r="G155" s="159" t="s">
        <v>1430</v>
      </c>
      <c r="H155" s="95" t="s">
        <v>1052</v>
      </c>
      <c r="I155" s="95" t="str">
        <f>VLOOKUP(H155,Presupuesto!$B$11:$C$565,2,0)</f>
        <v>APLICACIONES INFORMATICAS</v>
      </c>
      <c r="J155" s="92" t="str">
        <f t="shared" si="12"/>
        <v>Estudiantes y Graduados</v>
      </c>
      <c r="K155" s="92" t="s">
        <v>401</v>
      </c>
      <c r="L155" s="92"/>
    </row>
    <row r="156" spans="3:12">
      <c r="C156" s="103" t="s">
        <v>79</v>
      </c>
      <c r="D156" s="145"/>
      <c r="E156" s="94">
        <v>2000</v>
      </c>
      <c r="F156" s="91">
        <f t="shared" si="13"/>
        <v>0</v>
      </c>
      <c r="G156" s="159" t="s">
        <v>1430</v>
      </c>
      <c r="H156" s="104" t="s">
        <v>1020</v>
      </c>
      <c r="I156" s="104" t="str">
        <f>VLOOKUP(H156,Presupuesto!$B$11:$C$565,2,0)</f>
        <v>EQUIPO DE COMPUTACION</v>
      </c>
      <c r="J156" s="92" t="str">
        <f t="shared" si="12"/>
        <v>Estudiantes y Graduados</v>
      </c>
      <c r="K156" s="92" t="s">
        <v>397</v>
      </c>
      <c r="L156" s="92"/>
    </row>
    <row r="157" spans="3:12" ht="18.75">
      <c r="C157" s="773" t="s">
        <v>418</v>
      </c>
      <c r="D157" s="145">
        <v>125</v>
      </c>
      <c r="E157" s="94">
        <v>1500</v>
      </c>
      <c r="F157" s="91">
        <f t="shared" si="13"/>
        <v>187500</v>
      </c>
      <c r="G157" s="159" t="s">
        <v>1430</v>
      </c>
      <c r="H157" s="104" t="s">
        <v>1020</v>
      </c>
      <c r="I157" s="104" t="str">
        <f>VLOOKUP(H157,Presupuesto!$B$11:$C$565,2,0)</f>
        <v>EQUIPO DE COMPUTACION</v>
      </c>
      <c r="J157" s="92" t="str">
        <f t="shared" si="12"/>
        <v>Estudiantes y Graduados</v>
      </c>
      <c r="K157" s="92" t="s">
        <v>397</v>
      </c>
      <c r="L157" s="92"/>
    </row>
    <row r="158" spans="3:12">
      <c r="C158" s="103" t="s">
        <v>81</v>
      </c>
      <c r="D158" s="145">
        <v>2</v>
      </c>
      <c r="E158" s="94">
        <v>1500</v>
      </c>
      <c r="F158" s="91">
        <f t="shared" si="13"/>
        <v>3000</v>
      </c>
      <c r="G158" s="159" t="s">
        <v>1430</v>
      </c>
      <c r="H158" s="104" t="s">
        <v>1020</v>
      </c>
      <c r="I158" s="104" t="str">
        <f>VLOOKUP(H158,Presupuesto!$B$11:$C$565,2,0)</f>
        <v>EQUIPO DE COMPUTACION</v>
      </c>
      <c r="J158" s="92" t="str">
        <f t="shared" si="12"/>
        <v>Estudiantes y Graduados</v>
      </c>
      <c r="K158" s="92" t="s">
        <v>397</v>
      </c>
      <c r="L158" s="92"/>
    </row>
    <row r="159" spans="3:12">
      <c r="C159" s="103" t="s">
        <v>82</v>
      </c>
      <c r="D159" s="145"/>
      <c r="E159" s="94">
        <v>500</v>
      </c>
      <c r="F159" s="91">
        <f t="shared" si="13"/>
        <v>0</v>
      </c>
      <c r="G159" s="159"/>
      <c r="H159" s="104" t="s">
        <v>961</v>
      </c>
      <c r="I159" s="104" t="str">
        <f>VLOOKUP(H159,Presupuesto!$B$11:$C$565,2,0)</f>
        <v>OTROS RESPUESTOS Y ACCESORIOS MENORES</v>
      </c>
      <c r="J159" s="92" t="str">
        <f t="shared" si="12"/>
        <v>Estudiantes y Graduados</v>
      </c>
      <c r="K159" s="92" t="s">
        <v>397</v>
      </c>
      <c r="L159" s="92"/>
    </row>
    <row r="160" spans="3:12" ht="15.75" thickBot="1">
      <c r="C160" s="96" t="s">
        <v>2895</v>
      </c>
      <c r="D160" s="153">
        <v>25</v>
      </c>
      <c r="E160" s="98">
        <v>300</v>
      </c>
      <c r="F160" s="99">
        <f t="shared" si="13"/>
        <v>7500</v>
      </c>
      <c r="G160" s="156" t="s">
        <v>1430</v>
      </c>
      <c r="H160" s="100" t="s">
        <v>961</v>
      </c>
      <c r="I160" s="100" t="str">
        <f>VLOOKUP(H160,Presupuesto!$B$11:$C$565,2,0)</f>
        <v>OTROS RESPUESTOS Y ACCESORIOS MENORES</v>
      </c>
      <c r="J160" s="100" t="str">
        <f t="shared" si="12"/>
        <v>Estudiantes y Graduados</v>
      </c>
      <c r="K160" s="118" t="s">
        <v>396</v>
      </c>
      <c r="L160" s="118"/>
    </row>
    <row r="161" spans="3:12">
      <c r="C161" s="93" t="s">
        <v>2894</v>
      </c>
      <c r="D161" s="145">
        <v>25</v>
      </c>
      <c r="E161" s="94">
        <v>100</v>
      </c>
      <c r="F161" s="91">
        <f t="shared" ref="F161:F162" si="14">D161*E161</f>
        <v>2500</v>
      </c>
      <c r="G161" s="159" t="s">
        <v>1430</v>
      </c>
      <c r="H161" s="95" t="s">
        <v>1020</v>
      </c>
      <c r="I161" s="95" t="str">
        <f>VLOOKUP(H161,Presupuesto!$B$11:$C$565,2,0)</f>
        <v>EQUIPO DE COMPUTACION</v>
      </c>
      <c r="J161" s="92" t="str">
        <f t="shared" si="12"/>
        <v>Estudiantes y Graduados</v>
      </c>
      <c r="K161" s="92" t="s">
        <v>405</v>
      </c>
      <c r="L161" s="92"/>
    </row>
    <row r="162" spans="3:12">
      <c r="C162" s="93" t="s">
        <v>2893</v>
      </c>
      <c r="D162" s="145">
        <v>10</v>
      </c>
      <c r="E162" s="94">
        <v>7000</v>
      </c>
      <c r="F162" s="91">
        <f t="shared" si="14"/>
        <v>70000</v>
      </c>
      <c r="G162" s="159" t="s">
        <v>1430</v>
      </c>
      <c r="H162" s="95" t="s">
        <v>1020</v>
      </c>
      <c r="I162" s="95" t="str">
        <f>VLOOKUP(H162,Presupuesto!$B$11:$C$565,2,0)</f>
        <v>EQUIPO DE COMPUTACION</v>
      </c>
      <c r="J162" s="92" t="str">
        <f t="shared" si="12"/>
        <v>Estudiantes y Graduados</v>
      </c>
      <c r="K162" s="92" t="s">
        <v>397</v>
      </c>
      <c r="L162" s="92"/>
    </row>
    <row r="163" spans="3:12" ht="15.75" thickBot="1">
      <c r="C163" s="778"/>
      <c r="D163" s="774"/>
      <c r="E163" s="775"/>
      <c r="F163" s="775"/>
      <c r="G163" s="776"/>
      <c r="H163" s="777"/>
      <c r="I163" s="777"/>
      <c r="J163" s="777"/>
      <c r="K163" s="777"/>
      <c r="L163" s="777"/>
    </row>
    <row r="164" spans="3:12" ht="15.75" thickBot="1">
      <c r="C164" s="29" t="s">
        <v>43</v>
      </c>
      <c r="D164" s="102">
        <f>SUM(F171:F184)</f>
        <v>990000</v>
      </c>
      <c r="F164" s="69"/>
      <c r="G164" s="73"/>
      <c r="H164" s="69"/>
      <c r="I164" s="69"/>
    </row>
    <row r="165" spans="3:12">
      <c r="C165" s="69"/>
      <c r="D165" s="31"/>
      <c r="E165" s="87"/>
      <c r="F165" s="87"/>
      <c r="G165" s="87"/>
      <c r="H165" s="70"/>
      <c r="I165" s="70"/>
      <c r="J165" s="70"/>
      <c r="K165" s="106"/>
    </row>
    <row r="166" spans="3:12">
      <c r="C166" s="69"/>
      <c r="D166" s="31"/>
      <c r="E166" s="87"/>
      <c r="F166" s="87"/>
      <c r="G166" s="87"/>
      <c r="H166" s="70"/>
      <c r="I166" s="70"/>
      <c r="J166" s="70"/>
      <c r="K166" s="106"/>
    </row>
    <row r="167" spans="3:12" ht="15.75">
      <c r="C167" s="199" t="s">
        <v>394</v>
      </c>
      <c r="D167" s="200" t="s">
        <v>2881</v>
      </c>
      <c r="E167" s="87"/>
      <c r="F167" s="87"/>
      <c r="G167" s="87"/>
      <c r="H167" s="70"/>
      <c r="I167" s="70"/>
      <c r="J167" s="70"/>
      <c r="K167" s="106"/>
    </row>
    <row r="168" spans="3:12" ht="18.75">
      <c r="C168" s="203" t="str">
        <f>IFERROR(VLOOKUP(D167,'Desarrollo e Innov. Curricular'!$G:$H,2,FALSE),IFERROR(VLOOKUP(D167,'Investigación Científica'!$G:$H,2,FALSE),IFERROR(VLOOKUP(D167,'Vinculación Univ. Sociedad'!$G:$H,2,FALSE),IFERROR(VLOOKUP(D167,'Docencia y Profesorado Universi'!$G:$H,2,FALSE),IFERROR(VLOOKUP(D167,'Estudiantes y Graduados'!$G:$H,2,FALSE),IFERROR(VLOOKUP(D167,'10Gestion Administrativa'!$G:$H,2,FALSE),IFERROR(VLOOKUP(D167,'Gestión Académica'!$G:$H,2,FALSE),IFERROR(VLOOKUP(D167,'Aseguramiento de la Calidad'!$G:$H,2,FALSE),IFERROR(VLOOKUP(D167,'Gestión del Conocimiento'!$G:$H,2,FALSE),IFERROR(VLOOKUP(D167,'Gobernabilidad y Procesos...'!$G:$H,2,FALSE),IFERROR(VLOOKUP(D167,'Gestión del Talento Humano'!$G:$H,2,FALSE),IFERROR(VLOOKUP(D167,'Internacionalización de la E.S.'!$G:$H,2,FALSE),IFERROR(VLOOKUP(D167,'Cultura de Innovación Insti...'!$G:$H,2,FALSE),VLOOKUP(D167,'Lo Esencial de la Reforma Univ.'!$G:$H,2,0))))))))))))))</f>
        <v>3.Desarrollar el proyecto de equipamiento con formación en el empleo.</v>
      </c>
      <c r="D168" s="31"/>
      <c r="E168" s="87"/>
      <c r="F168" s="87"/>
      <c r="G168" s="87"/>
      <c r="H168" s="70"/>
      <c r="I168" s="70"/>
      <c r="J168" s="70"/>
      <c r="K168" s="106"/>
    </row>
    <row r="169" spans="3:12">
      <c r="F169" s="87"/>
      <c r="G169" s="70"/>
      <c r="H169" s="70"/>
      <c r="I169" s="70"/>
    </row>
    <row r="170" spans="3:12" ht="30.75" thickBot="1">
      <c r="C170" s="143" t="s">
        <v>44</v>
      </c>
      <c r="D170" s="143" t="s">
        <v>55</v>
      </c>
      <c r="E170" s="143" t="s">
        <v>57</v>
      </c>
      <c r="F170" s="144" t="s">
        <v>27</v>
      </c>
      <c r="G170" s="144" t="s">
        <v>133</v>
      </c>
      <c r="H170" s="143" t="s">
        <v>46</v>
      </c>
      <c r="I170" s="143" t="s">
        <v>134</v>
      </c>
      <c r="J170" s="143" t="s">
        <v>412</v>
      </c>
      <c r="K170" s="143" t="s">
        <v>413</v>
      </c>
      <c r="L170" s="143" t="s">
        <v>468</v>
      </c>
    </row>
    <row r="171" spans="3:12" ht="15.75" thickBot="1">
      <c r="C171" s="254" t="s">
        <v>1345</v>
      </c>
      <c r="D171" s="152">
        <v>60</v>
      </c>
      <c r="E171" s="90">
        <f>HLOOKUP($C171,$CB$2:$CE$3,2,0)</f>
        <v>15000</v>
      </c>
      <c r="F171" s="91">
        <f>D171*E171</f>
        <v>900000</v>
      </c>
      <c r="G171" s="159" t="s">
        <v>1430</v>
      </c>
      <c r="H171" s="92" t="s">
        <v>1020</v>
      </c>
      <c r="I171" s="92" t="str">
        <f>VLOOKUP(H171,Presupuesto!$B$11:$C$565,2,0)</f>
        <v>EQUIPO DE COMPUTACION</v>
      </c>
      <c r="J171" s="213" t="s">
        <v>1374</v>
      </c>
      <c r="K171" s="92" t="s">
        <v>396</v>
      </c>
      <c r="L171" s="92"/>
    </row>
    <row r="172" spans="3:12">
      <c r="C172" s="254" t="s">
        <v>1343</v>
      </c>
      <c r="D172" s="145"/>
      <c r="E172" s="90">
        <f>HLOOKUP($C172,$CB$2:$CE$3,2,0)</f>
        <v>35000</v>
      </c>
      <c r="F172" s="91">
        <f>D172*E172</f>
        <v>0</v>
      </c>
      <c r="G172" s="159"/>
      <c r="H172" s="95" t="s">
        <v>1020</v>
      </c>
      <c r="I172" s="95" t="str">
        <f>VLOOKUP(H172,Presupuesto!$B$11:$C$565,2,0)</f>
        <v>EQUIPO DE COMPUTACION</v>
      </c>
      <c r="J172" s="92" t="str">
        <f t="shared" ref="J172:J184" si="15">$J$17</f>
        <v>Estudiantes y Graduados</v>
      </c>
      <c r="K172" s="92" t="s">
        <v>414</v>
      </c>
      <c r="L172" s="92"/>
    </row>
    <row r="173" spans="3:12">
      <c r="C173" s="93" t="s">
        <v>73</v>
      </c>
      <c r="D173" s="145"/>
      <c r="E173" s="94">
        <v>4000</v>
      </c>
      <c r="F173" s="91">
        <f t="shared" ref="F173:F184" si="16">D173*E173</f>
        <v>0</v>
      </c>
      <c r="G173" s="159"/>
      <c r="H173" s="95" t="s">
        <v>992</v>
      </c>
      <c r="I173" s="95" t="str">
        <f>VLOOKUP(H173,Presupuesto!$B$11:$C$565,2,0)</f>
        <v>EQUIPOS VARIOS DE OFICINA</v>
      </c>
      <c r="J173" s="92" t="str">
        <f t="shared" si="15"/>
        <v>Estudiantes y Graduados</v>
      </c>
      <c r="K173" s="92" t="s">
        <v>397</v>
      </c>
      <c r="L173" s="92"/>
    </row>
    <row r="174" spans="3:12">
      <c r="C174" s="93" t="s">
        <v>74</v>
      </c>
      <c r="D174" s="145"/>
      <c r="E174" s="94">
        <v>8000</v>
      </c>
      <c r="F174" s="91">
        <f t="shared" si="16"/>
        <v>0</v>
      </c>
      <c r="G174" s="159"/>
      <c r="H174" s="95" t="s">
        <v>1020</v>
      </c>
      <c r="I174" s="95" t="str">
        <f>VLOOKUP(H174,Presupuesto!$B$11:$C$565,2,0)</f>
        <v>EQUIPO DE COMPUTACION</v>
      </c>
      <c r="J174" s="92" t="str">
        <f t="shared" si="15"/>
        <v>Estudiantes y Graduados</v>
      </c>
      <c r="K174" s="92" t="s">
        <v>397</v>
      </c>
      <c r="L174" s="92"/>
    </row>
    <row r="175" spans="3:12">
      <c r="C175" s="93" t="s">
        <v>75</v>
      </c>
      <c r="D175" s="145"/>
      <c r="E175" s="94">
        <v>5000</v>
      </c>
      <c r="F175" s="91">
        <f t="shared" si="16"/>
        <v>0</v>
      </c>
      <c r="G175" s="159"/>
      <c r="H175" s="95" t="s">
        <v>1020</v>
      </c>
      <c r="I175" s="95" t="str">
        <f>VLOOKUP(H175,Presupuesto!$B$11:$C$565,2,0)</f>
        <v>EQUIPO DE COMPUTACION</v>
      </c>
      <c r="J175" s="92" t="str">
        <f t="shared" si="15"/>
        <v>Estudiantes y Graduados</v>
      </c>
      <c r="K175" s="92" t="s">
        <v>397</v>
      </c>
      <c r="L175" s="92"/>
    </row>
    <row r="176" spans="3:12">
      <c r="C176" s="93" t="s">
        <v>35</v>
      </c>
      <c r="D176" s="145"/>
      <c r="E176" s="94">
        <v>13000</v>
      </c>
      <c r="F176" s="91">
        <f t="shared" si="16"/>
        <v>0</v>
      </c>
      <c r="G176" s="159"/>
      <c r="H176" s="95" t="s">
        <v>1006</v>
      </c>
      <c r="I176" s="95" t="str">
        <f>VLOOKUP(H176,Presupuesto!$B$11:$C$565,2,0)</f>
        <v>EQUIPO DE TRANSPORTE TRACCION Y ELEVACION</v>
      </c>
      <c r="J176" s="92" t="str">
        <f t="shared" si="15"/>
        <v>Estudiantes y Graduados</v>
      </c>
      <c r="K176" s="92" t="s">
        <v>397</v>
      </c>
      <c r="L176" s="92"/>
    </row>
    <row r="177" spans="3:12">
      <c r="C177" s="93" t="s">
        <v>76</v>
      </c>
      <c r="D177" s="145"/>
      <c r="E177" s="94">
        <v>15000</v>
      </c>
      <c r="F177" s="91">
        <f t="shared" si="16"/>
        <v>0</v>
      </c>
      <c r="G177" s="159"/>
      <c r="H177" s="95" t="s">
        <v>1006</v>
      </c>
      <c r="I177" s="95" t="str">
        <f>VLOOKUP(H177,Presupuesto!$B$11:$C$565,2,0)</f>
        <v>EQUIPO DE TRANSPORTE TRACCION Y ELEVACION</v>
      </c>
      <c r="J177" s="92" t="str">
        <f t="shared" si="15"/>
        <v>Estudiantes y Graduados</v>
      </c>
      <c r="K177" s="92" t="s">
        <v>397</v>
      </c>
      <c r="L177" s="92"/>
    </row>
    <row r="178" spans="3:12">
      <c r="C178" s="93" t="s">
        <v>77</v>
      </c>
      <c r="D178" s="145"/>
      <c r="E178" s="94">
        <v>10000</v>
      </c>
      <c r="F178" s="91">
        <f t="shared" si="16"/>
        <v>0</v>
      </c>
      <c r="G178" s="159"/>
      <c r="H178" s="95" t="s">
        <v>1006</v>
      </c>
      <c r="I178" s="95" t="str">
        <f>VLOOKUP(H178,Presupuesto!$B$11:$C$565,2,0)</f>
        <v>EQUIPO DE TRANSPORTE TRACCION Y ELEVACION</v>
      </c>
      <c r="J178" s="92" t="str">
        <f t="shared" si="15"/>
        <v>Estudiantes y Graduados</v>
      </c>
      <c r="K178" s="92" t="s">
        <v>405</v>
      </c>
      <c r="L178" s="92"/>
    </row>
    <row r="179" spans="3:12">
      <c r="C179" s="93" t="s">
        <v>78</v>
      </c>
      <c r="D179" s="145"/>
      <c r="E179" s="94">
        <v>10000</v>
      </c>
      <c r="F179" s="91">
        <f t="shared" si="16"/>
        <v>0</v>
      </c>
      <c r="G179" s="159"/>
      <c r="H179" s="95" t="s">
        <v>1052</v>
      </c>
      <c r="I179" s="95" t="str">
        <f>VLOOKUP(H179,Presupuesto!$B$11:$C$565,2,0)</f>
        <v>APLICACIONES INFORMATICAS</v>
      </c>
      <c r="J179" s="92" t="str">
        <f t="shared" si="15"/>
        <v>Estudiantes y Graduados</v>
      </c>
      <c r="K179" s="92" t="s">
        <v>401</v>
      </c>
      <c r="L179" s="92"/>
    </row>
    <row r="180" spans="3:12">
      <c r="C180" s="103" t="s">
        <v>79</v>
      </c>
      <c r="D180" s="145"/>
      <c r="E180" s="94">
        <v>2000</v>
      </c>
      <c r="F180" s="91">
        <f t="shared" si="16"/>
        <v>0</v>
      </c>
      <c r="G180" s="159"/>
      <c r="H180" s="104" t="s">
        <v>1020</v>
      </c>
      <c r="I180" s="104" t="str">
        <f>VLOOKUP(H180,Presupuesto!$B$11:$C$565,2,0)</f>
        <v>EQUIPO DE COMPUTACION</v>
      </c>
      <c r="J180" s="92" t="str">
        <f t="shared" si="15"/>
        <v>Estudiantes y Graduados</v>
      </c>
      <c r="K180" s="92" t="s">
        <v>397</v>
      </c>
      <c r="L180" s="92"/>
    </row>
    <row r="181" spans="3:12">
      <c r="C181" s="103" t="s">
        <v>80</v>
      </c>
      <c r="D181" s="145">
        <v>60</v>
      </c>
      <c r="E181" s="94">
        <v>1500</v>
      </c>
      <c r="F181" s="91">
        <f t="shared" si="16"/>
        <v>90000</v>
      </c>
      <c r="G181" s="159" t="s">
        <v>1430</v>
      </c>
      <c r="H181" s="104" t="s">
        <v>952</v>
      </c>
      <c r="I181" s="104" t="str">
        <f>VLOOKUP(H181,Presupuesto!$B$11:$C$565,2,0)</f>
        <v>UTILES Y MATERIALES ELECTRICOS</v>
      </c>
      <c r="J181" s="92" t="str">
        <f t="shared" si="15"/>
        <v>Estudiantes y Graduados</v>
      </c>
      <c r="K181" s="92" t="s">
        <v>397</v>
      </c>
      <c r="L181" s="92"/>
    </row>
    <row r="182" spans="3:12">
      <c r="C182" s="103" t="s">
        <v>81</v>
      </c>
      <c r="D182" s="145"/>
      <c r="E182" s="94">
        <v>1500</v>
      </c>
      <c r="F182" s="91">
        <f t="shared" si="16"/>
        <v>0</v>
      </c>
      <c r="G182" s="159"/>
      <c r="H182" s="104" t="s">
        <v>1020</v>
      </c>
      <c r="I182" s="104" t="str">
        <f>VLOOKUP(H182,Presupuesto!$B$11:$C$565,2,0)</f>
        <v>EQUIPO DE COMPUTACION</v>
      </c>
      <c r="J182" s="92" t="str">
        <f t="shared" si="15"/>
        <v>Estudiantes y Graduados</v>
      </c>
      <c r="K182" s="92" t="s">
        <v>397</v>
      </c>
      <c r="L182" s="92"/>
    </row>
    <row r="183" spans="3:12">
      <c r="C183" s="103" t="s">
        <v>82</v>
      </c>
      <c r="D183" s="145"/>
      <c r="E183" s="94">
        <v>500</v>
      </c>
      <c r="F183" s="91">
        <f t="shared" si="16"/>
        <v>0</v>
      </c>
      <c r="G183" s="159"/>
      <c r="H183" s="104" t="s">
        <v>961</v>
      </c>
      <c r="I183" s="104" t="str">
        <f>VLOOKUP(H183,Presupuesto!$B$11:$C$565,2,0)</f>
        <v>OTROS RESPUESTOS Y ACCESORIOS MENORES</v>
      </c>
      <c r="J183" s="92" t="str">
        <f t="shared" si="15"/>
        <v>Estudiantes y Graduados</v>
      </c>
      <c r="K183" s="92" t="s">
        <v>397</v>
      </c>
      <c r="L183" s="92"/>
    </row>
    <row r="184" spans="3:12" ht="15.75" thickBot="1">
      <c r="C184" s="96" t="s">
        <v>83</v>
      </c>
      <c r="D184" s="153"/>
      <c r="E184" s="98">
        <v>20</v>
      </c>
      <c r="F184" s="99">
        <f t="shared" si="16"/>
        <v>0</v>
      </c>
      <c r="G184" s="156"/>
      <c r="H184" s="100" t="s">
        <v>961</v>
      </c>
      <c r="I184" s="100" t="str">
        <f>VLOOKUP(H184,Presupuesto!$B$11:$C$565,2,0)</f>
        <v>OTROS RESPUESTOS Y ACCESORIOS MENORES</v>
      </c>
      <c r="J184" s="100" t="str">
        <f t="shared" si="15"/>
        <v>Estudiantes y Graduados</v>
      </c>
      <c r="K184" s="118" t="s">
        <v>396</v>
      </c>
      <c r="L184" s="118"/>
    </row>
    <row r="185" spans="3:12" ht="15.75" thickBot="1"/>
    <row r="186" spans="3:12" ht="15.75" thickBot="1">
      <c r="C186" s="29" t="s">
        <v>43</v>
      </c>
      <c r="D186" s="102">
        <f>SUM(F193:F206)</f>
        <v>0</v>
      </c>
      <c r="F186" s="69"/>
      <c r="G186" s="73"/>
      <c r="H186" s="69"/>
      <c r="I186" s="69"/>
    </row>
    <row r="187" spans="3:12">
      <c r="C187" s="69"/>
      <c r="D187" s="31"/>
      <c r="E187" s="87"/>
      <c r="F187" s="87"/>
      <c r="G187" s="87"/>
      <c r="H187" s="70"/>
      <c r="I187" s="70"/>
      <c r="J187" s="70"/>
      <c r="K187" s="106"/>
    </row>
    <row r="188" spans="3:12">
      <c r="C188" s="69"/>
      <c r="D188" s="31"/>
      <c r="E188" s="87"/>
      <c r="F188" s="87"/>
      <c r="G188" s="87"/>
      <c r="H188" s="70"/>
      <c r="I188" s="70"/>
      <c r="J188" s="70"/>
      <c r="K188" s="106"/>
    </row>
    <row r="189" spans="3:12" ht="15.75">
      <c r="C189" s="199" t="s">
        <v>394</v>
      </c>
      <c r="D189" s="200"/>
      <c r="E189" s="87"/>
      <c r="F189" s="87"/>
      <c r="G189" s="87"/>
      <c r="H189" s="70"/>
      <c r="I189" s="70"/>
      <c r="J189" s="70"/>
      <c r="K189" s="106"/>
    </row>
    <row r="190" spans="3:12" ht="18.75">
      <c r="C190" s="203" t="e">
        <f>IFERROR(VLOOKUP(D189,'Desarrollo e Innov. Curricular'!$G:$H,2,FALSE),IFERROR(VLOOKUP(D189,'Investigación Científica'!$G:$H,2,FALSE),IFERROR(VLOOKUP(D189,'Vinculación Univ. Sociedad'!$G:$H,2,FALSE),IFERROR(VLOOKUP(D189,'Docencia y Profesorado Universi'!$G:$H,2,FALSE),IFERROR(VLOOKUP(D189,'Estudiantes y Graduados'!$G:$H,2,FALSE),IFERROR(VLOOKUP(D189,'10Gestion Administrativa'!$G:$H,2,FALSE),IFERROR(VLOOKUP(D189,'Gestión Académica'!$G:$H,2,FALSE),IFERROR(VLOOKUP(D189,'Aseguramiento de la Calidad'!$G:$H,2,FALSE),IFERROR(VLOOKUP(D189,'Gestión del Conocimiento'!$G:$H,2,FALSE),IFERROR(VLOOKUP(D189,'Gobernabilidad y Procesos...'!$G:$H,2,FALSE),IFERROR(VLOOKUP(D189,'Gestión del Talento Humano'!$G:$H,2,FALSE),IFERROR(VLOOKUP(D189,'Internacionalización de la E.S.'!$G:$H,2,FALSE),IFERROR(VLOOKUP(D189,'Cultura de Innovación Insti...'!$G:$H,2,FALSE),VLOOKUP(D189,'Lo Esencial de la Reforma Univ.'!$G:$H,2,0))))))))))))))</f>
        <v>#N/A</v>
      </c>
      <c r="D190" s="31"/>
      <c r="E190" s="87"/>
      <c r="F190" s="87"/>
      <c r="G190" s="87"/>
      <c r="H190" s="70"/>
      <c r="I190" s="70"/>
      <c r="J190" s="70"/>
      <c r="K190" s="106"/>
    </row>
    <row r="191" spans="3:12">
      <c r="F191" s="87"/>
      <c r="G191" s="70"/>
      <c r="H191" s="70"/>
      <c r="I191" s="70"/>
    </row>
    <row r="192" spans="3:12" ht="30.75" thickBot="1">
      <c r="C192" s="143" t="s">
        <v>44</v>
      </c>
      <c r="D192" s="143" t="s">
        <v>55</v>
      </c>
      <c r="E192" s="143" t="s">
        <v>57</v>
      </c>
      <c r="F192" s="144" t="s">
        <v>27</v>
      </c>
      <c r="G192" s="144" t="s">
        <v>133</v>
      </c>
      <c r="H192" s="143" t="s">
        <v>46</v>
      </c>
      <c r="I192" s="143" t="s">
        <v>134</v>
      </c>
      <c r="J192" s="143" t="s">
        <v>412</v>
      </c>
      <c r="K192" s="143" t="s">
        <v>413</v>
      </c>
      <c r="L192" s="143" t="s">
        <v>468</v>
      </c>
    </row>
    <row r="193" spans="3:12" ht="15.75" thickBot="1">
      <c r="C193" s="254" t="s">
        <v>1345</v>
      </c>
      <c r="D193" s="152"/>
      <c r="E193" s="90">
        <f>HLOOKUP($C193,$CB$2:$CE$3,2,0)</f>
        <v>15000</v>
      </c>
      <c r="F193" s="91">
        <f>D193*E193</f>
        <v>0</v>
      </c>
      <c r="G193" s="159"/>
      <c r="H193" s="92" t="s">
        <v>1020</v>
      </c>
      <c r="I193" s="92" t="str">
        <f>VLOOKUP(H193,Presupuesto!$B$11:$C$565,2,0)</f>
        <v>EQUIPO DE COMPUTACION</v>
      </c>
      <c r="J193" s="213" t="s">
        <v>1374</v>
      </c>
      <c r="K193" s="92" t="s">
        <v>396</v>
      </c>
      <c r="L193" s="92"/>
    </row>
    <row r="194" spans="3:12">
      <c r="C194" s="254" t="s">
        <v>1343</v>
      </c>
      <c r="D194" s="145"/>
      <c r="E194" s="90">
        <f>HLOOKUP($C194,$CB$2:$CE$3,2,0)</f>
        <v>35000</v>
      </c>
      <c r="F194" s="91">
        <f>D194*E194</f>
        <v>0</v>
      </c>
      <c r="G194" s="159"/>
      <c r="H194" s="95" t="s">
        <v>1020</v>
      </c>
      <c r="I194" s="95" t="str">
        <f>VLOOKUP(H194,Presupuesto!$B$11:$C$565,2,0)</f>
        <v>EQUIPO DE COMPUTACION</v>
      </c>
      <c r="J194" s="92" t="str">
        <f t="shared" ref="J194:J206" si="17">$J$17</f>
        <v>Estudiantes y Graduados</v>
      </c>
      <c r="K194" s="92" t="s">
        <v>414</v>
      </c>
      <c r="L194" s="92"/>
    </row>
    <row r="195" spans="3:12">
      <c r="C195" s="93" t="s">
        <v>73</v>
      </c>
      <c r="D195" s="145"/>
      <c r="E195" s="94">
        <v>4000</v>
      </c>
      <c r="F195" s="91">
        <f t="shared" ref="F195:F206" si="18">D195*E195</f>
        <v>0</v>
      </c>
      <c r="G195" s="159"/>
      <c r="H195" s="95" t="s">
        <v>992</v>
      </c>
      <c r="I195" s="95" t="str">
        <f>VLOOKUP(H195,Presupuesto!$B$11:$C$565,2,0)</f>
        <v>EQUIPOS VARIOS DE OFICINA</v>
      </c>
      <c r="J195" s="92" t="str">
        <f t="shared" si="17"/>
        <v>Estudiantes y Graduados</v>
      </c>
      <c r="K195" s="92" t="s">
        <v>397</v>
      </c>
      <c r="L195" s="92"/>
    </row>
    <row r="196" spans="3:12">
      <c r="C196" s="93" t="s">
        <v>74</v>
      </c>
      <c r="D196" s="145"/>
      <c r="E196" s="94">
        <v>8000</v>
      </c>
      <c r="F196" s="91">
        <f t="shared" si="18"/>
        <v>0</v>
      </c>
      <c r="G196" s="159"/>
      <c r="H196" s="95" t="s">
        <v>1020</v>
      </c>
      <c r="I196" s="95" t="str">
        <f>VLOOKUP(H196,Presupuesto!$B$11:$C$565,2,0)</f>
        <v>EQUIPO DE COMPUTACION</v>
      </c>
      <c r="J196" s="92" t="str">
        <f t="shared" si="17"/>
        <v>Estudiantes y Graduados</v>
      </c>
      <c r="K196" s="92" t="s">
        <v>397</v>
      </c>
      <c r="L196" s="92"/>
    </row>
    <row r="197" spans="3:12">
      <c r="C197" s="93" t="s">
        <v>75</v>
      </c>
      <c r="D197" s="145"/>
      <c r="E197" s="94">
        <v>5000</v>
      </c>
      <c r="F197" s="91">
        <f t="shared" si="18"/>
        <v>0</v>
      </c>
      <c r="G197" s="159"/>
      <c r="H197" s="95" t="s">
        <v>1020</v>
      </c>
      <c r="I197" s="95" t="str">
        <f>VLOOKUP(H197,Presupuesto!$B$11:$C$565,2,0)</f>
        <v>EQUIPO DE COMPUTACION</v>
      </c>
      <c r="J197" s="92" t="str">
        <f t="shared" si="17"/>
        <v>Estudiantes y Graduados</v>
      </c>
      <c r="K197" s="92" t="s">
        <v>397</v>
      </c>
      <c r="L197" s="92"/>
    </row>
    <row r="198" spans="3:12">
      <c r="C198" s="93" t="s">
        <v>35</v>
      </c>
      <c r="D198" s="145"/>
      <c r="E198" s="94">
        <v>13000</v>
      </c>
      <c r="F198" s="91">
        <f t="shared" si="18"/>
        <v>0</v>
      </c>
      <c r="G198" s="159"/>
      <c r="H198" s="95" t="s">
        <v>1006</v>
      </c>
      <c r="I198" s="95" t="str">
        <f>VLOOKUP(H198,Presupuesto!$B$11:$C$565,2,0)</f>
        <v>EQUIPO DE TRANSPORTE TRACCION Y ELEVACION</v>
      </c>
      <c r="J198" s="92" t="str">
        <f t="shared" si="17"/>
        <v>Estudiantes y Graduados</v>
      </c>
      <c r="K198" s="92" t="s">
        <v>397</v>
      </c>
      <c r="L198" s="92"/>
    </row>
    <row r="199" spans="3:12">
      <c r="C199" s="93" t="s">
        <v>76</v>
      </c>
      <c r="D199" s="145"/>
      <c r="E199" s="94">
        <v>15000</v>
      </c>
      <c r="F199" s="91">
        <f t="shared" si="18"/>
        <v>0</v>
      </c>
      <c r="G199" s="159"/>
      <c r="H199" s="95" t="s">
        <v>1006</v>
      </c>
      <c r="I199" s="95" t="str">
        <f>VLOOKUP(H199,Presupuesto!$B$11:$C$565,2,0)</f>
        <v>EQUIPO DE TRANSPORTE TRACCION Y ELEVACION</v>
      </c>
      <c r="J199" s="92" t="str">
        <f t="shared" si="17"/>
        <v>Estudiantes y Graduados</v>
      </c>
      <c r="K199" s="92" t="s">
        <v>397</v>
      </c>
      <c r="L199" s="92"/>
    </row>
    <row r="200" spans="3:12">
      <c r="C200" s="93" t="s">
        <v>77</v>
      </c>
      <c r="D200" s="145"/>
      <c r="E200" s="94">
        <v>10000</v>
      </c>
      <c r="F200" s="91">
        <f t="shared" si="18"/>
        <v>0</v>
      </c>
      <c r="G200" s="159"/>
      <c r="H200" s="95" t="s">
        <v>1006</v>
      </c>
      <c r="I200" s="95" t="str">
        <f>VLOOKUP(H200,Presupuesto!$B$11:$C$565,2,0)</f>
        <v>EQUIPO DE TRANSPORTE TRACCION Y ELEVACION</v>
      </c>
      <c r="J200" s="92" t="str">
        <f t="shared" si="17"/>
        <v>Estudiantes y Graduados</v>
      </c>
      <c r="K200" s="92" t="s">
        <v>405</v>
      </c>
      <c r="L200" s="92"/>
    </row>
    <row r="201" spans="3:12">
      <c r="C201" s="93" t="s">
        <v>78</v>
      </c>
      <c r="D201" s="145"/>
      <c r="E201" s="94">
        <v>10000</v>
      </c>
      <c r="F201" s="91">
        <f t="shared" si="18"/>
        <v>0</v>
      </c>
      <c r="G201" s="159"/>
      <c r="H201" s="95" t="s">
        <v>1052</v>
      </c>
      <c r="I201" s="95" t="str">
        <f>VLOOKUP(H201,Presupuesto!$B$11:$C$565,2,0)</f>
        <v>APLICACIONES INFORMATICAS</v>
      </c>
      <c r="J201" s="92" t="str">
        <f t="shared" si="17"/>
        <v>Estudiantes y Graduados</v>
      </c>
      <c r="K201" s="92" t="s">
        <v>401</v>
      </c>
      <c r="L201" s="92"/>
    </row>
    <row r="202" spans="3:12">
      <c r="C202" s="103" t="s">
        <v>79</v>
      </c>
      <c r="D202" s="145"/>
      <c r="E202" s="94">
        <v>2000</v>
      </c>
      <c r="F202" s="91">
        <f t="shared" si="18"/>
        <v>0</v>
      </c>
      <c r="G202" s="159"/>
      <c r="H202" s="104" t="s">
        <v>1020</v>
      </c>
      <c r="I202" s="104" t="str">
        <f>VLOOKUP(H202,Presupuesto!$B$11:$C$565,2,0)</f>
        <v>EQUIPO DE COMPUTACION</v>
      </c>
      <c r="J202" s="92" t="str">
        <f t="shared" si="17"/>
        <v>Estudiantes y Graduados</v>
      </c>
      <c r="K202" s="92" t="s">
        <v>397</v>
      </c>
      <c r="L202" s="92"/>
    </row>
    <row r="203" spans="3:12">
      <c r="C203" s="103" t="s">
        <v>80</v>
      </c>
      <c r="D203" s="145"/>
      <c r="E203" s="94">
        <v>1500</v>
      </c>
      <c r="F203" s="91">
        <f t="shared" si="18"/>
        <v>0</v>
      </c>
      <c r="G203" s="159"/>
      <c r="H203" s="104" t="s">
        <v>952</v>
      </c>
      <c r="I203" s="104" t="str">
        <f>VLOOKUP(H203,Presupuesto!$B$11:$C$565,2,0)</f>
        <v>UTILES Y MATERIALES ELECTRICOS</v>
      </c>
      <c r="J203" s="92" t="str">
        <f t="shared" si="17"/>
        <v>Estudiantes y Graduados</v>
      </c>
      <c r="K203" s="92" t="s">
        <v>397</v>
      </c>
      <c r="L203" s="92"/>
    </row>
    <row r="204" spans="3:12">
      <c r="C204" s="103" t="s">
        <v>81</v>
      </c>
      <c r="D204" s="145"/>
      <c r="E204" s="94">
        <v>1500</v>
      </c>
      <c r="F204" s="91">
        <f t="shared" si="18"/>
        <v>0</v>
      </c>
      <c r="G204" s="159"/>
      <c r="H204" s="104" t="s">
        <v>1020</v>
      </c>
      <c r="I204" s="104" t="str">
        <f>VLOOKUP(H204,Presupuesto!$B$11:$C$565,2,0)</f>
        <v>EQUIPO DE COMPUTACION</v>
      </c>
      <c r="J204" s="92" t="str">
        <f t="shared" si="17"/>
        <v>Estudiantes y Graduados</v>
      </c>
      <c r="K204" s="92" t="s">
        <v>397</v>
      </c>
      <c r="L204" s="92"/>
    </row>
    <row r="205" spans="3:12">
      <c r="C205" s="103" t="s">
        <v>82</v>
      </c>
      <c r="D205" s="145"/>
      <c r="E205" s="94">
        <v>500</v>
      </c>
      <c r="F205" s="91">
        <f t="shared" si="18"/>
        <v>0</v>
      </c>
      <c r="G205" s="159"/>
      <c r="H205" s="104" t="s">
        <v>961</v>
      </c>
      <c r="I205" s="104" t="str">
        <f>VLOOKUP(H205,Presupuesto!$B$11:$C$565,2,0)</f>
        <v>OTROS RESPUESTOS Y ACCESORIOS MENORES</v>
      </c>
      <c r="J205" s="92" t="str">
        <f t="shared" si="17"/>
        <v>Estudiantes y Graduados</v>
      </c>
      <c r="K205" s="92" t="s">
        <v>397</v>
      </c>
      <c r="L205" s="92"/>
    </row>
    <row r="206" spans="3:12" ht="15.75" thickBot="1">
      <c r="C206" s="96" t="s">
        <v>83</v>
      </c>
      <c r="D206" s="153"/>
      <c r="E206" s="98">
        <v>20</v>
      </c>
      <c r="F206" s="99">
        <f t="shared" si="18"/>
        <v>0</v>
      </c>
      <c r="G206" s="156"/>
      <c r="H206" s="100" t="s">
        <v>961</v>
      </c>
      <c r="I206" s="100" t="str">
        <f>VLOOKUP(H206,Presupuesto!$B$11:$C$565,2,0)</f>
        <v>OTROS RESPUESTOS Y ACCESORIOS MENORES</v>
      </c>
      <c r="J206" s="100" t="str">
        <f t="shared" si="17"/>
        <v>Estudiantes y Graduados</v>
      </c>
      <c r="K206" s="118" t="s">
        <v>396</v>
      </c>
      <c r="L206" s="118"/>
    </row>
    <row r="207" spans="3:12" ht="15.75" thickBot="1"/>
    <row r="208" spans="3:12" ht="15.75" thickBot="1">
      <c r="C208" s="29" t="s">
        <v>43</v>
      </c>
      <c r="D208" s="102">
        <f>SUM(F215:F228)</f>
        <v>0</v>
      </c>
      <c r="F208" s="69"/>
      <c r="G208" s="73"/>
      <c r="H208" s="69"/>
      <c r="I208" s="69"/>
    </row>
    <row r="209" spans="3:12">
      <c r="C209" s="69"/>
      <c r="D209" s="31"/>
      <c r="E209" s="87"/>
      <c r="F209" s="87"/>
      <c r="G209" s="87"/>
      <c r="H209" s="70"/>
      <c r="I209" s="70"/>
      <c r="J209" s="70"/>
      <c r="K209" s="106"/>
    </row>
    <row r="210" spans="3:12">
      <c r="C210" s="69"/>
      <c r="D210" s="31"/>
      <c r="E210" s="87"/>
      <c r="F210" s="87"/>
      <c r="G210" s="87"/>
      <c r="H210" s="70"/>
      <c r="I210" s="70"/>
      <c r="J210" s="70"/>
      <c r="K210" s="106"/>
    </row>
    <row r="211" spans="3:12" ht="15.75">
      <c r="C211" s="199" t="s">
        <v>394</v>
      </c>
      <c r="D211" s="200"/>
      <c r="E211" s="87"/>
      <c r="F211" s="87"/>
      <c r="G211" s="87"/>
      <c r="H211" s="70"/>
      <c r="I211" s="70"/>
      <c r="J211" s="70"/>
      <c r="K211" s="106"/>
    </row>
    <row r="212" spans="3:12" ht="18.75">
      <c r="C212" s="203" t="e">
        <f>IFERROR(VLOOKUP(D211,'Desarrollo e Innov. Curricular'!$G:$H,2,FALSE),IFERROR(VLOOKUP(D211,'Investigación Científica'!$G:$H,2,FALSE),IFERROR(VLOOKUP(D211,'Vinculación Univ. Sociedad'!$G:$H,2,FALSE),IFERROR(VLOOKUP(D211,'Docencia y Profesorado Universi'!$G:$H,2,FALSE),IFERROR(VLOOKUP(D211,'Estudiantes y Graduados'!$G:$H,2,FALSE),IFERROR(VLOOKUP(D211,'10Gestion Administrativa'!$G:$H,2,FALSE),IFERROR(VLOOKUP(D211,'Gestión Académica'!$G:$H,2,FALSE),IFERROR(VLOOKUP(D211,'Aseguramiento de la Calidad'!$G:$H,2,FALSE),IFERROR(VLOOKUP(D211,'Gestión del Conocimiento'!$G:$H,2,FALSE),IFERROR(VLOOKUP(D211,'Gobernabilidad y Procesos...'!$G:$H,2,FALSE),IFERROR(VLOOKUP(D211,'Gestión del Talento Humano'!$G:$H,2,FALSE),IFERROR(VLOOKUP(D211,'Internacionalización de la E.S.'!$G:$H,2,FALSE),IFERROR(VLOOKUP(D211,'Cultura de Innovación Insti...'!$G:$H,2,FALSE),VLOOKUP(D211,'Lo Esencial de la Reforma Univ.'!$G:$H,2,0))))))))))))))</f>
        <v>#N/A</v>
      </c>
      <c r="D212" s="31"/>
      <c r="E212" s="87"/>
      <c r="F212" s="87"/>
      <c r="G212" s="87"/>
      <c r="H212" s="70"/>
      <c r="I212" s="70"/>
      <c r="J212" s="70"/>
      <c r="K212" s="106"/>
    </row>
    <row r="213" spans="3:12">
      <c r="F213" s="87"/>
      <c r="G213" s="70"/>
      <c r="H213" s="70"/>
      <c r="I213" s="70"/>
    </row>
    <row r="214" spans="3:12" ht="30.75" thickBot="1">
      <c r="C214" s="143" t="s">
        <v>44</v>
      </c>
      <c r="D214" s="143" t="s">
        <v>55</v>
      </c>
      <c r="E214" s="143" t="s">
        <v>57</v>
      </c>
      <c r="F214" s="144" t="s">
        <v>27</v>
      </c>
      <c r="G214" s="144" t="s">
        <v>133</v>
      </c>
      <c r="H214" s="143" t="s">
        <v>46</v>
      </c>
      <c r="I214" s="143" t="s">
        <v>134</v>
      </c>
      <c r="J214" s="143" t="s">
        <v>412</v>
      </c>
      <c r="K214" s="143" t="s">
        <v>413</v>
      </c>
      <c r="L214" s="143" t="s">
        <v>468</v>
      </c>
    </row>
    <row r="215" spans="3:12" ht="15.75" thickBot="1">
      <c r="C215" s="254" t="s">
        <v>1345</v>
      </c>
      <c r="D215" s="152"/>
      <c r="E215" s="90">
        <f>HLOOKUP($C215,$CB$2:$CE$3,2,0)</f>
        <v>15000</v>
      </c>
      <c r="F215" s="91">
        <f>D215*E215</f>
        <v>0</v>
      </c>
      <c r="G215" s="159"/>
      <c r="H215" s="92" t="s">
        <v>1020</v>
      </c>
      <c r="I215" s="92" t="str">
        <f>VLOOKUP(H215,Presupuesto!$B$11:$C$565,2,0)</f>
        <v>EQUIPO DE COMPUTACION</v>
      </c>
      <c r="J215" s="213" t="s">
        <v>1374</v>
      </c>
      <c r="K215" s="92" t="s">
        <v>396</v>
      </c>
      <c r="L215" s="92"/>
    </row>
    <row r="216" spans="3:12">
      <c r="C216" s="254" t="s">
        <v>1343</v>
      </c>
      <c r="D216" s="145"/>
      <c r="E216" s="90">
        <f>HLOOKUP($C216,$CB$2:$CE$3,2,0)</f>
        <v>35000</v>
      </c>
      <c r="F216" s="91">
        <f>D216*E216</f>
        <v>0</v>
      </c>
      <c r="G216" s="159"/>
      <c r="H216" s="95" t="s">
        <v>1020</v>
      </c>
      <c r="I216" s="95" t="str">
        <f>VLOOKUP(H216,Presupuesto!$B$11:$C$565,2,0)</f>
        <v>EQUIPO DE COMPUTACION</v>
      </c>
      <c r="J216" s="92" t="str">
        <f t="shared" ref="J216:J228" si="19">$J$17</f>
        <v>Estudiantes y Graduados</v>
      </c>
      <c r="K216" s="92" t="s">
        <v>414</v>
      </c>
      <c r="L216" s="92"/>
    </row>
    <row r="217" spans="3:12">
      <c r="C217" s="93" t="s">
        <v>73</v>
      </c>
      <c r="D217" s="145"/>
      <c r="E217" s="94">
        <v>4000</v>
      </c>
      <c r="F217" s="91">
        <f t="shared" ref="F217:F228" si="20">D217*E217</f>
        <v>0</v>
      </c>
      <c r="G217" s="159"/>
      <c r="H217" s="95" t="s">
        <v>992</v>
      </c>
      <c r="I217" s="95" t="str">
        <f>VLOOKUP(H217,Presupuesto!$B$11:$C$565,2,0)</f>
        <v>EQUIPOS VARIOS DE OFICINA</v>
      </c>
      <c r="J217" s="92" t="str">
        <f t="shared" si="19"/>
        <v>Estudiantes y Graduados</v>
      </c>
      <c r="K217" s="92" t="s">
        <v>397</v>
      </c>
      <c r="L217" s="92"/>
    </row>
    <row r="218" spans="3:12">
      <c r="C218" s="93" t="s">
        <v>74</v>
      </c>
      <c r="D218" s="145"/>
      <c r="E218" s="94">
        <v>8000</v>
      </c>
      <c r="F218" s="91">
        <f t="shared" si="20"/>
        <v>0</v>
      </c>
      <c r="G218" s="159"/>
      <c r="H218" s="95" t="s">
        <v>1020</v>
      </c>
      <c r="I218" s="95" t="str">
        <f>VLOOKUP(H218,Presupuesto!$B$11:$C$565,2,0)</f>
        <v>EQUIPO DE COMPUTACION</v>
      </c>
      <c r="J218" s="92" t="str">
        <f t="shared" si="19"/>
        <v>Estudiantes y Graduados</v>
      </c>
      <c r="K218" s="92" t="s">
        <v>397</v>
      </c>
      <c r="L218" s="92"/>
    </row>
    <row r="219" spans="3:12">
      <c r="C219" s="93" t="s">
        <v>75</v>
      </c>
      <c r="D219" s="145"/>
      <c r="E219" s="94">
        <v>5000</v>
      </c>
      <c r="F219" s="91">
        <f t="shared" si="20"/>
        <v>0</v>
      </c>
      <c r="G219" s="159"/>
      <c r="H219" s="95" t="s">
        <v>1020</v>
      </c>
      <c r="I219" s="95" t="str">
        <f>VLOOKUP(H219,Presupuesto!$B$11:$C$565,2,0)</f>
        <v>EQUIPO DE COMPUTACION</v>
      </c>
      <c r="J219" s="92" t="str">
        <f t="shared" si="19"/>
        <v>Estudiantes y Graduados</v>
      </c>
      <c r="K219" s="92" t="s">
        <v>397</v>
      </c>
      <c r="L219" s="92"/>
    </row>
    <row r="220" spans="3:12">
      <c r="C220" s="93" t="s">
        <v>35</v>
      </c>
      <c r="D220" s="145"/>
      <c r="E220" s="94">
        <v>13000</v>
      </c>
      <c r="F220" s="91">
        <f t="shared" si="20"/>
        <v>0</v>
      </c>
      <c r="G220" s="159"/>
      <c r="H220" s="95" t="s">
        <v>1006</v>
      </c>
      <c r="I220" s="95" t="str">
        <f>VLOOKUP(H220,Presupuesto!$B$11:$C$565,2,0)</f>
        <v>EQUIPO DE TRANSPORTE TRACCION Y ELEVACION</v>
      </c>
      <c r="J220" s="92" t="str">
        <f t="shared" si="19"/>
        <v>Estudiantes y Graduados</v>
      </c>
      <c r="K220" s="92" t="s">
        <v>397</v>
      </c>
      <c r="L220" s="92"/>
    </row>
    <row r="221" spans="3:12">
      <c r="C221" s="93" t="s">
        <v>76</v>
      </c>
      <c r="D221" s="145"/>
      <c r="E221" s="94">
        <v>15000</v>
      </c>
      <c r="F221" s="91">
        <f t="shared" si="20"/>
        <v>0</v>
      </c>
      <c r="G221" s="159"/>
      <c r="H221" s="95" t="s">
        <v>1006</v>
      </c>
      <c r="I221" s="95" t="str">
        <f>VLOOKUP(H221,Presupuesto!$B$11:$C$565,2,0)</f>
        <v>EQUIPO DE TRANSPORTE TRACCION Y ELEVACION</v>
      </c>
      <c r="J221" s="92" t="str">
        <f t="shared" si="19"/>
        <v>Estudiantes y Graduados</v>
      </c>
      <c r="K221" s="92" t="s">
        <v>397</v>
      </c>
      <c r="L221" s="92"/>
    </row>
    <row r="222" spans="3:12">
      <c r="C222" s="93" t="s">
        <v>77</v>
      </c>
      <c r="D222" s="145"/>
      <c r="E222" s="94">
        <v>10000</v>
      </c>
      <c r="F222" s="91">
        <f t="shared" si="20"/>
        <v>0</v>
      </c>
      <c r="G222" s="159"/>
      <c r="H222" s="95" t="s">
        <v>1006</v>
      </c>
      <c r="I222" s="95" t="str">
        <f>VLOOKUP(H222,Presupuesto!$B$11:$C$565,2,0)</f>
        <v>EQUIPO DE TRANSPORTE TRACCION Y ELEVACION</v>
      </c>
      <c r="J222" s="92" t="str">
        <f t="shared" si="19"/>
        <v>Estudiantes y Graduados</v>
      </c>
      <c r="K222" s="92" t="s">
        <v>405</v>
      </c>
      <c r="L222" s="92"/>
    </row>
    <row r="223" spans="3:12">
      <c r="C223" s="93" t="s">
        <v>78</v>
      </c>
      <c r="D223" s="145"/>
      <c r="E223" s="94">
        <v>10000</v>
      </c>
      <c r="F223" s="91">
        <f t="shared" si="20"/>
        <v>0</v>
      </c>
      <c r="G223" s="159"/>
      <c r="H223" s="95" t="s">
        <v>1052</v>
      </c>
      <c r="I223" s="95" t="str">
        <f>VLOOKUP(H223,Presupuesto!$B$11:$C$565,2,0)</f>
        <v>APLICACIONES INFORMATICAS</v>
      </c>
      <c r="J223" s="92" t="str">
        <f t="shared" si="19"/>
        <v>Estudiantes y Graduados</v>
      </c>
      <c r="K223" s="92" t="s">
        <v>401</v>
      </c>
      <c r="L223" s="92"/>
    </row>
    <row r="224" spans="3:12">
      <c r="C224" s="103" t="s">
        <v>79</v>
      </c>
      <c r="D224" s="145"/>
      <c r="E224" s="94">
        <v>2000</v>
      </c>
      <c r="F224" s="91">
        <f t="shared" si="20"/>
        <v>0</v>
      </c>
      <c r="G224" s="159"/>
      <c r="H224" s="104" t="s">
        <v>1020</v>
      </c>
      <c r="I224" s="104" t="str">
        <f>VLOOKUP(H224,Presupuesto!$B$11:$C$565,2,0)</f>
        <v>EQUIPO DE COMPUTACION</v>
      </c>
      <c r="J224" s="92" t="str">
        <f t="shared" si="19"/>
        <v>Estudiantes y Graduados</v>
      </c>
      <c r="K224" s="92" t="s">
        <v>397</v>
      </c>
      <c r="L224" s="92"/>
    </row>
    <row r="225" spans="3:12">
      <c r="C225" s="103" t="s">
        <v>80</v>
      </c>
      <c r="D225" s="145"/>
      <c r="E225" s="94">
        <v>1500</v>
      </c>
      <c r="F225" s="91">
        <f t="shared" si="20"/>
        <v>0</v>
      </c>
      <c r="G225" s="159"/>
      <c r="H225" s="104" t="s">
        <v>952</v>
      </c>
      <c r="I225" s="104" t="str">
        <f>VLOOKUP(H225,Presupuesto!$B$11:$C$565,2,0)</f>
        <v>UTILES Y MATERIALES ELECTRICOS</v>
      </c>
      <c r="J225" s="92" t="str">
        <f t="shared" si="19"/>
        <v>Estudiantes y Graduados</v>
      </c>
      <c r="K225" s="92" t="s">
        <v>397</v>
      </c>
      <c r="L225" s="92"/>
    </row>
    <row r="226" spans="3:12">
      <c r="C226" s="103" t="s">
        <v>81</v>
      </c>
      <c r="D226" s="145"/>
      <c r="E226" s="94">
        <v>1500</v>
      </c>
      <c r="F226" s="91">
        <f t="shared" si="20"/>
        <v>0</v>
      </c>
      <c r="G226" s="159"/>
      <c r="H226" s="104" t="s">
        <v>1020</v>
      </c>
      <c r="I226" s="104" t="str">
        <f>VLOOKUP(H226,Presupuesto!$B$11:$C$565,2,0)</f>
        <v>EQUIPO DE COMPUTACION</v>
      </c>
      <c r="J226" s="92" t="str">
        <f t="shared" si="19"/>
        <v>Estudiantes y Graduados</v>
      </c>
      <c r="K226" s="92" t="s">
        <v>397</v>
      </c>
      <c r="L226" s="92"/>
    </row>
    <row r="227" spans="3:12">
      <c r="C227" s="103" t="s">
        <v>82</v>
      </c>
      <c r="D227" s="145"/>
      <c r="E227" s="94">
        <v>500</v>
      </c>
      <c r="F227" s="91">
        <f t="shared" si="20"/>
        <v>0</v>
      </c>
      <c r="G227" s="159"/>
      <c r="H227" s="104" t="s">
        <v>961</v>
      </c>
      <c r="I227" s="104" t="str">
        <f>VLOOKUP(H227,Presupuesto!$B$11:$C$565,2,0)</f>
        <v>OTROS RESPUESTOS Y ACCESORIOS MENORES</v>
      </c>
      <c r="J227" s="92" t="str">
        <f t="shared" si="19"/>
        <v>Estudiantes y Graduados</v>
      </c>
      <c r="K227" s="92" t="s">
        <v>397</v>
      </c>
      <c r="L227" s="92"/>
    </row>
    <row r="228" spans="3:12" ht="15.75" thickBot="1">
      <c r="C228" s="96" t="s">
        <v>83</v>
      </c>
      <c r="D228" s="153"/>
      <c r="E228" s="98">
        <v>20</v>
      </c>
      <c r="F228" s="99">
        <f t="shared" si="20"/>
        <v>0</v>
      </c>
      <c r="G228" s="156"/>
      <c r="H228" s="100" t="s">
        <v>961</v>
      </c>
      <c r="I228" s="100" t="str">
        <f>VLOOKUP(H228,Presupuesto!$B$11:$C$565,2,0)</f>
        <v>OTROS RESPUESTOS Y ACCESORIOS MENORES</v>
      </c>
      <c r="J228" s="100" t="str">
        <f t="shared" si="19"/>
        <v>Estudiantes y Graduados</v>
      </c>
      <c r="K228" s="118" t="s">
        <v>396</v>
      </c>
      <c r="L228" s="118"/>
    </row>
    <row r="229" spans="3:12" ht="15.75" thickBot="1"/>
    <row r="230" spans="3:12" ht="15.75" thickBot="1">
      <c r="C230" s="29" t="s">
        <v>43</v>
      </c>
      <c r="D230" s="102">
        <f>SUM(F237:F250)</f>
        <v>0</v>
      </c>
      <c r="F230" s="69"/>
      <c r="G230" s="73"/>
      <c r="H230" s="69"/>
      <c r="I230" s="69"/>
    </row>
    <row r="231" spans="3:12">
      <c r="C231" s="69"/>
      <c r="D231" s="31"/>
      <c r="E231" s="87"/>
      <c r="F231" s="87"/>
      <c r="G231" s="87"/>
      <c r="H231" s="70"/>
      <c r="I231" s="70"/>
      <c r="J231" s="70"/>
      <c r="K231" s="106"/>
    </row>
    <row r="232" spans="3:12">
      <c r="C232" s="69"/>
      <c r="D232" s="31"/>
      <c r="E232" s="87"/>
      <c r="F232" s="87"/>
      <c r="G232" s="87"/>
      <c r="H232" s="70"/>
      <c r="I232" s="70"/>
      <c r="J232" s="70"/>
      <c r="K232" s="106"/>
    </row>
    <row r="233" spans="3:12" ht="15.75">
      <c r="C233" s="199" t="s">
        <v>394</v>
      </c>
      <c r="D233" s="200"/>
      <c r="E233" s="87"/>
      <c r="F233" s="87"/>
      <c r="G233" s="87"/>
      <c r="H233" s="70"/>
      <c r="I233" s="70"/>
      <c r="J233" s="70"/>
      <c r="K233" s="106"/>
    </row>
    <row r="234" spans="3:12" ht="18.75">
      <c r="C234" s="203" t="e">
        <f>IFERROR(VLOOKUP(D233,'Desarrollo e Innov. Curricular'!$G:$H,2,FALSE),IFERROR(VLOOKUP(D233,'Investigación Científica'!$G:$H,2,FALSE),IFERROR(VLOOKUP(D233,'Vinculación Univ. Sociedad'!$G:$H,2,FALSE),IFERROR(VLOOKUP(D233,'Docencia y Profesorado Universi'!$G:$H,2,FALSE),IFERROR(VLOOKUP(D233,'Estudiantes y Graduados'!$G:$H,2,FALSE),IFERROR(VLOOKUP(D233,'10Gestion Administrativa'!$G:$H,2,FALSE),IFERROR(VLOOKUP(D233,'Gestión Académica'!$G:$H,2,FALSE),IFERROR(VLOOKUP(D233,'Aseguramiento de la Calidad'!$G:$H,2,FALSE),IFERROR(VLOOKUP(D233,'Gestión del Conocimiento'!$G:$H,2,FALSE),IFERROR(VLOOKUP(D233,'Gobernabilidad y Procesos...'!$G:$H,2,FALSE),IFERROR(VLOOKUP(D233,'Gestión del Talento Humano'!$G:$H,2,FALSE),IFERROR(VLOOKUP(D233,'Internacionalización de la E.S.'!$G:$H,2,FALSE),IFERROR(VLOOKUP(D233,'Cultura de Innovación Insti...'!$G:$H,2,FALSE),VLOOKUP(D233,'Lo Esencial de la Reforma Univ.'!$G:$H,2,0))))))))))))))</f>
        <v>#N/A</v>
      </c>
      <c r="D234" s="31"/>
      <c r="E234" s="87"/>
      <c r="F234" s="87"/>
      <c r="G234" s="87"/>
      <c r="H234" s="70"/>
      <c r="I234" s="70"/>
      <c r="J234" s="70"/>
      <c r="K234" s="106"/>
    </row>
    <row r="235" spans="3:12">
      <c r="F235" s="87"/>
      <c r="G235" s="70"/>
      <c r="H235" s="70"/>
      <c r="I235" s="70"/>
    </row>
    <row r="236" spans="3:12" ht="30.75" thickBot="1">
      <c r="C236" s="143" t="s">
        <v>44</v>
      </c>
      <c r="D236" s="143" t="s">
        <v>55</v>
      </c>
      <c r="E236" s="143" t="s">
        <v>57</v>
      </c>
      <c r="F236" s="144" t="s">
        <v>27</v>
      </c>
      <c r="G236" s="144" t="s">
        <v>133</v>
      </c>
      <c r="H236" s="143" t="s">
        <v>46</v>
      </c>
      <c r="I236" s="143" t="s">
        <v>134</v>
      </c>
      <c r="J236" s="143" t="s">
        <v>412</v>
      </c>
      <c r="K236" s="143" t="s">
        <v>413</v>
      </c>
      <c r="L236" s="143" t="s">
        <v>468</v>
      </c>
    </row>
    <row r="237" spans="3:12" ht="15.75" thickBot="1">
      <c r="C237" s="254" t="s">
        <v>1345</v>
      </c>
      <c r="D237" s="152"/>
      <c r="E237" s="90">
        <f>HLOOKUP($C237,$CB$2:$CE$3,2,0)</f>
        <v>15000</v>
      </c>
      <c r="F237" s="91">
        <f>D237*E237</f>
        <v>0</v>
      </c>
      <c r="G237" s="159"/>
      <c r="H237" s="92" t="s">
        <v>1020</v>
      </c>
      <c r="I237" s="92" t="str">
        <f>VLOOKUP(H237,Presupuesto!$B$11:$C$565,2,0)</f>
        <v>EQUIPO DE COMPUTACION</v>
      </c>
      <c r="J237" s="213" t="s">
        <v>1374</v>
      </c>
      <c r="K237" s="92" t="s">
        <v>396</v>
      </c>
      <c r="L237" s="92"/>
    </row>
    <row r="238" spans="3:12">
      <c r="C238" s="254" t="s">
        <v>1343</v>
      </c>
      <c r="D238" s="145"/>
      <c r="E238" s="90">
        <f>HLOOKUP($C238,$CB$2:$CE$3,2,0)</f>
        <v>35000</v>
      </c>
      <c r="F238" s="91">
        <f>D238*E238</f>
        <v>0</v>
      </c>
      <c r="G238" s="159"/>
      <c r="H238" s="95" t="s">
        <v>1020</v>
      </c>
      <c r="I238" s="95" t="str">
        <f>VLOOKUP(H238,Presupuesto!$B$11:$C$565,2,0)</f>
        <v>EQUIPO DE COMPUTACION</v>
      </c>
      <c r="J238" s="92" t="str">
        <f t="shared" ref="J238:J250" si="21">$J$17</f>
        <v>Estudiantes y Graduados</v>
      </c>
      <c r="K238" s="92" t="s">
        <v>414</v>
      </c>
      <c r="L238" s="92"/>
    </row>
    <row r="239" spans="3:12">
      <c r="C239" s="93" t="s">
        <v>73</v>
      </c>
      <c r="D239" s="145"/>
      <c r="E239" s="94">
        <v>4000</v>
      </c>
      <c r="F239" s="91">
        <f t="shared" ref="F239:F250" si="22">D239*E239</f>
        <v>0</v>
      </c>
      <c r="G239" s="159"/>
      <c r="H239" s="95" t="s">
        <v>992</v>
      </c>
      <c r="I239" s="95" t="str">
        <f>VLOOKUP(H239,Presupuesto!$B$11:$C$565,2,0)</f>
        <v>EQUIPOS VARIOS DE OFICINA</v>
      </c>
      <c r="J239" s="92" t="str">
        <f t="shared" si="21"/>
        <v>Estudiantes y Graduados</v>
      </c>
      <c r="K239" s="92" t="s">
        <v>397</v>
      </c>
      <c r="L239" s="92"/>
    </row>
    <row r="240" spans="3:12">
      <c r="C240" s="93" t="s">
        <v>74</v>
      </c>
      <c r="D240" s="145"/>
      <c r="E240" s="94">
        <v>8000</v>
      </c>
      <c r="F240" s="91">
        <f t="shared" si="22"/>
        <v>0</v>
      </c>
      <c r="G240" s="159"/>
      <c r="H240" s="95" t="s">
        <v>1020</v>
      </c>
      <c r="I240" s="95" t="str">
        <f>VLOOKUP(H240,Presupuesto!$B$11:$C$565,2,0)</f>
        <v>EQUIPO DE COMPUTACION</v>
      </c>
      <c r="J240" s="92" t="str">
        <f t="shared" si="21"/>
        <v>Estudiantes y Graduados</v>
      </c>
      <c r="K240" s="92" t="s">
        <v>397</v>
      </c>
      <c r="L240" s="92"/>
    </row>
    <row r="241" spans="3:12">
      <c r="C241" s="93" t="s">
        <v>75</v>
      </c>
      <c r="D241" s="145"/>
      <c r="E241" s="94">
        <v>5000</v>
      </c>
      <c r="F241" s="91">
        <f t="shared" si="22"/>
        <v>0</v>
      </c>
      <c r="G241" s="159"/>
      <c r="H241" s="95" t="s">
        <v>1020</v>
      </c>
      <c r="I241" s="95" t="str">
        <f>VLOOKUP(H241,Presupuesto!$B$11:$C$565,2,0)</f>
        <v>EQUIPO DE COMPUTACION</v>
      </c>
      <c r="J241" s="92" t="str">
        <f t="shared" si="21"/>
        <v>Estudiantes y Graduados</v>
      </c>
      <c r="K241" s="92" t="s">
        <v>397</v>
      </c>
      <c r="L241" s="92"/>
    </row>
    <row r="242" spans="3:12">
      <c r="C242" s="93" t="s">
        <v>35</v>
      </c>
      <c r="D242" s="145"/>
      <c r="E242" s="94">
        <v>13000</v>
      </c>
      <c r="F242" s="91">
        <f t="shared" si="22"/>
        <v>0</v>
      </c>
      <c r="G242" s="159"/>
      <c r="H242" s="95" t="s">
        <v>1006</v>
      </c>
      <c r="I242" s="95" t="str">
        <f>VLOOKUP(H242,Presupuesto!$B$11:$C$565,2,0)</f>
        <v>EQUIPO DE TRANSPORTE TRACCION Y ELEVACION</v>
      </c>
      <c r="J242" s="92" t="str">
        <f t="shared" si="21"/>
        <v>Estudiantes y Graduados</v>
      </c>
      <c r="K242" s="92" t="s">
        <v>397</v>
      </c>
      <c r="L242" s="92"/>
    </row>
    <row r="243" spans="3:12">
      <c r="C243" s="93" t="s">
        <v>76</v>
      </c>
      <c r="D243" s="145"/>
      <c r="E243" s="94">
        <v>15000</v>
      </c>
      <c r="F243" s="91">
        <f t="shared" si="22"/>
        <v>0</v>
      </c>
      <c r="G243" s="159"/>
      <c r="H243" s="95" t="s">
        <v>1006</v>
      </c>
      <c r="I243" s="95" t="str">
        <f>VLOOKUP(H243,Presupuesto!$B$11:$C$565,2,0)</f>
        <v>EQUIPO DE TRANSPORTE TRACCION Y ELEVACION</v>
      </c>
      <c r="J243" s="92" t="str">
        <f t="shared" si="21"/>
        <v>Estudiantes y Graduados</v>
      </c>
      <c r="K243" s="92" t="s">
        <v>397</v>
      </c>
      <c r="L243" s="92"/>
    </row>
    <row r="244" spans="3:12">
      <c r="C244" s="93" t="s">
        <v>77</v>
      </c>
      <c r="D244" s="145"/>
      <c r="E244" s="94">
        <v>10000</v>
      </c>
      <c r="F244" s="91">
        <f t="shared" si="22"/>
        <v>0</v>
      </c>
      <c r="G244" s="159"/>
      <c r="H244" s="95" t="s">
        <v>1006</v>
      </c>
      <c r="I244" s="95" t="str">
        <f>VLOOKUP(H244,Presupuesto!$B$11:$C$565,2,0)</f>
        <v>EQUIPO DE TRANSPORTE TRACCION Y ELEVACION</v>
      </c>
      <c r="J244" s="92" t="str">
        <f t="shared" si="21"/>
        <v>Estudiantes y Graduados</v>
      </c>
      <c r="K244" s="92" t="s">
        <v>405</v>
      </c>
      <c r="L244" s="92"/>
    </row>
    <row r="245" spans="3:12">
      <c r="C245" s="93" t="s">
        <v>78</v>
      </c>
      <c r="D245" s="145"/>
      <c r="E245" s="94">
        <v>10000</v>
      </c>
      <c r="F245" s="91">
        <f t="shared" si="22"/>
        <v>0</v>
      </c>
      <c r="G245" s="159"/>
      <c r="H245" s="95" t="s">
        <v>1052</v>
      </c>
      <c r="I245" s="95" t="str">
        <f>VLOOKUP(H245,Presupuesto!$B$11:$C$565,2,0)</f>
        <v>APLICACIONES INFORMATICAS</v>
      </c>
      <c r="J245" s="92" t="str">
        <f t="shared" si="21"/>
        <v>Estudiantes y Graduados</v>
      </c>
      <c r="K245" s="92" t="s">
        <v>401</v>
      </c>
      <c r="L245" s="92"/>
    </row>
    <row r="246" spans="3:12">
      <c r="C246" s="103" t="s">
        <v>79</v>
      </c>
      <c r="D246" s="145"/>
      <c r="E246" s="94">
        <v>2000</v>
      </c>
      <c r="F246" s="91">
        <f t="shared" si="22"/>
        <v>0</v>
      </c>
      <c r="G246" s="159"/>
      <c r="H246" s="104" t="s">
        <v>1020</v>
      </c>
      <c r="I246" s="104" t="str">
        <f>VLOOKUP(H246,Presupuesto!$B$11:$C$565,2,0)</f>
        <v>EQUIPO DE COMPUTACION</v>
      </c>
      <c r="J246" s="92" t="str">
        <f t="shared" si="21"/>
        <v>Estudiantes y Graduados</v>
      </c>
      <c r="K246" s="92" t="s">
        <v>397</v>
      </c>
      <c r="L246" s="92"/>
    </row>
    <row r="247" spans="3:12">
      <c r="C247" s="103" t="s">
        <v>80</v>
      </c>
      <c r="D247" s="145"/>
      <c r="E247" s="94">
        <v>1500</v>
      </c>
      <c r="F247" s="91">
        <f t="shared" si="22"/>
        <v>0</v>
      </c>
      <c r="G247" s="159"/>
      <c r="H247" s="104" t="s">
        <v>952</v>
      </c>
      <c r="I247" s="104" t="str">
        <f>VLOOKUP(H247,Presupuesto!$B$11:$C$565,2,0)</f>
        <v>UTILES Y MATERIALES ELECTRICOS</v>
      </c>
      <c r="J247" s="92" t="str">
        <f t="shared" si="21"/>
        <v>Estudiantes y Graduados</v>
      </c>
      <c r="K247" s="92" t="s">
        <v>397</v>
      </c>
      <c r="L247" s="92"/>
    </row>
    <row r="248" spans="3:12">
      <c r="C248" s="103" t="s">
        <v>81</v>
      </c>
      <c r="D248" s="145"/>
      <c r="E248" s="94">
        <v>1500</v>
      </c>
      <c r="F248" s="91">
        <f t="shared" si="22"/>
        <v>0</v>
      </c>
      <c r="G248" s="159"/>
      <c r="H248" s="104" t="s">
        <v>1020</v>
      </c>
      <c r="I248" s="104" t="str">
        <f>VLOOKUP(H248,Presupuesto!$B$11:$C$565,2,0)</f>
        <v>EQUIPO DE COMPUTACION</v>
      </c>
      <c r="J248" s="92" t="str">
        <f t="shared" si="21"/>
        <v>Estudiantes y Graduados</v>
      </c>
      <c r="K248" s="92" t="s">
        <v>397</v>
      </c>
      <c r="L248" s="92"/>
    </row>
    <row r="249" spans="3:12">
      <c r="C249" s="103" t="s">
        <v>82</v>
      </c>
      <c r="D249" s="145"/>
      <c r="E249" s="94">
        <v>500</v>
      </c>
      <c r="F249" s="91">
        <f t="shared" si="22"/>
        <v>0</v>
      </c>
      <c r="G249" s="159"/>
      <c r="H249" s="104" t="s">
        <v>961</v>
      </c>
      <c r="I249" s="104" t="str">
        <f>VLOOKUP(H249,Presupuesto!$B$11:$C$565,2,0)</f>
        <v>OTROS RESPUESTOS Y ACCESORIOS MENORES</v>
      </c>
      <c r="J249" s="92" t="str">
        <f t="shared" si="21"/>
        <v>Estudiantes y Graduados</v>
      </c>
      <c r="K249" s="92" t="s">
        <v>397</v>
      </c>
      <c r="L249" s="92"/>
    </row>
    <row r="250" spans="3:12" ht="15.75" thickBot="1">
      <c r="C250" s="96" t="s">
        <v>83</v>
      </c>
      <c r="D250" s="153"/>
      <c r="E250" s="98">
        <v>20</v>
      </c>
      <c r="F250" s="99">
        <f t="shared" si="22"/>
        <v>0</v>
      </c>
      <c r="G250" s="156"/>
      <c r="H250" s="100" t="s">
        <v>961</v>
      </c>
      <c r="I250" s="100" t="str">
        <f>VLOOKUP(H250,Presupuesto!$B$11:$C$565,2,0)</f>
        <v>OTROS RESPUESTOS Y ACCESORIOS MENORES</v>
      </c>
      <c r="J250" s="100" t="str">
        <f t="shared" si="21"/>
        <v>Estudiantes y Graduados</v>
      </c>
      <c r="K250" s="118" t="s">
        <v>396</v>
      </c>
      <c r="L250" s="118"/>
    </row>
    <row r="251" spans="3:12" ht="15.75" thickBot="1"/>
    <row r="252" spans="3:12" ht="15.75" thickBot="1">
      <c r="C252" s="29" t="s">
        <v>43</v>
      </c>
      <c r="D252" s="102">
        <f>SUM(F259:F272)</f>
        <v>0</v>
      </c>
      <c r="F252" s="69"/>
      <c r="G252" s="73"/>
      <c r="H252" s="69"/>
      <c r="I252" s="69"/>
    </row>
    <row r="253" spans="3:12">
      <c r="C253" s="69"/>
      <c r="D253" s="31"/>
      <c r="E253" s="87"/>
      <c r="F253" s="87"/>
      <c r="G253" s="87"/>
      <c r="H253" s="70"/>
      <c r="I253" s="70"/>
      <c r="J253" s="70"/>
      <c r="K253" s="106"/>
    </row>
    <row r="254" spans="3:12">
      <c r="C254" s="69"/>
      <c r="D254" s="31"/>
      <c r="E254" s="87"/>
      <c r="F254" s="87"/>
      <c r="G254" s="87"/>
      <c r="H254" s="70"/>
      <c r="I254" s="70"/>
      <c r="J254" s="70"/>
      <c r="K254" s="106"/>
    </row>
    <row r="255" spans="3:12" ht="15.75">
      <c r="C255" s="199" t="s">
        <v>394</v>
      </c>
      <c r="D255" s="200"/>
      <c r="E255" s="87"/>
      <c r="F255" s="87"/>
      <c r="G255" s="87"/>
      <c r="H255" s="70"/>
      <c r="I255" s="70"/>
      <c r="J255" s="70"/>
      <c r="K255" s="106"/>
    </row>
    <row r="256" spans="3:12" ht="18.75">
      <c r="C256" s="203" t="e">
        <f>IFERROR(VLOOKUP(D255,'Desarrollo e Innov. Curricular'!$G:$H,2,FALSE),IFERROR(VLOOKUP(D255,'Investigación Científica'!$G:$H,2,FALSE),IFERROR(VLOOKUP(D255,'Vinculación Univ. Sociedad'!$G:$H,2,FALSE),IFERROR(VLOOKUP(D255,'Docencia y Profesorado Universi'!$G:$H,2,FALSE),IFERROR(VLOOKUP(D255,'Estudiantes y Graduados'!$G:$H,2,FALSE),IFERROR(VLOOKUP(D255,'10Gestion Administrativa'!$G:$H,2,FALSE),IFERROR(VLOOKUP(D255,'Gestión Académica'!$G:$H,2,FALSE),IFERROR(VLOOKUP(D255,'Aseguramiento de la Calidad'!$G:$H,2,FALSE),IFERROR(VLOOKUP(D255,'Gestión del Conocimiento'!$G:$H,2,FALSE),IFERROR(VLOOKUP(D255,'Gobernabilidad y Procesos...'!$G:$H,2,FALSE),IFERROR(VLOOKUP(D255,'Gestión del Talento Humano'!$G:$H,2,FALSE),IFERROR(VLOOKUP(D255,'Internacionalización de la E.S.'!$G:$H,2,FALSE),IFERROR(VLOOKUP(D255,'Cultura de Innovación Insti...'!$G:$H,2,FALSE),VLOOKUP(D255,'Lo Esencial de la Reforma Univ.'!$G:$H,2,0))))))))))))))</f>
        <v>#N/A</v>
      </c>
      <c r="D256" s="31"/>
      <c r="E256" s="87"/>
      <c r="F256" s="87"/>
      <c r="G256" s="87"/>
      <c r="H256" s="70"/>
      <c r="I256" s="70"/>
      <c r="J256" s="70"/>
      <c r="K256" s="106"/>
    </row>
    <row r="257" spans="3:12">
      <c r="F257" s="87"/>
      <c r="G257" s="70"/>
      <c r="H257" s="70"/>
      <c r="I257" s="70"/>
    </row>
    <row r="258" spans="3:12" ht="30.75" thickBot="1">
      <c r="C258" s="143" t="s">
        <v>44</v>
      </c>
      <c r="D258" s="143" t="s">
        <v>55</v>
      </c>
      <c r="E258" s="143" t="s">
        <v>57</v>
      </c>
      <c r="F258" s="144" t="s">
        <v>27</v>
      </c>
      <c r="G258" s="144" t="s">
        <v>133</v>
      </c>
      <c r="H258" s="143" t="s">
        <v>46</v>
      </c>
      <c r="I258" s="143" t="s">
        <v>134</v>
      </c>
      <c r="J258" s="143" t="s">
        <v>412</v>
      </c>
      <c r="K258" s="143" t="s">
        <v>413</v>
      </c>
      <c r="L258" s="143" t="s">
        <v>468</v>
      </c>
    </row>
    <row r="259" spans="3:12" ht="15.75" thickBot="1">
      <c r="C259" s="254" t="s">
        <v>1345</v>
      </c>
      <c r="D259" s="152"/>
      <c r="E259" s="90">
        <f>HLOOKUP($C259,$CB$2:$CE$3,2,0)</f>
        <v>15000</v>
      </c>
      <c r="F259" s="91">
        <f>D259*E259</f>
        <v>0</v>
      </c>
      <c r="G259" s="159"/>
      <c r="H259" s="92" t="s">
        <v>1020</v>
      </c>
      <c r="I259" s="92" t="str">
        <f>VLOOKUP(H259,Presupuesto!$B$11:$C$565,2,0)</f>
        <v>EQUIPO DE COMPUTACION</v>
      </c>
      <c r="J259" s="213" t="s">
        <v>1374</v>
      </c>
      <c r="K259" s="92" t="s">
        <v>396</v>
      </c>
      <c r="L259" s="92"/>
    </row>
    <row r="260" spans="3:12">
      <c r="C260" s="254" t="s">
        <v>1343</v>
      </c>
      <c r="D260" s="145"/>
      <c r="E260" s="90">
        <f>HLOOKUP($C260,$CB$2:$CE$3,2,0)</f>
        <v>35000</v>
      </c>
      <c r="F260" s="91">
        <f>D260*E260</f>
        <v>0</v>
      </c>
      <c r="G260" s="159"/>
      <c r="H260" s="95" t="s">
        <v>1020</v>
      </c>
      <c r="I260" s="95" t="str">
        <f>VLOOKUP(H260,Presupuesto!$B$11:$C$565,2,0)</f>
        <v>EQUIPO DE COMPUTACION</v>
      </c>
      <c r="J260" s="92" t="str">
        <f t="shared" ref="J260:J272" si="23">$J$17</f>
        <v>Estudiantes y Graduados</v>
      </c>
      <c r="K260" s="92" t="s">
        <v>414</v>
      </c>
      <c r="L260" s="92"/>
    </row>
    <row r="261" spans="3:12">
      <c r="C261" s="93" t="s">
        <v>73</v>
      </c>
      <c r="D261" s="145"/>
      <c r="E261" s="94">
        <v>4000</v>
      </c>
      <c r="F261" s="91">
        <f t="shared" ref="F261:F272" si="24">D261*E261</f>
        <v>0</v>
      </c>
      <c r="G261" s="159"/>
      <c r="H261" s="95" t="s">
        <v>992</v>
      </c>
      <c r="I261" s="95" t="str">
        <f>VLOOKUP(H261,Presupuesto!$B$11:$C$565,2,0)</f>
        <v>EQUIPOS VARIOS DE OFICINA</v>
      </c>
      <c r="J261" s="92" t="str">
        <f t="shared" si="23"/>
        <v>Estudiantes y Graduados</v>
      </c>
      <c r="K261" s="92" t="s">
        <v>397</v>
      </c>
      <c r="L261" s="92"/>
    </row>
    <row r="262" spans="3:12">
      <c r="C262" s="93" t="s">
        <v>74</v>
      </c>
      <c r="D262" s="145"/>
      <c r="E262" s="94">
        <v>8000</v>
      </c>
      <c r="F262" s="91">
        <f t="shared" si="24"/>
        <v>0</v>
      </c>
      <c r="G262" s="159"/>
      <c r="H262" s="95" t="s">
        <v>1020</v>
      </c>
      <c r="I262" s="95" t="str">
        <f>VLOOKUP(H262,Presupuesto!$B$11:$C$565,2,0)</f>
        <v>EQUIPO DE COMPUTACION</v>
      </c>
      <c r="J262" s="92" t="str">
        <f t="shared" si="23"/>
        <v>Estudiantes y Graduados</v>
      </c>
      <c r="K262" s="92" t="s">
        <v>397</v>
      </c>
      <c r="L262" s="92"/>
    </row>
    <row r="263" spans="3:12">
      <c r="C263" s="93" t="s">
        <v>75</v>
      </c>
      <c r="D263" s="145"/>
      <c r="E263" s="94">
        <v>5000</v>
      </c>
      <c r="F263" s="91">
        <f t="shared" si="24"/>
        <v>0</v>
      </c>
      <c r="G263" s="159"/>
      <c r="H263" s="95" t="s">
        <v>1020</v>
      </c>
      <c r="I263" s="95" t="str">
        <f>VLOOKUP(H263,Presupuesto!$B$11:$C$565,2,0)</f>
        <v>EQUIPO DE COMPUTACION</v>
      </c>
      <c r="J263" s="92" t="str">
        <f t="shared" si="23"/>
        <v>Estudiantes y Graduados</v>
      </c>
      <c r="K263" s="92" t="s">
        <v>397</v>
      </c>
      <c r="L263" s="92"/>
    </row>
    <row r="264" spans="3:12">
      <c r="C264" s="93" t="s">
        <v>35</v>
      </c>
      <c r="D264" s="145"/>
      <c r="E264" s="94">
        <v>13000</v>
      </c>
      <c r="F264" s="91">
        <f t="shared" si="24"/>
        <v>0</v>
      </c>
      <c r="G264" s="159"/>
      <c r="H264" s="95" t="s">
        <v>1006</v>
      </c>
      <c r="I264" s="95" t="str">
        <f>VLOOKUP(H264,Presupuesto!$B$11:$C$565,2,0)</f>
        <v>EQUIPO DE TRANSPORTE TRACCION Y ELEVACION</v>
      </c>
      <c r="J264" s="92" t="str">
        <f t="shared" si="23"/>
        <v>Estudiantes y Graduados</v>
      </c>
      <c r="K264" s="92" t="s">
        <v>397</v>
      </c>
      <c r="L264" s="92"/>
    </row>
    <row r="265" spans="3:12">
      <c r="C265" s="93" t="s">
        <v>76</v>
      </c>
      <c r="D265" s="145"/>
      <c r="E265" s="94">
        <v>15000</v>
      </c>
      <c r="F265" s="91">
        <f t="shared" si="24"/>
        <v>0</v>
      </c>
      <c r="G265" s="159"/>
      <c r="H265" s="95" t="s">
        <v>1006</v>
      </c>
      <c r="I265" s="95" t="str">
        <f>VLOOKUP(H265,Presupuesto!$B$11:$C$565,2,0)</f>
        <v>EQUIPO DE TRANSPORTE TRACCION Y ELEVACION</v>
      </c>
      <c r="J265" s="92" t="str">
        <f t="shared" si="23"/>
        <v>Estudiantes y Graduados</v>
      </c>
      <c r="K265" s="92" t="s">
        <v>397</v>
      </c>
      <c r="L265" s="92"/>
    </row>
    <row r="266" spans="3:12">
      <c r="C266" s="93" t="s">
        <v>77</v>
      </c>
      <c r="D266" s="145"/>
      <c r="E266" s="94">
        <v>10000</v>
      </c>
      <c r="F266" s="91">
        <f t="shared" si="24"/>
        <v>0</v>
      </c>
      <c r="G266" s="159"/>
      <c r="H266" s="95" t="s">
        <v>1006</v>
      </c>
      <c r="I266" s="95" t="str">
        <f>VLOOKUP(H266,Presupuesto!$B$11:$C$565,2,0)</f>
        <v>EQUIPO DE TRANSPORTE TRACCION Y ELEVACION</v>
      </c>
      <c r="J266" s="92" t="str">
        <f t="shared" si="23"/>
        <v>Estudiantes y Graduados</v>
      </c>
      <c r="K266" s="92" t="s">
        <v>405</v>
      </c>
      <c r="L266" s="92"/>
    </row>
    <row r="267" spans="3:12">
      <c r="C267" s="93" t="s">
        <v>78</v>
      </c>
      <c r="D267" s="145"/>
      <c r="E267" s="94">
        <v>10000</v>
      </c>
      <c r="F267" s="91">
        <f t="shared" si="24"/>
        <v>0</v>
      </c>
      <c r="G267" s="159"/>
      <c r="H267" s="95" t="s">
        <v>1052</v>
      </c>
      <c r="I267" s="95" t="str">
        <f>VLOOKUP(H267,Presupuesto!$B$11:$C$565,2,0)</f>
        <v>APLICACIONES INFORMATICAS</v>
      </c>
      <c r="J267" s="92" t="str">
        <f t="shared" si="23"/>
        <v>Estudiantes y Graduados</v>
      </c>
      <c r="K267" s="92" t="s">
        <v>401</v>
      </c>
      <c r="L267" s="92"/>
    </row>
    <row r="268" spans="3:12">
      <c r="C268" s="103" t="s">
        <v>79</v>
      </c>
      <c r="D268" s="145"/>
      <c r="E268" s="94">
        <v>2000</v>
      </c>
      <c r="F268" s="91">
        <f t="shared" si="24"/>
        <v>0</v>
      </c>
      <c r="G268" s="159"/>
      <c r="H268" s="104" t="s">
        <v>1020</v>
      </c>
      <c r="I268" s="104" t="str">
        <f>VLOOKUP(H268,Presupuesto!$B$11:$C$565,2,0)</f>
        <v>EQUIPO DE COMPUTACION</v>
      </c>
      <c r="J268" s="92" t="str">
        <f t="shared" si="23"/>
        <v>Estudiantes y Graduados</v>
      </c>
      <c r="K268" s="92" t="s">
        <v>397</v>
      </c>
      <c r="L268" s="92"/>
    </row>
    <row r="269" spans="3:12">
      <c r="C269" s="103" t="s">
        <v>80</v>
      </c>
      <c r="D269" s="145"/>
      <c r="E269" s="94">
        <v>1500</v>
      </c>
      <c r="F269" s="91">
        <f t="shared" si="24"/>
        <v>0</v>
      </c>
      <c r="G269" s="159"/>
      <c r="H269" s="104" t="s">
        <v>952</v>
      </c>
      <c r="I269" s="104" t="str">
        <f>VLOOKUP(H269,Presupuesto!$B$11:$C$565,2,0)</f>
        <v>UTILES Y MATERIALES ELECTRICOS</v>
      </c>
      <c r="J269" s="92" t="str">
        <f t="shared" si="23"/>
        <v>Estudiantes y Graduados</v>
      </c>
      <c r="K269" s="92" t="s">
        <v>397</v>
      </c>
      <c r="L269" s="92"/>
    </row>
    <row r="270" spans="3:12">
      <c r="C270" s="103" t="s">
        <v>81</v>
      </c>
      <c r="D270" s="145"/>
      <c r="E270" s="94">
        <v>1500</v>
      </c>
      <c r="F270" s="91">
        <f t="shared" si="24"/>
        <v>0</v>
      </c>
      <c r="G270" s="159"/>
      <c r="H270" s="104" t="s">
        <v>1020</v>
      </c>
      <c r="I270" s="104" t="str">
        <f>VLOOKUP(H270,Presupuesto!$B$11:$C$565,2,0)</f>
        <v>EQUIPO DE COMPUTACION</v>
      </c>
      <c r="J270" s="92" t="str">
        <f t="shared" si="23"/>
        <v>Estudiantes y Graduados</v>
      </c>
      <c r="K270" s="92" t="s">
        <v>397</v>
      </c>
      <c r="L270" s="92"/>
    </row>
    <row r="271" spans="3:12">
      <c r="C271" s="103" t="s">
        <v>82</v>
      </c>
      <c r="D271" s="145"/>
      <c r="E271" s="94">
        <v>500</v>
      </c>
      <c r="F271" s="91">
        <f t="shared" si="24"/>
        <v>0</v>
      </c>
      <c r="G271" s="159"/>
      <c r="H271" s="104" t="s">
        <v>961</v>
      </c>
      <c r="I271" s="104" t="str">
        <f>VLOOKUP(H271,Presupuesto!$B$11:$C$565,2,0)</f>
        <v>OTROS RESPUESTOS Y ACCESORIOS MENORES</v>
      </c>
      <c r="J271" s="92" t="str">
        <f t="shared" si="23"/>
        <v>Estudiantes y Graduados</v>
      </c>
      <c r="K271" s="92" t="s">
        <v>397</v>
      </c>
      <c r="L271" s="92"/>
    </row>
    <row r="272" spans="3:12" ht="15.75" thickBot="1">
      <c r="C272" s="96" t="s">
        <v>83</v>
      </c>
      <c r="D272" s="153"/>
      <c r="E272" s="98">
        <v>20</v>
      </c>
      <c r="F272" s="99">
        <f t="shared" si="24"/>
        <v>0</v>
      </c>
      <c r="G272" s="156"/>
      <c r="H272" s="100" t="s">
        <v>961</v>
      </c>
      <c r="I272" s="100" t="str">
        <f>VLOOKUP(H272,Presupuesto!$B$11:$C$565,2,0)</f>
        <v>OTROS RESPUESTOS Y ACCESORIOS MENORES</v>
      </c>
      <c r="J272" s="100" t="str">
        <f t="shared" si="23"/>
        <v>Estudiantes y Graduados</v>
      </c>
      <c r="K272" s="118" t="s">
        <v>396</v>
      </c>
      <c r="L272" s="118"/>
    </row>
  </sheetData>
  <dataValidations xWindow="801" yWindow="652" count="5">
    <dataValidation type="list" allowBlank="1" showInputMessage="1" showErrorMessage="1" errorTitle="¡Ingreso Inválido!" error="Seleccione una opción de la lista.&#10;" promptTitle="Tipo de Presupuesto" prompt="Seleccione una opción de la lista." sqref="G259:G272 G171:G184 G193:G206 G215:G228 G237:G250 G149:G163 G127:G140 G105:G118 G83:G96 G61:G74 G39:G52 G17:G30">
      <formula1>$R$2:$S$2</formula1>
    </dataValidation>
    <dataValidation type="list" allowBlank="1" showInputMessage="1" showErrorMessage="1" errorTitle="¡Ingreso Inválido!" error="Seleccione una opción de la lista." promptTitle="Dimensión Estratégica" prompt="Seleccione una opción de la lista." sqref="J259:J272 J171:J184 J193:J206 J215:J228 J237:J250 J149:J163 J127:J140 J105:J118 J83:J96 J61:J74 J39:J52 J17:J30">
      <formula1>$A$2:$N$2</formula1>
    </dataValidation>
    <dataValidation type="list" allowBlank="1" showInputMessage="1" showErrorMessage="1" errorTitle="¡Ingreso Inválido!" error="Seleccione una opción de la lista" promptTitle="Mes Requerido" prompt="Seleccione el mes en el que requiere el recurso." sqref="K259:K272 K171:K184 K193:K206 K215:K228 K237:K250 K149:K163 K127:K140 K105:K118 K83:K96 K61:K74 K39:K52 K17:K30">
      <formula1>$U$2:$AF$2</formula1>
    </dataValidation>
    <dataValidation type="list" allowBlank="1" showInputMessage="1" showErrorMessage="1" sqref="C171:C172 C193:C194 C215:C216 C237:C238 C259:C260 C149:C150 C127:C128 C105:C106 C83:C84 C61:C62 C39:C40 C17:C18">
      <formula1>$CB$2:$CE$2</formula1>
    </dataValidation>
    <dataValidation type="list" allowBlank="1" showInputMessage="1" showErrorMessage="1" errorTitle="¡Ingreso Inválido!" error="Verifique el valor ingresado" promptTitle="Objeto de Gasto" prompt="Ingrese el Objeto de Gasto" sqref="H259:H272 H171:H184 H193:H206 H215:H228 H237:H250 H149:H163 H127:H140 H105:H118 H83:H96 H61:H74 H39:H52 H17:H30">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92D050"/>
  </sheetPr>
  <dimension ref="A1:UI1534"/>
  <sheetViews>
    <sheetView showGridLines="0" topLeftCell="B1096" zoomScale="70" zoomScaleNormal="70" workbookViewId="0">
      <selection activeCell="F1106" sqref="F1106"/>
    </sheetView>
  </sheetViews>
  <sheetFormatPr baseColWidth="10" defaultColWidth="11.5703125" defaultRowHeight="15"/>
  <cols>
    <col min="1" max="1" width="1.85546875" style="79" customWidth="1"/>
    <col min="2" max="2" width="7.85546875" style="79" customWidth="1"/>
    <col min="3" max="3" width="61.28515625" style="79" customWidth="1"/>
    <col min="4" max="4" width="29.42578125" style="79" bestFit="1" customWidth="1"/>
    <col min="5" max="5" width="13.85546875" style="79" customWidth="1"/>
    <col min="6" max="6" width="21.85546875" style="79" customWidth="1"/>
    <col min="7" max="7" width="16.5703125" style="71" customWidth="1"/>
    <col min="8" max="8" width="14.28515625" style="79" customWidth="1"/>
    <col min="9" max="9" width="40.28515625" style="79" customWidth="1"/>
    <col min="10" max="10" width="28.140625" style="79" bestFit="1" customWidth="1"/>
    <col min="11" max="11" width="19.85546875" style="79" bestFit="1" customWidth="1"/>
    <col min="12" max="16384" width="11.5703125" style="79"/>
  </cols>
  <sheetData>
    <row r="1" spans="1:555" ht="26.25" hidden="1">
      <c r="A1" s="182" t="s">
        <v>253</v>
      </c>
      <c r="B1" s="185" t="s">
        <v>254</v>
      </c>
      <c r="C1" s="176" t="s">
        <v>255</v>
      </c>
      <c r="D1" s="176" t="s">
        <v>502</v>
      </c>
      <c r="E1" s="176" t="s">
        <v>504</v>
      </c>
      <c r="F1" s="176" t="s">
        <v>506</v>
      </c>
      <c r="G1" s="176" t="s">
        <v>508</v>
      </c>
      <c r="H1" s="176" t="s">
        <v>510</v>
      </c>
      <c r="I1" s="176" t="s">
        <v>512</v>
      </c>
      <c r="J1" s="176" t="s">
        <v>256</v>
      </c>
      <c r="K1" s="176" t="s">
        <v>515</v>
      </c>
      <c r="L1" s="176" t="s">
        <v>257</v>
      </c>
      <c r="M1" s="176" t="s">
        <v>517</v>
      </c>
      <c r="N1" s="176" t="s">
        <v>519</v>
      </c>
      <c r="O1" s="176" t="s">
        <v>521</v>
      </c>
      <c r="P1" s="176" t="s">
        <v>258</v>
      </c>
      <c r="Q1" s="176" t="s">
        <v>522</v>
      </c>
      <c r="R1" s="176" t="s">
        <v>525</v>
      </c>
      <c r="S1" s="176" t="s">
        <v>259</v>
      </c>
      <c r="T1" s="176" t="s">
        <v>527</v>
      </c>
      <c r="U1" s="176" t="s">
        <v>260</v>
      </c>
      <c r="V1" s="176" t="s">
        <v>528</v>
      </c>
      <c r="W1" s="176" t="s">
        <v>529</v>
      </c>
      <c r="X1" s="176" t="s">
        <v>533</v>
      </c>
      <c r="Y1" s="176" t="s">
        <v>276</v>
      </c>
      <c r="Z1" s="176" t="s">
        <v>534</v>
      </c>
      <c r="AA1" s="176" t="s">
        <v>536</v>
      </c>
      <c r="AB1" s="176" t="s">
        <v>538</v>
      </c>
      <c r="AC1" s="176" t="s">
        <v>277</v>
      </c>
      <c r="AD1" s="176" t="s">
        <v>540</v>
      </c>
      <c r="AE1" s="176" t="s">
        <v>542</v>
      </c>
      <c r="AF1" s="176" t="s">
        <v>544</v>
      </c>
      <c r="AG1" s="176" t="s">
        <v>546</v>
      </c>
      <c r="AH1" s="176" t="s">
        <v>252</v>
      </c>
      <c r="AI1" s="176" t="s">
        <v>548</v>
      </c>
      <c r="AJ1" s="185" t="s">
        <v>261</v>
      </c>
      <c r="AK1" s="176" t="s">
        <v>550</v>
      </c>
      <c r="AL1" s="176" t="s">
        <v>262</v>
      </c>
      <c r="AM1" s="176" t="s">
        <v>552</v>
      </c>
      <c r="AN1" s="176" t="s">
        <v>554</v>
      </c>
      <c r="AO1" s="176" t="s">
        <v>263</v>
      </c>
      <c r="AP1" s="176" t="s">
        <v>556</v>
      </c>
      <c r="AQ1" s="176" t="s">
        <v>558</v>
      </c>
      <c r="AR1" s="176" t="s">
        <v>264</v>
      </c>
      <c r="AS1" s="176" t="s">
        <v>559</v>
      </c>
      <c r="AT1" s="176" t="s">
        <v>561</v>
      </c>
      <c r="AU1" s="176" t="s">
        <v>562</v>
      </c>
      <c r="AV1" s="176" t="s">
        <v>563</v>
      </c>
      <c r="AW1" s="176" t="s">
        <v>565</v>
      </c>
      <c r="AX1" s="176" t="s">
        <v>567</v>
      </c>
      <c r="AY1" s="176" t="s">
        <v>568</v>
      </c>
      <c r="AZ1" s="176" t="s">
        <v>265</v>
      </c>
      <c r="BA1" s="176" t="s">
        <v>570</v>
      </c>
      <c r="BB1" s="176" t="s">
        <v>572</v>
      </c>
      <c r="BC1" s="176" t="s">
        <v>574</v>
      </c>
      <c r="BD1" s="176" t="s">
        <v>576</v>
      </c>
      <c r="BE1" s="176" t="s">
        <v>578</v>
      </c>
      <c r="BF1" s="176" t="s">
        <v>580</v>
      </c>
      <c r="BG1" s="176" t="s">
        <v>582</v>
      </c>
      <c r="BH1" s="176" t="s">
        <v>584</v>
      </c>
      <c r="BI1" s="176" t="s">
        <v>278</v>
      </c>
      <c r="BJ1" s="176" t="s">
        <v>586</v>
      </c>
      <c r="BK1" s="176" t="s">
        <v>588</v>
      </c>
      <c r="BL1" s="176" t="s">
        <v>590</v>
      </c>
      <c r="BM1" s="176" t="s">
        <v>592</v>
      </c>
      <c r="BN1" s="176" t="s">
        <v>594</v>
      </c>
      <c r="BO1" s="176" t="s">
        <v>596</v>
      </c>
      <c r="BP1" s="176" t="s">
        <v>598</v>
      </c>
      <c r="BQ1" s="176" t="s">
        <v>600</v>
      </c>
      <c r="BR1" s="176" t="s">
        <v>602</v>
      </c>
      <c r="BS1" s="176" t="s">
        <v>604</v>
      </c>
      <c r="BT1" s="185" t="s">
        <v>266</v>
      </c>
      <c r="BU1" s="176" t="s">
        <v>267</v>
      </c>
      <c r="BV1" s="176" t="s">
        <v>606</v>
      </c>
      <c r="BW1" s="176" t="s">
        <v>268</v>
      </c>
      <c r="BX1" s="176" t="s">
        <v>608</v>
      </c>
      <c r="BY1" s="176" t="s">
        <v>610</v>
      </c>
      <c r="BZ1" s="185" t="s">
        <v>269</v>
      </c>
      <c r="CA1" s="176" t="s">
        <v>270</v>
      </c>
      <c r="CB1" s="176" t="s">
        <v>612</v>
      </c>
      <c r="CC1" s="176" t="s">
        <v>271</v>
      </c>
      <c r="CD1" s="176" t="s">
        <v>614</v>
      </c>
      <c r="CE1" s="176" t="s">
        <v>616</v>
      </c>
      <c r="CF1" s="176" t="s">
        <v>618</v>
      </c>
      <c r="CG1" s="185" t="s">
        <v>272</v>
      </c>
      <c r="CH1" s="176" t="s">
        <v>624</v>
      </c>
      <c r="CI1" s="176" t="s">
        <v>626</v>
      </c>
      <c r="CJ1" s="176" t="s">
        <v>273</v>
      </c>
      <c r="CK1" s="176" t="s">
        <v>620</v>
      </c>
      <c r="CL1" s="176" t="s">
        <v>622</v>
      </c>
      <c r="CM1" s="176" t="s">
        <v>274</v>
      </c>
      <c r="CN1" s="176" t="s">
        <v>628</v>
      </c>
      <c r="CO1" s="176" t="s">
        <v>275</v>
      </c>
      <c r="CP1" s="176" t="s">
        <v>629</v>
      </c>
      <c r="CQ1" s="173" t="s">
        <v>279</v>
      </c>
      <c r="CR1" s="185" t="s">
        <v>280</v>
      </c>
      <c r="CS1" s="176" t="s">
        <v>630</v>
      </c>
      <c r="CT1" s="176" t="s">
        <v>631</v>
      </c>
      <c r="CU1" s="176" t="s">
        <v>633</v>
      </c>
      <c r="CV1" s="176" t="s">
        <v>281</v>
      </c>
      <c r="CW1" s="176" t="s">
        <v>635</v>
      </c>
      <c r="CX1" s="176" t="s">
        <v>637</v>
      </c>
      <c r="CY1" s="176" t="s">
        <v>639</v>
      </c>
      <c r="CZ1" s="176" t="s">
        <v>641</v>
      </c>
      <c r="DA1" s="176" t="s">
        <v>643</v>
      </c>
      <c r="DB1" s="176" t="s">
        <v>645</v>
      </c>
      <c r="DC1" s="185" t="s">
        <v>282</v>
      </c>
      <c r="DD1" s="176" t="s">
        <v>283</v>
      </c>
      <c r="DE1" s="176" t="s">
        <v>647</v>
      </c>
      <c r="DF1" s="176" t="s">
        <v>284</v>
      </c>
      <c r="DG1" s="176" t="s">
        <v>649</v>
      </c>
      <c r="DH1" s="176" t="s">
        <v>651</v>
      </c>
      <c r="DI1" s="176" t="s">
        <v>653</v>
      </c>
      <c r="DJ1" s="176" t="s">
        <v>655</v>
      </c>
      <c r="DK1" s="176" t="s">
        <v>657</v>
      </c>
      <c r="DL1" s="176" t="s">
        <v>659</v>
      </c>
      <c r="DM1" s="176" t="s">
        <v>661</v>
      </c>
      <c r="DN1" s="176" t="s">
        <v>285</v>
      </c>
      <c r="DO1" s="176" t="s">
        <v>663</v>
      </c>
      <c r="DP1" s="176" t="s">
        <v>665</v>
      </c>
      <c r="DQ1" s="176" t="s">
        <v>667</v>
      </c>
      <c r="DR1" s="185" t="s">
        <v>286</v>
      </c>
      <c r="DS1" s="176" t="s">
        <v>669</v>
      </c>
      <c r="DT1" s="176" t="s">
        <v>287</v>
      </c>
      <c r="DU1" s="176" t="s">
        <v>671</v>
      </c>
      <c r="DV1" s="176" t="s">
        <v>288</v>
      </c>
      <c r="DW1" s="176" t="s">
        <v>673</v>
      </c>
      <c r="DX1" s="176" t="s">
        <v>675</v>
      </c>
      <c r="DY1" s="176" t="s">
        <v>677</v>
      </c>
      <c r="DZ1" s="176" t="s">
        <v>679</v>
      </c>
      <c r="EA1" s="176" t="s">
        <v>681</v>
      </c>
      <c r="EB1" s="176" t="s">
        <v>683</v>
      </c>
      <c r="EC1" s="176" t="s">
        <v>685</v>
      </c>
      <c r="ED1" s="176" t="s">
        <v>687</v>
      </c>
      <c r="EE1" s="176" t="s">
        <v>689</v>
      </c>
      <c r="EF1" s="176" t="s">
        <v>691</v>
      </c>
      <c r="EG1" s="176" t="s">
        <v>693</v>
      </c>
      <c r="EH1" s="185" t="s">
        <v>289</v>
      </c>
      <c r="EI1" s="176" t="s">
        <v>695</v>
      </c>
      <c r="EJ1" s="176" t="s">
        <v>290</v>
      </c>
      <c r="EK1" s="176" t="s">
        <v>697</v>
      </c>
      <c r="EL1" s="176" t="s">
        <v>699</v>
      </c>
      <c r="EM1" s="176" t="s">
        <v>291</v>
      </c>
      <c r="EN1" s="176" t="s">
        <v>701</v>
      </c>
      <c r="EO1" s="176" t="s">
        <v>703</v>
      </c>
      <c r="EP1" s="176" t="s">
        <v>292</v>
      </c>
      <c r="EQ1" s="176" t="s">
        <v>705</v>
      </c>
      <c r="ER1" s="176" t="s">
        <v>707</v>
      </c>
      <c r="ES1" s="176" t="s">
        <v>709</v>
      </c>
      <c r="ET1" s="176" t="s">
        <v>293</v>
      </c>
      <c r="EU1" s="176" t="s">
        <v>711</v>
      </c>
      <c r="EV1" s="176" t="s">
        <v>713</v>
      </c>
      <c r="EW1" s="185" t="s">
        <v>294</v>
      </c>
      <c r="EX1" s="176" t="s">
        <v>295</v>
      </c>
      <c r="EY1" s="176" t="s">
        <v>715</v>
      </c>
      <c r="EZ1" s="176" t="s">
        <v>717</v>
      </c>
      <c r="FA1" s="176" t="s">
        <v>719</v>
      </c>
      <c r="FB1" s="176" t="s">
        <v>721</v>
      </c>
      <c r="FC1" s="176" t="s">
        <v>296</v>
      </c>
      <c r="FD1" s="176" t="s">
        <v>723</v>
      </c>
      <c r="FE1" s="176" t="s">
        <v>725</v>
      </c>
      <c r="FF1" s="176" t="s">
        <v>727</v>
      </c>
      <c r="FG1" s="176" t="s">
        <v>729</v>
      </c>
      <c r="FH1" s="176" t="s">
        <v>731</v>
      </c>
      <c r="FI1" s="176" t="s">
        <v>297</v>
      </c>
      <c r="FJ1" s="176" t="s">
        <v>734</v>
      </c>
      <c r="FK1" s="176" t="s">
        <v>298</v>
      </c>
      <c r="FL1" s="176" t="s">
        <v>737</v>
      </c>
      <c r="FM1" s="176" t="s">
        <v>738</v>
      </c>
      <c r="FN1" s="176" t="s">
        <v>740</v>
      </c>
      <c r="FO1" s="176" t="s">
        <v>299</v>
      </c>
      <c r="FP1" s="176" t="s">
        <v>743</v>
      </c>
      <c r="FQ1" s="176" t="s">
        <v>744</v>
      </c>
      <c r="FR1" s="176" t="s">
        <v>746</v>
      </c>
      <c r="FS1" s="176" t="s">
        <v>300</v>
      </c>
      <c r="FT1" s="176" t="s">
        <v>749</v>
      </c>
      <c r="FU1" s="176" t="s">
        <v>751</v>
      </c>
      <c r="FV1" s="176" t="s">
        <v>753</v>
      </c>
      <c r="FW1" s="185" t="s">
        <v>301</v>
      </c>
      <c r="FX1" s="185" t="s">
        <v>302</v>
      </c>
      <c r="FY1" s="176" t="s">
        <v>308</v>
      </c>
      <c r="FZ1" s="176" t="s">
        <v>755</v>
      </c>
      <c r="GA1" s="176" t="s">
        <v>757</v>
      </c>
      <c r="GB1" s="176" t="s">
        <v>759</v>
      </c>
      <c r="GC1" s="176" t="s">
        <v>761</v>
      </c>
      <c r="GD1" s="176" t="s">
        <v>763</v>
      </c>
      <c r="GE1" s="176" t="s">
        <v>765</v>
      </c>
      <c r="GF1" s="185" t="s">
        <v>303</v>
      </c>
      <c r="GG1" s="176" t="s">
        <v>309</v>
      </c>
      <c r="GH1" s="176" t="s">
        <v>767</v>
      </c>
      <c r="GI1" s="176" t="s">
        <v>769</v>
      </c>
      <c r="GJ1" s="176" t="s">
        <v>770</v>
      </c>
      <c r="GK1" s="176" t="s">
        <v>310</v>
      </c>
      <c r="GL1" s="176" t="s">
        <v>773</v>
      </c>
      <c r="GM1" s="176" t="s">
        <v>774</v>
      </c>
      <c r="GN1" s="185" t="s">
        <v>304</v>
      </c>
      <c r="GO1" s="176" t="s">
        <v>305</v>
      </c>
      <c r="GP1" s="176" t="s">
        <v>776</v>
      </c>
      <c r="GQ1" s="176" t="s">
        <v>778</v>
      </c>
      <c r="GR1" s="176" t="s">
        <v>780</v>
      </c>
      <c r="GS1" s="176" t="s">
        <v>782</v>
      </c>
      <c r="GT1" s="176" t="s">
        <v>784</v>
      </c>
      <c r="GU1" s="185" t="s">
        <v>306</v>
      </c>
      <c r="GV1" s="176" t="s">
        <v>307</v>
      </c>
      <c r="GW1" s="176" t="s">
        <v>786</v>
      </c>
      <c r="GX1" s="176" t="s">
        <v>788</v>
      </c>
      <c r="GY1" s="176" t="s">
        <v>790</v>
      </c>
      <c r="GZ1" s="176" t="s">
        <v>792</v>
      </c>
      <c r="HA1" s="176" t="s">
        <v>794</v>
      </c>
      <c r="HB1" s="176" t="s">
        <v>796</v>
      </c>
      <c r="HC1" s="173" t="s">
        <v>311</v>
      </c>
      <c r="HD1" s="185" t="s">
        <v>312</v>
      </c>
      <c r="HE1" s="176" t="s">
        <v>313</v>
      </c>
      <c r="HF1" s="176" t="s">
        <v>798</v>
      </c>
      <c r="HG1" s="176" t="s">
        <v>800</v>
      </c>
      <c r="HH1" s="176" t="s">
        <v>802</v>
      </c>
      <c r="HI1" s="176" t="s">
        <v>804</v>
      </c>
      <c r="HJ1" s="176" t="s">
        <v>314</v>
      </c>
      <c r="HK1" s="176" t="s">
        <v>807</v>
      </c>
      <c r="HL1" s="176" t="s">
        <v>331</v>
      </c>
      <c r="HM1" s="176" t="s">
        <v>845</v>
      </c>
      <c r="HN1" s="176" t="s">
        <v>847</v>
      </c>
      <c r="HO1" s="176" t="s">
        <v>849</v>
      </c>
      <c r="HP1" s="185" t="s">
        <v>315</v>
      </c>
      <c r="HQ1" s="176" t="s">
        <v>809</v>
      </c>
      <c r="HR1" s="176" t="s">
        <v>811</v>
      </c>
      <c r="HS1" s="176" t="s">
        <v>316</v>
      </c>
      <c r="HT1" s="176" t="s">
        <v>814</v>
      </c>
      <c r="HU1" s="176" t="s">
        <v>816</v>
      </c>
      <c r="HV1" s="176" t="s">
        <v>817</v>
      </c>
      <c r="HW1" s="176" t="s">
        <v>819</v>
      </c>
      <c r="HX1" s="185" t="s">
        <v>317</v>
      </c>
      <c r="HY1" s="176" t="s">
        <v>821</v>
      </c>
      <c r="HZ1" s="176" t="s">
        <v>823</v>
      </c>
      <c r="IA1" s="176" t="s">
        <v>825</v>
      </c>
      <c r="IB1" s="176" t="s">
        <v>318</v>
      </c>
      <c r="IC1" s="176" t="s">
        <v>827</v>
      </c>
      <c r="ID1" s="176" t="s">
        <v>829</v>
      </c>
      <c r="IE1" s="176" t="s">
        <v>319</v>
      </c>
      <c r="IF1" s="176" t="s">
        <v>831</v>
      </c>
      <c r="IG1" s="176" t="s">
        <v>833</v>
      </c>
      <c r="IH1" s="176" t="s">
        <v>320</v>
      </c>
      <c r="II1" s="176" t="s">
        <v>835</v>
      </c>
      <c r="IJ1" s="176" t="s">
        <v>837</v>
      </c>
      <c r="IK1" s="176" t="s">
        <v>839</v>
      </c>
      <c r="IL1" s="176" t="s">
        <v>841</v>
      </c>
      <c r="IM1" s="176" t="s">
        <v>321</v>
      </c>
      <c r="IN1" s="176" t="s">
        <v>843</v>
      </c>
      <c r="IO1" s="185" t="s">
        <v>322</v>
      </c>
      <c r="IP1" s="176" t="s">
        <v>851</v>
      </c>
      <c r="IQ1" s="176" t="s">
        <v>853</v>
      </c>
      <c r="IR1" s="176" t="s">
        <v>323</v>
      </c>
      <c r="IS1" s="176" t="s">
        <v>855</v>
      </c>
      <c r="IT1" s="176" t="s">
        <v>857</v>
      </c>
      <c r="IU1" s="176" t="s">
        <v>859</v>
      </c>
      <c r="IV1" s="185" t="s">
        <v>324</v>
      </c>
      <c r="IW1" s="176" t="s">
        <v>861</v>
      </c>
      <c r="IX1" s="176" t="s">
        <v>325</v>
      </c>
      <c r="IY1" s="176" t="s">
        <v>864</v>
      </c>
      <c r="IZ1" s="176" t="s">
        <v>866</v>
      </c>
      <c r="JA1" s="176" t="s">
        <v>868</v>
      </c>
      <c r="JB1" s="176" t="s">
        <v>870</v>
      </c>
      <c r="JC1" s="176" t="s">
        <v>872</v>
      </c>
      <c r="JD1" s="176" t="s">
        <v>874</v>
      </c>
      <c r="JE1" s="176" t="s">
        <v>326</v>
      </c>
      <c r="JF1" s="176" t="s">
        <v>877</v>
      </c>
      <c r="JG1" s="176" t="s">
        <v>879</v>
      </c>
      <c r="JH1" s="176" t="s">
        <v>881</v>
      </c>
      <c r="JI1" s="176" t="s">
        <v>883</v>
      </c>
      <c r="JJ1" s="176" t="s">
        <v>885</v>
      </c>
      <c r="JK1" s="176" t="s">
        <v>887</v>
      </c>
      <c r="JL1" s="176" t="s">
        <v>889</v>
      </c>
      <c r="JM1" s="176" t="s">
        <v>891</v>
      </c>
      <c r="JN1" s="176" t="s">
        <v>327</v>
      </c>
      <c r="JO1" s="176" t="s">
        <v>894</v>
      </c>
      <c r="JP1" s="176" t="s">
        <v>896</v>
      </c>
      <c r="JQ1" s="176" t="s">
        <v>898</v>
      </c>
      <c r="JR1" s="176" t="s">
        <v>900</v>
      </c>
      <c r="JS1" s="176" t="s">
        <v>901</v>
      </c>
      <c r="JT1" s="176" t="s">
        <v>903</v>
      </c>
      <c r="JU1" s="176" t="s">
        <v>905</v>
      </c>
      <c r="JV1" s="176" t="s">
        <v>907</v>
      </c>
      <c r="JW1" s="176" t="s">
        <v>909</v>
      </c>
      <c r="JX1" s="176" t="s">
        <v>911</v>
      </c>
      <c r="JY1" s="176" t="s">
        <v>913</v>
      </c>
      <c r="JZ1" s="176" t="s">
        <v>915</v>
      </c>
      <c r="KA1" s="176" t="s">
        <v>917</v>
      </c>
      <c r="KB1" s="176" t="s">
        <v>919</v>
      </c>
      <c r="KC1" s="176" t="s">
        <v>921</v>
      </c>
      <c r="KD1" s="176" t="s">
        <v>923</v>
      </c>
      <c r="KE1" s="176" t="s">
        <v>925</v>
      </c>
      <c r="KF1" s="176" t="s">
        <v>927</v>
      </c>
      <c r="KG1" s="176" t="s">
        <v>929</v>
      </c>
      <c r="KH1" s="176" t="s">
        <v>931</v>
      </c>
      <c r="KI1" s="176" t="s">
        <v>933</v>
      </c>
      <c r="KJ1" s="176" t="s">
        <v>935</v>
      </c>
      <c r="KK1" s="176" t="s">
        <v>937</v>
      </c>
      <c r="KL1" s="176" t="s">
        <v>939</v>
      </c>
      <c r="KM1" s="176" t="s">
        <v>941</v>
      </c>
      <c r="KN1" s="176" t="s">
        <v>943</v>
      </c>
      <c r="KO1" s="185" t="s">
        <v>328</v>
      </c>
      <c r="KP1" s="176" t="s">
        <v>945</v>
      </c>
      <c r="KQ1" s="176" t="s">
        <v>329</v>
      </c>
      <c r="KR1" s="176" t="s">
        <v>948</v>
      </c>
      <c r="KS1" s="176" t="s">
        <v>950</v>
      </c>
      <c r="KT1" s="176" t="s">
        <v>952</v>
      </c>
      <c r="KU1" s="176" t="s">
        <v>954</v>
      </c>
      <c r="KV1" s="176" t="s">
        <v>330</v>
      </c>
      <c r="KW1" s="176" t="s">
        <v>957</v>
      </c>
      <c r="KX1" s="176" t="s">
        <v>959</v>
      </c>
      <c r="KY1" s="176" t="s">
        <v>961</v>
      </c>
      <c r="KZ1" s="176" t="s">
        <v>963</v>
      </c>
      <c r="LA1" s="176" t="s">
        <v>965</v>
      </c>
      <c r="LB1" s="176" t="s">
        <v>967</v>
      </c>
      <c r="LC1" s="176" t="s">
        <v>969</v>
      </c>
      <c r="LD1" s="173" t="s">
        <v>332</v>
      </c>
      <c r="LE1" s="185" t="s">
        <v>333</v>
      </c>
      <c r="LF1" s="176" t="s">
        <v>334</v>
      </c>
      <c r="LG1" s="176" t="s">
        <v>348</v>
      </c>
      <c r="LH1" s="176" t="s">
        <v>971</v>
      </c>
      <c r="LI1" s="176" t="s">
        <v>973</v>
      </c>
      <c r="LJ1" s="176" t="s">
        <v>975</v>
      </c>
      <c r="LK1" s="176" t="s">
        <v>977</v>
      </c>
      <c r="LL1" s="176" t="s">
        <v>349</v>
      </c>
      <c r="LM1" s="176" t="s">
        <v>979</v>
      </c>
      <c r="LN1" s="176" t="s">
        <v>350</v>
      </c>
      <c r="LO1" s="176" t="s">
        <v>981</v>
      </c>
      <c r="LP1" s="176" t="s">
        <v>335</v>
      </c>
      <c r="LQ1" s="176" t="s">
        <v>983</v>
      </c>
      <c r="LR1" s="176" t="s">
        <v>351</v>
      </c>
      <c r="LS1" s="176" t="s">
        <v>985</v>
      </c>
      <c r="LT1" s="176" t="s">
        <v>987</v>
      </c>
      <c r="LU1" s="176" t="s">
        <v>352</v>
      </c>
      <c r="LV1" s="185" t="s">
        <v>336</v>
      </c>
      <c r="LW1" s="176" t="s">
        <v>337</v>
      </c>
      <c r="LX1" s="176" t="s">
        <v>989</v>
      </c>
      <c r="LY1" s="176" t="s">
        <v>991</v>
      </c>
      <c r="LZ1" s="176" t="s">
        <v>992</v>
      </c>
      <c r="MA1" s="176" t="s">
        <v>994</v>
      </c>
      <c r="MB1" s="176" t="s">
        <v>995</v>
      </c>
      <c r="MC1" s="176" t="s">
        <v>997</v>
      </c>
      <c r="MD1" s="176" t="s">
        <v>999</v>
      </c>
      <c r="ME1" s="176" t="s">
        <v>1001</v>
      </c>
      <c r="MF1" s="176" t="s">
        <v>1003</v>
      </c>
      <c r="MG1" s="176" t="s">
        <v>338</v>
      </c>
      <c r="MH1" s="176" t="s">
        <v>1006</v>
      </c>
      <c r="MI1" s="176" t="s">
        <v>1007</v>
      </c>
      <c r="MJ1" s="176" t="s">
        <v>1009</v>
      </c>
      <c r="MK1" s="176" t="s">
        <v>339</v>
      </c>
      <c r="ML1" s="176" t="s">
        <v>1012</v>
      </c>
      <c r="MM1" s="176" t="s">
        <v>1013</v>
      </c>
      <c r="MN1" s="176" t="s">
        <v>1015</v>
      </c>
      <c r="MO1" s="176" t="s">
        <v>1017</v>
      </c>
      <c r="MP1" s="176" t="s">
        <v>340</v>
      </c>
      <c r="MQ1" s="176" t="s">
        <v>1020</v>
      </c>
      <c r="MR1" s="176" t="s">
        <v>1022</v>
      </c>
      <c r="MS1" s="176" t="s">
        <v>1024</v>
      </c>
      <c r="MT1" s="176" t="s">
        <v>1026</v>
      </c>
      <c r="MU1" s="176" t="s">
        <v>341</v>
      </c>
      <c r="MV1" s="176" t="s">
        <v>1029</v>
      </c>
      <c r="MW1" s="176" t="s">
        <v>1031</v>
      </c>
      <c r="MX1" s="176" t="s">
        <v>1033</v>
      </c>
      <c r="MY1" s="176" t="s">
        <v>1035</v>
      </c>
      <c r="MZ1" s="176" t="s">
        <v>1037</v>
      </c>
      <c r="NA1" s="176" t="s">
        <v>1039</v>
      </c>
      <c r="NB1" s="176" t="s">
        <v>1041</v>
      </c>
      <c r="NC1" s="176" t="s">
        <v>1043</v>
      </c>
      <c r="ND1" s="176" t="s">
        <v>1045</v>
      </c>
      <c r="NE1" s="176" t="s">
        <v>1047</v>
      </c>
      <c r="NF1" s="176" t="s">
        <v>1049</v>
      </c>
      <c r="NG1" s="176" t="s">
        <v>1050</v>
      </c>
      <c r="NH1" s="185" t="s">
        <v>342</v>
      </c>
      <c r="NI1" s="176" t="s">
        <v>343</v>
      </c>
      <c r="NJ1" s="176" t="s">
        <v>1052</v>
      </c>
      <c r="NK1" s="176" t="s">
        <v>1054</v>
      </c>
      <c r="NL1" s="176" t="s">
        <v>1056</v>
      </c>
      <c r="NM1" s="176" t="s">
        <v>1058</v>
      </c>
      <c r="NN1" s="185" t="s">
        <v>344</v>
      </c>
      <c r="NO1" s="176" t="s">
        <v>345</v>
      </c>
      <c r="NP1" s="176" t="s">
        <v>1059</v>
      </c>
      <c r="NQ1" s="176" t="s">
        <v>346</v>
      </c>
      <c r="NR1" s="176" t="s">
        <v>1061</v>
      </c>
      <c r="NS1" s="176" t="s">
        <v>1063</v>
      </c>
      <c r="NT1" s="176" t="s">
        <v>347</v>
      </c>
      <c r="NU1" s="176" t="s">
        <v>1065</v>
      </c>
      <c r="NV1" s="173" t="s">
        <v>353</v>
      </c>
      <c r="NW1" s="185" t="s">
        <v>354</v>
      </c>
      <c r="NX1" s="176" t="s">
        <v>355</v>
      </c>
      <c r="NY1" s="176" t="s">
        <v>1068</v>
      </c>
      <c r="NZ1" s="176" t="s">
        <v>1070</v>
      </c>
      <c r="OA1" s="176" t="s">
        <v>356</v>
      </c>
      <c r="OB1" s="176" t="s">
        <v>366</v>
      </c>
      <c r="OC1" s="176" t="s">
        <v>1072</v>
      </c>
      <c r="OD1" s="176" t="s">
        <v>1074</v>
      </c>
      <c r="OE1" s="176" t="s">
        <v>1076</v>
      </c>
      <c r="OF1" s="176" t="s">
        <v>1078</v>
      </c>
      <c r="OG1" s="176" t="s">
        <v>1080</v>
      </c>
      <c r="OH1" s="176" t="s">
        <v>1082</v>
      </c>
      <c r="OI1" s="176" t="s">
        <v>1084</v>
      </c>
      <c r="OJ1" s="176" t="s">
        <v>1086</v>
      </c>
      <c r="OK1" s="176" t="s">
        <v>1088</v>
      </c>
      <c r="OL1" s="176" t="s">
        <v>1090</v>
      </c>
      <c r="OM1" s="176" t="s">
        <v>1092</v>
      </c>
      <c r="ON1" s="176" t="s">
        <v>1094</v>
      </c>
      <c r="OO1" s="176" t="s">
        <v>1096</v>
      </c>
      <c r="OP1" s="176" t="s">
        <v>1098</v>
      </c>
      <c r="OQ1" s="176" t="s">
        <v>1100</v>
      </c>
      <c r="OR1" s="176" t="s">
        <v>1102</v>
      </c>
      <c r="OS1" s="176" t="s">
        <v>1104</v>
      </c>
      <c r="OT1" s="176" t="s">
        <v>1106</v>
      </c>
      <c r="OU1" s="176" t="s">
        <v>1108</v>
      </c>
      <c r="OV1" s="176" t="s">
        <v>1110</v>
      </c>
      <c r="OW1" s="176" t="s">
        <v>1112</v>
      </c>
      <c r="OX1" s="176" t="s">
        <v>1114</v>
      </c>
      <c r="OY1" s="176" t="s">
        <v>367</v>
      </c>
      <c r="OZ1" s="176" t="s">
        <v>1117</v>
      </c>
      <c r="PA1" s="176" t="s">
        <v>1119</v>
      </c>
      <c r="PB1" s="176" t="s">
        <v>1120</v>
      </c>
      <c r="PC1" s="176" t="s">
        <v>1122</v>
      </c>
      <c r="PD1" s="176" t="s">
        <v>1124</v>
      </c>
      <c r="PE1" s="176" t="s">
        <v>1126</v>
      </c>
      <c r="PF1" s="176" t="s">
        <v>1128</v>
      </c>
      <c r="PG1" s="176" t="s">
        <v>1130</v>
      </c>
      <c r="PH1" s="176" t="s">
        <v>1132</v>
      </c>
      <c r="PI1" s="176" t="s">
        <v>1134</v>
      </c>
      <c r="PJ1" s="176" t="s">
        <v>1136</v>
      </c>
      <c r="PK1" s="176" t="s">
        <v>1138</v>
      </c>
      <c r="PL1" s="176" t="s">
        <v>1140</v>
      </c>
      <c r="PM1" s="176" t="s">
        <v>1142</v>
      </c>
      <c r="PN1" s="176" t="s">
        <v>1144</v>
      </c>
      <c r="PO1" s="176" t="s">
        <v>1146</v>
      </c>
      <c r="PP1" s="176" t="s">
        <v>1148</v>
      </c>
      <c r="PQ1" s="176" t="s">
        <v>1150</v>
      </c>
      <c r="PR1" s="176" t="s">
        <v>1152</v>
      </c>
      <c r="PS1" s="176" t="s">
        <v>1154</v>
      </c>
      <c r="PT1" s="176" t="s">
        <v>1156</v>
      </c>
      <c r="PU1" s="176" t="s">
        <v>1158</v>
      </c>
      <c r="PV1" s="176" t="s">
        <v>1160</v>
      </c>
      <c r="PW1" s="176" t="s">
        <v>1162</v>
      </c>
      <c r="PX1" s="176" t="s">
        <v>1164</v>
      </c>
      <c r="PY1" s="176" t="s">
        <v>1166</v>
      </c>
      <c r="PZ1" s="176" t="s">
        <v>357</v>
      </c>
      <c r="QA1" s="176" t="s">
        <v>1168</v>
      </c>
      <c r="QB1" s="176" t="s">
        <v>1170</v>
      </c>
      <c r="QC1" s="176" t="s">
        <v>1172</v>
      </c>
      <c r="QD1" s="176" t="s">
        <v>1174</v>
      </c>
      <c r="QE1" s="176" t="s">
        <v>1176</v>
      </c>
      <c r="QF1" s="185" t="s">
        <v>358</v>
      </c>
      <c r="QG1" s="176" t="s">
        <v>359</v>
      </c>
      <c r="QH1" s="176" t="s">
        <v>1178</v>
      </c>
      <c r="QI1" s="176" t="s">
        <v>1180</v>
      </c>
      <c r="QJ1" s="176" t="s">
        <v>1182</v>
      </c>
      <c r="QK1" s="176" t="s">
        <v>1184</v>
      </c>
      <c r="QL1" s="176" t="s">
        <v>1186</v>
      </c>
      <c r="QM1" s="176" t="s">
        <v>1188</v>
      </c>
      <c r="QN1" s="185" t="s">
        <v>360</v>
      </c>
      <c r="QO1" s="176" t="s">
        <v>1190</v>
      </c>
      <c r="QP1" s="176" t="s">
        <v>361</v>
      </c>
      <c r="QQ1" s="176" t="s">
        <v>368</v>
      </c>
      <c r="QR1" s="176" t="s">
        <v>1192</v>
      </c>
      <c r="QS1" s="176" t="s">
        <v>1194</v>
      </c>
      <c r="QT1" s="176" t="s">
        <v>1196</v>
      </c>
      <c r="QU1" s="176" t="s">
        <v>1198</v>
      </c>
      <c r="QV1" s="176" t="s">
        <v>1200</v>
      </c>
      <c r="QW1" s="176" t="s">
        <v>1202</v>
      </c>
      <c r="QX1" s="176" t="s">
        <v>1204</v>
      </c>
      <c r="QY1" s="176" t="s">
        <v>1206</v>
      </c>
      <c r="QZ1" s="176" t="s">
        <v>1208</v>
      </c>
      <c r="RA1" s="176" t="s">
        <v>1210</v>
      </c>
      <c r="RB1" s="176" t="s">
        <v>1212</v>
      </c>
      <c r="RC1" s="176" t="s">
        <v>1214</v>
      </c>
      <c r="RD1" s="176" t="s">
        <v>1216</v>
      </c>
      <c r="RE1" s="176" t="s">
        <v>1218</v>
      </c>
      <c r="RF1" s="185" t="s">
        <v>362</v>
      </c>
      <c r="RG1" s="176" t="s">
        <v>363</v>
      </c>
      <c r="RH1" s="176" t="s">
        <v>1220</v>
      </c>
      <c r="RI1" s="176" t="s">
        <v>1222</v>
      </c>
      <c r="RJ1" s="185" t="s">
        <v>364</v>
      </c>
      <c r="RK1" s="176" t="s">
        <v>365</v>
      </c>
      <c r="RL1" s="176" t="s">
        <v>1224</v>
      </c>
      <c r="RM1" s="176" t="s">
        <v>1225</v>
      </c>
      <c r="RN1" s="176" t="s">
        <v>1226</v>
      </c>
      <c r="RO1" s="176" t="s">
        <v>1227</v>
      </c>
      <c r="RP1" s="176" t="s">
        <v>1229</v>
      </c>
      <c r="RQ1" s="176" t="s">
        <v>1230</v>
      </c>
      <c r="RR1" s="176" t="s">
        <v>1232</v>
      </c>
      <c r="RS1" s="176" t="s">
        <v>1233</v>
      </c>
      <c r="RT1" s="173" t="s">
        <v>369</v>
      </c>
      <c r="RU1" s="185" t="s">
        <v>370</v>
      </c>
      <c r="RV1" s="176" t="s">
        <v>371</v>
      </c>
      <c r="RW1" s="176" t="s">
        <v>1235</v>
      </c>
      <c r="RX1" s="176" t="s">
        <v>1237</v>
      </c>
      <c r="RY1" s="176" t="s">
        <v>372</v>
      </c>
      <c r="RZ1" s="176" t="s">
        <v>1239</v>
      </c>
      <c r="SA1" s="176" t="s">
        <v>1241</v>
      </c>
      <c r="SB1" s="176" t="s">
        <v>1243</v>
      </c>
      <c r="SC1" s="176" t="s">
        <v>1245</v>
      </c>
      <c r="SD1" s="185" t="s">
        <v>373</v>
      </c>
      <c r="SE1" s="176" t="s">
        <v>374</v>
      </c>
      <c r="SF1" s="176" t="s">
        <v>1247</v>
      </c>
      <c r="SG1" s="176" t="s">
        <v>1249</v>
      </c>
      <c r="SH1" s="176" t="s">
        <v>1251</v>
      </c>
      <c r="SI1" s="176" t="s">
        <v>1253</v>
      </c>
      <c r="SJ1" s="176" t="s">
        <v>1255</v>
      </c>
      <c r="SK1" s="176" t="s">
        <v>1257</v>
      </c>
      <c r="SL1" s="176" t="s">
        <v>1259</v>
      </c>
      <c r="SM1" s="176" t="s">
        <v>1261</v>
      </c>
      <c r="SN1" s="176" t="s">
        <v>1263</v>
      </c>
      <c r="SO1" s="176" t="s">
        <v>1265</v>
      </c>
      <c r="SP1" s="176" t="s">
        <v>1267</v>
      </c>
      <c r="SQ1" s="176" t="s">
        <v>1269</v>
      </c>
      <c r="SR1" s="176" t="s">
        <v>1271</v>
      </c>
      <c r="SS1" s="176" t="s">
        <v>1273</v>
      </c>
      <c r="ST1" s="176" t="s">
        <v>1275</v>
      </c>
      <c r="SU1" s="173" t="s">
        <v>375</v>
      </c>
      <c r="SV1" s="185" t="s">
        <v>376</v>
      </c>
      <c r="SW1" s="176" t="s">
        <v>377</v>
      </c>
      <c r="SX1" s="176" t="s">
        <v>1277</v>
      </c>
      <c r="SY1" s="176" t="s">
        <v>1279</v>
      </c>
      <c r="SZ1" s="176" t="s">
        <v>1281</v>
      </c>
      <c r="TA1" s="176" t="s">
        <v>1283</v>
      </c>
      <c r="TB1" s="176" t="s">
        <v>1285</v>
      </c>
      <c r="TC1" s="176" t="s">
        <v>378</v>
      </c>
      <c r="TD1" s="176" t="s">
        <v>1287</v>
      </c>
      <c r="TE1" s="176" t="s">
        <v>1289</v>
      </c>
      <c r="TF1" s="176" t="s">
        <v>1291</v>
      </c>
      <c r="TG1" s="176" t="s">
        <v>1293</v>
      </c>
      <c r="TH1" s="176" t="s">
        <v>1295</v>
      </c>
      <c r="TI1" s="176" t="s">
        <v>1297</v>
      </c>
      <c r="TJ1" s="185" t="s">
        <v>379</v>
      </c>
      <c r="TK1" s="176" t="s">
        <v>380</v>
      </c>
      <c r="TL1" s="176" t="s">
        <v>381</v>
      </c>
      <c r="TM1" s="176" t="s">
        <v>1299</v>
      </c>
      <c r="TN1" s="176" t="s">
        <v>1301</v>
      </c>
      <c r="TO1" s="176" t="s">
        <v>1302</v>
      </c>
      <c r="TP1" s="176" t="s">
        <v>1304</v>
      </c>
      <c r="TQ1" s="176" t="s">
        <v>1306</v>
      </c>
      <c r="TR1" s="176" t="s">
        <v>1308</v>
      </c>
      <c r="TS1" s="176" t="s">
        <v>1310</v>
      </c>
      <c r="TT1" s="176" t="s">
        <v>1312</v>
      </c>
      <c r="TU1" s="176" t="s">
        <v>1314</v>
      </c>
      <c r="TV1" s="176" t="s">
        <v>1316</v>
      </c>
      <c r="TW1" s="176" t="s">
        <v>1318</v>
      </c>
      <c r="TX1" s="176" t="s">
        <v>1320</v>
      </c>
      <c r="TY1" s="176" t="s">
        <v>1322</v>
      </c>
      <c r="TZ1" s="176" t="s">
        <v>1324</v>
      </c>
      <c r="UA1" s="176" t="s">
        <v>1326</v>
      </c>
      <c r="UB1" s="176" t="s">
        <v>1328</v>
      </c>
      <c r="UC1" s="173" t="s">
        <v>1330</v>
      </c>
      <c r="UD1" s="176" t="s">
        <v>1332</v>
      </c>
      <c r="UE1" s="176" t="s">
        <v>1334</v>
      </c>
      <c r="UF1" s="176" t="s">
        <v>1336</v>
      </c>
      <c r="UG1" s="176" t="s">
        <v>1338</v>
      </c>
      <c r="UH1" s="176" t="s">
        <v>1340</v>
      </c>
      <c r="UI1" s="179"/>
    </row>
    <row r="2" spans="1:555" s="116" customFormat="1" hidden="1">
      <c r="A2" s="116" t="s">
        <v>1371</v>
      </c>
      <c r="B2" s="116" t="s">
        <v>1373</v>
      </c>
      <c r="C2" s="116" t="s">
        <v>475</v>
      </c>
      <c r="D2" s="116" t="s">
        <v>1372</v>
      </c>
      <c r="E2" s="116" t="s">
        <v>1374</v>
      </c>
      <c r="F2" s="116" t="s">
        <v>476</v>
      </c>
      <c r="G2" s="154" t="s">
        <v>1375</v>
      </c>
      <c r="H2" s="116" t="s">
        <v>1376</v>
      </c>
      <c r="I2" s="116" t="s">
        <v>1377</v>
      </c>
      <c r="J2" s="116" t="s">
        <v>1378</v>
      </c>
      <c r="K2" s="116" t="s">
        <v>1379</v>
      </c>
      <c r="L2" s="116" t="s">
        <v>1380</v>
      </c>
      <c r="M2" s="116" t="s">
        <v>1381</v>
      </c>
      <c r="N2" s="116" t="s">
        <v>1382</v>
      </c>
      <c r="R2" s="116" t="s">
        <v>131</v>
      </c>
      <c r="S2" s="116" t="s">
        <v>1430</v>
      </c>
      <c r="U2" s="116" t="s">
        <v>396</v>
      </c>
      <c r="V2" s="116" t="s">
        <v>414</v>
      </c>
      <c r="W2" s="116" t="s">
        <v>397</v>
      </c>
      <c r="X2" s="116" t="s">
        <v>398</v>
      </c>
      <c r="Y2" s="116" t="s">
        <v>399</v>
      </c>
      <c r="Z2" s="116" t="s">
        <v>400</v>
      </c>
      <c r="AA2" s="116" t="s">
        <v>401</v>
      </c>
      <c r="AB2" s="116" t="s">
        <v>402</v>
      </c>
      <c r="AC2" s="116" t="s">
        <v>403</v>
      </c>
      <c r="AD2" s="116" t="s">
        <v>404</v>
      </c>
      <c r="AE2" s="116" t="s">
        <v>405</v>
      </c>
      <c r="AF2" s="116" t="s">
        <v>406</v>
      </c>
      <c r="AH2" s="116" t="s">
        <v>424</v>
      </c>
      <c r="AI2" s="116" t="s">
        <v>425</v>
      </c>
      <c r="AJ2" s="116" t="s">
        <v>426</v>
      </c>
      <c r="AK2" s="116" t="s">
        <v>427</v>
      </c>
      <c r="AL2" s="116" t="s">
        <v>428</v>
      </c>
      <c r="AM2" s="116" t="s">
        <v>431</v>
      </c>
      <c r="AN2" s="116" t="s">
        <v>429</v>
      </c>
      <c r="AO2" s="116" t="s">
        <v>430</v>
      </c>
      <c r="AP2" s="116" t="s">
        <v>432</v>
      </c>
      <c r="AQ2" s="116" t="s">
        <v>433</v>
      </c>
      <c r="AR2" s="116" t="s">
        <v>434</v>
      </c>
      <c r="AS2" s="116" t="s">
        <v>435</v>
      </c>
      <c r="AT2" s="116" t="s">
        <v>436</v>
      </c>
      <c r="AU2" s="116" t="s">
        <v>437</v>
      </c>
      <c r="AV2" s="116" t="s">
        <v>438</v>
      </c>
      <c r="AW2" s="116" t="s">
        <v>439</v>
      </c>
      <c r="AX2" s="116" t="s">
        <v>440</v>
      </c>
      <c r="AY2" s="116" t="s">
        <v>441</v>
      </c>
      <c r="AZ2" s="116" t="s">
        <v>442</v>
      </c>
      <c r="BA2" s="116" t="s">
        <v>443</v>
      </c>
      <c r="BB2" s="116" t="s">
        <v>444</v>
      </c>
      <c r="BC2" s="116" t="s">
        <v>445</v>
      </c>
      <c r="BD2" s="116" t="s">
        <v>446</v>
      </c>
      <c r="BE2" s="116" t="s">
        <v>447</v>
      </c>
      <c r="BF2" s="116" t="s">
        <v>448</v>
      </c>
      <c r="BG2" s="116" t="s">
        <v>449</v>
      </c>
      <c r="BH2" s="116" t="s">
        <v>450</v>
      </c>
      <c r="BI2" s="116" t="s">
        <v>451</v>
      </c>
      <c r="BJ2" s="116" t="s">
        <v>452</v>
      </c>
      <c r="BK2" s="116" t="s">
        <v>453</v>
      </c>
      <c r="BL2" s="116" t="s">
        <v>454</v>
      </c>
      <c r="BM2" s="116" t="s">
        <v>455</v>
      </c>
      <c r="BN2" s="116" t="s">
        <v>456</v>
      </c>
      <c r="BO2" s="116" t="s">
        <v>457</v>
      </c>
      <c r="BP2" s="116" t="s">
        <v>458</v>
      </c>
      <c r="BQ2" s="116" t="s">
        <v>459</v>
      </c>
      <c r="BR2" s="116" t="s">
        <v>460</v>
      </c>
      <c r="BS2" s="116" t="s">
        <v>461</v>
      </c>
      <c r="BT2" s="116" t="s">
        <v>462</v>
      </c>
      <c r="BU2" s="116" t="s">
        <v>463</v>
      </c>
    </row>
    <row r="3" spans="1:555" hidden="1">
      <c r="AH3" s="79">
        <v>2500</v>
      </c>
      <c r="AI3" s="79">
        <v>1900</v>
      </c>
      <c r="AJ3" s="79">
        <v>1650</v>
      </c>
      <c r="AK3" s="79">
        <v>1580</v>
      </c>
      <c r="AL3" s="79">
        <v>2250</v>
      </c>
      <c r="AM3" s="79">
        <v>1650</v>
      </c>
      <c r="AN3" s="79">
        <v>1400</v>
      </c>
      <c r="AO3" s="79">
        <v>1340</v>
      </c>
      <c r="AP3" s="79">
        <v>2000</v>
      </c>
      <c r="AQ3" s="79">
        <v>1400</v>
      </c>
      <c r="AR3" s="79">
        <v>1150</v>
      </c>
      <c r="AS3" s="79">
        <v>1100</v>
      </c>
      <c r="AT3" s="79">
        <v>1750</v>
      </c>
      <c r="AU3" s="79">
        <v>1150</v>
      </c>
      <c r="AV3" s="79">
        <v>900</v>
      </c>
      <c r="AW3" s="79">
        <v>860</v>
      </c>
      <c r="AX3" s="79">
        <v>1200</v>
      </c>
      <c r="AY3" s="79">
        <v>900</v>
      </c>
      <c r="AZ3" s="79">
        <v>650</v>
      </c>
      <c r="BA3" s="79">
        <v>620</v>
      </c>
      <c r="BB3" s="79">
        <v>5355</v>
      </c>
      <c r="BC3" s="79">
        <v>4935</v>
      </c>
      <c r="BD3" s="79">
        <v>6300</v>
      </c>
      <c r="BE3" s="79">
        <v>5880</v>
      </c>
      <c r="BF3" s="79">
        <v>4725</v>
      </c>
      <c r="BG3" s="79">
        <v>4305</v>
      </c>
      <c r="BH3" s="79">
        <v>5670</v>
      </c>
      <c r="BI3" s="79">
        <v>5250</v>
      </c>
      <c r="BJ3" s="79">
        <v>4095</v>
      </c>
      <c r="BK3" s="79">
        <v>3780</v>
      </c>
      <c r="BL3" s="79">
        <v>5040</v>
      </c>
      <c r="BM3" s="79">
        <v>4620</v>
      </c>
      <c r="BN3" s="79">
        <v>3465</v>
      </c>
      <c r="BO3" s="79">
        <v>3150</v>
      </c>
      <c r="BP3" s="79">
        <v>4410</v>
      </c>
      <c r="BQ3" s="79">
        <v>4095</v>
      </c>
      <c r="BR3" s="79">
        <v>3045</v>
      </c>
      <c r="BS3" s="79">
        <v>2835</v>
      </c>
      <c r="BT3" s="79">
        <v>3885</v>
      </c>
      <c r="BU3" s="79">
        <v>3570</v>
      </c>
    </row>
    <row r="4" spans="1:555" ht="15.75" thickBot="1"/>
    <row r="5" spans="1:555" ht="53.25" thickBot="1">
      <c r="C5" s="80" t="s">
        <v>387</v>
      </c>
      <c r="D5" s="193">
        <f>SUMIF(C:C,$C$10,D:D)</f>
        <v>33366246</v>
      </c>
    </row>
    <row r="6" spans="1:555">
      <c r="C6" s="101"/>
      <c r="D6" s="101"/>
      <c r="E6" s="101"/>
      <c r="F6" s="101"/>
      <c r="G6" s="72"/>
      <c r="H6" s="101"/>
      <c r="I6" s="101"/>
    </row>
    <row r="7" spans="1:555">
      <c r="C7" s="101"/>
      <c r="D7" s="101"/>
      <c r="E7" s="101"/>
      <c r="F7" s="101"/>
      <c r="G7" s="72"/>
      <c r="H7" s="101"/>
      <c r="I7" s="101"/>
    </row>
    <row r="8" spans="1:555">
      <c r="C8" s="101"/>
      <c r="D8" s="101"/>
      <c r="E8" s="101"/>
      <c r="F8" s="101"/>
      <c r="G8" s="72"/>
      <c r="H8" s="101"/>
      <c r="I8" s="101"/>
    </row>
    <row r="9" spans="1:555" ht="15.75" thickBot="1">
      <c r="C9" s="101"/>
      <c r="D9" s="101"/>
      <c r="E9" s="101"/>
      <c r="F9" s="101"/>
      <c r="G9" s="72"/>
      <c r="H9" s="101"/>
      <c r="I9" s="101"/>
      <c r="K9" s="171"/>
    </row>
    <row r="10" spans="1:555" ht="15.75" thickBot="1">
      <c r="C10" s="151" t="s">
        <v>53</v>
      </c>
      <c r="D10" s="102">
        <f>SUM(F17:F51)</f>
        <v>2550</v>
      </c>
      <c r="F10" s="69"/>
      <c r="G10" s="73"/>
      <c r="H10" s="69"/>
      <c r="I10" s="69"/>
    </row>
    <row r="11" spans="1:555">
      <c r="B11" s="87"/>
      <c r="C11" s="69"/>
      <c r="D11" s="31"/>
      <c r="E11" s="87"/>
      <c r="F11" s="87"/>
      <c r="G11" s="87"/>
      <c r="H11" s="70"/>
      <c r="I11" s="70"/>
      <c r="J11" s="70"/>
      <c r="K11" s="106"/>
    </row>
    <row r="12" spans="1:555">
      <c r="B12" s="87"/>
      <c r="C12" s="69"/>
      <c r="D12" s="31"/>
      <c r="E12" s="87"/>
      <c r="F12" s="87"/>
      <c r="G12" s="87"/>
      <c r="H12" s="70"/>
      <c r="I12" s="70"/>
      <c r="J12" s="70"/>
      <c r="K12" s="106"/>
    </row>
    <row r="13" spans="1:555" ht="15.75">
      <c r="B13" s="87"/>
      <c r="C13" s="199" t="s">
        <v>394</v>
      </c>
      <c r="D13" s="200" t="s">
        <v>2054</v>
      </c>
      <c r="E13" s="87"/>
      <c r="F13" s="87"/>
      <c r="G13" s="87"/>
      <c r="H13" s="70"/>
      <c r="I13" s="70"/>
      <c r="J13" s="70"/>
      <c r="K13" s="106"/>
    </row>
    <row r="14" spans="1:555" ht="18.75">
      <c r="B14" s="87"/>
      <c r="C14" s="203" t="str">
        <f>IFERROR(VLOOKUP(D13,'Desarrollo e Innov. Curricular'!$G:$H,2,FALSE),IFERROR(VLOOKUP(D13,'Investigación Científica'!$G:$H,2,FALSE),IFERROR(VLOOKUP(D13,'Vinculación Univ. Sociedad'!$G:$H,2,FALSE),IFERROR(VLOOKUP(D13,'Docencia y Profesorado Universi'!$G:$H,2,FALSE),IFERROR(VLOOKUP(D13,'Estudiantes y Graduados'!$G:$H,2,FALSE),IFERROR(VLOOKUP(D13,'10Gestion Administrativa'!$G:$H,2,FALSE),IFERROR(VLOOKUP(D13,'Gestión Académica'!$G:$H,2,FALSE),IFERROR(VLOOKUP(D13,'Aseguramiento de la Calidad'!$G:$H,2,FALSE),IFERROR(VLOOKUP(D13,'Gestión del Conocimiento'!$G:$H,2,FALSE),IFERROR(VLOOKUP(D13,'Gobernabilidad y Procesos...'!$G:$H,2,FALSE),IFERROR(VLOOKUP(D13,'Gestión del Talento Humano'!$G:$H,2,FALSE),IFERROR(VLOOKUP(D13,'Internacionalización de la E.S.'!$G:$H,2,FALSE),IFERROR(VLOOKUP(D13,'Cultura de Innovación Insti...'!$G:$H,2,FALSE),VLOOKUP(D13,'Lo Esencial de la Reforma Univ.'!$G:$H,2,0))))))))))))))</f>
        <v>5. Promocionar la investigación de la Facultad en la Semana Científica de la UNAH.</v>
      </c>
      <c r="D14" s="31"/>
      <c r="E14" s="87"/>
      <c r="F14" s="87"/>
      <c r="G14" s="87"/>
      <c r="H14" s="70"/>
      <c r="I14" s="70"/>
      <c r="J14" s="70"/>
      <c r="K14" s="106"/>
    </row>
    <row r="15" spans="1:555" ht="15.75" thickBot="1">
      <c r="F15" s="87"/>
      <c r="G15" s="70"/>
      <c r="H15" s="70"/>
      <c r="I15" s="70"/>
    </row>
    <row r="16" spans="1:555" ht="30.75" thickBot="1">
      <c r="C16" s="123" t="s">
        <v>44</v>
      </c>
      <c r="D16" s="123" t="s">
        <v>55</v>
      </c>
      <c r="E16" s="130" t="s">
        <v>57</v>
      </c>
      <c r="F16" s="129" t="s">
        <v>27</v>
      </c>
      <c r="G16" s="127" t="s">
        <v>133</v>
      </c>
      <c r="H16" s="130" t="s">
        <v>46</v>
      </c>
      <c r="I16" s="127" t="s">
        <v>134</v>
      </c>
      <c r="J16" s="127" t="s">
        <v>412</v>
      </c>
      <c r="K16" s="127" t="s">
        <v>413</v>
      </c>
    </row>
    <row r="17" spans="3:11">
      <c r="C17" s="215" t="s">
        <v>443</v>
      </c>
      <c r="D17" s="301"/>
      <c r="E17" s="302">
        <f>HLOOKUP(C17,$AH$2:$BU$3,2,0)</f>
        <v>620</v>
      </c>
      <c r="F17" s="91">
        <f t="shared" ref="F17:F51" si="0">D17*E17</f>
        <v>0</v>
      </c>
      <c r="G17" s="155"/>
      <c r="H17" s="136"/>
      <c r="I17" s="124" t="e">
        <f>VLOOKUP(H17,Presupuesto!$B$11:$C$565,2,0)</f>
        <v>#N/A</v>
      </c>
      <c r="J17" s="213" t="s">
        <v>1372</v>
      </c>
      <c r="K17" s="92" t="s">
        <v>396</v>
      </c>
    </row>
    <row r="18" spans="3:11">
      <c r="C18" s="135" t="s">
        <v>2065</v>
      </c>
      <c r="D18" s="303">
        <v>50</v>
      </c>
      <c r="E18" s="304">
        <v>45</v>
      </c>
      <c r="F18" s="91">
        <f t="shared" ref="F18:F24" si="1">D18*E18</f>
        <v>2250</v>
      </c>
      <c r="G18" s="155" t="s">
        <v>131</v>
      </c>
      <c r="H18" s="136" t="s">
        <v>723</v>
      </c>
      <c r="I18" s="124" t="str">
        <f>VLOOKUP(H18,Presupuesto!$B$11:$C$565,2,0)</f>
        <v>SERVICIOS DE IMPRENTA PUBLIC.Y REPRODUCCION</v>
      </c>
      <c r="J18" s="92" t="s">
        <v>1373</v>
      </c>
      <c r="K18" s="92" t="s">
        <v>401</v>
      </c>
    </row>
    <row r="19" spans="3:11">
      <c r="C19" s="135" t="s">
        <v>2085</v>
      </c>
      <c r="D19" s="303">
        <v>3</v>
      </c>
      <c r="E19" s="304">
        <v>100</v>
      </c>
      <c r="F19" s="91">
        <f t="shared" si="1"/>
        <v>300</v>
      </c>
      <c r="G19" s="155" t="s">
        <v>131</v>
      </c>
      <c r="H19" s="136" t="s">
        <v>877</v>
      </c>
      <c r="I19" s="124" t="str">
        <f>VLOOKUP(H19,Presupuesto!$B$11:$C$565,2,0)</f>
        <v>GASOLINA</v>
      </c>
      <c r="J19" s="92" t="s">
        <v>1373</v>
      </c>
      <c r="K19" s="92" t="s">
        <v>414</v>
      </c>
    </row>
    <row r="20" spans="3:11">
      <c r="C20" s="135"/>
      <c r="D20" s="303"/>
      <c r="E20" s="304"/>
      <c r="F20" s="91">
        <f t="shared" si="1"/>
        <v>0</v>
      </c>
      <c r="G20" s="155"/>
      <c r="H20" s="136"/>
      <c r="I20" s="124" t="e">
        <f>VLOOKUP(H20,Presupuesto!$B$11:$C$565,2,0)</f>
        <v>#N/A</v>
      </c>
      <c r="J20" s="92" t="str">
        <f t="shared" ref="J20:J50" si="2">$J$17</f>
        <v>Docencia y Profesorado Universitario</v>
      </c>
      <c r="K20" s="92" t="s">
        <v>414</v>
      </c>
    </row>
    <row r="21" spans="3:11">
      <c r="C21" s="135"/>
      <c r="D21" s="303"/>
      <c r="E21" s="304"/>
      <c r="F21" s="91">
        <f t="shared" si="1"/>
        <v>0</v>
      </c>
      <c r="G21" s="155"/>
      <c r="H21" s="136"/>
      <c r="I21" s="124" t="e">
        <f>VLOOKUP(H21,Presupuesto!$B$11:$C$565,2,0)</f>
        <v>#N/A</v>
      </c>
      <c r="J21" s="92" t="str">
        <f t="shared" si="2"/>
        <v>Docencia y Profesorado Universitario</v>
      </c>
      <c r="K21" s="92" t="s">
        <v>414</v>
      </c>
    </row>
    <row r="22" spans="3:11">
      <c r="C22" s="135"/>
      <c r="D22" s="303"/>
      <c r="E22" s="304"/>
      <c r="F22" s="91">
        <f t="shared" si="1"/>
        <v>0</v>
      </c>
      <c r="G22" s="155"/>
      <c r="H22" s="136"/>
      <c r="I22" s="124" t="e">
        <f>VLOOKUP(H22,Presupuesto!$B$11:$C$565,2,0)</f>
        <v>#N/A</v>
      </c>
      <c r="J22" s="92" t="str">
        <f t="shared" si="2"/>
        <v>Docencia y Profesorado Universitario</v>
      </c>
      <c r="K22" s="92" t="s">
        <v>403</v>
      </c>
    </row>
    <row r="23" spans="3:11">
      <c r="C23" s="135"/>
      <c r="D23" s="303"/>
      <c r="E23" s="304"/>
      <c r="F23" s="91">
        <f t="shared" si="1"/>
        <v>0</v>
      </c>
      <c r="G23" s="155"/>
      <c r="H23" s="136"/>
      <c r="I23" s="124" t="e">
        <f>VLOOKUP(H23,Presupuesto!$B$11:$C$565,2,0)</f>
        <v>#N/A</v>
      </c>
      <c r="J23" s="92" t="str">
        <f t="shared" si="2"/>
        <v>Docencia y Profesorado Universitario</v>
      </c>
      <c r="K23" s="92" t="s">
        <v>414</v>
      </c>
    </row>
    <row r="24" spans="3:11">
      <c r="C24" s="135"/>
      <c r="D24" s="303"/>
      <c r="E24" s="304"/>
      <c r="F24" s="91">
        <f t="shared" si="1"/>
        <v>0</v>
      </c>
      <c r="G24" s="155"/>
      <c r="H24" s="136"/>
      <c r="I24" s="124" t="e">
        <f>VLOOKUP(H24,Presupuesto!$B$11:$C$565,2,0)</f>
        <v>#N/A</v>
      </c>
      <c r="J24" s="92" t="str">
        <f t="shared" si="2"/>
        <v>Docencia y Profesorado Universitario</v>
      </c>
      <c r="K24" s="92" t="s">
        <v>414</v>
      </c>
    </row>
    <row r="25" spans="3:11">
      <c r="C25" s="135"/>
      <c r="D25" s="303"/>
      <c r="E25" s="304"/>
      <c r="F25" s="91">
        <f t="shared" si="0"/>
        <v>0</v>
      </c>
      <c r="G25" s="155"/>
      <c r="H25" s="136"/>
      <c r="I25" s="124" t="e">
        <f>VLOOKUP(H25,Presupuesto!$B$11:$C$565,2,0)</f>
        <v>#N/A</v>
      </c>
      <c r="J25" s="92" t="str">
        <f t="shared" si="2"/>
        <v>Docencia y Profesorado Universitario</v>
      </c>
      <c r="K25" s="92" t="s">
        <v>414</v>
      </c>
    </row>
    <row r="26" spans="3:11">
      <c r="C26" s="135"/>
      <c r="D26" s="303"/>
      <c r="E26" s="304"/>
      <c r="F26" s="91">
        <f t="shared" si="0"/>
        <v>0</v>
      </c>
      <c r="G26" s="155"/>
      <c r="H26" s="136"/>
      <c r="I26" s="124" t="e">
        <f>VLOOKUP(H26,Presupuesto!$B$11:$C$565,2,0)</f>
        <v>#N/A</v>
      </c>
      <c r="J26" s="92" t="str">
        <f t="shared" si="2"/>
        <v>Docencia y Profesorado Universitario</v>
      </c>
      <c r="K26" s="92" t="s">
        <v>414</v>
      </c>
    </row>
    <row r="27" spans="3:11">
      <c r="C27" s="135"/>
      <c r="D27" s="303"/>
      <c r="E27" s="304"/>
      <c r="F27" s="91">
        <f t="shared" si="0"/>
        <v>0</v>
      </c>
      <c r="G27" s="155"/>
      <c r="H27" s="136"/>
      <c r="I27" s="124" t="e">
        <f>VLOOKUP(H27,Presupuesto!$B$11:$C$565,2,0)</f>
        <v>#N/A</v>
      </c>
      <c r="J27" s="92" t="str">
        <f t="shared" si="2"/>
        <v>Docencia y Profesorado Universitario</v>
      </c>
      <c r="K27" s="92" t="s">
        <v>414</v>
      </c>
    </row>
    <row r="28" spans="3:11">
      <c r="C28" s="135"/>
      <c r="D28" s="303"/>
      <c r="E28" s="304"/>
      <c r="F28" s="91">
        <f t="shared" si="0"/>
        <v>0</v>
      </c>
      <c r="G28" s="155"/>
      <c r="H28" s="136"/>
      <c r="I28" s="124" t="e">
        <f>VLOOKUP(H28,Presupuesto!$B$11:$C$565,2,0)</f>
        <v>#N/A</v>
      </c>
      <c r="J28" s="92" t="str">
        <f t="shared" si="2"/>
        <v>Docencia y Profesorado Universitario</v>
      </c>
      <c r="K28" s="92" t="s">
        <v>414</v>
      </c>
    </row>
    <row r="29" spans="3:11">
      <c r="C29" s="135"/>
      <c r="D29" s="303"/>
      <c r="E29" s="304"/>
      <c r="F29" s="91">
        <f t="shared" si="0"/>
        <v>0</v>
      </c>
      <c r="G29" s="155"/>
      <c r="H29" s="136"/>
      <c r="I29" s="124" t="e">
        <f>VLOOKUP(H29,Presupuesto!$B$11:$C$565,2,0)</f>
        <v>#N/A</v>
      </c>
      <c r="J29" s="92" t="str">
        <f t="shared" si="2"/>
        <v>Docencia y Profesorado Universitario</v>
      </c>
      <c r="K29" s="92" t="s">
        <v>414</v>
      </c>
    </row>
    <row r="30" spans="3:11">
      <c r="C30" s="135"/>
      <c r="D30" s="303"/>
      <c r="E30" s="304"/>
      <c r="F30" s="91">
        <f t="shared" si="0"/>
        <v>0</v>
      </c>
      <c r="G30" s="155"/>
      <c r="H30" s="136"/>
      <c r="I30" s="124" t="e">
        <f>VLOOKUP(H30,Presupuesto!$B$11:$C$565,2,0)</f>
        <v>#N/A</v>
      </c>
      <c r="J30" s="92" t="str">
        <f t="shared" si="2"/>
        <v>Docencia y Profesorado Universitario</v>
      </c>
      <c r="K30" s="92" t="s">
        <v>414</v>
      </c>
    </row>
    <row r="31" spans="3:11">
      <c r="C31" s="135"/>
      <c r="D31" s="303"/>
      <c r="E31" s="304"/>
      <c r="F31" s="91">
        <f t="shared" si="0"/>
        <v>0</v>
      </c>
      <c r="G31" s="155"/>
      <c r="H31" s="136"/>
      <c r="I31" s="124" t="e">
        <f>VLOOKUP(H31,Presupuesto!$B$11:$C$565,2,0)</f>
        <v>#N/A</v>
      </c>
      <c r="J31" s="92" t="str">
        <f t="shared" si="2"/>
        <v>Docencia y Profesorado Universitario</v>
      </c>
      <c r="K31" s="92" t="s">
        <v>414</v>
      </c>
    </row>
    <row r="32" spans="3:11">
      <c r="C32" s="135"/>
      <c r="D32" s="303"/>
      <c r="E32" s="304"/>
      <c r="F32" s="91">
        <f t="shared" si="0"/>
        <v>0</v>
      </c>
      <c r="G32" s="155"/>
      <c r="H32" s="136"/>
      <c r="I32" s="124" t="e">
        <f>VLOOKUP(H32,Presupuesto!$B$11:$C$565,2,0)</f>
        <v>#N/A</v>
      </c>
      <c r="J32" s="92" t="str">
        <f t="shared" si="2"/>
        <v>Docencia y Profesorado Universitario</v>
      </c>
      <c r="K32" s="92" t="s">
        <v>414</v>
      </c>
    </row>
    <row r="33" spans="3:11">
      <c r="C33" s="135"/>
      <c r="D33" s="303"/>
      <c r="E33" s="304"/>
      <c r="F33" s="91">
        <f t="shared" si="0"/>
        <v>0</v>
      </c>
      <c r="G33" s="155"/>
      <c r="H33" s="136"/>
      <c r="I33" s="124" t="e">
        <f>VLOOKUP(H33,Presupuesto!$B$11:$C$565,2,0)</f>
        <v>#N/A</v>
      </c>
      <c r="J33" s="92" t="str">
        <f t="shared" si="2"/>
        <v>Docencia y Profesorado Universitario</v>
      </c>
      <c r="K33" s="92" t="s">
        <v>414</v>
      </c>
    </row>
    <row r="34" spans="3:11">
      <c r="C34" s="135"/>
      <c r="D34" s="303"/>
      <c r="E34" s="304"/>
      <c r="F34" s="91">
        <f t="shared" si="0"/>
        <v>0</v>
      </c>
      <c r="G34" s="155"/>
      <c r="H34" s="136"/>
      <c r="I34" s="124" t="e">
        <f>VLOOKUP(H34,Presupuesto!$B$11:$C$565,2,0)</f>
        <v>#N/A</v>
      </c>
      <c r="J34" s="92" t="str">
        <f t="shared" si="2"/>
        <v>Docencia y Profesorado Universitario</v>
      </c>
      <c r="K34" s="92" t="s">
        <v>414</v>
      </c>
    </row>
    <row r="35" spans="3:11">
      <c r="C35" s="135"/>
      <c r="D35" s="303"/>
      <c r="E35" s="304"/>
      <c r="F35" s="91">
        <f t="shared" si="0"/>
        <v>0</v>
      </c>
      <c r="G35" s="155"/>
      <c r="H35" s="136"/>
      <c r="I35" s="124" t="e">
        <f>VLOOKUP(H35,Presupuesto!$B$11:$C$565,2,0)</f>
        <v>#N/A</v>
      </c>
      <c r="J35" s="92" t="str">
        <f t="shared" si="2"/>
        <v>Docencia y Profesorado Universitario</v>
      </c>
      <c r="K35" s="92" t="s">
        <v>414</v>
      </c>
    </row>
    <row r="36" spans="3:11">
      <c r="C36" s="135"/>
      <c r="D36" s="303"/>
      <c r="E36" s="304"/>
      <c r="F36" s="91">
        <f t="shared" si="0"/>
        <v>0</v>
      </c>
      <c r="G36" s="155"/>
      <c r="H36" s="136"/>
      <c r="I36" s="124" t="e">
        <f>VLOOKUP(H36,Presupuesto!$B$11:$C$565,2,0)</f>
        <v>#N/A</v>
      </c>
      <c r="J36" s="92" t="str">
        <f t="shared" si="2"/>
        <v>Docencia y Profesorado Universitario</v>
      </c>
      <c r="K36" s="92" t="s">
        <v>414</v>
      </c>
    </row>
    <row r="37" spans="3:11">
      <c r="C37" s="135"/>
      <c r="D37" s="303"/>
      <c r="E37" s="304"/>
      <c r="F37" s="91">
        <f t="shared" si="0"/>
        <v>0</v>
      </c>
      <c r="G37" s="155"/>
      <c r="H37" s="136"/>
      <c r="I37" s="124" t="e">
        <f>VLOOKUP(H37,Presupuesto!$B$11:$C$565,2,0)</f>
        <v>#N/A</v>
      </c>
      <c r="J37" s="92" t="str">
        <f t="shared" si="2"/>
        <v>Docencia y Profesorado Universitario</v>
      </c>
      <c r="K37" s="92" t="s">
        <v>414</v>
      </c>
    </row>
    <row r="38" spans="3:11">
      <c r="C38" s="135"/>
      <c r="D38" s="303"/>
      <c r="E38" s="304"/>
      <c r="F38" s="91">
        <f t="shared" si="0"/>
        <v>0</v>
      </c>
      <c r="G38" s="155"/>
      <c r="H38" s="136"/>
      <c r="I38" s="124" t="e">
        <f>VLOOKUP(H38,Presupuesto!$B$11:$C$565,2,0)</f>
        <v>#N/A</v>
      </c>
      <c r="J38" s="92" t="str">
        <f t="shared" si="2"/>
        <v>Docencia y Profesorado Universitario</v>
      </c>
      <c r="K38" s="92" t="s">
        <v>414</v>
      </c>
    </row>
    <row r="39" spans="3:11">
      <c r="C39" s="137"/>
      <c r="D39" s="303"/>
      <c r="E39" s="304"/>
      <c r="F39" s="91">
        <f t="shared" ref="F39:F45" si="3">D39*E39</f>
        <v>0</v>
      </c>
      <c r="G39" s="155"/>
      <c r="H39" s="138"/>
      <c r="I39" s="124" t="e">
        <f>VLOOKUP(H39,Presupuesto!$B$11:$C$565,2,0)</f>
        <v>#N/A</v>
      </c>
      <c r="J39" s="92" t="str">
        <f t="shared" si="2"/>
        <v>Docencia y Profesorado Universitario</v>
      </c>
      <c r="K39" s="92" t="s">
        <v>414</v>
      </c>
    </row>
    <row r="40" spans="3:11">
      <c r="C40" s="137"/>
      <c r="D40" s="303"/>
      <c r="E40" s="304"/>
      <c r="F40" s="91">
        <f t="shared" si="3"/>
        <v>0</v>
      </c>
      <c r="G40" s="155"/>
      <c r="H40" s="138"/>
      <c r="I40" s="124" t="e">
        <f>VLOOKUP(H40,Presupuesto!$B$11:$C$565,2,0)</f>
        <v>#N/A</v>
      </c>
      <c r="J40" s="92" t="str">
        <f t="shared" si="2"/>
        <v>Docencia y Profesorado Universitario</v>
      </c>
      <c r="K40" s="92" t="s">
        <v>414</v>
      </c>
    </row>
    <row r="41" spans="3:11">
      <c r="C41" s="137"/>
      <c r="D41" s="303"/>
      <c r="E41" s="304"/>
      <c r="F41" s="91">
        <f t="shared" si="3"/>
        <v>0</v>
      </c>
      <c r="G41" s="155"/>
      <c r="H41" s="138"/>
      <c r="I41" s="124" t="e">
        <f>VLOOKUP(H41,Presupuesto!$B$11:$C$565,2,0)</f>
        <v>#N/A</v>
      </c>
      <c r="J41" s="92" t="str">
        <f t="shared" si="2"/>
        <v>Docencia y Profesorado Universitario</v>
      </c>
      <c r="K41" s="92" t="s">
        <v>414</v>
      </c>
    </row>
    <row r="42" spans="3:11">
      <c r="C42" s="137"/>
      <c r="D42" s="303"/>
      <c r="E42" s="304"/>
      <c r="F42" s="91">
        <f t="shared" si="3"/>
        <v>0</v>
      </c>
      <c r="G42" s="155"/>
      <c r="H42" s="138"/>
      <c r="I42" s="124" t="e">
        <f>VLOOKUP(H42,Presupuesto!$B$11:$C$565,2,0)</f>
        <v>#N/A</v>
      </c>
      <c r="J42" s="92" t="str">
        <f t="shared" si="2"/>
        <v>Docencia y Profesorado Universitario</v>
      </c>
      <c r="K42" s="92" t="s">
        <v>414</v>
      </c>
    </row>
    <row r="43" spans="3:11">
      <c r="C43" s="137"/>
      <c r="D43" s="303"/>
      <c r="E43" s="304"/>
      <c r="F43" s="91">
        <f t="shared" si="3"/>
        <v>0</v>
      </c>
      <c r="G43" s="155"/>
      <c r="H43" s="138"/>
      <c r="I43" s="124" t="e">
        <f>VLOOKUP(H43,Presupuesto!$B$11:$C$565,2,0)</f>
        <v>#N/A</v>
      </c>
      <c r="J43" s="92" t="str">
        <f t="shared" si="2"/>
        <v>Docencia y Profesorado Universitario</v>
      </c>
      <c r="K43" s="92" t="s">
        <v>414</v>
      </c>
    </row>
    <row r="44" spans="3:11">
      <c r="C44" s="137"/>
      <c r="D44" s="303"/>
      <c r="E44" s="304"/>
      <c r="F44" s="91">
        <f t="shared" si="3"/>
        <v>0</v>
      </c>
      <c r="G44" s="155"/>
      <c r="H44" s="138"/>
      <c r="I44" s="124" t="e">
        <f>VLOOKUP(H44,Presupuesto!$B$11:$C$565,2,0)</f>
        <v>#N/A</v>
      </c>
      <c r="J44" s="92" t="str">
        <f t="shared" si="2"/>
        <v>Docencia y Profesorado Universitario</v>
      </c>
      <c r="K44" s="92" t="s">
        <v>414</v>
      </c>
    </row>
    <row r="45" spans="3:11">
      <c r="C45" s="137"/>
      <c r="D45" s="303"/>
      <c r="E45" s="304"/>
      <c r="F45" s="91">
        <f t="shared" si="3"/>
        <v>0</v>
      </c>
      <c r="G45" s="155"/>
      <c r="H45" s="138"/>
      <c r="I45" s="124" t="e">
        <f>VLOOKUP(H45,Presupuesto!$B$11:$C$565,2,0)</f>
        <v>#N/A</v>
      </c>
      <c r="J45" s="92" t="str">
        <f t="shared" si="2"/>
        <v>Docencia y Profesorado Universitario</v>
      </c>
      <c r="K45" s="92" t="s">
        <v>414</v>
      </c>
    </row>
    <row r="46" spans="3:11">
      <c r="C46" s="137"/>
      <c r="D46" s="303"/>
      <c r="E46" s="304"/>
      <c r="F46" s="91">
        <f t="shared" si="0"/>
        <v>0</v>
      </c>
      <c r="G46" s="155"/>
      <c r="H46" s="138"/>
      <c r="I46" s="124" t="e">
        <f>VLOOKUP(H46,Presupuesto!$B$11:$C$565,2,0)</f>
        <v>#N/A</v>
      </c>
      <c r="J46" s="92" t="str">
        <f t="shared" si="2"/>
        <v>Docencia y Profesorado Universitario</v>
      </c>
      <c r="K46" s="92" t="s">
        <v>414</v>
      </c>
    </row>
    <row r="47" spans="3:11">
      <c r="C47" s="139"/>
      <c r="D47" s="303"/>
      <c r="E47" s="304"/>
      <c r="F47" s="91">
        <f t="shared" si="0"/>
        <v>0</v>
      </c>
      <c r="G47" s="155"/>
      <c r="H47" s="140"/>
      <c r="I47" s="124" t="e">
        <f>VLOOKUP(H47,Presupuesto!$B$11:$C$565,2,0)</f>
        <v>#N/A</v>
      </c>
      <c r="J47" s="92" t="str">
        <f t="shared" si="2"/>
        <v>Docencia y Profesorado Universitario</v>
      </c>
      <c r="K47" s="92" t="s">
        <v>405</v>
      </c>
    </row>
    <row r="48" spans="3:11">
      <c r="C48" s="139"/>
      <c r="D48" s="303"/>
      <c r="E48" s="304"/>
      <c r="F48" s="91">
        <f t="shared" si="0"/>
        <v>0</v>
      </c>
      <c r="G48" s="155"/>
      <c r="H48" s="140"/>
      <c r="I48" s="124" t="e">
        <f>VLOOKUP(H48,Presupuesto!$B$11:$C$565,2,0)</f>
        <v>#N/A</v>
      </c>
      <c r="J48" s="92" t="str">
        <f t="shared" si="2"/>
        <v>Docencia y Profesorado Universitario</v>
      </c>
      <c r="K48" s="92" t="s">
        <v>414</v>
      </c>
    </row>
    <row r="49" spans="3:11">
      <c r="C49" s="139"/>
      <c r="D49" s="303"/>
      <c r="E49" s="304"/>
      <c r="F49" s="91">
        <f t="shared" si="0"/>
        <v>0</v>
      </c>
      <c r="G49" s="155"/>
      <c r="H49" s="140"/>
      <c r="I49" s="124" t="e">
        <f>VLOOKUP(H49,Presupuesto!$B$11:$C$565,2,0)</f>
        <v>#N/A</v>
      </c>
      <c r="J49" s="92" t="str">
        <f t="shared" si="2"/>
        <v>Docencia y Profesorado Universitario</v>
      </c>
      <c r="K49" s="92" t="s">
        <v>414</v>
      </c>
    </row>
    <row r="50" spans="3:11">
      <c r="C50" s="139"/>
      <c r="D50" s="303"/>
      <c r="E50" s="304"/>
      <c r="F50" s="91">
        <f t="shared" si="0"/>
        <v>0</v>
      </c>
      <c r="G50" s="155"/>
      <c r="H50" s="140"/>
      <c r="I50" s="124" t="e">
        <f>VLOOKUP(H50,Presupuesto!$B$11:$C$565,2,0)</f>
        <v>#N/A</v>
      </c>
      <c r="J50" s="92" t="str">
        <f t="shared" si="2"/>
        <v>Docencia y Profesorado Universitario</v>
      </c>
      <c r="K50" s="92" t="s">
        <v>414</v>
      </c>
    </row>
    <row r="51" spans="3:11" ht="15.75" thickBot="1">
      <c r="C51" s="141"/>
      <c r="D51" s="305"/>
      <c r="E51" s="306"/>
      <c r="F51" s="99">
        <f t="shared" si="0"/>
        <v>0</v>
      </c>
      <c r="G51" s="156"/>
      <c r="H51" s="142"/>
      <c r="I51" s="126" t="e">
        <f>VLOOKUP(H51,Presupuesto!$B$11:$C$565,2,0)</f>
        <v>#N/A</v>
      </c>
      <c r="J51" s="100" t="str">
        <f>$J$20</f>
        <v>Docencia y Profesorado Universitario</v>
      </c>
      <c r="K51" s="118" t="s">
        <v>396</v>
      </c>
    </row>
    <row r="52" spans="3:11" ht="15.75" thickBot="1"/>
    <row r="53" spans="3:11" ht="15.75" thickBot="1">
      <c r="C53" s="151" t="s">
        <v>53</v>
      </c>
      <c r="D53" s="102">
        <f>SUM(F60:F94)</f>
        <v>115000</v>
      </c>
      <c r="F53" s="69"/>
      <c r="G53" s="73"/>
      <c r="H53" s="69"/>
      <c r="I53" s="69"/>
    </row>
    <row r="54" spans="3:11">
      <c r="C54" s="69"/>
      <c r="D54" s="31"/>
      <c r="E54" s="87"/>
      <c r="F54" s="87"/>
      <c r="G54" s="87"/>
      <c r="H54" s="70"/>
      <c r="I54" s="70"/>
      <c r="J54" s="70"/>
      <c r="K54" s="106"/>
    </row>
    <row r="55" spans="3:11">
      <c r="C55" s="69"/>
      <c r="D55" s="31"/>
      <c r="E55" s="87"/>
      <c r="F55" s="87"/>
      <c r="G55" s="87"/>
      <c r="H55" s="70"/>
      <c r="I55" s="70"/>
      <c r="J55" s="70"/>
      <c r="K55" s="106"/>
    </row>
    <row r="56" spans="3:11" ht="15.75">
      <c r="C56" s="199" t="s">
        <v>394</v>
      </c>
      <c r="D56" s="200" t="s">
        <v>2221</v>
      </c>
      <c r="E56" s="87"/>
      <c r="F56" s="87"/>
      <c r="G56" s="87"/>
      <c r="H56" s="70"/>
      <c r="I56" s="70"/>
      <c r="J56" s="70"/>
      <c r="K56" s="106"/>
    </row>
    <row r="57" spans="3:11" ht="18.75">
      <c r="C57" s="203" t="str">
        <f>IFERROR(VLOOKUP(D56,'Desarrollo e Innov. Curricular'!$G:$H,2,FALSE),IFERROR(VLOOKUP(D56,'Investigación Científica'!$G:$H,2,FALSE),IFERROR(VLOOKUP(D56,'Vinculación Univ. Sociedad'!$G:$H,2,FALSE),IFERROR(VLOOKUP(D56,'Docencia y Profesorado Universi'!$G:$H,2,FALSE),IFERROR(VLOOKUP(D56,'Estudiantes y Graduados'!$G:$H,2,FALSE),IFERROR(VLOOKUP(D56,'10Gestion Administrativa'!$G:$H,2,FALSE),IFERROR(VLOOKUP(D56,'Gestión Académica'!$G:$H,2,FALSE),IFERROR(VLOOKUP(D56,'Aseguramiento de la Calidad'!$G:$H,2,FALSE),IFERROR(VLOOKUP(D56,'Gestión del Conocimiento'!$G:$H,2,FALSE),IFERROR(VLOOKUP(D56,'Gobernabilidad y Procesos...'!$G:$H,2,FALSE),IFERROR(VLOOKUP(D56,'Gestión del Talento Humano'!$G:$H,2,FALSE),IFERROR(VLOOKUP(D56,'Internacionalización de la E.S.'!$G:$H,2,FALSE),IFERROR(VLOOKUP(D56,'Cultura de Innovación Insti...'!$G:$H,2,FALSE),VLOOKUP(D56,'Lo Esencial de la Reforma Univ.'!$G:$H,2,0))))))))))))))</f>
        <v>8. Desarrollar el proyecto de redes para gestión del conocimiento.</v>
      </c>
      <c r="D57" s="31"/>
      <c r="E57" s="87"/>
      <c r="F57" s="87"/>
      <c r="G57" s="87"/>
      <c r="H57" s="70"/>
      <c r="I57" s="70"/>
      <c r="J57" s="70"/>
      <c r="K57" s="106"/>
    </row>
    <row r="58" spans="3:11" ht="15.75" thickBot="1">
      <c r="F58" s="87"/>
      <c r="G58" s="70"/>
      <c r="H58" s="70"/>
      <c r="I58" s="70"/>
    </row>
    <row r="59" spans="3:11" ht="30.75" thickBot="1">
      <c r="C59" s="123" t="s">
        <v>44</v>
      </c>
      <c r="D59" s="123" t="s">
        <v>55</v>
      </c>
      <c r="E59" s="130" t="s">
        <v>57</v>
      </c>
      <c r="F59" s="129" t="s">
        <v>27</v>
      </c>
      <c r="G59" s="127" t="s">
        <v>133</v>
      </c>
      <c r="H59" s="130" t="s">
        <v>46</v>
      </c>
      <c r="I59" s="127" t="s">
        <v>134</v>
      </c>
      <c r="J59" s="127" t="s">
        <v>412</v>
      </c>
      <c r="K59" s="127" t="s">
        <v>413</v>
      </c>
    </row>
    <row r="60" spans="3:11">
      <c r="C60" s="215" t="s">
        <v>443</v>
      </c>
      <c r="D60" s="301"/>
      <c r="E60" s="302">
        <f>HLOOKUP(C60,$AH$2:$BU$3,2,0)</f>
        <v>620</v>
      </c>
      <c r="F60" s="91">
        <f t="shared" ref="F60:F94" si="4">D60*E60</f>
        <v>0</v>
      </c>
      <c r="G60" s="155"/>
      <c r="H60" s="136"/>
      <c r="I60" s="124" t="e">
        <f>VLOOKUP(H60,Presupuesto!$B$11:$C$565,2,0)</f>
        <v>#N/A</v>
      </c>
      <c r="J60" s="213" t="s">
        <v>1372</v>
      </c>
      <c r="K60" s="92" t="s">
        <v>396</v>
      </c>
    </row>
    <row r="61" spans="3:11">
      <c r="C61" s="135" t="s">
        <v>2222</v>
      </c>
      <c r="D61" s="303">
        <v>1150</v>
      </c>
      <c r="E61" s="304">
        <v>100</v>
      </c>
      <c r="F61" s="91">
        <f t="shared" si="4"/>
        <v>115000</v>
      </c>
      <c r="G61" s="155" t="s">
        <v>131</v>
      </c>
      <c r="H61" s="136" t="s">
        <v>798</v>
      </c>
      <c r="I61" s="124" t="str">
        <f>VLOOKUP(H61,Presupuesto!$B$11:$C$565,2,0)</f>
        <v>ALIMENTOS B EBIDAS PARA PERSONAS</v>
      </c>
      <c r="J61" s="92" t="s">
        <v>475</v>
      </c>
      <c r="K61" s="92" t="s">
        <v>402</v>
      </c>
    </row>
    <row r="62" spans="3:11">
      <c r="C62" s="135"/>
      <c r="D62" s="303"/>
      <c r="E62" s="304"/>
      <c r="F62" s="91">
        <f t="shared" si="4"/>
        <v>0</v>
      </c>
      <c r="G62" s="155"/>
      <c r="H62" s="136"/>
      <c r="I62" s="124" t="e">
        <f>VLOOKUP(H62,Presupuesto!$B$11:$C$565,2,0)</f>
        <v>#N/A</v>
      </c>
      <c r="J62" s="92" t="str">
        <f t="shared" ref="J62:J93" si="5">$J$17</f>
        <v>Docencia y Profesorado Universitario</v>
      </c>
      <c r="K62" s="92" t="s">
        <v>414</v>
      </c>
    </row>
    <row r="63" spans="3:11">
      <c r="C63" s="135"/>
      <c r="D63" s="303"/>
      <c r="E63" s="304"/>
      <c r="F63" s="91">
        <f t="shared" si="4"/>
        <v>0</v>
      </c>
      <c r="G63" s="155"/>
      <c r="H63" s="136"/>
      <c r="I63" s="124" t="e">
        <f>VLOOKUP(H63,Presupuesto!$B$11:$C$565,2,0)</f>
        <v>#N/A</v>
      </c>
      <c r="J63" s="92" t="str">
        <f t="shared" si="5"/>
        <v>Docencia y Profesorado Universitario</v>
      </c>
      <c r="K63" s="92" t="s">
        <v>414</v>
      </c>
    </row>
    <row r="64" spans="3:11">
      <c r="C64" s="135"/>
      <c r="D64" s="303"/>
      <c r="E64" s="304"/>
      <c r="F64" s="91">
        <f t="shared" si="4"/>
        <v>0</v>
      </c>
      <c r="G64" s="155"/>
      <c r="H64" s="136"/>
      <c r="I64" s="124" t="e">
        <f>VLOOKUP(H64,Presupuesto!$B$11:$C$565,2,0)</f>
        <v>#N/A</v>
      </c>
      <c r="J64" s="92" t="str">
        <f t="shared" si="5"/>
        <v>Docencia y Profesorado Universitario</v>
      </c>
      <c r="K64" s="92" t="s">
        <v>414</v>
      </c>
    </row>
    <row r="65" spans="3:11">
      <c r="C65" s="135"/>
      <c r="D65" s="303"/>
      <c r="E65" s="304"/>
      <c r="F65" s="91">
        <f t="shared" si="4"/>
        <v>0</v>
      </c>
      <c r="G65" s="155"/>
      <c r="H65" s="136"/>
      <c r="I65" s="124" t="e">
        <f>VLOOKUP(H65,Presupuesto!$B$11:$C$565,2,0)</f>
        <v>#N/A</v>
      </c>
      <c r="J65" s="92" t="str">
        <f t="shared" si="5"/>
        <v>Docencia y Profesorado Universitario</v>
      </c>
      <c r="K65" s="92" t="s">
        <v>403</v>
      </c>
    </row>
    <row r="66" spans="3:11">
      <c r="C66" s="135"/>
      <c r="D66" s="303"/>
      <c r="E66" s="304"/>
      <c r="F66" s="91">
        <f t="shared" si="4"/>
        <v>0</v>
      </c>
      <c r="G66" s="155"/>
      <c r="H66" s="136"/>
      <c r="I66" s="124" t="e">
        <f>VLOOKUP(H66,Presupuesto!$B$11:$C$565,2,0)</f>
        <v>#N/A</v>
      </c>
      <c r="J66" s="92" t="str">
        <f t="shared" si="5"/>
        <v>Docencia y Profesorado Universitario</v>
      </c>
      <c r="K66" s="92" t="s">
        <v>414</v>
      </c>
    </row>
    <row r="67" spans="3:11">
      <c r="C67" s="135"/>
      <c r="D67" s="303"/>
      <c r="E67" s="304"/>
      <c r="F67" s="91">
        <f t="shared" si="4"/>
        <v>0</v>
      </c>
      <c r="G67" s="155"/>
      <c r="H67" s="136"/>
      <c r="I67" s="124" t="e">
        <f>VLOOKUP(H67,Presupuesto!$B$11:$C$565,2,0)</f>
        <v>#N/A</v>
      </c>
      <c r="J67" s="92" t="str">
        <f t="shared" si="5"/>
        <v>Docencia y Profesorado Universitario</v>
      </c>
      <c r="K67" s="92" t="s">
        <v>414</v>
      </c>
    </row>
    <row r="68" spans="3:11">
      <c r="C68" s="135"/>
      <c r="D68" s="303"/>
      <c r="E68" s="304"/>
      <c r="F68" s="91">
        <f t="shared" si="4"/>
        <v>0</v>
      </c>
      <c r="G68" s="155"/>
      <c r="H68" s="136"/>
      <c r="I68" s="124" t="e">
        <f>VLOOKUP(H68,Presupuesto!$B$11:$C$565,2,0)</f>
        <v>#N/A</v>
      </c>
      <c r="J68" s="92" t="str">
        <f t="shared" si="5"/>
        <v>Docencia y Profesorado Universitario</v>
      </c>
      <c r="K68" s="92" t="s">
        <v>414</v>
      </c>
    </row>
    <row r="69" spans="3:11">
      <c r="C69" s="135"/>
      <c r="D69" s="303"/>
      <c r="E69" s="304"/>
      <c r="F69" s="91">
        <f t="shared" si="4"/>
        <v>0</v>
      </c>
      <c r="G69" s="155"/>
      <c r="H69" s="136"/>
      <c r="I69" s="124" t="e">
        <f>VLOOKUP(H69,Presupuesto!$B$11:$C$565,2,0)</f>
        <v>#N/A</v>
      </c>
      <c r="J69" s="92" t="str">
        <f t="shared" si="5"/>
        <v>Docencia y Profesorado Universitario</v>
      </c>
      <c r="K69" s="92" t="s">
        <v>414</v>
      </c>
    </row>
    <row r="70" spans="3:11">
      <c r="C70" s="135"/>
      <c r="D70" s="303"/>
      <c r="E70" s="304"/>
      <c r="F70" s="91">
        <f t="shared" si="4"/>
        <v>0</v>
      </c>
      <c r="G70" s="155"/>
      <c r="H70" s="136"/>
      <c r="I70" s="124" t="e">
        <f>VLOOKUP(H70,Presupuesto!$B$11:$C$565,2,0)</f>
        <v>#N/A</v>
      </c>
      <c r="J70" s="92" t="str">
        <f t="shared" si="5"/>
        <v>Docencia y Profesorado Universitario</v>
      </c>
      <c r="K70" s="92" t="s">
        <v>414</v>
      </c>
    </row>
    <row r="71" spans="3:11">
      <c r="C71" s="135"/>
      <c r="D71" s="303"/>
      <c r="E71" s="304"/>
      <c r="F71" s="91">
        <f t="shared" si="4"/>
        <v>0</v>
      </c>
      <c r="G71" s="155"/>
      <c r="H71" s="136"/>
      <c r="I71" s="124" t="e">
        <f>VLOOKUP(H71,Presupuesto!$B$11:$C$565,2,0)</f>
        <v>#N/A</v>
      </c>
      <c r="J71" s="92" t="str">
        <f t="shared" si="5"/>
        <v>Docencia y Profesorado Universitario</v>
      </c>
      <c r="K71" s="92" t="s">
        <v>414</v>
      </c>
    </row>
    <row r="72" spans="3:11">
      <c r="C72" s="135"/>
      <c r="D72" s="303"/>
      <c r="E72" s="304"/>
      <c r="F72" s="91">
        <f t="shared" si="4"/>
        <v>0</v>
      </c>
      <c r="G72" s="155"/>
      <c r="H72" s="136"/>
      <c r="I72" s="124" t="e">
        <f>VLOOKUP(H72,Presupuesto!$B$11:$C$565,2,0)</f>
        <v>#N/A</v>
      </c>
      <c r="J72" s="92" t="str">
        <f t="shared" si="5"/>
        <v>Docencia y Profesorado Universitario</v>
      </c>
      <c r="K72" s="92" t="s">
        <v>414</v>
      </c>
    </row>
    <row r="73" spans="3:11">
      <c r="C73" s="135"/>
      <c r="D73" s="303"/>
      <c r="E73" s="304"/>
      <c r="F73" s="91">
        <f t="shared" si="4"/>
        <v>0</v>
      </c>
      <c r="G73" s="155"/>
      <c r="H73" s="136"/>
      <c r="I73" s="124" t="e">
        <f>VLOOKUP(H73,Presupuesto!$B$11:$C$565,2,0)</f>
        <v>#N/A</v>
      </c>
      <c r="J73" s="92" t="str">
        <f t="shared" si="5"/>
        <v>Docencia y Profesorado Universitario</v>
      </c>
      <c r="K73" s="92" t="s">
        <v>414</v>
      </c>
    </row>
    <row r="74" spans="3:11">
      <c r="C74" s="135"/>
      <c r="D74" s="303"/>
      <c r="E74" s="304"/>
      <c r="F74" s="91">
        <f t="shared" si="4"/>
        <v>0</v>
      </c>
      <c r="G74" s="155"/>
      <c r="H74" s="136"/>
      <c r="I74" s="124" t="e">
        <f>VLOOKUP(H74,Presupuesto!$B$11:$C$565,2,0)</f>
        <v>#N/A</v>
      </c>
      <c r="J74" s="92" t="str">
        <f t="shared" si="5"/>
        <v>Docencia y Profesorado Universitario</v>
      </c>
      <c r="K74" s="92" t="s">
        <v>414</v>
      </c>
    </row>
    <row r="75" spans="3:11">
      <c r="C75" s="135"/>
      <c r="D75" s="303"/>
      <c r="E75" s="304"/>
      <c r="F75" s="91">
        <f t="shared" si="4"/>
        <v>0</v>
      </c>
      <c r="G75" s="155"/>
      <c r="H75" s="136"/>
      <c r="I75" s="124" t="e">
        <f>VLOOKUP(H75,Presupuesto!$B$11:$C$565,2,0)</f>
        <v>#N/A</v>
      </c>
      <c r="J75" s="92" t="str">
        <f t="shared" si="5"/>
        <v>Docencia y Profesorado Universitario</v>
      </c>
      <c r="K75" s="92" t="s">
        <v>414</v>
      </c>
    </row>
    <row r="76" spans="3:11">
      <c r="C76" s="135"/>
      <c r="D76" s="303"/>
      <c r="E76" s="304"/>
      <c r="F76" s="91">
        <f t="shared" si="4"/>
        <v>0</v>
      </c>
      <c r="G76" s="155"/>
      <c r="H76" s="136"/>
      <c r="I76" s="124" t="e">
        <f>VLOOKUP(H76,Presupuesto!$B$11:$C$565,2,0)</f>
        <v>#N/A</v>
      </c>
      <c r="J76" s="92" t="str">
        <f t="shared" si="5"/>
        <v>Docencia y Profesorado Universitario</v>
      </c>
      <c r="K76" s="92" t="s">
        <v>414</v>
      </c>
    </row>
    <row r="77" spans="3:11">
      <c r="C77" s="135"/>
      <c r="D77" s="303"/>
      <c r="E77" s="304"/>
      <c r="F77" s="91">
        <f t="shared" si="4"/>
        <v>0</v>
      </c>
      <c r="G77" s="155"/>
      <c r="H77" s="136"/>
      <c r="I77" s="124" t="e">
        <f>VLOOKUP(H77,Presupuesto!$B$11:$C$565,2,0)</f>
        <v>#N/A</v>
      </c>
      <c r="J77" s="92" t="str">
        <f t="shared" si="5"/>
        <v>Docencia y Profesorado Universitario</v>
      </c>
      <c r="K77" s="92" t="s">
        <v>414</v>
      </c>
    </row>
    <row r="78" spans="3:11">
      <c r="C78" s="135"/>
      <c r="D78" s="303"/>
      <c r="E78" s="304"/>
      <c r="F78" s="91">
        <f t="shared" si="4"/>
        <v>0</v>
      </c>
      <c r="G78" s="155"/>
      <c r="H78" s="136"/>
      <c r="I78" s="124" t="e">
        <f>VLOOKUP(H78,Presupuesto!$B$11:$C$565,2,0)</f>
        <v>#N/A</v>
      </c>
      <c r="J78" s="92" t="str">
        <f t="shared" si="5"/>
        <v>Docencia y Profesorado Universitario</v>
      </c>
      <c r="K78" s="92" t="s">
        <v>414</v>
      </c>
    </row>
    <row r="79" spans="3:11">
      <c r="C79" s="135"/>
      <c r="D79" s="303"/>
      <c r="E79" s="304"/>
      <c r="F79" s="91">
        <f t="shared" si="4"/>
        <v>0</v>
      </c>
      <c r="G79" s="155"/>
      <c r="H79" s="136"/>
      <c r="I79" s="124" t="e">
        <f>VLOOKUP(H79,Presupuesto!$B$11:$C$565,2,0)</f>
        <v>#N/A</v>
      </c>
      <c r="J79" s="92" t="str">
        <f t="shared" si="5"/>
        <v>Docencia y Profesorado Universitario</v>
      </c>
      <c r="K79" s="92" t="s">
        <v>414</v>
      </c>
    </row>
    <row r="80" spans="3:11">
      <c r="C80" s="135"/>
      <c r="D80" s="303"/>
      <c r="E80" s="304"/>
      <c r="F80" s="91">
        <f t="shared" si="4"/>
        <v>0</v>
      </c>
      <c r="G80" s="155"/>
      <c r="H80" s="136"/>
      <c r="I80" s="124" t="e">
        <f>VLOOKUP(H80,Presupuesto!$B$11:$C$565,2,0)</f>
        <v>#N/A</v>
      </c>
      <c r="J80" s="92" t="str">
        <f t="shared" si="5"/>
        <v>Docencia y Profesorado Universitario</v>
      </c>
      <c r="K80" s="92" t="s">
        <v>414</v>
      </c>
    </row>
    <row r="81" spans="3:11">
      <c r="C81" s="135"/>
      <c r="D81" s="303"/>
      <c r="E81" s="304"/>
      <c r="F81" s="91">
        <f t="shared" si="4"/>
        <v>0</v>
      </c>
      <c r="G81" s="155"/>
      <c r="H81" s="136"/>
      <c r="I81" s="124" t="e">
        <f>VLOOKUP(H81,Presupuesto!$B$11:$C$565,2,0)</f>
        <v>#N/A</v>
      </c>
      <c r="J81" s="92" t="str">
        <f t="shared" si="5"/>
        <v>Docencia y Profesorado Universitario</v>
      </c>
      <c r="K81" s="92" t="s">
        <v>414</v>
      </c>
    </row>
    <row r="82" spans="3:11">
      <c r="C82" s="137"/>
      <c r="D82" s="303"/>
      <c r="E82" s="304"/>
      <c r="F82" s="91">
        <f t="shared" si="4"/>
        <v>0</v>
      </c>
      <c r="G82" s="155"/>
      <c r="H82" s="138"/>
      <c r="I82" s="124" t="e">
        <f>VLOOKUP(H82,Presupuesto!$B$11:$C$565,2,0)</f>
        <v>#N/A</v>
      </c>
      <c r="J82" s="92" t="str">
        <f t="shared" si="5"/>
        <v>Docencia y Profesorado Universitario</v>
      </c>
      <c r="K82" s="92" t="s">
        <v>414</v>
      </c>
    </row>
    <row r="83" spans="3:11">
      <c r="C83" s="137"/>
      <c r="D83" s="303"/>
      <c r="E83" s="304"/>
      <c r="F83" s="91">
        <f t="shared" si="4"/>
        <v>0</v>
      </c>
      <c r="G83" s="155"/>
      <c r="H83" s="138"/>
      <c r="I83" s="124" t="e">
        <f>VLOOKUP(H83,Presupuesto!$B$11:$C$565,2,0)</f>
        <v>#N/A</v>
      </c>
      <c r="J83" s="92" t="str">
        <f t="shared" si="5"/>
        <v>Docencia y Profesorado Universitario</v>
      </c>
      <c r="K83" s="92" t="s">
        <v>414</v>
      </c>
    </row>
    <row r="84" spans="3:11">
      <c r="C84" s="137"/>
      <c r="D84" s="303"/>
      <c r="E84" s="304"/>
      <c r="F84" s="91">
        <f t="shared" si="4"/>
        <v>0</v>
      </c>
      <c r="G84" s="155"/>
      <c r="H84" s="138"/>
      <c r="I84" s="124" t="e">
        <f>VLOOKUP(H84,Presupuesto!$B$11:$C$565,2,0)</f>
        <v>#N/A</v>
      </c>
      <c r="J84" s="92" t="str">
        <f t="shared" si="5"/>
        <v>Docencia y Profesorado Universitario</v>
      </c>
      <c r="K84" s="92" t="s">
        <v>414</v>
      </c>
    </row>
    <row r="85" spans="3:11">
      <c r="C85" s="137"/>
      <c r="D85" s="303"/>
      <c r="E85" s="304"/>
      <c r="F85" s="91">
        <f t="shared" si="4"/>
        <v>0</v>
      </c>
      <c r="G85" s="155"/>
      <c r="H85" s="138"/>
      <c r="I85" s="124" t="e">
        <f>VLOOKUP(H85,Presupuesto!$B$11:$C$565,2,0)</f>
        <v>#N/A</v>
      </c>
      <c r="J85" s="92" t="str">
        <f t="shared" si="5"/>
        <v>Docencia y Profesorado Universitario</v>
      </c>
      <c r="K85" s="92" t="s">
        <v>414</v>
      </c>
    </row>
    <row r="86" spans="3:11">
      <c r="C86" s="137"/>
      <c r="D86" s="303"/>
      <c r="E86" s="304"/>
      <c r="F86" s="91">
        <f t="shared" si="4"/>
        <v>0</v>
      </c>
      <c r="G86" s="155"/>
      <c r="H86" s="138"/>
      <c r="I86" s="124" t="e">
        <f>VLOOKUP(H86,Presupuesto!$B$11:$C$565,2,0)</f>
        <v>#N/A</v>
      </c>
      <c r="J86" s="92" t="str">
        <f t="shared" si="5"/>
        <v>Docencia y Profesorado Universitario</v>
      </c>
      <c r="K86" s="92" t="s">
        <v>414</v>
      </c>
    </row>
    <row r="87" spans="3:11">
      <c r="C87" s="137"/>
      <c r="D87" s="303"/>
      <c r="E87" s="304"/>
      <c r="F87" s="91">
        <f t="shared" si="4"/>
        <v>0</v>
      </c>
      <c r="G87" s="155"/>
      <c r="H87" s="138"/>
      <c r="I87" s="124" t="e">
        <f>VLOOKUP(H87,Presupuesto!$B$11:$C$565,2,0)</f>
        <v>#N/A</v>
      </c>
      <c r="J87" s="92" t="str">
        <f t="shared" si="5"/>
        <v>Docencia y Profesorado Universitario</v>
      </c>
      <c r="K87" s="92" t="s">
        <v>414</v>
      </c>
    </row>
    <row r="88" spans="3:11">
      <c r="C88" s="137"/>
      <c r="D88" s="303"/>
      <c r="E88" s="304"/>
      <c r="F88" s="91">
        <f t="shared" si="4"/>
        <v>0</v>
      </c>
      <c r="G88" s="155"/>
      <c r="H88" s="138"/>
      <c r="I88" s="124" t="e">
        <f>VLOOKUP(H88,Presupuesto!$B$11:$C$565,2,0)</f>
        <v>#N/A</v>
      </c>
      <c r="J88" s="92" t="str">
        <f t="shared" si="5"/>
        <v>Docencia y Profesorado Universitario</v>
      </c>
      <c r="K88" s="92" t="s">
        <v>414</v>
      </c>
    </row>
    <row r="89" spans="3:11">
      <c r="C89" s="137"/>
      <c r="D89" s="303"/>
      <c r="E89" s="304"/>
      <c r="F89" s="91">
        <f t="shared" si="4"/>
        <v>0</v>
      </c>
      <c r="G89" s="155"/>
      <c r="H89" s="138"/>
      <c r="I89" s="124" t="e">
        <f>VLOOKUP(H89,Presupuesto!$B$11:$C$565,2,0)</f>
        <v>#N/A</v>
      </c>
      <c r="J89" s="92" t="str">
        <f t="shared" si="5"/>
        <v>Docencia y Profesorado Universitario</v>
      </c>
      <c r="K89" s="92" t="s">
        <v>414</v>
      </c>
    </row>
    <row r="90" spans="3:11">
      <c r="C90" s="139"/>
      <c r="D90" s="303"/>
      <c r="E90" s="304"/>
      <c r="F90" s="91">
        <f t="shared" si="4"/>
        <v>0</v>
      </c>
      <c r="G90" s="155"/>
      <c r="H90" s="140"/>
      <c r="I90" s="124" t="e">
        <f>VLOOKUP(H90,Presupuesto!$B$11:$C$565,2,0)</f>
        <v>#N/A</v>
      </c>
      <c r="J90" s="92" t="str">
        <f t="shared" si="5"/>
        <v>Docencia y Profesorado Universitario</v>
      </c>
      <c r="K90" s="92" t="s">
        <v>405</v>
      </c>
    </row>
    <row r="91" spans="3:11">
      <c r="C91" s="139"/>
      <c r="D91" s="303"/>
      <c r="E91" s="304"/>
      <c r="F91" s="91">
        <f t="shared" si="4"/>
        <v>0</v>
      </c>
      <c r="G91" s="155"/>
      <c r="H91" s="140"/>
      <c r="I91" s="124" t="e">
        <f>VLOOKUP(H91,Presupuesto!$B$11:$C$565,2,0)</f>
        <v>#N/A</v>
      </c>
      <c r="J91" s="92" t="str">
        <f t="shared" si="5"/>
        <v>Docencia y Profesorado Universitario</v>
      </c>
      <c r="K91" s="92" t="s">
        <v>414</v>
      </c>
    </row>
    <row r="92" spans="3:11">
      <c r="C92" s="139"/>
      <c r="D92" s="303"/>
      <c r="E92" s="304"/>
      <c r="F92" s="91">
        <f t="shared" si="4"/>
        <v>0</v>
      </c>
      <c r="G92" s="155"/>
      <c r="H92" s="140"/>
      <c r="I92" s="124" t="e">
        <f>VLOOKUP(H92,Presupuesto!$B$11:$C$565,2,0)</f>
        <v>#N/A</v>
      </c>
      <c r="J92" s="92" t="str">
        <f t="shared" si="5"/>
        <v>Docencia y Profesorado Universitario</v>
      </c>
      <c r="K92" s="92" t="s">
        <v>414</v>
      </c>
    </row>
    <row r="93" spans="3:11">
      <c r="C93" s="139"/>
      <c r="D93" s="303"/>
      <c r="E93" s="304"/>
      <c r="F93" s="91">
        <f t="shared" si="4"/>
        <v>0</v>
      </c>
      <c r="G93" s="155"/>
      <c r="H93" s="140"/>
      <c r="I93" s="124" t="e">
        <f>VLOOKUP(H93,Presupuesto!$B$11:$C$565,2,0)</f>
        <v>#N/A</v>
      </c>
      <c r="J93" s="92" t="str">
        <f t="shared" si="5"/>
        <v>Docencia y Profesorado Universitario</v>
      </c>
      <c r="K93" s="92" t="s">
        <v>414</v>
      </c>
    </row>
    <row r="94" spans="3:11" ht="15.75" thickBot="1">
      <c r="C94" s="141"/>
      <c r="D94" s="305"/>
      <c r="E94" s="306"/>
      <c r="F94" s="99">
        <f t="shared" si="4"/>
        <v>0</v>
      </c>
      <c r="G94" s="156"/>
      <c r="H94" s="142"/>
      <c r="I94" s="126" t="e">
        <f>VLOOKUP(H94,Presupuesto!$B$11:$C$565,2,0)</f>
        <v>#N/A</v>
      </c>
      <c r="J94" s="100" t="str">
        <f>$J$20</f>
        <v>Docencia y Profesorado Universitario</v>
      </c>
      <c r="K94" s="118" t="s">
        <v>396</v>
      </c>
    </row>
    <row r="95" spans="3:11" ht="15.75" thickBot="1">
      <c r="C95" s="290"/>
      <c r="D95" s="292"/>
      <c r="E95" s="293"/>
      <c r="F95" s="293"/>
      <c r="G95" s="294"/>
      <c r="H95" s="291"/>
      <c r="I95" s="293"/>
      <c r="J95" s="291"/>
      <c r="K95" s="291"/>
    </row>
    <row r="96" spans="3:11" ht="15.75" thickBot="1">
      <c r="C96" s="151" t="s">
        <v>53</v>
      </c>
      <c r="D96" s="102">
        <f>SUM(F103:F137)</f>
        <v>35000</v>
      </c>
      <c r="F96" s="69"/>
      <c r="G96" s="73"/>
      <c r="H96" s="69"/>
      <c r="I96" s="69"/>
    </row>
    <row r="97" spans="3:11">
      <c r="C97" s="69"/>
      <c r="D97" s="31"/>
      <c r="E97" s="87"/>
      <c r="F97" s="87"/>
      <c r="G97" s="87"/>
      <c r="H97" s="70"/>
      <c r="I97" s="70"/>
      <c r="J97" s="70"/>
      <c r="K97" s="106"/>
    </row>
    <row r="98" spans="3:11">
      <c r="C98" s="69"/>
      <c r="D98" s="31"/>
      <c r="E98" s="87"/>
      <c r="F98" s="87"/>
      <c r="G98" s="87"/>
      <c r="H98" s="70"/>
      <c r="I98" s="70"/>
      <c r="J98" s="70"/>
      <c r="K98" s="106"/>
    </row>
    <row r="99" spans="3:11" ht="15.75">
      <c r="C99" s="199" t="s">
        <v>394</v>
      </c>
      <c r="D99" s="200" t="s">
        <v>2104</v>
      </c>
      <c r="E99" s="87"/>
      <c r="F99" s="87"/>
      <c r="G99" s="87"/>
      <c r="H99" s="70"/>
      <c r="I99" s="70"/>
      <c r="J99" s="70"/>
      <c r="K99" s="106"/>
    </row>
    <row r="100" spans="3:11" ht="18.75">
      <c r="C100" s="203" t="str">
        <f>IFERROR(VLOOKUP(D99,'Desarrollo e Innov. Curricular'!$G:$H,2,FALSE),IFERROR(VLOOKUP(D99,'Investigación Científica'!$G:$H,2,FALSE),IFERROR(VLOOKUP(D99,'Vinculación Univ. Sociedad'!$G:$H,2,FALSE),IFERROR(VLOOKUP(D99,'Docencia y Profesorado Universi'!$G:$H,2,FALSE),IFERROR(VLOOKUP(D99,'Estudiantes y Graduados'!$G:$H,2,FALSE),IFERROR(VLOOKUP(D99,'10Gestion Administrativa'!$G:$H,2,FALSE),IFERROR(VLOOKUP(D99,'Gestión Académica'!$G:$H,2,FALSE),IFERROR(VLOOKUP(D99,'Aseguramiento de la Calidad'!$G:$H,2,FALSE),IFERROR(VLOOKUP(D99,'Gestión del Conocimiento'!$G:$H,2,FALSE),IFERROR(VLOOKUP(D99,'Gobernabilidad y Procesos...'!$G:$H,2,FALSE),IFERROR(VLOOKUP(D99,'Gestión del Talento Humano'!$G:$H,2,FALSE),IFERROR(VLOOKUP(D99,'Internacionalización de la E.S.'!$G:$H,2,FALSE),IFERROR(VLOOKUP(D99,'Cultura de Innovación Insti...'!$G:$H,2,FALSE),VLOOKUP(D99,'Lo Esencial de la Reforma Univ.'!$G:$H,2,0))))))))))))))</f>
        <v>4.Implementar el programa de incentivos estudiantiles.</v>
      </c>
      <c r="D100" s="31"/>
      <c r="E100" s="87"/>
      <c r="F100" s="87"/>
      <c r="G100" s="87"/>
      <c r="H100" s="70"/>
      <c r="I100" s="70"/>
      <c r="J100" s="70"/>
      <c r="K100" s="106"/>
    </row>
    <row r="101" spans="3:11" ht="15.75" thickBot="1">
      <c r="F101" s="87"/>
      <c r="G101" s="70"/>
      <c r="H101" s="70"/>
      <c r="I101" s="70"/>
    </row>
    <row r="102" spans="3:11" ht="30.75" thickBot="1">
      <c r="C102" s="123" t="s">
        <v>44</v>
      </c>
      <c r="D102" s="123" t="s">
        <v>55</v>
      </c>
      <c r="E102" s="130" t="s">
        <v>57</v>
      </c>
      <c r="F102" s="129" t="s">
        <v>27</v>
      </c>
      <c r="G102" s="127" t="s">
        <v>133</v>
      </c>
      <c r="H102" s="130" t="s">
        <v>46</v>
      </c>
      <c r="I102" s="127" t="s">
        <v>134</v>
      </c>
      <c r="J102" s="127" t="s">
        <v>412</v>
      </c>
      <c r="K102" s="127" t="s">
        <v>413</v>
      </c>
    </row>
    <row r="103" spans="3:11">
      <c r="C103" s="215" t="s">
        <v>443</v>
      </c>
      <c r="D103" s="301"/>
      <c r="E103" s="302">
        <f>HLOOKUP(C103,$AH$2:$BU$3,2,0)</f>
        <v>620</v>
      </c>
      <c r="F103" s="91">
        <f t="shared" ref="F103:F137" si="6">D103*E103</f>
        <v>0</v>
      </c>
      <c r="G103" s="155"/>
      <c r="H103" s="136"/>
      <c r="I103" s="124" t="e">
        <f>VLOOKUP(H103,Presupuesto!$B$11:$C$565,2,0)</f>
        <v>#N/A</v>
      </c>
      <c r="J103" s="213" t="s">
        <v>1372</v>
      </c>
      <c r="K103" s="92" t="s">
        <v>396</v>
      </c>
    </row>
    <row r="104" spans="3:11">
      <c r="C104" s="135" t="s">
        <v>2223</v>
      </c>
      <c r="D104" s="303">
        <v>250</v>
      </c>
      <c r="E104" s="304">
        <v>100</v>
      </c>
      <c r="F104" s="91">
        <f t="shared" si="6"/>
        <v>25000</v>
      </c>
      <c r="G104" s="155" t="s">
        <v>131</v>
      </c>
      <c r="H104" s="136" t="s">
        <v>798</v>
      </c>
      <c r="I104" s="124" t="str">
        <f>VLOOKUP(H104,Presupuesto!$B$11:$C$565,2,0)</f>
        <v>ALIMENTOS B EBIDAS PARA PERSONAS</v>
      </c>
      <c r="J104" s="92" t="s">
        <v>1374</v>
      </c>
      <c r="K104" s="92" t="s">
        <v>406</v>
      </c>
    </row>
    <row r="105" spans="3:11">
      <c r="C105" s="135" t="s">
        <v>2224</v>
      </c>
      <c r="D105" s="303">
        <v>250</v>
      </c>
      <c r="E105" s="304">
        <v>40</v>
      </c>
      <c r="F105" s="91">
        <f t="shared" si="6"/>
        <v>10000</v>
      </c>
      <c r="G105" s="155" t="s">
        <v>131</v>
      </c>
      <c r="H105" s="136" t="s">
        <v>723</v>
      </c>
      <c r="I105" s="124" t="str">
        <f>VLOOKUP(H105,Presupuesto!$B$11:$C$565,2,0)</f>
        <v>SERVICIOS DE IMPRENTA PUBLIC.Y REPRODUCCION</v>
      </c>
      <c r="J105" s="92" t="s">
        <v>1374</v>
      </c>
      <c r="K105" s="92" t="s">
        <v>406</v>
      </c>
    </row>
    <row r="106" spans="3:11">
      <c r="C106" s="135"/>
      <c r="D106" s="303"/>
      <c r="E106" s="304"/>
      <c r="F106" s="91">
        <f t="shared" si="6"/>
        <v>0</v>
      </c>
      <c r="G106" s="155"/>
      <c r="H106" s="136"/>
      <c r="I106" s="124" t="e">
        <f>VLOOKUP(H106,Presupuesto!$B$11:$C$565,2,0)</f>
        <v>#N/A</v>
      </c>
      <c r="J106" s="92" t="str">
        <f t="shared" ref="J106:J136" si="7">$J$17</f>
        <v>Docencia y Profesorado Universitario</v>
      </c>
      <c r="K106" s="92" t="s">
        <v>414</v>
      </c>
    </row>
    <row r="107" spans="3:11">
      <c r="C107" s="135"/>
      <c r="D107" s="303"/>
      <c r="E107" s="304"/>
      <c r="F107" s="91">
        <f t="shared" si="6"/>
        <v>0</v>
      </c>
      <c r="G107" s="155"/>
      <c r="H107" s="136"/>
      <c r="I107" s="124" t="e">
        <f>VLOOKUP(H107,Presupuesto!$B$11:$C$565,2,0)</f>
        <v>#N/A</v>
      </c>
      <c r="J107" s="92" t="str">
        <f t="shared" si="7"/>
        <v>Docencia y Profesorado Universitario</v>
      </c>
      <c r="K107" s="92" t="s">
        <v>414</v>
      </c>
    </row>
    <row r="108" spans="3:11">
      <c r="C108" s="135"/>
      <c r="D108" s="303"/>
      <c r="E108" s="304"/>
      <c r="F108" s="91">
        <f t="shared" si="6"/>
        <v>0</v>
      </c>
      <c r="G108" s="155"/>
      <c r="H108" s="136"/>
      <c r="I108" s="124" t="e">
        <f>VLOOKUP(H108,Presupuesto!$B$11:$C$565,2,0)</f>
        <v>#N/A</v>
      </c>
      <c r="J108" s="92" t="str">
        <f t="shared" si="7"/>
        <v>Docencia y Profesorado Universitario</v>
      </c>
      <c r="K108" s="92" t="s">
        <v>403</v>
      </c>
    </row>
    <row r="109" spans="3:11">
      <c r="C109" s="135"/>
      <c r="D109" s="303"/>
      <c r="E109" s="304"/>
      <c r="F109" s="91">
        <f t="shared" si="6"/>
        <v>0</v>
      </c>
      <c r="G109" s="155"/>
      <c r="H109" s="136"/>
      <c r="I109" s="124" t="e">
        <f>VLOOKUP(H109,Presupuesto!$B$11:$C$565,2,0)</f>
        <v>#N/A</v>
      </c>
      <c r="J109" s="92" t="str">
        <f t="shared" si="7"/>
        <v>Docencia y Profesorado Universitario</v>
      </c>
      <c r="K109" s="92" t="s">
        <v>414</v>
      </c>
    </row>
    <row r="110" spans="3:11">
      <c r="C110" s="135"/>
      <c r="D110" s="303"/>
      <c r="E110" s="304"/>
      <c r="F110" s="91">
        <f t="shared" si="6"/>
        <v>0</v>
      </c>
      <c r="G110" s="155"/>
      <c r="H110" s="136"/>
      <c r="I110" s="124" t="e">
        <f>VLOOKUP(H110,Presupuesto!$B$11:$C$565,2,0)</f>
        <v>#N/A</v>
      </c>
      <c r="J110" s="92" t="str">
        <f t="shared" si="7"/>
        <v>Docencia y Profesorado Universitario</v>
      </c>
      <c r="K110" s="92" t="s">
        <v>414</v>
      </c>
    </row>
    <row r="111" spans="3:11">
      <c r="C111" s="135"/>
      <c r="D111" s="303"/>
      <c r="E111" s="304"/>
      <c r="F111" s="91">
        <f t="shared" si="6"/>
        <v>0</v>
      </c>
      <c r="G111" s="155"/>
      <c r="H111" s="136"/>
      <c r="I111" s="124" t="e">
        <f>VLOOKUP(H111,Presupuesto!$B$11:$C$565,2,0)</f>
        <v>#N/A</v>
      </c>
      <c r="J111" s="92" t="str">
        <f t="shared" si="7"/>
        <v>Docencia y Profesorado Universitario</v>
      </c>
      <c r="K111" s="92" t="s">
        <v>414</v>
      </c>
    </row>
    <row r="112" spans="3:11">
      <c r="C112" s="135"/>
      <c r="D112" s="303"/>
      <c r="E112" s="304"/>
      <c r="F112" s="91">
        <f t="shared" si="6"/>
        <v>0</v>
      </c>
      <c r="G112" s="155"/>
      <c r="H112" s="136"/>
      <c r="I112" s="124" t="e">
        <f>VLOOKUP(H112,Presupuesto!$B$11:$C$565,2,0)</f>
        <v>#N/A</v>
      </c>
      <c r="J112" s="92" t="str">
        <f t="shared" si="7"/>
        <v>Docencia y Profesorado Universitario</v>
      </c>
      <c r="K112" s="92" t="s">
        <v>414</v>
      </c>
    </row>
    <row r="113" spans="3:11">
      <c r="C113" s="135"/>
      <c r="D113" s="303"/>
      <c r="E113" s="304"/>
      <c r="F113" s="91">
        <f t="shared" si="6"/>
        <v>0</v>
      </c>
      <c r="G113" s="155"/>
      <c r="H113" s="136"/>
      <c r="I113" s="124" t="e">
        <f>VLOOKUP(H113,Presupuesto!$B$11:$C$565,2,0)</f>
        <v>#N/A</v>
      </c>
      <c r="J113" s="92" t="str">
        <f t="shared" si="7"/>
        <v>Docencia y Profesorado Universitario</v>
      </c>
      <c r="K113" s="92" t="s">
        <v>414</v>
      </c>
    </row>
    <row r="114" spans="3:11">
      <c r="C114" s="135"/>
      <c r="D114" s="303"/>
      <c r="E114" s="304"/>
      <c r="F114" s="91">
        <f t="shared" si="6"/>
        <v>0</v>
      </c>
      <c r="G114" s="155"/>
      <c r="H114" s="136"/>
      <c r="I114" s="124" t="e">
        <f>VLOOKUP(H114,Presupuesto!$B$11:$C$565,2,0)</f>
        <v>#N/A</v>
      </c>
      <c r="J114" s="92" t="str">
        <f t="shared" si="7"/>
        <v>Docencia y Profesorado Universitario</v>
      </c>
      <c r="K114" s="92" t="s">
        <v>414</v>
      </c>
    </row>
    <row r="115" spans="3:11">
      <c r="C115" s="135"/>
      <c r="D115" s="303"/>
      <c r="E115" s="304"/>
      <c r="F115" s="91">
        <f t="shared" si="6"/>
        <v>0</v>
      </c>
      <c r="G115" s="155"/>
      <c r="H115" s="136"/>
      <c r="I115" s="124" t="e">
        <f>VLOOKUP(H115,Presupuesto!$B$11:$C$565,2,0)</f>
        <v>#N/A</v>
      </c>
      <c r="J115" s="92" t="str">
        <f t="shared" si="7"/>
        <v>Docencia y Profesorado Universitario</v>
      </c>
      <c r="K115" s="92" t="s">
        <v>414</v>
      </c>
    </row>
    <row r="116" spans="3:11">
      <c r="C116" s="135"/>
      <c r="D116" s="303"/>
      <c r="E116" s="304"/>
      <c r="F116" s="91">
        <f t="shared" si="6"/>
        <v>0</v>
      </c>
      <c r="G116" s="155"/>
      <c r="H116" s="136"/>
      <c r="I116" s="124" t="e">
        <f>VLOOKUP(H116,Presupuesto!$B$11:$C$565,2,0)</f>
        <v>#N/A</v>
      </c>
      <c r="J116" s="92" t="str">
        <f t="shared" si="7"/>
        <v>Docencia y Profesorado Universitario</v>
      </c>
      <c r="K116" s="92" t="s">
        <v>414</v>
      </c>
    </row>
    <row r="117" spans="3:11">
      <c r="C117" s="135"/>
      <c r="D117" s="303"/>
      <c r="E117" s="304"/>
      <c r="F117" s="91">
        <f t="shared" si="6"/>
        <v>0</v>
      </c>
      <c r="G117" s="155"/>
      <c r="H117" s="136"/>
      <c r="I117" s="124" t="e">
        <f>VLOOKUP(H117,Presupuesto!$B$11:$C$565,2,0)</f>
        <v>#N/A</v>
      </c>
      <c r="J117" s="92" t="str">
        <f t="shared" si="7"/>
        <v>Docencia y Profesorado Universitario</v>
      </c>
      <c r="K117" s="92" t="s">
        <v>414</v>
      </c>
    </row>
    <row r="118" spans="3:11">
      <c r="C118" s="135"/>
      <c r="D118" s="303"/>
      <c r="E118" s="304"/>
      <c r="F118" s="91">
        <f t="shared" si="6"/>
        <v>0</v>
      </c>
      <c r="G118" s="155"/>
      <c r="H118" s="136"/>
      <c r="I118" s="124" t="e">
        <f>VLOOKUP(H118,Presupuesto!$B$11:$C$565,2,0)</f>
        <v>#N/A</v>
      </c>
      <c r="J118" s="92" t="str">
        <f t="shared" si="7"/>
        <v>Docencia y Profesorado Universitario</v>
      </c>
      <c r="K118" s="92" t="s">
        <v>414</v>
      </c>
    </row>
    <row r="119" spans="3:11">
      <c r="C119" s="135"/>
      <c r="D119" s="303"/>
      <c r="E119" s="304"/>
      <c r="F119" s="91">
        <f t="shared" si="6"/>
        <v>0</v>
      </c>
      <c r="G119" s="155"/>
      <c r="H119" s="136"/>
      <c r="I119" s="124" t="e">
        <f>VLOOKUP(H119,Presupuesto!$B$11:$C$565,2,0)</f>
        <v>#N/A</v>
      </c>
      <c r="J119" s="92" t="str">
        <f t="shared" si="7"/>
        <v>Docencia y Profesorado Universitario</v>
      </c>
      <c r="K119" s="92" t="s">
        <v>414</v>
      </c>
    </row>
    <row r="120" spans="3:11">
      <c r="C120" s="135"/>
      <c r="D120" s="303"/>
      <c r="E120" s="304"/>
      <c r="F120" s="91">
        <f t="shared" si="6"/>
        <v>0</v>
      </c>
      <c r="G120" s="155"/>
      <c r="H120" s="136"/>
      <c r="I120" s="124" t="e">
        <f>VLOOKUP(H120,Presupuesto!$B$11:$C$565,2,0)</f>
        <v>#N/A</v>
      </c>
      <c r="J120" s="92" t="str">
        <f t="shared" si="7"/>
        <v>Docencia y Profesorado Universitario</v>
      </c>
      <c r="K120" s="92" t="s">
        <v>414</v>
      </c>
    </row>
    <row r="121" spans="3:11">
      <c r="C121" s="135"/>
      <c r="D121" s="303"/>
      <c r="E121" s="304"/>
      <c r="F121" s="91">
        <f t="shared" si="6"/>
        <v>0</v>
      </c>
      <c r="G121" s="155"/>
      <c r="H121" s="136"/>
      <c r="I121" s="124" t="e">
        <f>VLOOKUP(H121,Presupuesto!$B$11:$C$565,2,0)</f>
        <v>#N/A</v>
      </c>
      <c r="J121" s="92" t="str">
        <f t="shared" si="7"/>
        <v>Docencia y Profesorado Universitario</v>
      </c>
      <c r="K121" s="92" t="s">
        <v>414</v>
      </c>
    </row>
    <row r="122" spans="3:11">
      <c r="C122" s="135"/>
      <c r="D122" s="303"/>
      <c r="E122" s="304"/>
      <c r="F122" s="91">
        <f t="shared" si="6"/>
        <v>0</v>
      </c>
      <c r="G122" s="155"/>
      <c r="H122" s="136"/>
      <c r="I122" s="124" t="e">
        <f>VLOOKUP(H122,Presupuesto!$B$11:$C$565,2,0)</f>
        <v>#N/A</v>
      </c>
      <c r="J122" s="92" t="str">
        <f t="shared" si="7"/>
        <v>Docencia y Profesorado Universitario</v>
      </c>
      <c r="K122" s="92" t="s">
        <v>414</v>
      </c>
    </row>
    <row r="123" spans="3:11">
      <c r="C123" s="135"/>
      <c r="D123" s="303"/>
      <c r="E123" s="304"/>
      <c r="F123" s="91">
        <f t="shared" si="6"/>
        <v>0</v>
      </c>
      <c r="G123" s="155"/>
      <c r="H123" s="136"/>
      <c r="I123" s="124" t="e">
        <f>VLOOKUP(H123,Presupuesto!$B$11:$C$565,2,0)</f>
        <v>#N/A</v>
      </c>
      <c r="J123" s="92" t="str">
        <f t="shared" si="7"/>
        <v>Docencia y Profesorado Universitario</v>
      </c>
      <c r="K123" s="92" t="s">
        <v>414</v>
      </c>
    </row>
    <row r="124" spans="3:11">
      <c r="C124" s="135"/>
      <c r="D124" s="303"/>
      <c r="E124" s="304"/>
      <c r="F124" s="91">
        <f t="shared" si="6"/>
        <v>0</v>
      </c>
      <c r="G124" s="155"/>
      <c r="H124" s="136"/>
      <c r="I124" s="124" t="e">
        <f>VLOOKUP(H124,Presupuesto!$B$11:$C$565,2,0)</f>
        <v>#N/A</v>
      </c>
      <c r="J124" s="92" t="str">
        <f t="shared" si="7"/>
        <v>Docencia y Profesorado Universitario</v>
      </c>
      <c r="K124" s="92" t="s">
        <v>414</v>
      </c>
    </row>
    <row r="125" spans="3:11">
      <c r="C125" s="137"/>
      <c r="D125" s="303"/>
      <c r="E125" s="304"/>
      <c r="F125" s="91">
        <f t="shared" si="6"/>
        <v>0</v>
      </c>
      <c r="G125" s="155"/>
      <c r="H125" s="138"/>
      <c r="I125" s="124" t="e">
        <f>VLOOKUP(H125,Presupuesto!$B$11:$C$565,2,0)</f>
        <v>#N/A</v>
      </c>
      <c r="J125" s="92" t="str">
        <f t="shared" si="7"/>
        <v>Docencia y Profesorado Universitario</v>
      </c>
      <c r="K125" s="92" t="s">
        <v>414</v>
      </c>
    </row>
    <row r="126" spans="3:11">
      <c r="C126" s="137"/>
      <c r="D126" s="303"/>
      <c r="E126" s="304"/>
      <c r="F126" s="91">
        <f t="shared" si="6"/>
        <v>0</v>
      </c>
      <c r="G126" s="155"/>
      <c r="H126" s="138"/>
      <c r="I126" s="124" t="e">
        <f>VLOOKUP(H126,Presupuesto!$B$11:$C$565,2,0)</f>
        <v>#N/A</v>
      </c>
      <c r="J126" s="92" t="str">
        <f t="shared" si="7"/>
        <v>Docencia y Profesorado Universitario</v>
      </c>
      <c r="K126" s="92" t="s">
        <v>414</v>
      </c>
    </row>
    <row r="127" spans="3:11">
      <c r="C127" s="137"/>
      <c r="D127" s="303"/>
      <c r="E127" s="304"/>
      <c r="F127" s="91">
        <f t="shared" si="6"/>
        <v>0</v>
      </c>
      <c r="G127" s="155"/>
      <c r="H127" s="138"/>
      <c r="I127" s="124" t="e">
        <f>VLOOKUP(H127,Presupuesto!$B$11:$C$565,2,0)</f>
        <v>#N/A</v>
      </c>
      <c r="J127" s="92" t="str">
        <f t="shared" si="7"/>
        <v>Docencia y Profesorado Universitario</v>
      </c>
      <c r="K127" s="92" t="s">
        <v>414</v>
      </c>
    </row>
    <row r="128" spans="3:11">
      <c r="C128" s="137"/>
      <c r="D128" s="303"/>
      <c r="E128" s="304"/>
      <c r="F128" s="91">
        <f t="shared" si="6"/>
        <v>0</v>
      </c>
      <c r="G128" s="155"/>
      <c r="H128" s="138"/>
      <c r="I128" s="124" t="e">
        <f>VLOOKUP(H128,Presupuesto!$B$11:$C$565,2,0)</f>
        <v>#N/A</v>
      </c>
      <c r="J128" s="92" t="str">
        <f t="shared" si="7"/>
        <v>Docencia y Profesorado Universitario</v>
      </c>
      <c r="K128" s="92" t="s">
        <v>414</v>
      </c>
    </row>
    <row r="129" spans="3:11">
      <c r="C129" s="137"/>
      <c r="D129" s="303"/>
      <c r="E129" s="304"/>
      <c r="F129" s="91">
        <f t="shared" si="6"/>
        <v>0</v>
      </c>
      <c r="G129" s="155"/>
      <c r="H129" s="138"/>
      <c r="I129" s="124" t="e">
        <f>VLOOKUP(H129,Presupuesto!$B$11:$C$565,2,0)</f>
        <v>#N/A</v>
      </c>
      <c r="J129" s="92" t="str">
        <f t="shared" si="7"/>
        <v>Docencia y Profesorado Universitario</v>
      </c>
      <c r="K129" s="92" t="s">
        <v>414</v>
      </c>
    </row>
    <row r="130" spans="3:11">
      <c r="C130" s="137"/>
      <c r="D130" s="303"/>
      <c r="E130" s="304"/>
      <c r="F130" s="91">
        <f t="shared" si="6"/>
        <v>0</v>
      </c>
      <c r="G130" s="155"/>
      <c r="H130" s="138"/>
      <c r="I130" s="124" t="e">
        <f>VLOOKUP(H130,Presupuesto!$B$11:$C$565,2,0)</f>
        <v>#N/A</v>
      </c>
      <c r="J130" s="92" t="str">
        <f t="shared" si="7"/>
        <v>Docencia y Profesorado Universitario</v>
      </c>
      <c r="K130" s="92" t="s">
        <v>414</v>
      </c>
    </row>
    <row r="131" spans="3:11">
      <c r="C131" s="137"/>
      <c r="D131" s="303"/>
      <c r="E131" s="304"/>
      <c r="F131" s="91">
        <f t="shared" si="6"/>
        <v>0</v>
      </c>
      <c r="G131" s="155"/>
      <c r="H131" s="138"/>
      <c r="I131" s="124" t="e">
        <f>VLOOKUP(H131,Presupuesto!$B$11:$C$565,2,0)</f>
        <v>#N/A</v>
      </c>
      <c r="J131" s="92" t="str">
        <f t="shared" si="7"/>
        <v>Docencia y Profesorado Universitario</v>
      </c>
      <c r="K131" s="92" t="s">
        <v>414</v>
      </c>
    </row>
    <row r="132" spans="3:11">
      <c r="C132" s="137"/>
      <c r="D132" s="303"/>
      <c r="E132" s="304"/>
      <c r="F132" s="91">
        <f t="shared" si="6"/>
        <v>0</v>
      </c>
      <c r="G132" s="155"/>
      <c r="H132" s="138"/>
      <c r="I132" s="124" t="e">
        <f>VLOOKUP(H132,Presupuesto!$B$11:$C$565,2,0)</f>
        <v>#N/A</v>
      </c>
      <c r="J132" s="92" t="str">
        <f t="shared" si="7"/>
        <v>Docencia y Profesorado Universitario</v>
      </c>
      <c r="K132" s="92" t="s">
        <v>414</v>
      </c>
    </row>
    <row r="133" spans="3:11">
      <c r="C133" s="139"/>
      <c r="D133" s="303"/>
      <c r="E133" s="304"/>
      <c r="F133" s="91">
        <f t="shared" si="6"/>
        <v>0</v>
      </c>
      <c r="G133" s="155"/>
      <c r="H133" s="140"/>
      <c r="I133" s="124" t="e">
        <f>VLOOKUP(H133,Presupuesto!$B$11:$C$565,2,0)</f>
        <v>#N/A</v>
      </c>
      <c r="J133" s="92" t="str">
        <f t="shared" si="7"/>
        <v>Docencia y Profesorado Universitario</v>
      </c>
      <c r="K133" s="92" t="s">
        <v>405</v>
      </c>
    </row>
    <row r="134" spans="3:11">
      <c r="C134" s="139"/>
      <c r="D134" s="303"/>
      <c r="E134" s="304"/>
      <c r="F134" s="91">
        <f t="shared" si="6"/>
        <v>0</v>
      </c>
      <c r="G134" s="155"/>
      <c r="H134" s="140"/>
      <c r="I134" s="124" t="e">
        <f>VLOOKUP(H134,Presupuesto!$B$11:$C$565,2,0)</f>
        <v>#N/A</v>
      </c>
      <c r="J134" s="92" t="str">
        <f t="shared" si="7"/>
        <v>Docencia y Profesorado Universitario</v>
      </c>
      <c r="K134" s="92" t="s">
        <v>414</v>
      </c>
    </row>
    <row r="135" spans="3:11">
      <c r="C135" s="139"/>
      <c r="D135" s="303"/>
      <c r="E135" s="304"/>
      <c r="F135" s="91">
        <f t="shared" si="6"/>
        <v>0</v>
      </c>
      <c r="G135" s="155"/>
      <c r="H135" s="140"/>
      <c r="I135" s="124" t="e">
        <f>VLOOKUP(H135,Presupuesto!$B$11:$C$565,2,0)</f>
        <v>#N/A</v>
      </c>
      <c r="J135" s="92" t="str">
        <f t="shared" si="7"/>
        <v>Docencia y Profesorado Universitario</v>
      </c>
      <c r="K135" s="92" t="s">
        <v>414</v>
      </c>
    </row>
    <row r="136" spans="3:11">
      <c r="C136" s="139"/>
      <c r="D136" s="303"/>
      <c r="E136" s="304"/>
      <c r="F136" s="91">
        <f t="shared" si="6"/>
        <v>0</v>
      </c>
      <c r="G136" s="155"/>
      <c r="H136" s="140"/>
      <c r="I136" s="124" t="e">
        <f>VLOOKUP(H136,Presupuesto!$B$11:$C$565,2,0)</f>
        <v>#N/A</v>
      </c>
      <c r="J136" s="92" t="str">
        <f t="shared" si="7"/>
        <v>Docencia y Profesorado Universitario</v>
      </c>
      <c r="K136" s="92" t="s">
        <v>414</v>
      </c>
    </row>
    <row r="137" spans="3:11" ht="15.75" thickBot="1">
      <c r="C137" s="141"/>
      <c r="D137" s="305"/>
      <c r="E137" s="306"/>
      <c r="F137" s="99">
        <f t="shared" si="6"/>
        <v>0</v>
      </c>
      <c r="G137" s="156"/>
      <c r="H137" s="142"/>
      <c r="I137" s="126" t="e">
        <f>VLOOKUP(H137,Presupuesto!$B$11:$C$565,2,0)</f>
        <v>#N/A</v>
      </c>
      <c r="J137" s="100" t="str">
        <f>$J$20</f>
        <v>Docencia y Profesorado Universitario</v>
      </c>
      <c r="K137" s="118" t="s">
        <v>396</v>
      </c>
    </row>
    <row r="138" spans="3:11" ht="15.75" thickBot="1"/>
    <row r="139" spans="3:11" ht="15.75" thickBot="1">
      <c r="C139" s="151" t="s">
        <v>53</v>
      </c>
      <c r="D139" s="102">
        <f>SUM(F146:F180)</f>
        <v>82550</v>
      </c>
      <c r="F139" s="69"/>
      <c r="G139" s="73"/>
      <c r="H139" s="69"/>
      <c r="I139" s="69"/>
    </row>
    <row r="140" spans="3:11">
      <c r="C140" s="69"/>
      <c r="D140" s="31"/>
      <c r="E140" s="87"/>
      <c r="F140" s="87"/>
      <c r="G140" s="87"/>
      <c r="H140" s="70"/>
      <c r="I140" s="70"/>
      <c r="J140" s="70"/>
      <c r="K140" s="106"/>
    </row>
    <row r="141" spans="3:11">
      <c r="C141" s="69"/>
      <c r="D141" s="31"/>
      <c r="E141" s="87"/>
      <c r="F141" s="87"/>
      <c r="G141" s="87"/>
      <c r="H141" s="70"/>
      <c r="I141" s="70"/>
      <c r="J141" s="70"/>
      <c r="K141" s="106"/>
    </row>
    <row r="142" spans="3:11" ht="15.75">
      <c r="C142" s="199" t="s">
        <v>394</v>
      </c>
      <c r="D142" s="200" t="s">
        <v>2074</v>
      </c>
      <c r="E142" s="87"/>
      <c r="F142" s="87"/>
      <c r="G142" s="87"/>
      <c r="H142" s="70"/>
      <c r="I142" s="70"/>
      <c r="J142" s="70"/>
      <c r="K142" s="106"/>
    </row>
    <row r="143" spans="3:11" ht="18.75">
      <c r="C143" s="203" t="str">
        <f>IFERROR(VLOOKUP(D142,'Desarrollo e Innov. Curricular'!$G:$H,2,FALSE),IFERROR(VLOOKUP(D142,'Investigación Científica'!$G:$H,2,FALSE),IFERROR(VLOOKUP(D142,'Vinculación Univ. Sociedad'!$G:$H,2,FALSE),IFERROR(VLOOKUP(D142,'Docencia y Profesorado Universi'!$G:$H,2,FALSE),IFERROR(VLOOKUP(D142,'Estudiantes y Graduados'!$G:$H,2,FALSE),IFERROR(VLOOKUP(D142,'10Gestion Administrativa'!$G:$H,2,FALSE),IFERROR(VLOOKUP(D142,'Gestión Académica'!$G:$H,2,FALSE),IFERROR(VLOOKUP(D142,'Aseguramiento de la Calidad'!$G:$H,2,FALSE),IFERROR(VLOOKUP(D142,'Gestión del Conocimiento'!$G:$H,2,FALSE),IFERROR(VLOOKUP(D142,'Gobernabilidad y Procesos...'!$G:$H,2,FALSE),IFERROR(VLOOKUP(D142,'Gestión del Talento Humano'!$G:$H,2,FALSE),IFERROR(VLOOKUP(D142,'Internacionalización de la E.S.'!$G:$H,2,FALSE),IFERROR(VLOOKUP(D142,'Cultura de Innovación Insti...'!$G:$H,2,FALSE),VLOOKUP(D142,'Lo Esencial de la Reforma Univ.'!$G:$H,2,0))))))))))))))</f>
        <v>4. Ejecutar actividades, programas y proyectos de carácter institucional, interinstitucional, sectorial y multisectorial, a nivel local, regional, nacional e internacional.</v>
      </c>
      <c r="D143" s="31"/>
      <c r="E143" s="87"/>
      <c r="F143" s="87"/>
      <c r="G143" s="87"/>
      <c r="H143" s="70"/>
      <c r="I143" s="70"/>
      <c r="J143" s="70"/>
      <c r="K143" s="106"/>
    </row>
    <row r="144" spans="3:11" ht="15.75" thickBot="1">
      <c r="F144" s="87"/>
      <c r="G144" s="70"/>
      <c r="H144" s="70"/>
      <c r="I144" s="70"/>
    </row>
    <row r="145" spans="3:11" ht="30.75" thickBot="1">
      <c r="C145" s="123" t="s">
        <v>44</v>
      </c>
      <c r="D145" s="123" t="s">
        <v>55</v>
      </c>
      <c r="E145" s="130" t="s">
        <v>57</v>
      </c>
      <c r="F145" s="129" t="s">
        <v>27</v>
      </c>
      <c r="G145" s="127" t="s">
        <v>133</v>
      </c>
      <c r="H145" s="130" t="s">
        <v>46</v>
      </c>
      <c r="I145" s="127" t="s">
        <v>134</v>
      </c>
      <c r="J145" s="127" t="s">
        <v>412</v>
      </c>
      <c r="K145" s="127" t="s">
        <v>413</v>
      </c>
    </row>
    <row r="146" spans="3:11">
      <c r="C146" s="215" t="s">
        <v>443</v>
      </c>
      <c r="D146" s="301"/>
      <c r="E146" s="302">
        <f>HLOOKUP(C146,$AH$2:$BU$3,2,0)</f>
        <v>620</v>
      </c>
      <c r="F146" s="91">
        <f t="shared" ref="F146:F180" si="8">D146*E146</f>
        <v>0</v>
      </c>
      <c r="G146" s="155"/>
      <c r="H146" s="136"/>
      <c r="I146" s="124" t="e">
        <f>VLOOKUP(H146,Presupuesto!$B$11:$C$565,2,0)</f>
        <v>#N/A</v>
      </c>
      <c r="J146" s="213" t="s">
        <v>1372</v>
      </c>
      <c r="K146" s="92" t="s">
        <v>396</v>
      </c>
    </row>
    <row r="147" spans="3:11">
      <c r="C147" s="135" t="s">
        <v>2225</v>
      </c>
      <c r="D147" s="303">
        <v>200</v>
      </c>
      <c r="E147" s="304">
        <v>100</v>
      </c>
      <c r="F147" s="91">
        <f t="shared" si="8"/>
        <v>20000</v>
      </c>
      <c r="G147" s="155" t="s">
        <v>131</v>
      </c>
      <c r="H147" s="136" t="s">
        <v>798</v>
      </c>
      <c r="I147" s="124" t="str">
        <f>VLOOKUP(H147,Presupuesto!$B$11:$C$565,2,0)</f>
        <v>ALIMENTOS B EBIDAS PARA PERSONAS</v>
      </c>
      <c r="J147" s="92" t="s">
        <v>475</v>
      </c>
      <c r="K147" s="92" t="s">
        <v>404</v>
      </c>
    </row>
    <row r="148" spans="3:11">
      <c r="C148" s="135" t="s">
        <v>2226</v>
      </c>
      <c r="D148" s="303">
        <v>4170</v>
      </c>
      <c r="E148" s="304">
        <v>15</v>
      </c>
      <c r="F148" s="91">
        <f t="shared" si="8"/>
        <v>62550</v>
      </c>
      <c r="G148" s="155" t="s">
        <v>131</v>
      </c>
      <c r="H148" s="136" t="s">
        <v>723</v>
      </c>
      <c r="I148" s="124" t="str">
        <f>VLOOKUP(H148,Presupuesto!$B$11:$C$565,2,0)</f>
        <v>SERVICIOS DE IMPRENTA PUBLIC.Y REPRODUCCION</v>
      </c>
      <c r="J148" s="92" t="s">
        <v>475</v>
      </c>
      <c r="K148" s="92" t="s">
        <v>404</v>
      </c>
    </row>
    <row r="149" spans="3:11">
      <c r="C149" s="135"/>
      <c r="D149" s="303"/>
      <c r="E149" s="304"/>
      <c r="F149" s="91">
        <f t="shared" si="8"/>
        <v>0</v>
      </c>
      <c r="G149" s="155"/>
      <c r="H149" s="136"/>
      <c r="I149" s="124" t="e">
        <f>VLOOKUP(H149,Presupuesto!$B$11:$C$565,2,0)</f>
        <v>#N/A</v>
      </c>
      <c r="J149" s="92" t="str">
        <f t="shared" ref="J149:J179" si="9">$J$17</f>
        <v>Docencia y Profesorado Universitario</v>
      </c>
      <c r="K149" s="92" t="s">
        <v>414</v>
      </c>
    </row>
    <row r="150" spans="3:11">
      <c r="C150" s="135"/>
      <c r="D150" s="303"/>
      <c r="E150" s="304"/>
      <c r="F150" s="91">
        <f t="shared" si="8"/>
        <v>0</v>
      </c>
      <c r="G150" s="155"/>
      <c r="H150" s="136"/>
      <c r="I150" s="124" t="e">
        <f>VLOOKUP(H150,Presupuesto!$B$11:$C$565,2,0)</f>
        <v>#N/A</v>
      </c>
      <c r="J150" s="92" t="str">
        <f t="shared" si="9"/>
        <v>Docencia y Profesorado Universitario</v>
      </c>
      <c r="K150" s="92" t="s">
        <v>414</v>
      </c>
    </row>
    <row r="151" spans="3:11">
      <c r="C151" s="135"/>
      <c r="D151" s="303"/>
      <c r="E151" s="304"/>
      <c r="F151" s="91">
        <f t="shared" si="8"/>
        <v>0</v>
      </c>
      <c r="G151" s="155"/>
      <c r="H151" s="136"/>
      <c r="I151" s="124" t="e">
        <f>VLOOKUP(H151,Presupuesto!$B$11:$C$565,2,0)</f>
        <v>#N/A</v>
      </c>
      <c r="J151" s="92" t="str">
        <f t="shared" si="9"/>
        <v>Docencia y Profesorado Universitario</v>
      </c>
      <c r="K151" s="92" t="s">
        <v>403</v>
      </c>
    </row>
    <row r="152" spans="3:11">
      <c r="C152" s="135"/>
      <c r="D152" s="303"/>
      <c r="E152" s="304"/>
      <c r="F152" s="91">
        <f t="shared" si="8"/>
        <v>0</v>
      </c>
      <c r="G152" s="155"/>
      <c r="H152" s="136"/>
      <c r="I152" s="124" t="e">
        <f>VLOOKUP(H152,Presupuesto!$B$11:$C$565,2,0)</f>
        <v>#N/A</v>
      </c>
      <c r="J152" s="92" t="str">
        <f t="shared" si="9"/>
        <v>Docencia y Profesorado Universitario</v>
      </c>
      <c r="K152" s="92" t="s">
        <v>414</v>
      </c>
    </row>
    <row r="153" spans="3:11">
      <c r="C153" s="135"/>
      <c r="D153" s="303"/>
      <c r="E153" s="304"/>
      <c r="F153" s="91">
        <f t="shared" si="8"/>
        <v>0</v>
      </c>
      <c r="G153" s="155"/>
      <c r="H153" s="136"/>
      <c r="I153" s="124" t="e">
        <f>VLOOKUP(H153,Presupuesto!$B$11:$C$565,2,0)</f>
        <v>#N/A</v>
      </c>
      <c r="J153" s="92" t="str">
        <f t="shared" si="9"/>
        <v>Docencia y Profesorado Universitario</v>
      </c>
      <c r="K153" s="92" t="s">
        <v>414</v>
      </c>
    </row>
    <row r="154" spans="3:11">
      <c r="C154" s="135"/>
      <c r="D154" s="303"/>
      <c r="E154" s="304"/>
      <c r="F154" s="91">
        <f t="shared" si="8"/>
        <v>0</v>
      </c>
      <c r="G154" s="155"/>
      <c r="H154" s="136"/>
      <c r="I154" s="124" t="e">
        <f>VLOOKUP(H154,Presupuesto!$B$11:$C$565,2,0)</f>
        <v>#N/A</v>
      </c>
      <c r="J154" s="92" t="str">
        <f t="shared" si="9"/>
        <v>Docencia y Profesorado Universitario</v>
      </c>
      <c r="K154" s="92" t="s">
        <v>414</v>
      </c>
    </row>
    <row r="155" spans="3:11">
      <c r="C155" s="135"/>
      <c r="D155" s="303"/>
      <c r="E155" s="304"/>
      <c r="F155" s="91">
        <f t="shared" si="8"/>
        <v>0</v>
      </c>
      <c r="G155" s="155"/>
      <c r="H155" s="136"/>
      <c r="I155" s="124" t="e">
        <f>VLOOKUP(H155,Presupuesto!$B$11:$C$565,2,0)</f>
        <v>#N/A</v>
      </c>
      <c r="J155" s="92" t="str">
        <f t="shared" si="9"/>
        <v>Docencia y Profesorado Universitario</v>
      </c>
      <c r="K155" s="92" t="s">
        <v>414</v>
      </c>
    </row>
    <row r="156" spans="3:11">
      <c r="C156" s="135"/>
      <c r="D156" s="303"/>
      <c r="E156" s="304"/>
      <c r="F156" s="91">
        <f t="shared" si="8"/>
        <v>0</v>
      </c>
      <c r="G156" s="155"/>
      <c r="H156" s="136"/>
      <c r="I156" s="124" t="e">
        <f>VLOOKUP(H156,Presupuesto!$B$11:$C$565,2,0)</f>
        <v>#N/A</v>
      </c>
      <c r="J156" s="92" t="str">
        <f t="shared" si="9"/>
        <v>Docencia y Profesorado Universitario</v>
      </c>
      <c r="K156" s="92" t="s">
        <v>414</v>
      </c>
    </row>
    <row r="157" spans="3:11">
      <c r="C157" s="135"/>
      <c r="D157" s="303"/>
      <c r="E157" s="304"/>
      <c r="F157" s="91">
        <f t="shared" si="8"/>
        <v>0</v>
      </c>
      <c r="G157" s="155"/>
      <c r="H157" s="136"/>
      <c r="I157" s="124" t="e">
        <f>VLOOKUP(H157,Presupuesto!$B$11:$C$565,2,0)</f>
        <v>#N/A</v>
      </c>
      <c r="J157" s="92" t="str">
        <f t="shared" si="9"/>
        <v>Docencia y Profesorado Universitario</v>
      </c>
      <c r="K157" s="92" t="s">
        <v>414</v>
      </c>
    </row>
    <row r="158" spans="3:11">
      <c r="C158" s="135"/>
      <c r="D158" s="303"/>
      <c r="E158" s="304"/>
      <c r="F158" s="91">
        <f t="shared" si="8"/>
        <v>0</v>
      </c>
      <c r="G158" s="155"/>
      <c r="H158" s="136"/>
      <c r="I158" s="124" t="e">
        <f>VLOOKUP(H158,Presupuesto!$B$11:$C$565,2,0)</f>
        <v>#N/A</v>
      </c>
      <c r="J158" s="92" t="str">
        <f t="shared" si="9"/>
        <v>Docencia y Profesorado Universitario</v>
      </c>
      <c r="K158" s="92" t="s">
        <v>414</v>
      </c>
    </row>
    <row r="159" spans="3:11">
      <c r="C159" s="135"/>
      <c r="D159" s="303"/>
      <c r="E159" s="304"/>
      <c r="F159" s="91">
        <f t="shared" si="8"/>
        <v>0</v>
      </c>
      <c r="G159" s="155"/>
      <c r="H159" s="136"/>
      <c r="I159" s="124" t="e">
        <f>VLOOKUP(H159,Presupuesto!$B$11:$C$565,2,0)</f>
        <v>#N/A</v>
      </c>
      <c r="J159" s="92" t="str">
        <f t="shared" si="9"/>
        <v>Docencia y Profesorado Universitario</v>
      </c>
      <c r="K159" s="92" t="s">
        <v>414</v>
      </c>
    </row>
    <row r="160" spans="3:11">
      <c r="C160" s="135"/>
      <c r="D160" s="303"/>
      <c r="E160" s="304"/>
      <c r="F160" s="91">
        <f t="shared" si="8"/>
        <v>0</v>
      </c>
      <c r="G160" s="155"/>
      <c r="H160" s="136"/>
      <c r="I160" s="124" t="e">
        <f>VLOOKUP(H160,Presupuesto!$B$11:$C$565,2,0)</f>
        <v>#N/A</v>
      </c>
      <c r="J160" s="92" t="str">
        <f t="shared" si="9"/>
        <v>Docencia y Profesorado Universitario</v>
      </c>
      <c r="K160" s="92" t="s">
        <v>414</v>
      </c>
    </row>
    <row r="161" spans="3:11">
      <c r="C161" s="135"/>
      <c r="D161" s="303"/>
      <c r="E161" s="304"/>
      <c r="F161" s="91">
        <f t="shared" si="8"/>
        <v>0</v>
      </c>
      <c r="G161" s="155"/>
      <c r="H161" s="136"/>
      <c r="I161" s="124" t="e">
        <f>VLOOKUP(H161,Presupuesto!$B$11:$C$565,2,0)</f>
        <v>#N/A</v>
      </c>
      <c r="J161" s="92" t="str">
        <f t="shared" si="9"/>
        <v>Docencia y Profesorado Universitario</v>
      </c>
      <c r="K161" s="92" t="s">
        <v>414</v>
      </c>
    </row>
    <row r="162" spans="3:11">
      <c r="C162" s="135"/>
      <c r="D162" s="303"/>
      <c r="E162" s="304"/>
      <c r="F162" s="91">
        <f t="shared" si="8"/>
        <v>0</v>
      </c>
      <c r="G162" s="155"/>
      <c r="H162" s="136"/>
      <c r="I162" s="124" t="e">
        <f>VLOOKUP(H162,Presupuesto!$B$11:$C$565,2,0)</f>
        <v>#N/A</v>
      </c>
      <c r="J162" s="92" t="str">
        <f t="shared" si="9"/>
        <v>Docencia y Profesorado Universitario</v>
      </c>
      <c r="K162" s="92" t="s">
        <v>414</v>
      </c>
    </row>
    <row r="163" spans="3:11">
      <c r="C163" s="135"/>
      <c r="D163" s="303"/>
      <c r="E163" s="304"/>
      <c r="F163" s="91">
        <f t="shared" si="8"/>
        <v>0</v>
      </c>
      <c r="G163" s="155"/>
      <c r="H163" s="136"/>
      <c r="I163" s="124" t="e">
        <f>VLOOKUP(H163,Presupuesto!$B$11:$C$565,2,0)</f>
        <v>#N/A</v>
      </c>
      <c r="J163" s="92" t="str">
        <f t="shared" si="9"/>
        <v>Docencia y Profesorado Universitario</v>
      </c>
      <c r="K163" s="92" t="s">
        <v>414</v>
      </c>
    </row>
    <row r="164" spans="3:11">
      <c r="C164" s="135"/>
      <c r="D164" s="303"/>
      <c r="E164" s="304"/>
      <c r="F164" s="91">
        <f t="shared" si="8"/>
        <v>0</v>
      </c>
      <c r="G164" s="155"/>
      <c r="H164" s="136"/>
      <c r="I164" s="124" t="e">
        <f>VLOOKUP(H164,Presupuesto!$B$11:$C$565,2,0)</f>
        <v>#N/A</v>
      </c>
      <c r="J164" s="92" t="str">
        <f t="shared" si="9"/>
        <v>Docencia y Profesorado Universitario</v>
      </c>
      <c r="K164" s="92" t="s">
        <v>414</v>
      </c>
    </row>
    <row r="165" spans="3:11">
      <c r="C165" s="135"/>
      <c r="D165" s="303"/>
      <c r="E165" s="304"/>
      <c r="F165" s="91">
        <f t="shared" si="8"/>
        <v>0</v>
      </c>
      <c r="G165" s="155"/>
      <c r="H165" s="136"/>
      <c r="I165" s="124" t="e">
        <f>VLOOKUP(H165,Presupuesto!$B$11:$C$565,2,0)</f>
        <v>#N/A</v>
      </c>
      <c r="J165" s="92" t="str">
        <f t="shared" si="9"/>
        <v>Docencia y Profesorado Universitario</v>
      </c>
      <c r="K165" s="92" t="s">
        <v>414</v>
      </c>
    </row>
    <row r="166" spans="3:11">
      <c r="C166" s="135"/>
      <c r="D166" s="303"/>
      <c r="E166" s="304"/>
      <c r="F166" s="91">
        <f t="shared" si="8"/>
        <v>0</v>
      </c>
      <c r="G166" s="155"/>
      <c r="H166" s="136"/>
      <c r="I166" s="124" t="e">
        <f>VLOOKUP(H166,Presupuesto!$B$11:$C$565,2,0)</f>
        <v>#N/A</v>
      </c>
      <c r="J166" s="92" t="str">
        <f t="shared" si="9"/>
        <v>Docencia y Profesorado Universitario</v>
      </c>
      <c r="K166" s="92" t="s">
        <v>414</v>
      </c>
    </row>
    <row r="167" spans="3:11">
      <c r="C167" s="135"/>
      <c r="D167" s="303"/>
      <c r="E167" s="304"/>
      <c r="F167" s="91">
        <f t="shared" si="8"/>
        <v>0</v>
      </c>
      <c r="G167" s="155"/>
      <c r="H167" s="136"/>
      <c r="I167" s="124" t="e">
        <f>VLOOKUP(H167,Presupuesto!$B$11:$C$565,2,0)</f>
        <v>#N/A</v>
      </c>
      <c r="J167" s="92" t="str">
        <f t="shared" si="9"/>
        <v>Docencia y Profesorado Universitario</v>
      </c>
      <c r="K167" s="92" t="s">
        <v>414</v>
      </c>
    </row>
    <row r="168" spans="3:11">
      <c r="C168" s="137"/>
      <c r="D168" s="303"/>
      <c r="E168" s="304"/>
      <c r="F168" s="91">
        <f t="shared" si="8"/>
        <v>0</v>
      </c>
      <c r="G168" s="155"/>
      <c r="H168" s="138"/>
      <c r="I168" s="124" t="e">
        <f>VLOOKUP(H168,Presupuesto!$B$11:$C$565,2,0)</f>
        <v>#N/A</v>
      </c>
      <c r="J168" s="92" t="str">
        <f t="shared" si="9"/>
        <v>Docencia y Profesorado Universitario</v>
      </c>
      <c r="K168" s="92" t="s">
        <v>414</v>
      </c>
    </row>
    <row r="169" spans="3:11">
      <c r="C169" s="137"/>
      <c r="D169" s="303"/>
      <c r="E169" s="304"/>
      <c r="F169" s="91">
        <f t="shared" si="8"/>
        <v>0</v>
      </c>
      <c r="G169" s="155"/>
      <c r="H169" s="138"/>
      <c r="I169" s="124" t="e">
        <f>VLOOKUP(H169,Presupuesto!$B$11:$C$565,2,0)</f>
        <v>#N/A</v>
      </c>
      <c r="J169" s="92" t="str">
        <f t="shared" si="9"/>
        <v>Docencia y Profesorado Universitario</v>
      </c>
      <c r="K169" s="92" t="s">
        <v>414</v>
      </c>
    </row>
    <row r="170" spans="3:11">
      <c r="C170" s="137"/>
      <c r="D170" s="303"/>
      <c r="E170" s="304"/>
      <c r="F170" s="91">
        <f t="shared" si="8"/>
        <v>0</v>
      </c>
      <c r="G170" s="155"/>
      <c r="H170" s="138"/>
      <c r="I170" s="124" t="e">
        <f>VLOOKUP(H170,Presupuesto!$B$11:$C$565,2,0)</f>
        <v>#N/A</v>
      </c>
      <c r="J170" s="92" t="str">
        <f t="shared" si="9"/>
        <v>Docencia y Profesorado Universitario</v>
      </c>
      <c r="K170" s="92" t="s">
        <v>414</v>
      </c>
    </row>
    <row r="171" spans="3:11">
      <c r="C171" s="137"/>
      <c r="D171" s="303"/>
      <c r="E171" s="304"/>
      <c r="F171" s="91">
        <f t="shared" si="8"/>
        <v>0</v>
      </c>
      <c r="G171" s="155"/>
      <c r="H171" s="138"/>
      <c r="I171" s="124" t="e">
        <f>VLOOKUP(H171,Presupuesto!$B$11:$C$565,2,0)</f>
        <v>#N/A</v>
      </c>
      <c r="J171" s="92" t="str">
        <f t="shared" si="9"/>
        <v>Docencia y Profesorado Universitario</v>
      </c>
      <c r="K171" s="92" t="s">
        <v>414</v>
      </c>
    </row>
    <row r="172" spans="3:11">
      <c r="C172" s="137"/>
      <c r="D172" s="303"/>
      <c r="E172" s="304"/>
      <c r="F172" s="91">
        <f t="shared" si="8"/>
        <v>0</v>
      </c>
      <c r="G172" s="155"/>
      <c r="H172" s="138"/>
      <c r="I172" s="124" t="e">
        <f>VLOOKUP(H172,Presupuesto!$B$11:$C$565,2,0)</f>
        <v>#N/A</v>
      </c>
      <c r="J172" s="92" t="str">
        <f t="shared" si="9"/>
        <v>Docencia y Profesorado Universitario</v>
      </c>
      <c r="K172" s="92" t="s">
        <v>414</v>
      </c>
    </row>
    <row r="173" spans="3:11">
      <c r="C173" s="137"/>
      <c r="D173" s="303"/>
      <c r="E173" s="304"/>
      <c r="F173" s="91">
        <f t="shared" si="8"/>
        <v>0</v>
      </c>
      <c r="G173" s="155"/>
      <c r="H173" s="138"/>
      <c r="I173" s="124" t="e">
        <f>VLOOKUP(H173,Presupuesto!$B$11:$C$565,2,0)</f>
        <v>#N/A</v>
      </c>
      <c r="J173" s="92" t="str">
        <f t="shared" si="9"/>
        <v>Docencia y Profesorado Universitario</v>
      </c>
      <c r="K173" s="92" t="s">
        <v>414</v>
      </c>
    </row>
    <row r="174" spans="3:11">
      <c r="C174" s="137"/>
      <c r="D174" s="303"/>
      <c r="E174" s="304"/>
      <c r="F174" s="91">
        <f t="shared" si="8"/>
        <v>0</v>
      </c>
      <c r="G174" s="155"/>
      <c r="H174" s="138"/>
      <c r="I174" s="124" t="e">
        <f>VLOOKUP(H174,Presupuesto!$B$11:$C$565,2,0)</f>
        <v>#N/A</v>
      </c>
      <c r="J174" s="92" t="str">
        <f t="shared" si="9"/>
        <v>Docencia y Profesorado Universitario</v>
      </c>
      <c r="K174" s="92" t="s">
        <v>414</v>
      </c>
    </row>
    <row r="175" spans="3:11">
      <c r="C175" s="137"/>
      <c r="D175" s="303"/>
      <c r="E175" s="304"/>
      <c r="F175" s="91">
        <f t="shared" si="8"/>
        <v>0</v>
      </c>
      <c r="G175" s="155"/>
      <c r="H175" s="138"/>
      <c r="I175" s="124" t="e">
        <f>VLOOKUP(H175,Presupuesto!$B$11:$C$565,2,0)</f>
        <v>#N/A</v>
      </c>
      <c r="J175" s="92" t="str">
        <f t="shared" si="9"/>
        <v>Docencia y Profesorado Universitario</v>
      </c>
      <c r="K175" s="92" t="s">
        <v>414</v>
      </c>
    </row>
    <row r="176" spans="3:11">
      <c r="C176" s="139"/>
      <c r="D176" s="303"/>
      <c r="E176" s="304"/>
      <c r="F176" s="91">
        <f t="shared" si="8"/>
        <v>0</v>
      </c>
      <c r="G176" s="155"/>
      <c r="H176" s="140"/>
      <c r="I176" s="124" t="e">
        <f>VLOOKUP(H176,Presupuesto!$B$11:$C$565,2,0)</f>
        <v>#N/A</v>
      </c>
      <c r="J176" s="92" t="str">
        <f t="shared" si="9"/>
        <v>Docencia y Profesorado Universitario</v>
      </c>
      <c r="K176" s="92" t="s">
        <v>405</v>
      </c>
    </row>
    <row r="177" spans="3:11">
      <c r="C177" s="139"/>
      <c r="D177" s="303"/>
      <c r="E177" s="304"/>
      <c r="F177" s="91">
        <f t="shared" si="8"/>
        <v>0</v>
      </c>
      <c r="G177" s="155"/>
      <c r="H177" s="140"/>
      <c r="I177" s="124" t="e">
        <f>VLOOKUP(H177,Presupuesto!$B$11:$C$565,2,0)</f>
        <v>#N/A</v>
      </c>
      <c r="J177" s="92" t="str">
        <f t="shared" si="9"/>
        <v>Docencia y Profesorado Universitario</v>
      </c>
      <c r="K177" s="92" t="s">
        <v>414</v>
      </c>
    </row>
    <row r="178" spans="3:11">
      <c r="C178" s="139"/>
      <c r="D178" s="303"/>
      <c r="E178" s="304"/>
      <c r="F178" s="91">
        <f t="shared" si="8"/>
        <v>0</v>
      </c>
      <c r="G178" s="155"/>
      <c r="H178" s="140"/>
      <c r="I178" s="124" t="e">
        <f>VLOOKUP(H178,Presupuesto!$B$11:$C$565,2,0)</f>
        <v>#N/A</v>
      </c>
      <c r="J178" s="92" t="str">
        <f t="shared" si="9"/>
        <v>Docencia y Profesorado Universitario</v>
      </c>
      <c r="K178" s="92" t="s">
        <v>414</v>
      </c>
    </row>
    <row r="179" spans="3:11">
      <c r="C179" s="139"/>
      <c r="D179" s="303"/>
      <c r="E179" s="304"/>
      <c r="F179" s="91">
        <f t="shared" si="8"/>
        <v>0</v>
      </c>
      <c r="G179" s="155"/>
      <c r="H179" s="140"/>
      <c r="I179" s="124" t="e">
        <f>VLOOKUP(H179,Presupuesto!$B$11:$C$565,2,0)</f>
        <v>#N/A</v>
      </c>
      <c r="J179" s="92" t="str">
        <f t="shared" si="9"/>
        <v>Docencia y Profesorado Universitario</v>
      </c>
      <c r="K179" s="92" t="s">
        <v>414</v>
      </c>
    </row>
    <row r="180" spans="3:11" ht="15.75" thickBot="1">
      <c r="C180" s="141"/>
      <c r="D180" s="305"/>
      <c r="E180" s="306"/>
      <c r="F180" s="99">
        <f t="shared" si="8"/>
        <v>0</v>
      </c>
      <c r="G180" s="156"/>
      <c r="H180" s="142"/>
      <c r="I180" s="126" t="e">
        <f>VLOOKUP(H180,Presupuesto!$B$11:$C$565,2,0)</f>
        <v>#N/A</v>
      </c>
      <c r="J180" s="100" t="str">
        <f>$J$20</f>
        <v>Docencia y Profesorado Universitario</v>
      </c>
      <c r="K180" s="118" t="s">
        <v>396</v>
      </c>
    </row>
    <row r="181" spans="3:11" ht="15.75" thickBot="1"/>
    <row r="182" spans="3:11" ht="15.75" thickBot="1">
      <c r="C182" s="151" t="s">
        <v>53</v>
      </c>
      <c r="D182" s="102">
        <f>SUM(F189:F223)</f>
        <v>75000</v>
      </c>
      <c r="F182" s="69"/>
      <c r="G182" s="73"/>
      <c r="H182" s="69"/>
      <c r="I182" s="69"/>
    </row>
    <row r="183" spans="3:11">
      <c r="C183" s="69"/>
      <c r="D183" s="31"/>
      <c r="E183" s="87"/>
      <c r="F183" s="87"/>
      <c r="G183" s="87"/>
      <c r="H183" s="70"/>
      <c r="I183" s="70"/>
      <c r="J183" s="70"/>
      <c r="K183" s="106"/>
    </row>
    <row r="184" spans="3:11">
      <c r="C184" s="69"/>
      <c r="D184" s="31"/>
      <c r="E184" s="87"/>
      <c r="F184" s="87"/>
      <c r="G184" s="87"/>
      <c r="H184" s="70"/>
      <c r="I184" s="70"/>
      <c r="J184" s="70"/>
      <c r="K184" s="106"/>
    </row>
    <row r="185" spans="3:11" ht="15.75">
      <c r="C185" s="199" t="s">
        <v>394</v>
      </c>
      <c r="D185" s="200" t="s">
        <v>2075</v>
      </c>
      <c r="E185" s="87"/>
      <c r="F185" s="87"/>
      <c r="G185" s="87"/>
      <c r="H185" s="70"/>
      <c r="I185" s="70"/>
      <c r="J185" s="70"/>
      <c r="K185" s="106"/>
    </row>
    <row r="186" spans="3:11" ht="18.75">
      <c r="C186" s="203" t="str">
        <f>IFERROR(VLOOKUP(D185,'Desarrollo e Innov. Curricular'!$G:$H,2,FALSE),IFERROR(VLOOKUP(D185,'Investigación Científica'!$G:$H,2,FALSE),IFERROR(VLOOKUP(D185,'Vinculación Univ. Sociedad'!$G:$H,2,FALSE),IFERROR(VLOOKUP(D185,'Docencia y Profesorado Universi'!$G:$H,2,FALSE),IFERROR(VLOOKUP(D185,'Estudiantes y Graduados'!$G:$H,2,FALSE),IFERROR(VLOOKUP(D185,'10Gestion Administrativa'!$G:$H,2,FALSE),IFERROR(VLOOKUP(D185,'Gestión Académica'!$G:$H,2,FALSE),IFERROR(VLOOKUP(D185,'Aseguramiento de la Calidad'!$G:$H,2,FALSE),IFERROR(VLOOKUP(D185,'Gestión del Conocimiento'!$G:$H,2,FALSE),IFERROR(VLOOKUP(D185,'Gobernabilidad y Procesos...'!$G:$H,2,FALSE),IFERROR(VLOOKUP(D185,'Gestión del Talento Humano'!$G:$H,2,FALSE),IFERROR(VLOOKUP(D185,'Internacionalización de la E.S.'!$G:$H,2,FALSE),IFERROR(VLOOKUP(D185,'Cultura de Innovación Insti...'!$G:$H,2,FALSE),VLOOKUP(D185,'Lo Esencial de la Reforma Univ.'!$G:$H,2,0))))))))))))))</f>
        <v>4. Ejecutar actividades, programas y proyectos de carácter institucional, interinstitucional, sectorial y multisectorial, a nivel local, regional, nacional e internacional.</v>
      </c>
      <c r="D186" s="31"/>
      <c r="E186" s="87"/>
      <c r="F186" s="87"/>
      <c r="G186" s="87"/>
      <c r="H186" s="70"/>
      <c r="I186" s="70"/>
      <c r="J186" s="70"/>
      <c r="K186" s="106"/>
    </row>
    <row r="187" spans="3:11" ht="15.75" thickBot="1">
      <c r="F187" s="87"/>
      <c r="G187" s="70"/>
      <c r="H187" s="70"/>
      <c r="I187" s="70"/>
    </row>
    <row r="188" spans="3:11" ht="30.75" thickBot="1">
      <c r="C188" s="123" t="s">
        <v>44</v>
      </c>
      <c r="D188" s="123" t="s">
        <v>55</v>
      </c>
      <c r="E188" s="130" t="s">
        <v>57</v>
      </c>
      <c r="F188" s="129" t="s">
        <v>27</v>
      </c>
      <c r="G188" s="127" t="s">
        <v>133</v>
      </c>
      <c r="H188" s="130" t="s">
        <v>46</v>
      </c>
      <c r="I188" s="127" t="s">
        <v>134</v>
      </c>
      <c r="J188" s="127" t="s">
        <v>412</v>
      </c>
      <c r="K188" s="127" t="s">
        <v>413</v>
      </c>
    </row>
    <row r="189" spans="3:11">
      <c r="C189" s="215" t="s">
        <v>443</v>
      </c>
      <c r="D189" s="301"/>
      <c r="E189" s="302">
        <f>HLOOKUP(C189,$AH$2:$BU$3,2,0)</f>
        <v>620</v>
      </c>
      <c r="F189" s="91">
        <f t="shared" ref="F189:F223" si="10">D189*E189</f>
        <v>0</v>
      </c>
      <c r="G189" s="155"/>
      <c r="H189" s="136"/>
      <c r="I189" s="124" t="e">
        <f>VLOOKUP(H189,Presupuesto!$B$11:$C$565,2,0)</f>
        <v>#N/A</v>
      </c>
      <c r="J189" s="213" t="s">
        <v>1372</v>
      </c>
      <c r="K189" s="92" t="s">
        <v>396</v>
      </c>
    </row>
    <row r="190" spans="3:11">
      <c r="C190" s="135" t="s">
        <v>2227</v>
      </c>
      <c r="D190" s="303">
        <v>1</v>
      </c>
      <c r="E190" s="304">
        <v>60000</v>
      </c>
      <c r="F190" s="91">
        <f t="shared" si="10"/>
        <v>60000</v>
      </c>
      <c r="G190" s="155" t="s">
        <v>131</v>
      </c>
      <c r="H190" s="136" t="s">
        <v>667</v>
      </c>
      <c r="I190" s="124" t="str">
        <f>VLOOKUP(H190,Presupuesto!$B$11:$C$565,2,0)</f>
        <v>OTROS ALQUILERES</v>
      </c>
      <c r="J190" s="92" t="s">
        <v>475</v>
      </c>
      <c r="K190" s="92" t="s">
        <v>399</v>
      </c>
    </row>
    <row r="191" spans="3:11">
      <c r="C191" s="135" t="s">
        <v>2228</v>
      </c>
      <c r="D191" s="303">
        <v>1</v>
      </c>
      <c r="E191" s="304">
        <v>3000</v>
      </c>
      <c r="F191" s="91">
        <f t="shared" si="10"/>
        <v>3000</v>
      </c>
      <c r="G191" s="155" t="s">
        <v>131</v>
      </c>
      <c r="H191" s="136" t="s">
        <v>809</v>
      </c>
      <c r="I191" s="124" t="str">
        <f>VLOOKUP(H191,Presupuesto!$B$11:$C$565,2,0)</f>
        <v>HILADOS Y TELAS</v>
      </c>
      <c r="J191" s="92" t="s">
        <v>475</v>
      </c>
      <c r="K191" s="92" t="s">
        <v>399</v>
      </c>
    </row>
    <row r="192" spans="3:11">
      <c r="C192" s="135" t="s">
        <v>2229</v>
      </c>
      <c r="D192" s="303">
        <v>1</v>
      </c>
      <c r="E192" s="304">
        <v>1000</v>
      </c>
      <c r="F192" s="91">
        <f t="shared" si="10"/>
        <v>1000</v>
      </c>
      <c r="G192" s="155" t="s">
        <v>131</v>
      </c>
      <c r="H192" s="136" t="s">
        <v>891</v>
      </c>
      <c r="I192" s="124" t="str">
        <f>VLOOKUP(H192,Presupuesto!$B$11:$C$565,2,0)</f>
        <v>PRODUCTOS DE MATERIAL PLASTICO.</v>
      </c>
      <c r="J192" s="92" t="s">
        <v>475</v>
      </c>
      <c r="K192" s="92" t="s">
        <v>399</v>
      </c>
    </row>
    <row r="193" spans="3:11">
      <c r="C193" s="135" t="s">
        <v>2230</v>
      </c>
      <c r="D193" s="303">
        <v>1</v>
      </c>
      <c r="E193" s="304">
        <v>1000</v>
      </c>
      <c r="F193" s="91">
        <f t="shared" si="10"/>
        <v>1000</v>
      </c>
      <c r="G193" s="155" t="s">
        <v>131</v>
      </c>
      <c r="H193" s="136" t="s">
        <v>903</v>
      </c>
      <c r="I193" s="124" t="str">
        <f>VLOOKUP(H193,Presupuesto!$B$11:$C$565,2,0)</f>
        <v>PRODUCTOS FERROSOS</v>
      </c>
      <c r="J193" s="92" t="s">
        <v>475</v>
      </c>
      <c r="K193" s="92" t="s">
        <v>399</v>
      </c>
    </row>
    <row r="194" spans="3:11">
      <c r="C194" s="135" t="s">
        <v>2231</v>
      </c>
      <c r="D194" s="303">
        <v>1</v>
      </c>
      <c r="E194" s="304">
        <v>10000</v>
      </c>
      <c r="F194" s="91">
        <f t="shared" si="10"/>
        <v>10000</v>
      </c>
      <c r="G194" s="155" t="s">
        <v>131</v>
      </c>
      <c r="H194" s="136" t="s">
        <v>723</v>
      </c>
      <c r="I194" s="124" t="str">
        <f>VLOOKUP(H194,Presupuesto!$B$11:$C$565,2,0)</f>
        <v>SERVICIOS DE IMPRENTA PUBLIC.Y REPRODUCCION</v>
      </c>
      <c r="J194" s="92" t="s">
        <v>475</v>
      </c>
      <c r="K194" s="92" t="s">
        <v>399</v>
      </c>
    </row>
    <row r="195" spans="3:11">
      <c r="C195" s="135"/>
      <c r="D195" s="303"/>
      <c r="E195" s="304"/>
      <c r="F195" s="91">
        <f t="shared" si="10"/>
        <v>0</v>
      </c>
      <c r="G195" s="155"/>
      <c r="H195" s="136"/>
      <c r="I195" s="124" t="e">
        <f>VLOOKUP(H195,Presupuesto!$B$11:$C$565,2,0)</f>
        <v>#N/A</v>
      </c>
      <c r="J195" s="92" t="str">
        <f t="shared" ref="J195:J222" si="11">$J$17</f>
        <v>Docencia y Profesorado Universitario</v>
      </c>
      <c r="K195" s="92" t="s">
        <v>414</v>
      </c>
    </row>
    <row r="196" spans="3:11">
      <c r="C196" s="135"/>
      <c r="D196" s="303"/>
      <c r="E196" s="304"/>
      <c r="F196" s="91">
        <f t="shared" si="10"/>
        <v>0</v>
      </c>
      <c r="G196" s="155"/>
      <c r="H196" s="136"/>
      <c r="I196" s="124" t="e">
        <f>VLOOKUP(H196,Presupuesto!$B$11:$C$565,2,0)</f>
        <v>#N/A</v>
      </c>
      <c r="J196" s="92" t="str">
        <f t="shared" si="11"/>
        <v>Docencia y Profesorado Universitario</v>
      </c>
      <c r="K196" s="92" t="s">
        <v>414</v>
      </c>
    </row>
    <row r="197" spans="3:11">
      <c r="C197" s="135"/>
      <c r="D197" s="303"/>
      <c r="E197" s="304"/>
      <c r="F197" s="91">
        <f t="shared" si="10"/>
        <v>0</v>
      </c>
      <c r="G197" s="155"/>
      <c r="H197" s="136"/>
      <c r="I197" s="124" t="e">
        <f>VLOOKUP(H197,Presupuesto!$B$11:$C$565,2,0)</f>
        <v>#N/A</v>
      </c>
      <c r="J197" s="92" t="str">
        <f t="shared" si="11"/>
        <v>Docencia y Profesorado Universitario</v>
      </c>
      <c r="K197" s="92" t="s">
        <v>414</v>
      </c>
    </row>
    <row r="198" spans="3:11">
      <c r="C198" s="135"/>
      <c r="D198" s="303"/>
      <c r="E198" s="304"/>
      <c r="F198" s="91">
        <f t="shared" si="10"/>
        <v>0</v>
      </c>
      <c r="G198" s="155"/>
      <c r="H198" s="136"/>
      <c r="I198" s="124" t="e">
        <f>VLOOKUP(H198,Presupuesto!$B$11:$C$565,2,0)</f>
        <v>#N/A</v>
      </c>
      <c r="J198" s="92" t="str">
        <f t="shared" si="11"/>
        <v>Docencia y Profesorado Universitario</v>
      </c>
      <c r="K198" s="92" t="s">
        <v>414</v>
      </c>
    </row>
    <row r="199" spans="3:11">
      <c r="C199" s="135"/>
      <c r="D199" s="303"/>
      <c r="E199" s="304"/>
      <c r="F199" s="91">
        <f t="shared" si="10"/>
        <v>0</v>
      </c>
      <c r="G199" s="155"/>
      <c r="H199" s="136"/>
      <c r="I199" s="124" t="e">
        <f>VLOOKUP(H199,Presupuesto!$B$11:$C$565,2,0)</f>
        <v>#N/A</v>
      </c>
      <c r="J199" s="92" t="str">
        <f t="shared" si="11"/>
        <v>Docencia y Profesorado Universitario</v>
      </c>
      <c r="K199" s="92" t="s">
        <v>414</v>
      </c>
    </row>
    <row r="200" spans="3:11">
      <c r="C200" s="135"/>
      <c r="D200" s="303"/>
      <c r="E200" s="304"/>
      <c r="F200" s="91">
        <f t="shared" si="10"/>
        <v>0</v>
      </c>
      <c r="G200" s="155"/>
      <c r="H200" s="136"/>
      <c r="I200" s="124" t="e">
        <f>VLOOKUP(H200,Presupuesto!$B$11:$C$565,2,0)</f>
        <v>#N/A</v>
      </c>
      <c r="J200" s="92" t="str">
        <f t="shared" si="11"/>
        <v>Docencia y Profesorado Universitario</v>
      </c>
      <c r="K200" s="92" t="s">
        <v>414</v>
      </c>
    </row>
    <row r="201" spans="3:11">
      <c r="C201" s="135"/>
      <c r="D201" s="303"/>
      <c r="E201" s="304"/>
      <c r="F201" s="91">
        <f t="shared" si="10"/>
        <v>0</v>
      </c>
      <c r="G201" s="155"/>
      <c r="H201" s="136"/>
      <c r="I201" s="124" t="e">
        <f>VLOOKUP(H201,Presupuesto!$B$11:$C$565,2,0)</f>
        <v>#N/A</v>
      </c>
      <c r="J201" s="92" t="str">
        <f t="shared" si="11"/>
        <v>Docencia y Profesorado Universitario</v>
      </c>
      <c r="K201" s="92" t="s">
        <v>414</v>
      </c>
    </row>
    <row r="202" spans="3:11">
      <c r="C202" s="135"/>
      <c r="D202" s="303"/>
      <c r="E202" s="304"/>
      <c r="F202" s="91">
        <f t="shared" si="10"/>
        <v>0</v>
      </c>
      <c r="G202" s="155"/>
      <c r="H202" s="136"/>
      <c r="I202" s="124" t="e">
        <f>VLOOKUP(H202,Presupuesto!$B$11:$C$565,2,0)</f>
        <v>#N/A</v>
      </c>
      <c r="J202" s="92" t="str">
        <f t="shared" si="11"/>
        <v>Docencia y Profesorado Universitario</v>
      </c>
      <c r="K202" s="92" t="s">
        <v>414</v>
      </c>
    </row>
    <row r="203" spans="3:11">
      <c r="C203" s="135"/>
      <c r="D203" s="303"/>
      <c r="E203" s="304"/>
      <c r="F203" s="91">
        <f t="shared" si="10"/>
        <v>0</v>
      </c>
      <c r="G203" s="155"/>
      <c r="H203" s="136"/>
      <c r="I203" s="124" t="e">
        <f>VLOOKUP(H203,Presupuesto!$B$11:$C$565,2,0)</f>
        <v>#N/A</v>
      </c>
      <c r="J203" s="92" t="str">
        <f t="shared" si="11"/>
        <v>Docencia y Profesorado Universitario</v>
      </c>
      <c r="K203" s="92" t="s">
        <v>414</v>
      </c>
    </row>
    <row r="204" spans="3:11">
      <c r="C204" s="135"/>
      <c r="D204" s="303"/>
      <c r="E204" s="304"/>
      <c r="F204" s="91">
        <f t="shared" si="10"/>
        <v>0</v>
      </c>
      <c r="G204" s="155"/>
      <c r="H204" s="136"/>
      <c r="I204" s="124" t="e">
        <f>VLOOKUP(H204,Presupuesto!$B$11:$C$565,2,0)</f>
        <v>#N/A</v>
      </c>
      <c r="J204" s="92" t="str">
        <f t="shared" si="11"/>
        <v>Docencia y Profesorado Universitario</v>
      </c>
      <c r="K204" s="92" t="s">
        <v>414</v>
      </c>
    </row>
    <row r="205" spans="3:11">
      <c r="C205" s="135"/>
      <c r="D205" s="303"/>
      <c r="E205" s="304"/>
      <c r="F205" s="91">
        <f t="shared" si="10"/>
        <v>0</v>
      </c>
      <c r="G205" s="155"/>
      <c r="H205" s="136"/>
      <c r="I205" s="124" t="e">
        <f>VLOOKUP(H205,Presupuesto!$B$11:$C$565,2,0)</f>
        <v>#N/A</v>
      </c>
      <c r="J205" s="92" t="str">
        <f t="shared" si="11"/>
        <v>Docencia y Profesorado Universitario</v>
      </c>
      <c r="K205" s="92" t="s">
        <v>414</v>
      </c>
    </row>
    <row r="206" spans="3:11">
      <c r="C206" s="135"/>
      <c r="D206" s="303"/>
      <c r="E206" s="304"/>
      <c r="F206" s="91">
        <f t="shared" si="10"/>
        <v>0</v>
      </c>
      <c r="G206" s="155"/>
      <c r="H206" s="136"/>
      <c r="I206" s="124" t="e">
        <f>VLOOKUP(H206,Presupuesto!$B$11:$C$565,2,0)</f>
        <v>#N/A</v>
      </c>
      <c r="J206" s="92" t="str">
        <f t="shared" si="11"/>
        <v>Docencia y Profesorado Universitario</v>
      </c>
      <c r="K206" s="92" t="s">
        <v>414</v>
      </c>
    </row>
    <row r="207" spans="3:11">
      <c r="C207" s="135"/>
      <c r="D207" s="303"/>
      <c r="E207" s="304"/>
      <c r="F207" s="91">
        <f t="shared" si="10"/>
        <v>0</v>
      </c>
      <c r="G207" s="155"/>
      <c r="H207" s="136"/>
      <c r="I207" s="124" t="e">
        <f>VLOOKUP(H207,Presupuesto!$B$11:$C$565,2,0)</f>
        <v>#N/A</v>
      </c>
      <c r="J207" s="92" t="str">
        <f t="shared" si="11"/>
        <v>Docencia y Profesorado Universitario</v>
      </c>
      <c r="K207" s="92" t="s">
        <v>414</v>
      </c>
    </row>
    <row r="208" spans="3:11">
      <c r="C208" s="135"/>
      <c r="D208" s="303"/>
      <c r="E208" s="304"/>
      <c r="F208" s="91">
        <f t="shared" si="10"/>
        <v>0</v>
      </c>
      <c r="G208" s="155"/>
      <c r="H208" s="136"/>
      <c r="I208" s="124" t="e">
        <f>VLOOKUP(H208,Presupuesto!$B$11:$C$565,2,0)</f>
        <v>#N/A</v>
      </c>
      <c r="J208" s="92" t="str">
        <f t="shared" si="11"/>
        <v>Docencia y Profesorado Universitario</v>
      </c>
      <c r="K208" s="92" t="s">
        <v>414</v>
      </c>
    </row>
    <row r="209" spans="3:11">
      <c r="C209" s="135"/>
      <c r="D209" s="303"/>
      <c r="E209" s="304"/>
      <c r="F209" s="91">
        <f t="shared" si="10"/>
        <v>0</v>
      </c>
      <c r="G209" s="155"/>
      <c r="H209" s="136"/>
      <c r="I209" s="124" t="e">
        <f>VLOOKUP(H209,Presupuesto!$B$11:$C$565,2,0)</f>
        <v>#N/A</v>
      </c>
      <c r="J209" s="92" t="str">
        <f t="shared" si="11"/>
        <v>Docencia y Profesorado Universitario</v>
      </c>
      <c r="K209" s="92" t="s">
        <v>414</v>
      </c>
    </row>
    <row r="210" spans="3:11">
      <c r="C210" s="135"/>
      <c r="D210" s="303"/>
      <c r="E210" s="304"/>
      <c r="F210" s="91">
        <f t="shared" si="10"/>
        <v>0</v>
      </c>
      <c r="G210" s="155"/>
      <c r="H210" s="136"/>
      <c r="I210" s="124" t="e">
        <f>VLOOKUP(H210,Presupuesto!$B$11:$C$565,2,0)</f>
        <v>#N/A</v>
      </c>
      <c r="J210" s="92" t="str">
        <f t="shared" si="11"/>
        <v>Docencia y Profesorado Universitario</v>
      </c>
      <c r="K210" s="92" t="s">
        <v>414</v>
      </c>
    </row>
    <row r="211" spans="3:11">
      <c r="C211" s="137"/>
      <c r="D211" s="303"/>
      <c r="E211" s="304"/>
      <c r="F211" s="91">
        <f t="shared" si="10"/>
        <v>0</v>
      </c>
      <c r="G211" s="155"/>
      <c r="H211" s="138"/>
      <c r="I211" s="124" t="e">
        <f>VLOOKUP(H211,Presupuesto!$B$11:$C$565,2,0)</f>
        <v>#N/A</v>
      </c>
      <c r="J211" s="92" t="str">
        <f t="shared" si="11"/>
        <v>Docencia y Profesorado Universitario</v>
      </c>
      <c r="K211" s="92" t="s">
        <v>414</v>
      </c>
    </row>
    <row r="212" spans="3:11">
      <c r="C212" s="137"/>
      <c r="D212" s="303"/>
      <c r="E212" s="304"/>
      <c r="F212" s="91">
        <f t="shared" si="10"/>
        <v>0</v>
      </c>
      <c r="G212" s="155"/>
      <c r="H212" s="138"/>
      <c r="I212" s="124" t="e">
        <f>VLOOKUP(H212,Presupuesto!$B$11:$C$565,2,0)</f>
        <v>#N/A</v>
      </c>
      <c r="J212" s="92" t="str">
        <f t="shared" si="11"/>
        <v>Docencia y Profesorado Universitario</v>
      </c>
      <c r="K212" s="92" t="s">
        <v>414</v>
      </c>
    </row>
    <row r="213" spans="3:11">
      <c r="C213" s="137"/>
      <c r="D213" s="303"/>
      <c r="E213" s="304"/>
      <c r="F213" s="91">
        <f t="shared" si="10"/>
        <v>0</v>
      </c>
      <c r="G213" s="155"/>
      <c r="H213" s="138"/>
      <c r="I213" s="124" t="e">
        <f>VLOOKUP(H213,Presupuesto!$B$11:$C$565,2,0)</f>
        <v>#N/A</v>
      </c>
      <c r="J213" s="92" t="str">
        <f t="shared" si="11"/>
        <v>Docencia y Profesorado Universitario</v>
      </c>
      <c r="K213" s="92" t="s">
        <v>414</v>
      </c>
    </row>
    <row r="214" spans="3:11">
      <c r="C214" s="137"/>
      <c r="D214" s="303"/>
      <c r="E214" s="304"/>
      <c r="F214" s="91">
        <f t="shared" si="10"/>
        <v>0</v>
      </c>
      <c r="G214" s="155"/>
      <c r="H214" s="138"/>
      <c r="I214" s="124" t="e">
        <f>VLOOKUP(H214,Presupuesto!$B$11:$C$565,2,0)</f>
        <v>#N/A</v>
      </c>
      <c r="J214" s="92" t="str">
        <f t="shared" si="11"/>
        <v>Docencia y Profesorado Universitario</v>
      </c>
      <c r="K214" s="92" t="s">
        <v>414</v>
      </c>
    </row>
    <row r="215" spans="3:11">
      <c r="C215" s="137"/>
      <c r="D215" s="303"/>
      <c r="E215" s="304"/>
      <c r="F215" s="91">
        <f t="shared" si="10"/>
        <v>0</v>
      </c>
      <c r="G215" s="155"/>
      <c r="H215" s="138"/>
      <c r="I215" s="124" t="e">
        <f>VLOOKUP(H215,Presupuesto!$B$11:$C$565,2,0)</f>
        <v>#N/A</v>
      </c>
      <c r="J215" s="92" t="str">
        <f t="shared" si="11"/>
        <v>Docencia y Profesorado Universitario</v>
      </c>
      <c r="K215" s="92" t="s">
        <v>414</v>
      </c>
    </row>
    <row r="216" spans="3:11">
      <c r="C216" s="137"/>
      <c r="D216" s="303"/>
      <c r="E216" s="304"/>
      <c r="F216" s="91">
        <f t="shared" si="10"/>
        <v>0</v>
      </c>
      <c r="G216" s="155"/>
      <c r="H216" s="138"/>
      <c r="I216" s="124" t="e">
        <f>VLOOKUP(H216,Presupuesto!$B$11:$C$565,2,0)</f>
        <v>#N/A</v>
      </c>
      <c r="J216" s="92" t="str">
        <f t="shared" si="11"/>
        <v>Docencia y Profesorado Universitario</v>
      </c>
      <c r="K216" s="92" t="s">
        <v>414</v>
      </c>
    </row>
    <row r="217" spans="3:11">
      <c r="C217" s="137"/>
      <c r="D217" s="303"/>
      <c r="E217" s="304"/>
      <c r="F217" s="91">
        <f t="shared" si="10"/>
        <v>0</v>
      </c>
      <c r="G217" s="155"/>
      <c r="H217" s="138"/>
      <c r="I217" s="124" t="e">
        <f>VLOOKUP(H217,Presupuesto!$B$11:$C$565,2,0)</f>
        <v>#N/A</v>
      </c>
      <c r="J217" s="92" t="str">
        <f t="shared" si="11"/>
        <v>Docencia y Profesorado Universitario</v>
      </c>
      <c r="K217" s="92" t="s">
        <v>414</v>
      </c>
    </row>
    <row r="218" spans="3:11">
      <c r="C218" s="137"/>
      <c r="D218" s="303"/>
      <c r="E218" s="304"/>
      <c r="F218" s="91">
        <f t="shared" si="10"/>
        <v>0</v>
      </c>
      <c r="G218" s="155"/>
      <c r="H218" s="138"/>
      <c r="I218" s="124" t="e">
        <f>VLOOKUP(H218,Presupuesto!$B$11:$C$565,2,0)</f>
        <v>#N/A</v>
      </c>
      <c r="J218" s="92" t="str">
        <f t="shared" si="11"/>
        <v>Docencia y Profesorado Universitario</v>
      </c>
      <c r="K218" s="92" t="s">
        <v>414</v>
      </c>
    </row>
    <row r="219" spans="3:11">
      <c r="C219" s="139"/>
      <c r="D219" s="303"/>
      <c r="E219" s="304"/>
      <c r="F219" s="91">
        <f t="shared" si="10"/>
        <v>0</v>
      </c>
      <c r="G219" s="155"/>
      <c r="H219" s="140"/>
      <c r="I219" s="124" t="e">
        <f>VLOOKUP(H219,Presupuesto!$B$11:$C$565,2,0)</f>
        <v>#N/A</v>
      </c>
      <c r="J219" s="92" t="str">
        <f t="shared" si="11"/>
        <v>Docencia y Profesorado Universitario</v>
      </c>
      <c r="K219" s="92" t="s">
        <v>405</v>
      </c>
    </row>
    <row r="220" spans="3:11">
      <c r="C220" s="139"/>
      <c r="D220" s="303"/>
      <c r="E220" s="304"/>
      <c r="F220" s="91">
        <f t="shared" si="10"/>
        <v>0</v>
      </c>
      <c r="G220" s="155"/>
      <c r="H220" s="140"/>
      <c r="I220" s="124" t="e">
        <f>VLOOKUP(H220,Presupuesto!$B$11:$C$565,2,0)</f>
        <v>#N/A</v>
      </c>
      <c r="J220" s="92" t="str">
        <f t="shared" si="11"/>
        <v>Docencia y Profesorado Universitario</v>
      </c>
      <c r="K220" s="92" t="s">
        <v>414</v>
      </c>
    </row>
    <row r="221" spans="3:11">
      <c r="C221" s="139"/>
      <c r="D221" s="303"/>
      <c r="E221" s="304"/>
      <c r="F221" s="91">
        <f t="shared" si="10"/>
        <v>0</v>
      </c>
      <c r="G221" s="155"/>
      <c r="H221" s="140"/>
      <c r="I221" s="124" t="e">
        <f>VLOOKUP(H221,Presupuesto!$B$11:$C$565,2,0)</f>
        <v>#N/A</v>
      </c>
      <c r="J221" s="92" t="str">
        <f t="shared" si="11"/>
        <v>Docencia y Profesorado Universitario</v>
      </c>
      <c r="K221" s="92" t="s">
        <v>414</v>
      </c>
    </row>
    <row r="222" spans="3:11">
      <c r="C222" s="139"/>
      <c r="D222" s="303"/>
      <c r="E222" s="304"/>
      <c r="F222" s="91">
        <f t="shared" si="10"/>
        <v>0</v>
      </c>
      <c r="G222" s="155"/>
      <c r="H222" s="140"/>
      <c r="I222" s="124" t="e">
        <f>VLOOKUP(H222,Presupuesto!$B$11:$C$565,2,0)</f>
        <v>#N/A</v>
      </c>
      <c r="J222" s="92" t="str">
        <f t="shared" si="11"/>
        <v>Docencia y Profesorado Universitario</v>
      </c>
      <c r="K222" s="92" t="s">
        <v>414</v>
      </c>
    </row>
    <row r="223" spans="3:11" ht="15.75" thickBot="1">
      <c r="C223" s="141"/>
      <c r="D223" s="305"/>
      <c r="E223" s="306"/>
      <c r="F223" s="99">
        <f t="shared" si="10"/>
        <v>0</v>
      </c>
      <c r="G223" s="156"/>
      <c r="H223" s="142"/>
      <c r="I223" s="126" t="e">
        <f>VLOOKUP(H223,Presupuesto!$B$11:$C$565,2,0)</f>
        <v>#N/A</v>
      </c>
      <c r="J223" s="100" t="str">
        <f>$J$20</f>
        <v>Docencia y Profesorado Universitario</v>
      </c>
      <c r="K223" s="118" t="s">
        <v>396</v>
      </c>
    </row>
    <row r="224" spans="3:11" ht="15.75" thickBot="1"/>
    <row r="225" spans="3:11" ht="15.75" thickBot="1">
      <c r="C225" s="151" t="s">
        <v>53</v>
      </c>
      <c r="D225" s="102">
        <f>SUM(F232:F266)</f>
        <v>145250</v>
      </c>
      <c r="F225" s="69"/>
      <c r="G225" s="73"/>
      <c r="H225" s="69"/>
      <c r="I225" s="69"/>
    </row>
    <row r="226" spans="3:11">
      <c r="C226" s="69"/>
      <c r="D226" s="31"/>
      <c r="E226" s="87"/>
      <c r="F226" s="87"/>
      <c r="G226" s="87"/>
      <c r="H226" s="70"/>
      <c r="I226" s="70"/>
      <c r="J226" s="70"/>
      <c r="K226" s="106"/>
    </row>
    <row r="227" spans="3:11">
      <c r="C227" s="69"/>
      <c r="D227" s="31"/>
      <c r="E227" s="87"/>
      <c r="F227" s="87"/>
      <c r="G227" s="87"/>
      <c r="H227" s="70"/>
      <c r="I227" s="70"/>
      <c r="J227" s="70"/>
      <c r="K227" s="106"/>
    </row>
    <row r="228" spans="3:11" ht="15.75">
      <c r="C228" s="199" t="s">
        <v>394</v>
      </c>
      <c r="D228" s="200" t="s">
        <v>2076</v>
      </c>
      <c r="E228" s="87"/>
      <c r="F228" s="87"/>
      <c r="G228" s="87"/>
      <c r="H228" s="70"/>
      <c r="I228" s="70"/>
      <c r="J228" s="70"/>
      <c r="K228" s="106"/>
    </row>
    <row r="229" spans="3:11" ht="18.75">
      <c r="C229" s="203" t="str">
        <f>IFERROR(VLOOKUP(D228,'Desarrollo e Innov. Curricular'!$G:$H,2,FALSE),IFERROR(VLOOKUP(D228,'Investigación Científica'!$G:$H,2,FALSE),IFERROR(VLOOKUP(D228,'Vinculación Univ. Sociedad'!$G:$H,2,FALSE),IFERROR(VLOOKUP(D228,'Docencia y Profesorado Universi'!$G:$H,2,FALSE),IFERROR(VLOOKUP(D228,'Estudiantes y Graduados'!$G:$H,2,FALSE),IFERROR(VLOOKUP(D228,'10Gestion Administrativa'!$G:$H,2,FALSE),IFERROR(VLOOKUP(D228,'Gestión Académica'!$G:$H,2,FALSE),IFERROR(VLOOKUP(D228,'Aseguramiento de la Calidad'!$G:$H,2,FALSE),IFERROR(VLOOKUP(D228,'Gestión del Conocimiento'!$G:$H,2,FALSE),IFERROR(VLOOKUP(D228,'Gobernabilidad y Procesos...'!$G:$H,2,FALSE),IFERROR(VLOOKUP(D228,'Gestión del Talento Humano'!$G:$H,2,FALSE),IFERROR(VLOOKUP(D228,'Internacionalización de la E.S.'!$G:$H,2,FALSE),IFERROR(VLOOKUP(D228,'Cultura de Innovación Insti...'!$G:$H,2,FALSE),VLOOKUP(D228,'Lo Esencial de la Reforma Univ.'!$G:$H,2,0))))))))))))))</f>
        <v>4. Ejecutar actividades, programas y proyectos de carácter institucional, interinstitucional, sectorial y multisectorial, a nivel local, regional, nacional e internacional.</v>
      </c>
      <c r="D229" s="31"/>
      <c r="E229" s="87"/>
      <c r="F229" s="87"/>
      <c r="G229" s="87"/>
      <c r="H229" s="70"/>
      <c r="I229" s="70"/>
      <c r="J229" s="70"/>
      <c r="K229" s="106"/>
    </row>
    <row r="230" spans="3:11" ht="15.75" thickBot="1">
      <c r="F230" s="87"/>
      <c r="G230" s="70"/>
      <c r="H230" s="70"/>
      <c r="I230" s="70"/>
    </row>
    <row r="231" spans="3:11" ht="30.75" thickBot="1">
      <c r="C231" s="123" t="s">
        <v>44</v>
      </c>
      <c r="D231" s="123" t="s">
        <v>55</v>
      </c>
      <c r="E231" s="130" t="s">
        <v>57</v>
      </c>
      <c r="F231" s="129" t="s">
        <v>27</v>
      </c>
      <c r="G231" s="127" t="s">
        <v>133</v>
      </c>
      <c r="H231" s="130" t="s">
        <v>46</v>
      </c>
      <c r="I231" s="127" t="s">
        <v>134</v>
      </c>
      <c r="J231" s="127" t="s">
        <v>412</v>
      </c>
      <c r="K231" s="127" t="s">
        <v>413</v>
      </c>
    </row>
    <row r="232" spans="3:11">
      <c r="C232" s="215" t="s">
        <v>436</v>
      </c>
      <c r="D232" s="301">
        <v>83</v>
      </c>
      <c r="E232" s="302">
        <f>HLOOKUP(C232,$AH$2:$BU$3,2,0)</f>
        <v>1750</v>
      </c>
      <c r="F232" s="91">
        <f t="shared" ref="F232:F266" si="12">D232*E232</f>
        <v>145250</v>
      </c>
      <c r="G232" s="155" t="s">
        <v>131</v>
      </c>
      <c r="H232" s="136" t="s">
        <v>309</v>
      </c>
      <c r="I232" s="124" t="str">
        <f>VLOOKUP(H232,Presupuesto!$B$11:$C$565,2,0)</f>
        <v>VIATICOS NACIONALES Y OTROS GASTOS DE VIAJE PROYECTO FORTALECIMIENTO ORG. ESTUDI (26200-72)</v>
      </c>
      <c r="J232" s="213" t="s">
        <v>475</v>
      </c>
      <c r="K232" s="92" t="s">
        <v>397</v>
      </c>
    </row>
    <row r="233" spans="3:11">
      <c r="C233" s="135"/>
      <c r="D233" s="303"/>
      <c r="E233" s="304"/>
      <c r="F233" s="91">
        <f t="shared" si="12"/>
        <v>0</v>
      </c>
      <c r="G233" s="155"/>
      <c r="H233" s="136"/>
      <c r="I233" s="124" t="e">
        <f>VLOOKUP(H233,Presupuesto!$B$11:$C$565,2,0)</f>
        <v>#N/A</v>
      </c>
      <c r="J233" s="92" t="str">
        <f t="shared" ref="J233:J265" si="13">$J$17</f>
        <v>Docencia y Profesorado Universitario</v>
      </c>
      <c r="K233" s="92" t="s">
        <v>414</v>
      </c>
    </row>
    <row r="234" spans="3:11">
      <c r="C234" s="135"/>
      <c r="D234" s="303"/>
      <c r="E234" s="304"/>
      <c r="F234" s="91">
        <f t="shared" si="12"/>
        <v>0</v>
      </c>
      <c r="G234" s="155"/>
      <c r="H234" s="136"/>
      <c r="I234" s="124" t="e">
        <f>VLOOKUP(H234,Presupuesto!$B$11:$C$565,2,0)</f>
        <v>#N/A</v>
      </c>
      <c r="J234" s="92" t="str">
        <f t="shared" si="13"/>
        <v>Docencia y Profesorado Universitario</v>
      </c>
      <c r="K234" s="92" t="s">
        <v>414</v>
      </c>
    </row>
    <row r="235" spans="3:11">
      <c r="C235" s="135"/>
      <c r="D235" s="303"/>
      <c r="E235" s="304"/>
      <c r="F235" s="91">
        <f t="shared" si="12"/>
        <v>0</v>
      </c>
      <c r="G235" s="155"/>
      <c r="H235" s="136"/>
      <c r="I235" s="124" t="e">
        <f>VLOOKUP(H235,Presupuesto!$B$11:$C$565,2,0)</f>
        <v>#N/A</v>
      </c>
      <c r="J235" s="92" t="str">
        <f t="shared" si="13"/>
        <v>Docencia y Profesorado Universitario</v>
      </c>
      <c r="K235" s="92" t="s">
        <v>414</v>
      </c>
    </row>
    <row r="236" spans="3:11">
      <c r="C236" s="135"/>
      <c r="D236" s="303"/>
      <c r="E236" s="304"/>
      <c r="F236" s="91">
        <f t="shared" si="12"/>
        <v>0</v>
      </c>
      <c r="G236" s="155"/>
      <c r="H236" s="136"/>
      <c r="I236" s="124" t="e">
        <f>VLOOKUP(H236,Presupuesto!$B$11:$C$565,2,0)</f>
        <v>#N/A</v>
      </c>
      <c r="J236" s="92" t="str">
        <f t="shared" si="13"/>
        <v>Docencia y Profesorado Universitario</v>
      </c>
      <c r="K236" s="92" t="s">
        <v>414</v>
      </c>
    </row>
    <row r="237" spans="3:11">
      <c r="C237" s="135"/>
      <c r="D237" s="303"/>
      <c r="E237" s="304"/>
      <c r="F237" s="91">
        <f t="shared" si="12"/>
        <v>0</v>
      </c>
      <c r="G237" s="155"/>
      <c r="H237" s="136"/>
      <c r="I237" s="124" t="e">
        <f>VLOOKUP(H237,Presupuesto!$B$11:$C$565,2,0)</f>
        <v>#N/A</v>
      </c>
      <c r="J237" s="92" t="str">
        <f t="shared" si="13"/>
        <v>Docencia y Profesorado Universitario</v>
      </c>
      <c r="K237" s="92" t="s">
        <v>403</v>
      </c>
    </row>
    <row r="238" spans="3:11">
      <c r="C238" s="135"/>
      <c r="D238" s="303"/>
      <c r="E238" s="304"/>
      <c r="F238" s="91">
        <f t="shared" si="12"/>
        <v>0</v>
      </c>
      <c r="G238" s="155"/>
      <c r="H238" s="136"/>
      <c r="I238" s="124" t="e">
        <f>VLOOKUP(H238,Presupuesto!$B$11:$C$565,2,0)</f>
        <v>#N/A</v>
      </c>
      <c r="J238" s="92" t="str">
        <f t="shared" si="13"/>
        <v>Docencia y Profesorado Universitario</v>
      </c>
      <c r="K238" s="92" t="s">
        <v>414</v>
      </c>
    </row>
    <row r="239" spans="3:11">
      <c r="C239" s="135"/>
      <c r="D239" s="303"/>
      <c r="E239" s="304"/>
      <c r="F239" s="91">
        <f t="shared" si="12"/>
        <v>0</v>
      </c>
      <c r="G239" s="155"/>
      <c r="H239" s="136"/>
      <c r="I239" s="124" t="e">
        <f>VLOOKUP(H239,Presupuesto!$B$11:$C$565,2,0)</f>
        <v>#N/A</v>
      </c>
      <c r="J239" s="92" t="str">
        <f t="shared" si="13"/>
        <v>Docencia y Profesorado Universitario</v>
      </c>
      <c r="K239" s="92" t="s">
        <v>414</v>
      </c>
    </row>
    <row r="240" spans="3:11">
      <c r="C240" s="135"/>
      <c r="D240" s="303"/>
      <c r="E240" s="304"/>
      <c r="F240" s="91">
        <f t="shared" si="12"/>
        <v>0</v>
      </c>
      <c r="G240" s="155"/>
      <c r="H240" s="136"/>
      <c r="I240" s="124" t="e">
        <f>VLOOKUP(H240,Presupuesto!$B$11:$C$565,2,0)</f>
        <v>#N/A</v>
      </c>
      <c r="J240" s="92" t="str">
        <f t="shared" si="13"/>
        <v>Docencia y Profesorado Universitario</v>
      </c>
      <c r="K240" s="92" t="s">
        <v>414</v>
      </c>
    </row>
    <row r="241" spans="3:11">
      <c r="C241" s="135"/>
      <c r="D241" s="303"/>
      <c r="E241" s="304"/>
      <c r="F241" s="91">
        <f t="shared" si="12"/>
        <v>0</v>
      </c>
      <c r="G241" s="155"/>
      <c r="H241" s="136"/>
      <c r="I241" s="124" t="e">
        <f>VLOOKUP(H241,Presupuesto!$B$11:$C$565,2,0)</f>
        <v>#N/A</v>
      </c>
      <c r="J241" s="92" t="str">
        <f t="shared" si="13"/>
        <v>Docencia y Profesorado Universitario</v>
      </c>
      <c r="K241" s="92" t="s">
        <v>414</v>
      </c>
    </row>
    <row r="242" spans="3:11">
      <c r="C242" s="135"/>
      <c r="D242" s="303"/>
      <c r="E242" s="304"/>
      <c r="F242" s="91">
        <f t="shared" si="12"/>
        <v>0</v>
      </c>
      <c r="G242" s="155"/>
      <c r="H242" s="136"/>
      <c r="I242" s="124" t="e">
        <f>VLOOKUP(H242,Presupuesto!$B$11:$C$565,2,0)</f>
        <v>#N/A</v>
      </c>
      <c r="J242" s="92" t="str">
        <f t="shared" si="13"/>
        <v>Docencia y Profesorado Universitario</v>
      </c>
      <c r="K242" s="92" t="s">
        <v>414</v>
      </c>
    </row>
    <row r="243" spans="3:11">
      <c r="C243" s="135"/>
      <c r="D243" s="303"/>
      <c r="E243" s="304"/>
      <c r="F243" s="91">
        <f t="shared" si="12"/>
        <v>0</v>
      </c>
      <c r="G243" s="155"/>
      <c r="H243" s="136"/>
      <c r="I243" s="124" t="e">
        <f>VLOOKUP(H243,Presupuesto!$B$11:$C$565,2,0)</f>
        <v>#N/A</v>
      </c>
      <c r="J243" s="92" t="str">
        <f t="shared" si="13"/>
        <v>Docencia y Profesorado Universitario</v>
      </c>
      <c r="K243" s="92" t="s">
        <v>414</v>
      </c>
    </row>
    <row r="244" spans="3:11">
      <c r="C244" s="135"/>
      <c r="D244" s="303"/>
      <c r="E244" s="304"/>
      <c r="F244" s="91">
        <f t="shared" si="12"/>
        <v>0</v>
      </c>
      <c r="G244" s="155"/>
      <c r="H244" s="136"/>
      <c r="I244" s="124" t="e">
        <f>VLOOKUP(H244,Presupuesto!$B$11:$C$565,2,0)</f>
        <v>#N/A</v>
      </c>
      <c r="J244" s="92" t="str">
        <f t="shared" si="13"/>
        <v>Docencia y Profesorado Universitario</v>
      </c>
      <c r="K244" s="92" t="s">
        <v>414</v>
      </c>
    </row>
    <row r="245" spans="3:11">
      <c r="C245" s="135"/>
      <c r="D245" s="303"/>
      <c r="E245" s="304"/>
      <c r="F245" s="91">
        <f t="shared" si="12"/>
        <v>0</v>
      </c>
      <c r="G245" s="155"/>
      <c r="H245" s="136"/>
      <c r="I245" s="124" t="e">
        <f>VLOOKUP(H245,Presupuesto!$B$11:$C$565,2,0)</f>
        <v>#N/A</v>
      </c>
      <c r="J245" s="92" t="str">
        <f t="shared" si="13"/>
        <v>Docencia y Profesorado Universitario</v>
      </c>
      <c r="K245" s="92" t="s">
        <v>414</v>
      </c>
    </row>
    <row r="246" spans="3:11">
      <c r="C246" s="135"/>
      <c r="D246" s="303"/>
      <c r="E246" s="304"/>
      <c r="F246" s="91">
        <f t="shared" si="12"/>
        <v>0</v>
      </c>
      <c r="G246" s="155"/>
      <c r="H246" s="136"/>
      <c r="I246" s="124" t="e">
        <f>VLOOKUP(H246,Presupuesto!$B$11:$C$565,2,0)</f>
        <v>#N/A</v>
      </c>
      <c r="J246" s="92" t="str">
        <f t="shared" si="13"/>
        <v>Docencia y Profesorado Universitario</v>
      </c>
      <c r="K246" s="92" t="s">
        <v>414</v>
      </c>
    </row>
    <row r="247" spans="3:11">
      <c r="C247" s="135"/>
      <c r="D247" s="303"/>
      <c r="E247" s="304"/>
      <c r="F247" s="91">
        <f t="shared" si="12"/>
        <v>0</v>
      </c>
      <c r="G247" s="155"/>
      <c r="H247" s="136"/>
      <c r="I247" s="124" t="e">
        <f>VLOOKUP(H247,Presupuesto!$B$11:$C$565,2,0)</f>
        <v>#N/A</v>
      </c>
      <c r="J247" s="92" t="str">
        <f t="shared" si="13"/>
        <v>Docencia y Profesorado Universitario</v>
      </c>
      <c r="K247" s="92" t="s">
        <v>414</v>
      </c>
    </row>
    <row r="248" spans="3:11">
      <c r="C248" s="135"/>
      <c r="D248" s="303"/>
      <c r="E248" s="304"/>
      <c r="F248" s="91">
        <f t="shared" si="12"/>
        <v>0</v>
      </c>
      <c r="G248" s="155"/>
      <c r="H248" s="136"/>
      <c r="I248" s="124" t="e">
        <f>VLOOKUP(H248,Presupuesto!$B$11:$C$565,2,0)</f>
        <v>#N/A</v>
      </c>
      <c r="J248" s="92" t="str">
        <f t="shared" si="13"/>
        <v>Docencia y Profesorado Universitario</v>
      </c>
      <c r="K248" s="92" t="s">
        <v>414</v>
      </c>
    </row>
    <row r="249" spans="3:11">
      <c r="C249" s="135"/>
      <c r="D249" s="303"/>
      <c r="E249" s="304"/>
      <c r="F249" s="91">
        <f t="shared" si="12"/>
        <v>0</v>
      </c>
      <c r="G249" s="155"/>
      <c r="H249" s="136"/>
      <c r="I249" s="124" t="e">
        <f>VLOOKUP(H249,Presupuesto!$B$11:$C$565,2,0)</f>
        <v>#N/A</v>
      </c>
      <c r="J249" s="92" t="str">
        <f t="shared" si="13"/>
        <v>Docencia y Profesorado Universitario</v>
      </c>
      <c r="K249" s="92" t="s">
        <v>414</v>
      </c>
    </row>
    <row r="250" spans="3:11">
      <c r="C250" s="135"/>
      <c r="D250" s="303"/>
      <c r="E250" s="304"/>
      <c r="F250" s="91">
        <f t="shared" si="12"/>
        <v>0</v>
      </c>
      <c r="G250" s="155"/>
      <c r="H250" s="136"/>
      <c r="I250" s="124" t="e">
        <f>VLOOKUP(H250,Presupuesto!$B$11:$C$565,2,0)</f>
        <v>#N/A</v>
      </c>
      <c r="J250" s="92" t="str">
        <f t="shared" si="13"/>
        <v>Docencia y Profesorado Universitario</v>
      </c>
      <c r="K250" s="92" t="s">
        <v>414</v>
      </c>
    </row>
    <row r="251" spans="3:11">
      <c r="C251" s="135"/>
      <c r="D251" s="303"/>
      <c r="E251" s="304"/>
      <c r="F251" s="91">
        <f t="shared" si="12"/>
        <v>0</v>
      </c>
      <c r="G251" s="155"/>
      <c r="H251" s="136"/>
      <c r="I251" s="124" t="e">
        <f>VLOOKUP(H251,Presupuesto!$B$11:$C$565,2,0)</f>
        <v>#N/A</v>
      </c>
      <c r="J251" s="92" t="str">
        <f t="shared" si="13"/>
        <v>Docencia y Profesorado Universitario</v>
      </c>
      <c r="K251" s="92" t="s">
        <v>414</v>
      </c>
    </row>
    <row r="252" spans="3:11">
      <c r="C252" s="135"/>
      <c r="D252" s="303"/>
      <c r="E252" s="304"/>
      <c r="F252" s="91">
        <f t="shared" si="12"/>
        <v>0</v>
      </c>
      <c r="G252" s="155"/>
      <c r="H252" s="136"/>
      <c r="I252" s="124" t="e">
        <f>VLOOKUP(H252,Presupuesto!$B$11:$C$565,2,0)</f>
        <v>#N/A</v>
      </c>
      <c r="J252" s="92" t="str">
        <f t="shared" si="13"/>
        <v>Docencia y Profesorado Universitario</v>
      </c>
      <c r="K252" s="92" t="s">
        <v>414</v>
      </c>
    </row>
    <row r="253" spans="3:11">
      <c r="C253" s="135"/>
      <c r="D253" s="303"/>
      <c r="E253" s="304"/>
      <c r="F253" s="91">
        <f t="shared" si="12"/>
        <v>0</v>
      </c>
      <c r="G253" s="155"/>
      <c r="H253" s="136"/>
      <c r="I253" s="124" t="e">
        <f>VLOOKUP(H253,Presupuesto!$B$11:$C$565,2,0)</f>
        <v>#N/A</v>
      </c>
      <c r="J253" s="92" t="str">
        <f t="shared" si="13"/>
        <v>Docencia y Profesorado Universitario</v>
      </c>
      <c r="K253" s="92" t="s">
        <v>414</v>
      </c>
    </row>
    <row r="254" spans="3:11">
      <c r="C254" s="137"/>
      <c r="D254" s="303"/>
      <c r="E254" s="304"/>
      <c r="F254" s="91">
        <f t="shared" si="12"/>
        <v>0</v>
      </c>
      <c r="G254" s="155"/>
      <c r="H254" s="138"/>
      <c r="I254" s="124" t="e">
        <f>VLOOKUP(H254,Presupuesto!$B$11:$C$565,2,0)</f>
        <v>#N/A</v>
      </c>
      <c r="J254" s="92" t="str">
        <f t="shared" si="13"/>
        <v>Docencia y Profesorado Universitario</v>
      </c>
      <c r="K254" s="92" t="s">
        <v>414</v>
      </c>
    </row>
    <row r="255" spans="3:11">
      <c r="C255" s="137"/>
      <c r="D255" s="303"/>
      <c r="E255" s="304"/>
      <c r="F255" s="91">
        <f t="shared" si="12"/>
        <v>0</v>
      </c>
      <c r="G255" s="155"/>
      <c r="H255" s="138"/>
      <c r="I255" s="124" t="e">
        <f>VLOOKUP(H255,Presupuesto!$B$11:$C$565,2,0)</f>
        <v>#N/A</v>
      </c>
      <c r="J255" s="92" t="str">
        <f t="shared" si="13"/>
        <v>Docencia y Profesorado Universitario</v>
      </c>
      <c r="K255" s="92" t="s">
        <v>414</v>
      </c>
    </row>
    <row r="256" spans="3:11">
      <c r="C256" s="137"/>
      <c r="D256" s="303"/>
      <c r="E256" s="304"/>
      <c r="F256" s="91">
        <f t="shared" si="12"/>
        <v>0</v>
      </c>
      <c r="G256" s="155"/>
      <c r="H256" s="138"/>
      <c r="I256" s="124" t="e">
        <f>VLOOKUP(H256,Presupuesto!$B$11:$C$565,2,0)</f>
        <v>#N/A</v>
      </c>
      <c r="J256" s="92" t="str">
        <f t="shared" si="13"/>
        <v>Docencia y Profesorado Universitario</v>
      </c>
      <c r="K256" s="92" t="s">
        <v>414</v>
      </c>
    </row>
    <row r="257" spans="3:11">
      <c r="C257" s="137"/>
      <c r="D257" s="303"/>
      <c r="E257" s="304"/>
      <c r="F257" s="91">
        <f t="shared" si="12"/>
        <v>0</v>
      </c>
      <c r="G257" s="155"/>
      <c r="H257" s="138"/>
      <c r="I257" s="124" t="e">
        <f>VLOOKUP(H257,Presupuesto!$B$11:$C$565,2,0)</f>
        <v>#N/A</v>
      </c>
      <c r="J257" s="92" t="str">
        <f t="shared" si="13"/>
        <v>Docencia y Profesorado Universitario</v>
      </c>
      <c r="K257" s="92" t="s">
        <v>414</v>
      </c>
    </row>
    <row r="258" spans="3:11">
      <c r="C258" s="137"/>
      <c r="D258" s="303"/>
      <c r="E258" s="304"/>
      <c r="F258" s="91">
        <f t="shared" si="12"/>
        <v>0</v>
      </c>
      <c r="G258" s="155"/>
      <c r="H258" s="138"/>
      <c r="I258" s="124" t="e">
        <f>VLOOKUP(H258,Presupuesto!$B$11:$C$565,2,0)</f>
        <v>#N/A</v>
      </c>
      <c r="J258" s="92" t="str">
        <f t="shared" si="13"/>
        <v>Docencia y Profesorado Universitario</v>
      </c>
      <c r="K258" s="92" t="s">
        <v>414</v>
      </c>
    </row>
    <row r="259" spans="3:11">
      <c r="C259" s="137"/>
      <c r="D259" s="303"/>
      <c r="E259" s="304"/>
      <c r="F259" s="91">
        <f t="shared" si="12"/>
        <v>0</v>
      </c>
      <c r="G259" s="155"/>
      <c r="H259" s="138"/>
      <c r="I259" s="124" t="e">
        <f>VLOOKUP(H259,Presupuesto!$B$11:$C$565,2,0)</f>
        <v>#N/A</v>
      </c>
      <c r="J259" s="92" t="str">
        <f t="shared" si="13"/>
        <v>Docencia y Profesorado Universitario</v>
      </c>
      <c r="K259" s="92" t="s">
        <v>414</v>
      </c>
    </row>
    <row r="260" spans="3:11">
      <c r="C260" s="137"/>
      <c r="D260" s="303"/>
      <c r="E260" s="304"/>
      <c r="F260" s="91">
        <f t="shared" si="12"/>
        <v>0</v>
      </c>
      <c r="G260" s="155"/>
      <c r="H260" s="138"/>
      <c r="I260" s="124" t="e">
        <f>VLOOKUP(H260,Presupuesto!$B$11:$C$565,2,0)</f>
        <v>#N/A</v>
      </c>
      <c r="J260" s="92" t="str">
        <f t="shared" si="13"/>
        <v>Docencia y Profesorado Universitario</v>
      </c>
      <c r="K260" s="92" t="s">
        <v>414</v>
      </c>
    </row>
    <row r="261" spans="3:11">
      <c r="C261" s="137"/>
      <c r="D261" s="303"/>
      <c r="E261" s="304"/>
      <c r="F261" s="91">
        <f t="shared" si="12"/>
        <v>0</v>
      </c>
      <c r="G261" s="155"/>
      <c r="H261" s="138"/>
      <c r="I261" s="124" t="e">
        <f>VLOOKUP(H261,Presupuesto!$B$11:$C$565,2,0)</f>
        <v>#N/A</v>
      </c>
      <c r="J261" s="92" t="str">
        <f t="shared" si="13"/>
        <v>Docencia y Profesorado Universitario</v>
      </c>
      <c r="K261" s="92" t="s">
        <v>414</v>
      </c>
    </row>
    <row r="262" spans="3:11">
      <c r="C262" s="139"/>
      <c r="D262" s="303"/>
      <c r="E262" s="304"/>
      <c r="F262" s="91">
        <f t="shared" si="12"/>
        <v>0</v>
      </c>
      <c r="G262" s="155"/>
      <c r="H262" s="140"/>
      <c r="I262" s="124" t="e">
        <f>VLOOKUP(H262,Presupuesto!$B$11:$C$565,2,0)</f>
        <v>#N/A</v>
      </c>
      <c r="J262" s="92" t="str">
        <f t="shared" si="13"/>
        <v>Docencia y Profesorado Universitario</v>
      </c>
      <c r="K262" s="92" t="s">
        <v>405</v>
      </c>
    </row>
    <row r="263" spans="3:11">
      <c r="C263" s="139"/>
      <c r="D263" s="303"/>
      <c r="E263" s="304"/>
      <c r="F263" s="91">
        <f t="shared" si="12"/>
        <v>0</v>
      </c>
      <c r="G263" s="155"/>
      <c r="H263" s="140"/>
      <c r="I263" s="124" t="e">
        <f>VLOOKUP(H263,Presupuesto!$B$11:$C$565,2,0)</f>
        <v>#N/A</v>
      </c>
      <c r="J263" s="92" t="str">
        <f t="shared" si="13"/>
        <v>Docencia y Profesorado Universitario</v>
      </c>
      <c r="K263" s="92" t="s">
        <v>414</v>
      </c>
    </row>
    <row r="264" spans="3:11">
      <c r="C264" s="139"/>
      <c r="D264" s="303"/>
      <c r="E264" s="304"/>
      <c r="F264" s="91">
        <f t="shared" si="12"/>
        <v>0</v>
      </c>
      <c r="G264" s="155"/>
      <c r="H264" s="140"/>
      <c r="I264" s="124" t="e">
        <f>VLOOKUP(H264,Presupuesto!$B$11:$C$565,2,0)</f>
        <v>#N/A</v>
      </c>
      <c r="J264" s="92" t="str">
        <f t="shared" si="13"/>
        <v>Docencia y Profesorado Universitario</v>
      </c>
      <c r="K264" s="92" t="s">
        <v>414</v>
      </c>
    </row>
    <row r="265" spans="3:11">
      <c r="C265" s="139"/>
      <c r="D265" s="303"/>
      <c r="E265" s="304"/>
      <c r="F265" s="91">
        <f t="shared" si="12"/>
        <v>0</v>
      </c>
      <c r="G265" s="155"/>
      <c r="H265" s="140"/>
      <c r="I265" s="124" t="e">
        <f>VLOOKUP(H265,Presupuesto!$B$11:$C$565,2,0)</f>
        <v>#N/A</v>
      </c>
      <c r="J265" s="92" t="str">
        <f t="shared" si="13"/>
        <v>Docencia y Profesorado Universitario</v>
      </c>
      <c r="K265" s="92" t="s">
        <v>414</v>
      </c>
    </row>
    <row r="266" spans="3:11" ht="15.75" thickBot="1">
      <c r="C266" s="141"/>
      <c r="D266" s="305"/>
      <c r="E266" s="306"/>
      <c r="F266" s="99">
        <f t="shared" si="12"/>
        <v>0</v>
      </c>
      <c r="G266" s="156"/>
      <c r="H266" s="142"/>
      <c r="I266" s="126" t="e">
        <f>VLOOKUP(H266,Presupuesto!$B$11:$C$565,2,0)</f>
        <v>#N/A</v>
      </c>
      <c r="J266" s="100" t="str">
        <f>$J$20</f>
        <v>Docencia y Profesorado Universitario</v>
      </c>
      <c r="K266" s="118" t="s">
        <v>396</v>
      </c>
    </row>
    <row r="267" spans="3:11" ht="15.75" thickBot="1"/>
    <row r="268" spans="3:11" ht="15.75" thickBot="1">
      <c r="C268" s="151" t="s">
        <v>53</v>
      </c>
      <c r="D268" s="102">
        <f>SUM(F275:F309)</f>
        <v>53000</v>
      </c>
      <c r="F268" s="69"/>
      <c r="G268" s="73"/>
      <c r="H268" s="69"/>
      <c r="I268" s="69"/>
    </row>
    <row r="269" spans="3:11">
      <c r="C269" s="69"/>
      <c r="D269" s="31"/>
      <c r="E269" s="87"/>
      <c r="F269" s="87"/>
      <c r="G269" s="87"/>
      <c r="H269" s="70"/>
      <c r="I269" s="70"/>
      <c r="J269" s="70"/>
      <c r="K269" s="106"/>
    </row>
    <row r="270" spans="3:11">
      <c r="C270" s="69"/>
      <c r="D270" s="31"/>
      <c r="E270" s="87"/>
      <c r="F270" s="87"/>
      <c r="G270" s="87"/>
      <c r="H270" s="70"/>
      <c r="I270" s="70"/>
      <c r="J270" s="70"/>
      <c r="K270" s="106"/>
    </row>
    <row r="271" spans="3:11" ht="15.75">
      <c r="C271" s="199" t="s">
        <v>394</v>
      </c>
      <c r="D271" s="200" t="s">
        <v>2125</v>
      </c>
      <c r="E271" s="87"/>
      <c r="F271" s="87"/>
      <c r="G271" s="87"/>
      <c r="H271" s="70"/>
      <c r="I271" s="70"/>
      <c r="J271" s="70"/>
      <c r="K271" s="106"/>
    </row>
    <row r="272" spans="3:11" ht="18.75">
      <c r="C272" s="203" t="str">
        <f>IFERROR(VLOOKUP(D271,'Desarrollo e Innov. Curricular'!$G:$H,2,FALSE),IFERROR(VLOOKUP(D271,'Investigación Científica'!$G:$H,2,FALSE),IFERROR(VLOOKUP(D271,'Vinculación Univ. Sociedad'!$G:$H,2,FALSE),IFERROR(VLOOKUP(D271,'Docencia y Profesorado Universi'!$G:$H,2,FALSE),IFERROR(VLOOKUP(D271,'Estudiantes y Graduados'!$G:$H,2,FALSE),IFERROR(VLOOKUP(D271,'10Gestion Administrativa'!$G:$H,2,FALSE),IFERROR(VLOOKUP(D271,'Gestión Académica'!$G:$H,2,FALSE),IFERROR(VLOOKUP(D271,'Aseguramiento de la Calidad'!$G:$H,2,FALSE),IFERROR(VLOOKUP(D271,'Gestión del Conocimiento'!$G:$H,2,FALSE),IFERROR(VLOOKUP(D271,'Gobernabilidad y Procesos...'!$G:$H,2,FALSE),IFERROR(VLOOKUP(D271,'Gestión del Talento Humano'!$G:$H,2,FALSE),IFERROR(VLOOKUP(D271,'Internacionalización de la E.S.'!$G:$H,2,FALSE),IFERROR(VLOOKUP(D271,'Cultura de Innovación Insti...'!$G:$H,2,FALSE),VLOOKUP(D271,'Lo Esencial de la Reforma Univ.'!$G:$H,2,0))))))))))))))</f>
        <v>2. Instituir la Semana de la identidad  e interculturalidad.</v>
      </c>
      <c r="D272" s="31"/>
      <c r="E272" s="87"/>
      <c r="F272" s="87"/>
      <c r="G272" s="87"/>
      <c r="H272" s="70"/>
      <c r="I272" s="70"/>
      <c r="J272" s="70"/>
      <c r="K272" s="106"/>
    </row>
    <row r="273" spans="3:11" ht="15.75" thickBot="1">
      <c r="F273" s="87"/>
      <c r="G273" s="70"/>
      <c r="H273" s="70"/>
      <c r="I273" s="70"/>
    </row>
    <row r="274" spans="3:11" ht="30.75" thickBot="1">
      <c r="C274" s="123" t="s">
        <v>44</v>
      </c>
      <c r="D274" s="123" t="s">
        <v>55</v>
      </c>
      <c r="E274" s="130" t="s">
        <v>57</v>
      </c>
      <c r="F274" s="129" t="s">
        <v>27</v>
      </c>
      <c r="G274" s="127" t="s">
        <v>133</v>
      </c>
      <c r="H274" s="130" t="s">
        <v>46</v>
      </c>
      <c r="I274" s="127" t="s">
        <v>134</v>
      </c>
      <c r="J274" s="127" t="s">
        <v>412</v>
      </c>
      <c r="K274" s="127" t="s">
        <v>413</v>
      </c>
    </row>
    <row r="275" spans="3:11">
      <c r="C275" s="215" t="s">
        <v>443</v>
      </c>
      <c r="D275" s="301"/>
      <c r="E275" s="302">
        <f>HLOOKUP(C275,$AH$2:$BU$3,2,0)</f>
        <v>620</v>
      </c>
      <c r="F275" s="91">
        <f t="shared" ref="F275:F309" si="14">D275*E275</f>
        <v>0</v>
      </c>
      <c r="G275" s="155"/>
      <c r="H275" s="136"/>
      <c r="I275" s="124" t="e">
        <f>VLOOKUP(H275,Presupuesto!$B$11:$C$565,2,0)</f>
        <v>#N/A</v>
      </c>
      <c r="J275" s="213" t="s">
        <v>1372</v>
      </c>
      <c r="K275" s="92" t="s">
        <v>396</v>
      </c>
    </row>
    <row r="276" spans="3:11">
      <c r="C276" s="135" t="s">
        <v>2227</v>
      </c>
      <c r="D276" s="303">
        <v>10</v>
      </c>
      <c r="E276" s="304">
        <v>1800</v>
      </c>
      <c r="F276" s="91">
        <f t="shared" si="14"/>
        <v>18000</v>
      </c>
      <c r="G276" s="155" t="s">
        <v>131</v>
      </c>
      <c r="H276" s="136" t="s">
        <v>667</v>
      </c>
      <c r="I276" s="124" t="str">
        <f>VLOOKUP(H276,Presupuesto!$B$11:$C$565,2,0)</f>
        <v>OTROS ALQUILERES</v>
      </c>
      <c r="J276" s="92" t="s">
        <v>1375</v>
      </c>
      <c r="K276" s="92" t="s">
        <v>405</v>
      </c>
    </row>
    <row r="277" spans="3:11">
      <c r="C277" s="135" t="s">
        <v>2233</v>
      </c>
      <c r="D277" s="303">
        <v>1</v>
      </c>
      <c r="E277" s="304">
        <v>10000</v>
      </c>
      <c r="F277" s="91">
        <f t="shared" si="14"/>
        <v>10000</v>
      </c>
      <c r="G277" s="155" t="s">
        <v>131</v>
      </c>
      <c r="H277" s="136" t="s">
        <v>945</v>
      </c>
      <c r="I277" s="124" t="str">
        <f>VLOOKUP(H277,Presupuesto!$B$11:$C$565,2,0)</f>
        <v>ELEMENTOS DE LIMPIEZA</v>
      </c>
      <c r="J277" s="92" t="s">
        <v>1375</v>
      </c>
      <c r="K277" s="92" t="s">
        <v>405</v>
      </c>
    </row>
    <row r="278" spans="3:11">
      <c r="C278" s="135" t="s">
        <v>2234</v>
      </c>
      <c r="D278" s="303">
        <v>1</v>
      </c>
      <c r="E278" s="304">
        <v>20000</v>
      </c>
      <c r="F278" s="91">
        <f t="shared" si="14"/>
        <v>20000</v>
      </c>
      <c r="G278" s="155" t="s">
        <v>131</v>
      </c>
      <c r="H278" s="136" t="s">
        <v>798</v>
      </c>
      <c r="I278" s="124" t="str">
        <f>VLOOKUP(H278,Presupuesto!$B$11:$C$565,2,0)</f>
        <v>ALIMENTOS B EBIDAS PARA PERSONAS</v>
      </c>
      <c r="J278" s="92" t="s">
        <v>1375</v>
      </c>
      <c r="K278" s="92" t="s">
        <v>405</v>
      </c>
    </row>
    <row r="279" spans="3:11">
      <c r="C279" s="135" t="s">
        <v>2235</v>
      </c>
      <c r="D279" s="303">
        <v>1</v>
      </c>
      <c r="E279" s="304">
        <v>5000</v>
      </c>
      <c r="F279" s="91">
        <f t="shared" si="14"/>
        <v>5000</v>
      </c>
      <c r="G279" s="155" t="s">
        <v>131</v>
      </c>
      <c r="H279" s="136" t="s">
        <v>723</v>
      </c>
      <c r="I279" s="124" t="str">
        <f>VLOOKUP(H279,Presupuesto!$B$11:$C$565,2,0)</f>
        <v>SERVICIOS DE IMPRENTA PUBLIC.Y REPRODUCCION</v>
      </c>
      <c r="J279" s="92" t="s">
        <v>1375</v>
      </c>
      <c r="K279" s="92" t="s">
        <v>405</v>
      </c>
    </row>
    <row r="280" spans="3:11">
      <c r="C280" s="135"/>
      <c r="D280" s="303"/>
      <c r="E280" s="304"/>
      <c r="F280" s="91">
        <f t="shared" si="14"/>
        <v>0</v>
      </c>
      <c r="G280" s="155"/>
      <c r="H280" s="136"/>
      <c r="I280" s="124" t="e">
        <f>VLOOKUP(H280,Presupuesto!$B$11:$C$565,2,0)</f>
        <v>#N/A</v>
      </c>
      <c r="J280" s="92" t="str">
        <f t="shared" ref="J280:J308" si="15">$J$17</f>
        <v>Docencia y Profesorado Universitario</v>
      </c>
      <c r="K280" s="92" t="s">
        <v>403</v>
      </c>
    </row>
    <row r="281" spans="3:11">
      <c r="C281" s="135"/>
      <c r="D281" s="303"/>
      <c r="E281" s="304"/>
      <c r="F281" s="91">
        <f t="shared" si="14"/>
        <v>0</v>
      </c>
      <c r="G281" s="155"/>
      <c r="H281" s="136"/>
      <c r="I281" s="124" t="e">
        <f>VLOOKUP(H281,Presupuesto!$B$11:$C$565,2,0)</f>
        <v>#N/A</v>
      </c>
      <c r="J281" s="92" t="str">
        <f t="shared" si="15"/>
        <v>Docencia y Profesorado Universitario</v>
      </c>
      <c r="K281" s="92" t="s">
        <v>414</v>
      </c>
    </row>
    <row r="282" spans="3:11">
      <c r="C282" s="135"/>
      <c r="D282" s="303"/>
      <c r="E282" s="304"/>
      <c r="F282" s="91">
        <f t="shared" si="14"/>
        <v>0</v>
      </c>
      <c r="G282" s="155"/>
      <c r="H282" s="136"/>
      <c r="I282" s="124" t="e">
        <f>VLOOKUP(H282,Presupuesto!$B$11:$C$565,2,0)</f>
        <v>#N/A</v>
      </c>
      <c r="J282" s="92" t="str">
        <f t="shared" si="15"/>
        <v>Docencia y Profesorado Universitario</v>
      </c>
      <c r="K282" s="92" t="s">
        <v>414</v>
      </c>
    </row>
    <row r="283" spans="3:11">
      <c r="C283" s="135"/>
      <c r="D283" s="303"/>
      <c r="E283" s="304"/>
      <c r="F283" s="91">
        <f t="shared" si="14"/>
        <v>0</v>
      </c>
      <c r="G283" s="155"/>
      <c r="H283" s="136"/>
      <c r="I283" s="124" t="e">
        <f>VLOOKUP(H283,Presupuesto!$B$11:$C$565,2,0)</f>
        <v>#N/A</v>
      </c>
      <c r="J283" s="92" t="str">
        <f t="shared" si="15"/>
        <v>Docencia y Profesorado Universitario</v>
      </c>
      <c r="K283" s="92" t="s">
        <v>414</v>
      </c>
    </row>
    <row r="284" spans="3:11">
      <c r="C284" s="135"/>
      <c r="D284" s="303"/>
      <c r="E284" s="304"/>
      <c r="F284" s="91">
        <f t="shared" si="14"/>
        <v>0</v>
      </c>
      <c r="G284" s="155"/>
      <c r="H284" s="136"/>
      <c r="I284" s="124" t="e">
        <f>VLOOKUP(H284,Presupuesto!$B$11:$C$565,2,0)</f>
        <v>#N/A</v>
      </c>
      <c r="J284" s="92" t="str">
        <f t="shared" si="15"/>
        <v>Docencia y Profesorado Universitario</v>
      </c>
      <c r="K284" s="92" t="s">
        <v>414</v>
      </c>
    </row>
    <row r="285" spans="3:11">
      <c r="C285" s="135"/>
      <c r="D285" s="303"/>
      <c r="E285" s="304"/>
      <c r="F285" s="91">
        <f t="shared" si="14"/>
        <v>0</v>
      </c>
      <c r="G285" s="155"/>
      <c r="H285" s="136"/>
      <c r="I285" s="124" t="e">
        <f>VLOOKUP(H285,Presupuesto!$B$11:$C$565,2,0)</f>
        <v>#N/A</v>
      </c>
      <c r="J285" s="92" t="str">
        <f t="shared" si="15"/>
        <v>Docencia y Profesorado Universitario</v>
      </c>
      <c r="K285" s="92" t="s">
        <v>414</v>
      </c>
    </row>
    <row r="286" spans="3:11">
      <c r="C286" s="135"/>
      <c r="D286" s="303"/>
      <c r="E286" s="304"/>
      <c r="F286" s="91">
        <f t="shared" si="14"/>
        <v>0</v>
      </c>
      <c r="G286" s="155"/>
      <c r="H286" s="136"/>
      <c r="I286" s="124" t="e">
        <f>VLOOKUP(H286,Presupuesto!$B$11:$C$565,2,0)</f>
        <v>#N/A</v>
      </c>
      <c r="J286" s="92" t="str">
        <f t="shared" si="15"/>
        <v>Docencia y Profesorado Universitario</v>
      </c>
      <c r="K286" s="92" t="s">
        <v>414</v>
      </c>
    </row>
    <row r="287" spans="3:11">
      <c r="C287" s="135"/>
      <c r="D287" s="303"/>
      <c r="E287" s="304"/>
      <c r="F287" s="91">
        <f t="shared" si="14"/>
        <v>0</v>
      </c>
      <c r="G287" s="155"/>
      <c r="H287" s="136"/>
      <c r="I287" s="124" t="e">
        <f>VLOOKUP(H287,Presupuesto!$B$11:$C$565,2,0)</f>
        <v>#N/A</v>
      </c>
      <c r="J287" s="92" t="str">
        <f t="shared" si="15"/>
        <v>Docencia y Profesorado Universitario</v>
      </c>
      <c r="K287" s="92" t="s">
        <v>414</v>
      </c>
    </row>
    <row r="288" spans="3:11">
      <c r="C288" s="135"/>
      <c r="D288" s="303"/>
      <c r="E288" s="304"/>
      <c r="F288" s="91">
        <f t="shared" si="14"/>
        <v>0</v>
      </c>
      <c r="G288" s="155"/>
      <c r="H288" s="136"/>
      <c r="I288" s="124" t="e">
        <f>VLOOKUP(H288,Presupuesto!$B$11:$C$565,2,0)</f>
        <v>#N/A</v>
      </c>
      <c r="J288" s="92" t="str">
        <f t="shared" si="15"/>
        <v>Docencia y Profesorado Universitario</v>
      </c>
      <c r="K288" s="92" t="s">
        <v>414</v>
      </c>
    </row>
    <row r="289" spans="3:11">
      <c r="C289" s="135"/>
      <c r="D289" s="303"/>
      <c r="E289" s="304"/>
      <c r="F289" s="91">
        <f t="shared" si="14"/>
        <v>0</v>
      </c>
      <c r="G289" s="155"/>
      <c r="H289" s="136"/>
      <c r="I289" s="124" t="e">
        <f>VLOOKUP(H289,Presupuesto!$B$11:$C$565,2,0)</f>
        <v>#N/A</v>
      </c>
      <c r="J289" s="92" t="str">
        <f t="shared" si="15"/>
        <v>Docencia y Profesorado Universitario</v>
      </c>
      <c r="K289" s="92" t="s">
        <v>414</v>
      </c>
    </row>
    <row r="290" spans="3:11">
      <c r="C290" s="135"/>
      <c r="D290" s="303"/>
      <c r="E290" s="304"/>
      <c r="F290" s="91">
        <f t="shared" si="14"/>
        <v>0</v>
      </c>
      <c r="G290" s="155"/>
      <c r="H290" s="136"/>
      <c r="I290" s="124" t="e">
        <f>VLOOKUP(H290,Presupuesto!$B$11:$C$565,2,0)</f>
        <v>#N/A</v>
      </c>
      <c r="J290" s="92" t="str">
        <f t="shared" si="15"/>
        <v>Docencia y Profesorado Universitario</v>
      </c>
      <c r="K290" s="92" t="s">
        <v>414</v>
      </c>
    </row>
    <row r="291" spans="3:11">
      <c r="C291" s="135"/>
      <c r="D291" s="303"/>
      <c r="E291" s="304"/>
      <c r="F291" s="91">
        <f t="shared" si="14"/>
        <v>0</v>
      </c>
      <c r="G291" s="155"/>
      <c r="H291" s="136"/>
      <c r="I291" s="124" t="e">
        <f>VLOOKUP(H291,Presupuesto!$B$11:$C$565,2,0)</f>
        <v>#N/A</v>
      </c>
      <c r="J291" s="92" t="str">
        <f t="shared" si="15"/>
        <v>Docencia y Profesorado Universitario</v>
      </c>
      <c r="K291" s="92" t="s">
        <v>414</v>
      </c>
    </row>
    <row r="292" spans="3:11">
      <c r="C292" s="135"/>
      <c r="D292" s="303"/>
      <c r="E292" s="304"/>
      <c r="F292" s="91">
        <f t="shared" si="14"/>
        <v>0</v>
      </c>
      <c r="G292" s="155"/>
      <c r="H292" s="136"/>
      <c r="I292" s="124" t="e">
        <f>VLOOKUP(H292,Presupuesto!$B$11:$C$565,2,0)</f>
        <v>#N/A</v>
      </c>
      <c r="J292" s="92" t="str">
        <f t="shared" si="15"/>
        <v>Docencia y Profesorado Universitario</v>
      </c>
      <c r="K292" s="92" t="s">
        <v>414</v>
      </c>
    </row>
    <row r="293" spans="3:11">
      <c r="C293" s="135"/>
      <c r="D293" s="303"/>
      <c r="E293" s="304"/>
      <c r="F293" s="91">
        <f t="shared" si="14"/>
        <v>0</v>
      </c>
      <c r="G293" s="155"/>
      <c r="H293" s="136"/>
      <c r="I293" s="124" t="e">
        <f>VLOOKUP(H293,Presupuesto!$B$11:$C$565,2,0)</f>
        <v>#N/A</v>
      </c>
      <c r="J293" s="92" t="str">
        <f t="shared" si="15"/>
        <v>Docencia y Profesorado Universitario</v>
      </c>
      <c r="K293" s="92" t="s">
        <v>414</v>
      </c>
    </row>
    <row r="294" spans="3:11">
      <c r="C294" s="135"/>
      <c r="D294" s="303"/>
      <c r="E294" s="304"/>
      <c r="F294" s="91">
        <f t="shared" si="14"/>
        <v>0</v>
      </c>
      <c r="G294" s="155"/>
      <c r="H294" s="136"/>
      <c r="I294" s="124" t="e">
        <f>VLOOKUP(H294,Presupuesto!$B$11:$C$565,2,0)</f>
        <v>#N/A</v>
      </c>
      <c r="J294" s="92" t="str">
        <f t="shared" si="15"/>
        <v>Docencia y Profesorado Universitario</v>
      </c>
      <c r="K294" s="92" t="s">
        <v>414</v>
      </c>
    </row>
    <row r="295" spans="3:11">
      <c r="C295" s="135"/>
      <c r="D295" s="303"/>
      <c r="E295" s="304"/>
      <c r="F295" s="91">
        <f t="shared" si="14"/>
        <v>0</v>
      </c>
      <c r="G295" s="155"/>
      <c r="H295" s="136"/>
      <c r="I295" s="124" t="e">
        <f>VLOOKUP(H295,Presupuesto!$B$11:$C$565,2,0)</f>
        <v>#N/A</v>
      </c>
      <c r="J295" s="92" t="str">
        <f t="shared" si="15"/>
        <v>Docencia y Profesorado Universitario</v>
      </c>
      <c r="K295" s="92" t="s">
        <v>414</v>
      </c>
    </row>
    <row r="296" spans="3:11">
      <c r="C296" s="135"/>
      <c r="D296" s="303"/>
      <c r="E296" s="304"/>
      <c r="F296" s="91">
        <f t="shared" si="14"/>
        <v>0</v>
      </c>
      <c r="G296" s="155"/>
      <c r="H296" s="136"/>
      <c r="I296" s="124" t="e">
        <f>VLOOKUP(H296,Presupuesto!$B$11:$C$565,2,0)</f>
        <v>#N/A</v>
      </c>
      <c r="J296" s="92" t="str">
        <f t="shared" si="15"/>
        <v>Docencia y Profesorado Universitario</v>
      </c>
      <c r="K296" s="92" t="s">
        <v>414</v>
      </c>
    </row>
    <row r="297" spans="3:11">
      <c r="C297" s="137"/>
      <c r="D297" s="303"/>
      <c r="E297" s="304"/>
      <c r="F297" s="91">
        <f t="shared" si="14"/>
        <v>0</v>
      </c>
      <c r="G297" s="155"/>
      <c r="H297" s="138"/>
      <c r="I297" s="124" t="e">
        <f>VLOOKUP(H297,Presupuesto!$B$11:$C$565,2,0)</f>
        <v>#N/A</v>
      </c>
      <c r="J297" s="92" t="str">
        <f t="shared" si="15"/>
        <v>Docencia y Profesorado Universitario</v>
      </c>
      <c r="K297" s="92" t="s">
        <v>414</v>
      </c>
    </row>
    <row r="298" spans="3:11">
      <c r="C298" s="137"/>
      <c r="D298" s="303"/>
      <c r="E298" s="304"/>
      <c r="F298" s="91">
        <f t="shared" si="14"/>
        <v>0</v>
      </c>
      <c r="G298" s="155"/>
      <c r="H298" s="138"/>
      <c r="I298" s="124" t="e">
        <f>VLOOKUP(H298,Presupuesto!$B$11:$C$565,2,0)</f>
        <v>#N/A</v>
      </c>
      <c r="J298" s="92" t="str">
        <f t="shared" si="15"/>
        <v>Docencia y Profesorado Universitario</v>
      </c>
      <c r="K298" s="92" t="s">
        <v>414</v>
      </c>
    </row>
    <row r="299" spans="3:11">
      <c r="C299" s="137"/>
      <c r="D299" s="303"/>
      <c r="E299" s="304"/>
      <c r="F299" s="91">
        <f t="shared" si="14"/>
        <v>0</v>
      </c>
      <c r="G299" s="155"/>
      <c r="H299" s="138"/>
      <c r="I299" s="124" t="e">
        <f>VLOOKUP(H299,Presupuesto!$B$11:$C$565,2,0)</f>
        <v>#N/A</v>
      </c>
      <c r="J299" s="92" t="str">
        <f t="shared" si="15"/>
        <v>Docencia y Profesorado Universitario</v>
      </c>
      <c r="K299" s="92" t="s">
        <v>414</v>
      </c>
    </row>
    <row r="300" spans="3:11">
      <c r="C300" s="137"/>
      <c r="D300" s="303"/>
      <c r="E300" s="304"/>
      <c r="F300" s="91">
        <f t="shared" si="14"/>
        <v>0</v>
      </c>
      <c r="G300" s="155"/>
      <c r="H300" s="138"/>
      <c r="I300" s="124" t="e">
        <f>VLOOKUP(H300,Presupuesto!$B$11:$C$565,2,0)</f>
        <v>#N/A</v>
      </c>
      <c r="J300" s="92" t="str">
        <f t="shared" si="15"/>
        <v>Docencia y Profesorado Universitario</v>
      </c>
      <c r="K300" s="92" t="s">
        <v>414</v>
      </c>
    </row>
    <row r="301" spans="3:11">
      <c r="C301" s="137"/>
      <c r="D301" s="303"/>
      <c r="E301" s="304"/>
      <c r="F301" s="91">
        <f t="shared" si="14"/>
        <v>0</v>
      </c>
      <c r="G301" s="155"/>
      <c r="H301" s="138"/>
      <c r="I301" s="124" t="e">
        <f>VLOOKUP(H301,Presupuesto!$B$11:$C$565,2,0)</f>
        <v>#N/A</v>
      </c>
      <c r="J301" s="92" t="str">
        <f t="shared" si="15"/>
        <v>Docencia y Profesorado Universitario</v>
      </c>
      <c r="K301" s="92" t="s">
        <v>414</v>
      </c>
    </row>
    <row r="302" spans="3:11">
      <c r="C302" s="137"/>
      <c r="D302" s="303"/>
      <c r="E302" s="304"/>
      <c r="F302" s="91">
        <f t="shared" si="14"/>
        <v>0</v>
      </c>
      <c r="G302" s="155"/>
      <c r="H302" s="138"/>
      <c r="I302" s="124" t="e">
        <f>VLOOKUP(H302,Presupuesto!$B$11:$C$565,2,0)</f>
        <v>#N/A</v>
      </c>
      <c r="J302" s="92" t="str">
        <f t="shared" si="15"/>
        <v>Docencia y Profesorado Universitario</v>
      </c>
      <c r="K302" s="92" t="s">
        <v>414</v>
      </c>
    </row>
    <row r="303" spans="3:11">
      <c r="C303" s="137"/>
      <c r="D303" s="303"/>
      <c r="E303" s="304"/>
      <c r="F303" s="91">
        <f t="shared" si="14"/>
        <v>0</v>
      </c>
      <c r="G303" s="155"/>
      <c r="H303" s="138"/>
      <c r="I303" s="124" t="e">
        <f>VLOOKUP(H303,Presupuesto!$B$11:$C$565,2,0)</f>
        <v>#N/A</v>
      </c>
      <c r="J303" s="92" t="str">
        <f t="shared" si="15"/>
        <v>Docencia y Profesorado Universitario</v>
      </c>
      <c r="K303" s="92" t="s">
        <v>414</v>
      </c>
    </row>
    <row r="304" spans="3:11">
      <c r="C304" s="137"/>
      <c r="D304" s="303"/>
      <c r="E304" s="304"/>
      <c r="F304" s="91">
        <f t="shared" si="14"/>
        <v>0</v>
      </c>
      <c r="G304" s="155"/>
      <c r="H304" s="138"/>
      <c r="I304" s="124" t="e">
        <f>VLOOKUP(H304,Presupuesto!$B$11:$C$565,2,0)</f>
        <v>#N/A</v>
      </c>
      <c r="J304" s="92" t="str">
        <f t="shared" si="15"/>
        <v>Docencia y Profesorado Universitario</v>
      </c>
      <c r="K304" s="92" t="s">
        <v>414</v>
      </c>
    </row>
    <row r="305" spans="3:11">
      <c r="C305" s="139"/>
      <c r="D305" s="303"/>
      <c r="E305" s="304"/>
      <c r="F305" s="91">
        <f t="shared" si="14"/>
        <v>0</v>
      </c>
      <c r="G305" s="155"/>
      <c r="H305" s="140"/>
      <c r="I305" s="124" t="e">
        <f>VLOOKUP(H305,Presupuesto!$B$11:$C$565,2,0)</f>
        <v>#N/A</v>
      </c>
      <c r="J305" s="92" t="str">
        <f t="shared" si="15"/>
        <v>Docencia y Profesorado Universitario</v>
      </c>
      <c r="K305" s="92" t="s">
        <v>405</v>
      </c>
    </row>
    <row r="306" spans="3:11">
      <c r="C306" s="139"/>
      <c r="D306" s="303"/>
      <c r="E306" s="304"/>
      <c r="F306" s="91">
        <f t="shared" si="14"/>
        <v>0</v>
      </c>
      <c r="G306" s="155"/>
      <c r="H306" s="140"/>
      <c r="I306" s="124" t="e">
        <f>VLOOKUP(H306,Presupuesto!$B$11:$C$565,2,0)</f>
        <v>#N/A</v>
      </c>
      <c r="J306" s="92" t="str">
        <f t="shared" si="15"/>
        <v>Docencia y Profesorado Universitario</v>
      </c>
      <c r="K306" s="92" t="s">
        <v>414</v>
      </c>
    </row>
    <row r="307" spans="3:11">
      <c r="C307" s="139"/>
      <c r="D307" s="303"/>
      <c r="E307" s="304"/>
      <c r="F307" s="91">
        <f t="shared" si="14"/>
        <v>0</v>
      </c>
      <c r="G307" s="155"/>
      <c r="H307" s="140"/>
      <c r="I307" s="124" t="e">
        <f>VLOOKUP(H307,Presupuesto!$B$11:$C$565,2,0)</f>
        <v>#N/A</v>
      </c>
      <c r="J307" s="92" t="str">
        <f t="shared" si="15"/>
        <v>Docencia y Profesorado Universitario</v>
      </c>
      <c r="K307" s="92" t="s">
        <v>414</v>
      </c>
    </row>
    <row r="308" spans="3:11">
      <c r="C308" s="139"/>
      <c r="D308" s="303"/>
      <c r="E308" s="304"/>
      <c r="F308" s="91">
        <f t="shared" si="14"/>
        <v>0</v>
      </c>
      <c r="G308" s="155"/>
      <c r="H308" s="140"/>
      <c r="I308" s="124" t="e">
        <f>VLOOKUP(H308,Presupuesto!$B$11:$C$565,2,0)</f>
        <v>#N/A</v>
      </c>
      <c r="J308" s="92" t="str">
        <f t="shared" si="15"/>
        <v>Docencia y Profesorado Universitario</v>
      </c>
      <c r="K308" s="92" t="s">
        <v>414</v>
      </c>
    </row>
    <row r="309" spans="3:11" ht="15.75" thickBot="1">
      <c r="C309" s="141"/>
      <c r="D309" s="305"/>
      <c r="E309" s="306"/>
      <c r="F309" s="99">
        <f t="shared" si="14"/>
        <v>0</v>
      </c>
      <c r="G309" s="156"/>
      <c r="H309" s="142"/>
      <c r="I309" s="126" t="e">
        <f>VLOOKUP(H309,Presupuesto!$B$11:$C$565,2,0)</f>
        <v>#N/A</v>
      </c>
      <c r="J309" s="100" t="str">
        <f>$J$20</f>
        <v>Docencia y Profesorado Universitario</v>
      </c>
      <c r="K309" s="118" t="s">
        <v>396</v>
      </c>
    </row>
    <row r="310" spans="3:11" ht="15.75" thickBot="1"/>
    <row r="311" spans="3:11" ht="15.75" thickBot="1">
      <c r="C311" s="151" t="s">
        <v>53</v>
      </c>
      <c r="D311" s="102">
        <f>SUM(F318:F352)</f>
        <v>44000</v>
      </c>
      <c r="F311" s="69"/>
      <c r="G311" s="73"/>
      <c r="H311" s="69"/>
      <c r="I311" s="69"/>
    </row>
    <row r="312" spans="3:11">
      <c r="C312" s="69"/>
      <c r="D312" s="31"/>
      <c r="E312" s="87"/>
      <c r="F312" s="87"/>
      <c r="G312" s="87"/>
      <c r="H312" s="70"/>
      <c r="I312" s="70"/>
      <c r="J312" s="70"/>
      <c r="K312" s="106"/>
    </row>
    <row r="313" spans="3:11">
      <c r="C313" s="69"/>
      <c r="D313" s="31"/>
      <c r="E313" s="87"/>
      <c r="F313" s="87"/>
      <c r="G313" s="87"/>
      <c r="H313" s="70"/>
      <c r="I313" s="70"/>
      <c r="J313" s="70"/>
      <c r="K313" s="106"/>
    </row>
    <row r="314" spans="3:11" ht="15.75">
      <c r="C314" s="199" t="s">
        <v>394</v>
      </c>
      <c r="D314" s="200" t="s">
        <v>2126</v>
      </c>
      <c r="E314" s="87"/>
      <c r="F314" s="87"/>
      <c r="G314" s="87"/>
      <c r="H314" s="70"/>
      <c r="I314" s="70"/>
      <c r="J314" s="70"/>
      <c r="K314" s="106"/>
    </row>
    <row r="315" spans="3:11" ht="18.75">
      <c r="C315" s="203" t="str">
        <f>IFERROR(VLOOKUP(D314,'Desarrollo e Innov. Curricular'!$G:$H,2,FALSE),IFERROR(VLOOKUP(D314,'Investigación Científica'!$G:$H,2,FALSE),IFERROR(VLOOKUP(D314,'Vinculación Univ. Sociedad'!$G:$H,2,FALSE),IFERROR(VLOOKUP(D314,'Docencia y Profesorado Universi'!$G:$H,2,FALSE),IFERROR(VLOOKUP(D314,'Estudiantes y Graduados'!$G:$H,2,FALSE),IFERROR(VLOOKUP(D314,'10Gestion Administrativa'!$G:$H,2,FALSE),IFERROR(VLOOKUP(D314,'Gestión Académica'!$G:$H,2,FALSE),IFERROR(VLOOKUP(D314,'Aseguramiento de la Calidad'!$G:$H,2,FALSE),IFERROR(VLOOKUP(D314,'Gestión del Conocimiento'!$G:$H,2,FALSE),IFERROR(VLOOKUP(D314,'Gobernabilidad y Procesos...'!$G:$H,2,FALSE),IFERROR(VLOOKUP(D314,'Gestión del Talento Humano'!$G:$H,2,FALSE),IFERROR(VLOOKUP(D314,'Internacionalización de la E.S.'!$G:$H,2,FALSE),IFERROR(VLOOKUP(D314,'Cultura de Innovación Insti...'!$G:$H,2,FALSE),VLOOKUP(D314,'Lo Esencial de la Reforma Univ.'!$G:$H,2,0))))))))))))))</f>
        <v>2. Instituir la Semana de la identidad  e interculturalidad.</v>
      </c>
      <c r="D315" s="31"/>
      <c r="E315" s="87"/>
      <c r="F315" s="87"/>
      <c r="G315" s="87"/>
      <c r="H315" s="70"/>
      <c r="I315" s="70"/>
      <c r="J315" s="70"/>
      <c r="K315" s="106"/>
    </row>
    <row r="316" spans="3:11" ht="15.75" thickBot="1">
      <c r="F316" s="87"/>
      <c r="G316" s="70"/>
      <c r="H316" s="70"/>
      <c r="I316" s="70"/>
    </row>
    <row r="317" spans="3:11" ht="30.75" thickBot="1">
      <c r="C317" s="123" t="s">
        <v>44</v>
      </c>
      <c r="D317" s="123" t="s">
        <v>55</v>
      </c>
      <c r="E317" s="130" t="s">
        <v>57</v>
      </c>
      <c r="F317" s="129" t="s">
        <v>27</v>
      </c>
      <c r="G317" s="127" t="s">
        <v>133</v>
      </c>
      <c r="H317" s="130" t="s">
        <v>46</v>
      </c>
      <c r="I317" s="127" t="s">
        <v>134</v>
      </c>
      <c r="J317" s="127" t="s">
        <v>412</v>
      </c>
      <c r="K317" s="127" t="s">
        <v>413</v>
      </c>
    </row>
    <row r="318" spans="3:11">
      <c r="C318" s="215" t="s">
        <v>443</v>
      </c>
      <c r="D318" s="301"/>
      <c r="E318" s="302">
        <f>HLOOKUP(C318,$AH$2:$BU$3,2,0)</f>
        <v>620</v>
      </c>
      <c r="F318" s="91">
        <f t="shared" ref="F318:F352" si="16">D318*E318</f>
        <v>0</v>
      </c>
      <c r="G318" s="155"/>
      <c r="H318" s="136"/>
      <c r="I318" s="124" t="e">
        <f>VLOOKUP(H318,Presupuesto!$B$11:$C$565,2,0)</f>
        <v>#N/A</v>
      </c>
      <c r="J318" s="213" t="s">
        <v>1372</v>
      </c>
      <c r="K318" s="92" t="s">
        <v>396</v>
      </c>
    </row>
    <row r="319" spans="3:11">
      <c r="C319" s="135" t="s">
        <v>2236</v>
      </c>
      <c r="D319" s="303">
        <v>150</v>
      </c>
      <c r="E319" s="304">
        <v>200</v>
      </c>
      <c r="F319" s="91">
        <f t="shared" si="16"/>
        <v>30000</v>
      </c>
      <c r="G319" s="155" t="s">
        <v>131</v>
      </c>
      <c r="H319" s="136" t="s">
        <v>798</v>
      </c>
      <c r="I319" s="124" t="str">
        <f>VLOOKUP(H319,Presupuesto!$B$11:$C$565,2,0)</f>
        <v>ALIMENTOS B EBIDAS PARA PERSONAS</v>
      </c>
      <c r="J319" s="92" t="s">
        <v>1375</v>
      </c>
      <c r="K319" s="92" t="s">
        <v>399</v>
      </c>
    </row>
    <row r="320" spans="3:11">
      <c r="C320" s="135" t="s">
        <v>2237</v>
      </c>
      <c r="D320" s="303">
        <v>3</v>
      </c>
      <c r="E320" s="304">
        <v>2000</v>
      </c>
      <c r="F320" s="91">
        <f t="shared" si="16"/>
        <v>6000</v>
      </c>
      <c r="G320" s="155" t="s">
        <v>131</v>
      </c>
      <c r="H320" s="136" t="s">
        <v>667</v>
      </c>
      <c r="I320" s="124" t="str">
        <f>VLOOKUP(H320,Presupuesto!$B$11:$C$565,2,0)</f>
        <v>OTROS ALQUILERES</v>
      </c>
      <c r="J320" s="92" t="s">
        <v>1375</v>
      </c>
      <c r="K320" s="92" t="s">
        <v>399</v>
      </c>
    </row>
    <row r="321" spans="3:11">
      <c r="C321" s="135" t="s">
        <v>2238</v>
      </c>
      <c r="D321" s="303">
        <v>100</v>
      </c>
      <c r="E321" s="304">
        <v>30</v>
      </c>
      <c r="F321" s="91">
        <f t="shared" si="16"/>
        <v>3000</v>
      </c>
      <c r="G321" s="155" t="s">
        <v>131</v>
      </c>
      <c r="H321" s="136" t="s">
        <v>723</v>
      </c>
      <c r="I321" s="124" t="str">
        <f>VLOOKUP(H321,Presupuesto!$B$11:$C$565,2,0)</f>
        <v>SERVICIOS DE IMPRENTA PUBLIC.Y REPRODUCCION</v>
      </c>
      <c r="J321" s="92" t="s">
        <v>1375</v>
      </c>
      <c r="K321" s="92" t="s">
        <v>399</v>
      </c>
    </row>
    <row r="322" spans="3:11">
      <c r="C322" s="135" t="s">
        <v>2239</v>
      </c>
      <c r="D322" s="303">
        <v>2</v>
      </c>
      <c r="E322" s="304">
        <v>1500</v>
      </c>
      <c r="F322" s="91">
        <f t="shared" si="16"/>
        <v>3000</v>
      </c>
      <c r="G322" s="155" t="s">
        <v>131</v>
      </c>
      <c r="H322" s="136" t="s">
        <v>786</v>
      </c>
      <c r="I322" s="124" t="str">
        <f>VLOOKUP(H322,Presupuesto!$B$11:$C$565,2,0)</f>
        <v>SERVICIOS CEREMONIAL Y PROTOCOLO</v>
      </c>
      <c r="J322" s="92" t="s">
        <v>1375</v>
      </c>
      <c r="K322" s="92" t="s">
        <v>399</v>
      </c>
    </row>
    <row r="323" spans="3:11">
      <c r="C323" s="135" t="s">
        <v>2791</v>
      </c>
      <c r="D323" s="303">
        <v>2</v>
      </c>
      <c r="E323" s="304">
        <v>1000</v>
      </c>
      <c r="F323" s="91">
        <f t="shared" si="16"/>
        <v>2000</v>
      </c>
      <c r="G323" s="155" t="s">
        <v>131</v>
      </c>
      <c r="H323" s="136" t="s">
        <v>723</v>
      </c>
      <c r="I323" s="124" t="str">
        <f>VLOOKUP(H323,Presupuesto!$B$11:$C$565,2,0)</f>
        <v>SERVICIOS DE IMPRENTA PUBLIC.Y REPRODUCCION</v>
      </c>
      <c r="J323" s="92" t="s">
        <v>1375</v>
      </c>
      <c r="K323" s="92" t="s">
        <v>399</v>
      </c>
    </row>
    <row r="324" spans="3:11">
      <c r="C324" s="135"/>
      <c r="D324" s="303"/>
      <c r="E324" s="304"/>
      <c r="F324" s="91">
        <f t="shared" si="16"/>
        <v>0</v>
      </c>
      <c r="G324" s="155"/>
      <c r="H324" s="136"/>
      <c r="I324" s="124" t="e">
        <f>VLOOKUP(H324,Presupuesto!$B$11:$C$565,2,0)</f>
        <v>#N/A</v>
      </c>
      <c r="J324" s="92" t="str">
        <f t="shared" ref="J324:J351" si="17">$J$17</f>
        <v>Docencia y Profesorado Universitario</v>
      </c>
      <c r="K324" s="92" t="s">
        <v>414</v>
      </c>
    </row>
    <row r="325" spans="3:11">
      <c r="C325" s="135"/>
      <c r="D325" s="303"/>
      <c r="E325" s="304"/>
      <c r="F325" s="91">
        <f t="shared" si="16"/>
        <v>0</v>
      </c>
      <c r="G325" s="155"/>
      <c r="H325" s="136"/>
      <c r="I325" s="124" t="e">
        <f>VLOOKUP(H325,Presupuesto!$B$11:$C$565,2,0)</f>
        <v>#N/A</v>
      </c>
      <c r="J325" s="92" t="str">
        <f t="shared" si="17"/>
        <v>Docencia y Profesorado Universitario</v>
      </c>
      <c r="K325" s="92" t="s">
        <v>414</v>
      </c>
    </row>
    <row r="326" spans="3:11">
      <c r="C326" s="135"/>
      <c r="D326" s="303"/>
      <c r="E326" s="304"/>
      <c r="F326" s="91">
        <f t="shared" si="16"/>
        <v>0</v>
      </c>
      <c r="G326" s="155"/>
      <c r="H326" s="136"/>
      <c r="I326" s="124" t="e">
        <f>VLOOKUP(H326,Presupuesto!$B$11:$C$565,2,0)</f>
        <v>#N/A</v>
      </c>
      <c r="J326" s="92" t="str">
        <f t="shared" si="17"/>
        <v>Docencia y Profesorado Universitario</v>
      </c>
      <c r="K326" s="92" t="s">
        <v>414</v>
      </c>
    </row>
    <row r="327" spans="3:11">
      <c r="C327" s="135"/>
      <c r="D327" s="303"/>
      <c r="E327" s="304"/>
      <c r="F327" s="91">
        <f t="shared" si="16"/>
        <v>0</v>
      </c>
      <c r="G327" s="155"/>
      <c r="H327" s="136"/>
      <c r="I327" s="124" t="e">
        <f>VLOOKUP(H327,Presupuesto!$B$11:$C$565,2,0)</f>
        <v>#N/A</v>
      </c>
      <c r="J327" s="92" t="str">
        <f t="shared" si="17"/>
        <v>Docencia y Profesorado Universitario</v>
      </c>
      <c r="K327" s="92" t="s">
        <v>414</v>
      </c>
    </row>
    <row r="328" spans="3:11">
      <c r="C328" s="135"/>
      <c r="D328" s="303"/>
      <c r="E328" s="304"/>
      <c r="F328" s="91">
        <f t="shared" si="16"/>
        <v>0</v>
      </c>
      <c r="G328" s="155"/>
      <c r="H328" s="136"/>
      <c r="I328" s="124" t="e">
        <f>VLOOKUP(H328,Presupuesto!$B$11:$C$565,2,0)</f>
        <v>#N/A</v>
      </c>
      <c r="J328" s="92" t="str">
        <f t="shared" si="17"/>
        <v>Docencia y Profesorado Universitario</v>
      </c>
      <c r="K328" s="92" t="s">
        <v>414</v>
      </c>
    </row>
    <row r="329" spans="3:11">
      <c r="C329" s="135"/>
      <c r="D329" s="303"/>
      <c r="E329" s="304"/>
      <c r="F329" s="91">
        <f t="shared" si="16"/>
        <v>0</v>
      </c>
      <c r="G329" s="155"/>
      <c r="H329" s="136"/>
      <c r="I329" s="124" t="e">
        <f>VLOOKUP(H329,Presupuesto!$B$11:$C$565,2,0)</f>
        <v>#N/A</v>
      </c>
      <c r="J329" s="92" t="str">
        <f t="shared" si="17"/>
        <v>Docencia y Profesorado Universitario</v>
      </c>
      <c r="K329" s="92" t="s">
        <v>414</v>
      </c>
    </row>
    <row r="330" spans="3:11">
      <c r="C330" s="135"/>
      <c r="D330" s="303"/>
      <c r="E330" s="304"/>
      <c r="F330" s="91">
        <f t="shared" si="16"/>
        <v>0</v>
      </c>
      <c r="G330" s="155"/>
      <c r="H330" s="136"/>
      <c r="I330" s="124" t="e">
        <f>VLOOKUP(H330,Presupuesto!$B$11:$C$565,2,0)</f>
        <v>#N/A</v>
      </c>
      <c r="J330" s="92" t="str">
        <f t="shared" si="17"/>
        <v>Docencia y Profesorado Universitario</v>
      </c>
      <c r="K330" s="92" t="s">
        <v>414</v>
      </c>
    </row>
    <row r="331" spans="3:11">
      <c r="C331" s="135"/>
      <c r="D331" s="303"/>
      <c r="E331" s="304"/>
      <c r="F331" s="91">
        <f t="shared" si="16"/>
        <v>0</v>
      </c>
      <c r="G331" s="155"/>
      <c r="H331" s="136"/>
      <c r="I331" s="124" t="e">
        <f>VLOOKUP(H331,Presupuesto!$B$11:$C$565,2,0)</f>
        <v>#N/A</v>
      </c>
      <c r="J331" s="92" t="str">
        <f t="shared" si="17"/>
        <v>Docencia y Profesorado Universitario</v>
      </c>
      <c r="K331" s="92" t="s">
        <v>414</v>
      </c>
    </row>
    <row r="332" spans="3:11">
      <c r="C332" s="135"/>
      <c r="D332" s="303"/>
      <c r="E332" s="304"/>
      <c r="F332" s="91">
        <f t="shared" si="16"/>
        <v>0</v>
      </c>
      <c r="G332" s="155"/>
      <c r="H332" s="136"/>
      <c r="I332" s="124" t="e">
        <f>VLOOKUP(H332,Presupuesto!$B$11:$C$565,2,0)</f>
        <v>#N/A</v>
      </c>
      <c r="J332" s="92" t="str">
        <f t="shared" si="17"/>
        <v>Docencia y Profesorado Universitario</v>
      </c>
      <c r="K332" s="92" t="s">
        <v>414</v>
      </c>
    </row>
    <row r="333" spans="3:11">
      <c r="C333" s="135"/>
      <c r="D333" s="303"/>
      <c r="E333" s="304"/>
      <c r="F333" s="91">
        <f t="shared" si="16"/>
        <v>0</v>
      </c>
      <c r="G333" s="155"/>
      <c r="H333" s="136"/>
      <c r="I333" s="124" t="e">
        <f>VLOOKUP(H333,Presupuesto!$B$11:$C$565,2,0)</f>
        <v>#N/A</v>
      </c>
      <c r="J333" s="92" t="str">
        <f t="shared" si="17"/>
        <v>Docencia y Profesorado Universitario</v>
      </c>
      <c r="K333" s="92" t="s">
        <v>414</v>
      </c>
    </row>
    <row r="334" spans="3:11">
      <c r="C334" s="135"/>
      <c r="D334" s="303"/>
      <c r="E334" s="304"/>
      <c r="F334" s="91">
        <f t="shared" si="16"/>
        <v>0</v>
      </c>
      <c r="G334" s="155"/>
      <c r="H334" s="136"/>
      <c r="I334" s="124" t="e">
        <f>VLOOKUP(H334,Presupuesto!$B$11:$C$565,2,0)</f>
        <v>#N/A</v>
      </c>
      <c r="J334" s="92" t="str">
        <f t="shared" si="17"/>
        <v>Docencia y Profesorado Universitario</v>
      </c>
      <c r="K334" s="92" t="s">
        <v>414</v>
      </c>
    </row>
    <row r="335" spans="3:11">
      <c r="C335" s="135"/>
      <c r="D335" s="303"/>
      <c r="E335" s="304"/>
      <c r="F335" s="91">
        <f t="shared" si="16"/>
        <v>0</v>
      </c>
      <c r="G335" s="155"/>
      <c r="H335" s="136"/>
      <c r="I335" s="124" t="e">
        <f>VLOOKUP(H335,Presupuesto!$B$11:$C$565,2,0)</f>
        <v>#N/A</v>
      </c>
      <c r="J335" s="92" t="str">
        <f t="shared" si="17"/>
        <v>Docencia y Profesorado Universitario</v>
      </c>
      <c r="K335" s="92" t="s">
        <v>414</v>
      </c>
    </row>
    <row r="336" spans="3:11">
      <c r="C336" s="135"/>
      <c r="D336" s="303"/>
      <c r="E336" s="304"/>
      <c r="F336" s="91">
        <f t="shared" si="16"/>
        <v>0</v>
      </c>
      <c r="G336" s="155"/>
      <c r="H336" s="136"/>
      <c r="I336" s="124" t="e">
        <f>VLOOKUP(H336,Presupuesto!$B$11:$C$565,2,0)</f>
        <v>#N/A</v>
      </c>
      <c r="J336" s="92" t="str">
        <f t="shared" si="17"/>
        <v>Docencia y Profesorado Universitario</v>
      </c>
      <c r="K336" s="92" t="s">
        <v>414</v>
      </c>
    </row>
    <row r="337" spans="3:11">
      <c r="C337" s="135"/>
      <c r="D337" s="303"/>
      <c r="E337" s="304"/>
      <c r="F337" s="91">
        <f t="shared" si="16"/>
        <v>0</v>
      </c>
      <c r="G337" s="155"/>
      <c r="H337" s="136"/>
      <c r="I337" s="124" t="e">
        <f>VLOOKUP(H337,Presupuesto!$B$11:$C$565,2,0)</f>
        <v>#N/A</v>
      </c>
      <c r="J337" s="92" t="str">
        <f t="shared" si="17"/>
        <v>Docencia y Profesorado Universitario</v>
      </c>
      <c r="K337" s="92" t="s">
        <v>414</v>
      </c>
    </row>
    <row r="338" spans="3:11">
      <c r="C338" s="135"/>
      <c r="D338" s="303"/>
      <c r="E338" s="304"/>
      <c r="F338" s="91">
        <f t="shared" si="16"/>
        <v>0</v>
      </c>
      <c r="G338" s="155"/>
      <c r="H338" s="136"/>
      <c r="I338" s="124" t="e">
        <f>VLOOKUP(H338,Presupuesto!$B$11:$C$565,2,0)</f>
        <v>#N/A</v>
      </c>
      <c r="J338" s="92" t="str">
        <f t="shared" si="17"/>
        <v>Docencia y Profesorado Universitario</v>
      </c>
      <c r="K338" s="92" t="s">
        <v>414</v>
      </c>
    </row>
    <row r="339" spans="3:11">
      <c r="C339" s="135"/>
      <c r="D339" s="303"/>
      <c r="E339" s="304"/>
      <c r="F339" s="91">
        <f t="shared" si="16"/>
        <v>0</v>
      </c>
      <c r="G339" s="155"/>
      <c r="H339" s="136"/>
      <c r="I339" s="124" t="e">
        <f>VLOOKUP(H339,Presupuesto!$B$11:$C$565,2,0)</f>
        <v>#N/A</v>
      </c>
      <c r="J339" s="92" t="str">
        <f t="shared" si="17"/>
        <v>Docencia y Profesorado Universitario</v>
      </c>
      <c r="K339" s="92" t="s">
        <v>414</v>
      </c>
    </row>
    <row r="340" spans="3:11">
      <c r="C340" s="137"/>
      <c r="D340" s="303"/>
      <c r="E340" s="304"/>
      <c r="F340" s="91">
        <f t="shared" si="16"/>
        <v>0</v>
      </c>
      <c r="G340" s="155"/>
      <c r="H340" s="138"/>
      <c r="I340" s="124" t="e">
        <f>VLOOKUP(H340,Presupuesto!$B$11:$C$565,2,0)</f>
        <v>#N/A</v>
      </c>
      <c r="J340" s="92" t="str">
        <f t="shared" si="17"/>
        <v>Docencia y Profesorado Universitario</v>
      </c>
      <c r="K340" s="92" t="s">
        <v>414</v>
      </c>
    </row>
    <row r="341" spans="3:11">
      <c r="C341" s="137"/>
      <c r="D341" s="303"/>
      <c r="E341" s="304"/>
      <c r="F341" s="91">
        <f t="shared" si="16"/>
        <v>0</v>
      </c>
      <c r="G341" s="155"/>
      <c r="H341" s="138"/>
      <c r="I341" s="124" t="e">
        <f>VLOOKUP(H341,Presupuesto!$B$11:$C$565,2,0)</f>
        <v>#N/A</v>
      </c>
      <c r="J341" s="92" t="str">
        <f t="shared" si="17"/>
        <v>Docencia y Profesorado Universitario</v>
      </c>
      <c r="K341" s="92" t="s">
        <v>414</v>
      </c>
    </row>
    <row r="342" spans="3:11">
      <c r="C342" s="137"/>
      <c r="D342" s="303"/>
      <c r="E342" s="304"/>
      <c r="F342" s="91">
        <f t="shared" si="16"/>
        <v>0</v>
      </c>
      <c r="G342" s="155"/>
      <c r="H342" s="138"/>
      <c r="I342" s="124" t="e">
        <f>VLOOKUP(H342,Presupuesto!$B$11:$C$565,2,0)</f>
        <v>#N/A</v>
      </c>
      <c r="J342" s="92" t="str">
        <f t="shared" si="17"/>
        <v>Docencia y Profesorado Universitario</v>
      </c>
      <c r="K342" s="92" t="s">
        <v>414</v>
      </c>
    </row>
    <row r="343" spans="3:11">
      <c r="C343" s="137"/>
      <c r="D343" s="303"/>
      <c r="E343" s="304"/>
      <c r="F343" s="91">
        <f t="shared" si="16"/>
        <v>0</v>
      </c>
      <c r="G343" s="155"/>
      <c r="H343" s="138"/>
      <c r="I343" s="124" t="e">
        <f>VLOOKUP(H343,Presupuesto!$B$11:$C$565,2,0)</f>
        <v>#N/A</v>
      </c>
      <c r="J343" s="92" t="str">
        <f t="shared" si="17"/>
        <v>Docencia y Profesorado Universitario</v>
      </c>
      <c r="K343" s="92" t="s">
        <v>414</v>
      </c>
    </row>
    <row r="344" spans="3:11">
      <c r="C344" s="137"/>
      <c r="D344" s="303"/>
      <c r="E344" s="304"/>
      <c r="F344" s="91">
        <f t="shared" si="16"/>
        <v>0</v>
      </c>
      <c r="G344" s="155"/>
      <c r="H344" s="138"/>
      <c r="I344" s="124" t="e">
        <f>VLOOKUP(H344,Presupuesto!$B$11:$C$565,2,0)</f>
        <v>#N/A</v>
      </c>
      <c r="J344" s="92" t="str">
        <f t="shared" si="17"/>
        <v>Docencia y Profesorado Universitario</v>
      </c>
      <c r="K344" s="92" t="s">
        <v>414</v>
      </c>
    </row>
    <row r="345" spans="3:11">
      <c r="C345" s="137"/>
      <c r="D345" s="303"/>
      <c r="E345" s="304"/>
      <c r="F345" s="91">
        <f t="shared" si="16"/>
        <v>0</v>
      </c>
      <c r="G345" s="155"/>
      <c r="H345" s="138"/>
      <c r="I345" s="124" t="e">
        <f>VLOOKUP(H345,Presupuesto!$B$11:$C$565,2,0)</f>
        <v>#N/A</v>
      </c>
      <c r="J345" s="92" t="str">
        <f t="shared" si="17"/>
        <v>Docencia y Profesorado Universitario</v>
      </c>
      <c r="K345" s="92" t="s">
        <v>414</v>
      </c>
    </row>
    <row r="346" spans="3:11">
      <c r="C346" s="137"/>
      <c r="D346" s="303"/>
      <c r="E346" s="304"/>
      <c r="F346" s="91">
        <f t="shared" si="16"/>
        <v>0</v>
      </c>
      <c r="G346" s="155"/>
      <c r="H346" s="138"/>
      <c r="I346" s="124" t="e">
        <f>VLOOKUP(H346,Presupuesto!$B$11:$C$565,2,0)</f>
        <v>#N/A</v>
      </c>
      <c r="J346" s="92" t="str">
        <f t="shared" si="17"/>
        <v>Docencia y Profesorado Universitario</v>
      </c>
      <c r="K346" s="92" t="s">
        <v>414</v>
      </c>
    </row>
    <row r="347" spans="3:11">
      <c r="C347" s="137"/>
      <c r="D347" s="303"/>
      <c r="E347" s="304"/>
      <c r="F347" s="91">
        <f t="shared" si="16"/>
        <v>0</v>
      </c>
      <c r="G347" s="155"/>
      <c r="H347" s="138"/>
      <c r="I347" s="124" t="e">
        <f>VLOOKUP(H347,Presupuesto!$B$11:$C$565,2,0)</f>
        <v>#N/A</v>
      </c>
      <c r="J347" s="92" t="str">
        <f t="shared" si="17"/>
        <v>Docencia y Profesorado Universitario</v>
      </c>
      <c r="K347" s="92" t="s">
        <v>414</v>
      </c>
    </row>
    <row r="348" spans="3:11">
      <c r="C348" s="139"/>
      <c r="D348" s="303"/>
      <c r="E348" s="304"/>
      <c r="F348" s="91">
        <f t="shared" si="16"/>
        <v>0</v>
      </c>
      <c r="G348" s="155"/>
      <c r="H348" s="140"/>
      <c r="I348" s="124" t="e">
        <f>VLOOKUP(H348,Presupuesto!$B$11:$C$565,2,0)</f>
        <v>#N/A</v>
      </c>
      <c r="J348" s="92" t="str">
        <f t="shared" si="17"/>
        <v>Docencia y Profesorado Universitario</v>
      </c>
      <c r="K348" s="92" t="s">
        <v>405</v>
      </c>
    </row>
    <row r="349" spans="3:11">
      <c r="C349" s="139"/>
      <c r="D349" s="303"/>
      <c r="E349" s="304"/>
      <c r="F349" s="91">
        <f t="shared" si="16"/>
        <v>0</v>
      </c>
      <c r="G349" s="155"/>
      <c r="H349" s="140"/>
      <c r="I349" s="124" t="e">
        <f>VLOOKUP(H349,Presupuesto!$B$11:$C$565,2,0)</f>
        <v>#N/A</v>
      </c>
      <c r="J349" s="92" t="str">
        <f t="shared" si="17"/>
        <v>Docencia y Profesorado Universitario</v>
      </c>
      <c r="K349" s="92" t="s">
        <v>414</v>
      </c>
    </row>
    <row r="350" spans="3:11">
      <c r="C350" s="139"/>
      <c r="D350" s="303"/>
      <c r="E350" s="304"/>
      <c r="F350" s="91">
        <f t="shared" si="16"/>
        <v>0</v>
      </c>
      <c r="G350" s="155"/>
      <c r="H350" s="140"/>
      <c r="I350" s="124" t="e">
        <f>VLOOKUP(H350,Presupuesto!$B$11:$C$565,2,0)</f>
        <v>#N/A</v>
      </c>
      <c r="J350" s="92" t="str">
        <f t="shared" si="17"/>
        <v>Docencia y Profesorado Universitario</v>
      </c>
      <c r="K350" s="92" t="s">
        <v>414</v>
      </c>
    </row>
    <row r="351" spans="3:11">
      <c r="C351" s="139"/>
      <c r="D351" s="303"/>
      <c r="E351" s="304"/>
      <c r="F351" s="91">
        <f t="shared" si="16"/>
        <v>0</v>
      </c>
      <c r="G351" s="155"/>
      <c r="H351" s="140"/>
      <c r="I351" s="124" t="e">
        <f>VLOOKUP(H351,Presupuesto!$B$11:$C$565,2,0)</f>
        <v>#N/A</v>
      </c>
      <c r="J351" s="92" t="str">
        <f t="shared" si="17"/>
        <v>Docencia y Profesorado Universitario</v>
      </c>
      <c r="K351" s="92" t="s">
        <v>414</v>
      </c>
    </row>
    <row r="352" spans="3:11" ht="15.75" thickBot="1">
      <c r="C352" s="141"/>
      <c r="D352" s="305"/>
      <c r="E352" s="306"/>
      <c r="F352" s="99">
        <f t="shared" si="16"/>
        <v>0</v>
      </c>
      <c r="G352" s="156"/>
      <c r="H352" s="142"/>
      <c r="I352" s="126" t="e">
        <f>VLOOKUP(H352,Presupuesto!$B$11:$C$565,2,0)</f>
        <v>#N/A</v>
      </c>
      <c r="J352" s="100" t="str">
        <f>$J$20</f>
        <v>Docencia y Profesorado Universitario</v>
      </c>
      <c r="K352" s="118" t="s">
        <v>396</v>
      </c>
    </row>
    <row r="353" spans="3:11" ht="15.75" thickBot="1"/>
    <row r="354" spans="3:11" ht="15.75" thickBot="1">
      <c r="C354" s="151" t="s">
        <v>53</v>
      </c>
      <c r="D354" s="102">
        <f>SUM(F361:F395)</f>
        <v>2000</v>
      </c>
      <c r="F354" s="69"/>
      <c r="G354" s="73"/>
      <c r="H354" s="69"/>
      <c r="I354" s="69"/>
    </row>
    <row r="355" spans="3:11">
      <c r="C355" s="69"/>
      <c r="D355" s="31"/>
      <c r="E355" s="87"/>
      <c r="F355" s="87"/>
      <c r="G355" s="87"/>
      <c r="H355" s="70"/>
      <c r="I355" s="70"/>
      <c r="J355" s="70"/>
      <c r="K355" s="106"/>
    </row>
    <row r="356" spans="3:11">
      <c r="C356" s="69"/>
      <c r="D356" s="31"/>
      <c r="E356" s="87"/>
      <c r="F356" s="87"/>
      <c r="G356" s="87"/>
      <c r="H356" s="70"/>
      <c r="I356" s="70"/>
      <c r="J356" s="70"/>
      <c r="K356" s="106"/>
    </row>
    <row r="357" spans="3:11" ht="15.75">
      <c r="C357" s="199" t="s">
        <v>394</v>
      </c>
      <c r="D357" s="200" t="s">
        <v>2154</v>
      </c>
      <c r="E357" s="87"/>
      <c r="F357" s="87"/>
      <c r="G357" s="87"/>
      <c r="H357" s="70"/>
      <c r="I357" s="70"/>
      <c r="J357" s="70"/>
      <c r="K357" s="106"/>
    </row>
    <row r="358" spans="3:11" ht="18.75">
      <c r="C358" s="203" t="str">
        <f>IFERROR(VLOOKUP(D357,'Desarrollo e Innov. Curricular'!$G:$H,2,FALSE),IFERROR(VLOOKUP(D357,'Investigación Científica'!$G:$H,2,FALSE),IFERROR(VLOOKUP(D357,'Vinculación Univ. Sociedad'!$G:$H,2,FALSE),IFERROR(VLOOKUP(D357,'Docencia y Profesorado Universi'!$G:$H,2,FALSE),IFERROR(VLOOKUP(D357,'Estudiantes y Graduados'!$G:$H,2,FALSE),IFERROR(VLOOKUP(D357,'10Gestion Administrativa'!$G:$H,2,FALSE),IFERROR(VLOOKUP(D357,'Gestión Académica'!$G:$H,2,FALSE),IFERROR(VLOOKUP(D357,'Aseguramiento de la Calidad'!$G:$H,2,FALSE),IFERROR(VLOOKUP(D357,'Gestión del Conocimiento'!$G:$H,2,FALSE),IFERROR(VLOOKUP(D357,'Gobernabilidad y Procesos...'!$G:$H,2,FALSE),IFERROR(VLOOKUP(D357,'Gestión del Talento Humano'!$G:$H,2,FALSE),IFERROR(VLOOKUP(D357,'Internacionalización de la E.S.'!$G:$H,2,FALSE),IFERROR(VLOOKUP(D357,'Cultura de Innovación Insti...'!$G:$H,2,FALSE),VLOOKUP(D357,'Lo Esencial de la Reforma Univ.'!$G:$H,2,0))))))))))))))</f>
        <v>1. Sistematizar la base de datos del correo electrónico institucional de autoridades, personal docente y administrativo de la Facultad.</v>
      </c>
      <c r="D358" s="31"/>
      <c r="E358" s="87"/>
      <c r="F358" s="87"/>
      <c r="G358" s="87"/>
      <c r="H358" s="70"/>
      <c r="I358" s="70"/>
      <c r="J358" s="70"/>
      <c r="K358" s="106"/>
    </row>
    <row r="359" spans="3:11" ht="15.75" thickBot="1">
      <c r="F359" s="87"/>
      <c r="G359" s="70"/>
      <c r="H359" s="70"/>
      <c r="I359" s="70"/>
    </row>
    <row r="360" spans="3:11" ht="30.75" thickBot="1">
      <c r="C360" s="123" t="s">
        <v>44</v>
      </c>
      <c r="D360" s="123" t="s">
        <v>55</v>
      </c>
      <c r="E360" s="130" t="s">
        <v>57</v>
      </c>
      <c r="F360" s="129" t="s">
        <v>27</v>
      </c>
      <c r="G360" s="127" t="s">
        <v>133</v>
      </c>
      <c r="H360" s="130" t="s">
        <v>46</v>
      </c>
      <c r="I360" s="127" t="s">
        <v>134</v>
      </c>
      <c r="J360" s="127" t="s">
        <v>412</v>
      </c>
      <c r="K360" s="127" t="s">
        <v>413</v>
      </c>
    </row>
    <row r="361" spans="3:11">
      <c r="C361" s="215" t="s">
        <v>443</v>
      </c>
      <c r="D361" s="301"/>
      <c r="E361" s="302">
        <f>HLOOKUP(C361,$AH$2:$BU$3,2,0)</f>
        <v>620</v>
      </c>
      <c r="F361" s="91">
        <f t="shared" ref="F361:F395" si="18">D361*E361</f>
        <v>0</v>
      </c>
      <c r="G361" s="155"/>
      <c r="H361" s="136"/>
      <c r="I361" s="124" t="e">
        <f>VLOOKUP(H361,Presupuesto!$B$11:$C$565,2,0)</f>
        <v>#N/A</v>
      </c>
      <c r="J361" s="213" t="s">
        <v>1372</v>
      </c>
      <c r="K361" s="92" t="s">
        <v>396</v>
      </c>
    </row>
    <row r="362" spans="3:11">
      <c r="C362" s="135" t="s">
        <v>2242</v>
      </c>
      <c r="D362" s="303">
        <v>50</v>
      </c>
      <c r="E362" s="304">
        <v>40</v>
      </c>
      <c r="F362" s="91">
        <f t="shared" si="18"/>
        <v>2000</v>
      </c>
      <c r="G362" s="155" t="s">
        <v>131</v>
      </c>
      <c r="H362" s="136" t="s">
        <v>723</v>
      </c>
      <c r="I362" s="124" t="str">
        <f>VLOOKUP(H362,Presupuesto!$B$11:$C$565,2,0)</f>
        <v>SERVICIOS DE IMPRENTA PUBLIC.Y REPRODUCCION</v>
      </c>
      <c r="J362" s="92" t="s">
        <v>1378</v>
      </c>
      <c r="K362" s="92" t="s">
        <v>398</v>
      </c>
    </row>
    <row r="363" spans="3:11">
      <c r="C363" s="135"/>
      <c r="D363" s="303"/>
      <c r="E363" s="304"/>
      <c r="F363" s="91">
        <f t="shared" si="18"/>
        <v>0</v>
      </c>
      <c r="G363" s="155"/>
      <c r="H363" s="136"/>
      <c r="I363" s="124" t="e">
        <f>VLOOKUP(H363,Presupuesto!$B$11:$C$565,2,0)</f>
        <v>#N/A</v>
      </c>
      <c r="J363" s="92" t="str">
        <f t="shared" ref="J363:J394" si="19">$J$17</f>
        <v>Docencia y Profesorado Universitario</v>
      </c>
      <c r="K363" s="92" t="s">
        <v>414</v>
      </c>
    </row>
    <row r="364" spans="3:11">
      <c r="C364" s="135"/>
      <c r="D364" s="303"/>
      <c r="E364" s="304"/>
      <c r="F364" s="91">
        <f t="shared" si="18"/>
        <v>0</v>
      </c>
      <c r="G364" s="155"/>
      <c r="H364" s="136"/>
      <c r="I364" s="124" t="e">
        <f>VLOOKUP(H364,Presupuesto!$B$11:$C$565,2,0)</f>
        <v>#N/A</v>
      </c>
      <c r="J364" s="92" t="str">
        <f t="shared" si="19"/>
        <v>Docencia y Profesorado Universitario</v>
      </c>
      <c r="K364" s="92" t="s">
        <v>414</v>
      </c>
    </row>
    <row r="365" spans="3:11">
      <c r="C365" s="135"/>
      <c r="D365" s="303"/>
      <c r="E365" s="304"/>
      <c r="F365" s="91">
        <f t="shared" si="18"/>
        <v>0</v>
      </c>
      <c r="G365" s="155"/>
      <c r="H365" s="136"/>
      <c r="I365" s="124" t="e">
        <f>VLOOKUP(H365,Presupuesto!$B$11:$C$565,2,0)</f>
        <v>#N/A</v>
      </c>
      <c r="J365" s="92" t="str">
        <f t="shared" si="19"/>
        <v>Docencia y Profesorado Universitario</v>
      </c>
      <c r="K365" s="92" t="s">
        <v>414</v>
      </c>
    </row>
    <row r="366" spans="3:11">
      <c r="C366" s="135"/>
      <c r="D366" s="303"/>
      <c r="E366" s="304"/>
      <c r="F366" s="91">
        <f t="shared" si="18"/>
        <v>0</v>
      </c>
      <c r="G366" s="155"/>
      <c r="H366" s="136"/>
      <c r="I366" s="124" t="e">
        <f>VLOOKUP(H366,Presupuesto!$B$11:$C$565,2,0)</f>
        <v>#N/A</v>
      </c>
      <c r="J366" s="92" t="str">
        <f t="shared" si="19"/>
        <v>Docencia y Profesorado Universitario</v>
      </c>
      <c r="K366" s="92" t="s">
        <v>403</v>
      </c>
    </row>
    <row r="367" spans="3:11">
      <c r="C367" s="135"/>
      <c r="D367" s="303"/>
      <c r="E367" s="304"/>
      <c r="F367" s="91">
        <f t="shared" si="18"/>
        <v>0</v>
      </c>
      <c r="G367" s="155"/>
      <c r="H367" s="136"/>
      <c r="I367" s="124" t="e">
        <f>VLOOKUP(H367,Presupuesto!$B$11:$C$565,2,0)</f>
        <v>#N/A</v>
      </c>
      <c r="J367" s="92" t="str">
        <f t="shared" si="19"/>
        <v>Docencia y Profesorado Universitario</v>
      </c>
      <c r="K367" s="92" t="s">
        <v>414</v>
      </c>
    </row>
    <row r="368" spans="3:11">
      <c r="C368" s="135"/>
      <c r="D368" s="303"/>
      <c r="E368" s="304"/>
      <c r="F368" s="91">
        <f t="shared" si="18"/>
        <v>0</v>
      </c>
      <c r="G368" s="155"/>
      <c r="H368" s="136"/>
      <c r="I368" s="124" t="e">
        <f>VLOOKUP(H368,Presupuesto!$B$11:$C$565,2,0)</f>
        <v>#N/A</v>
      </c>
      <c r="J368" s="92" t="str">
        <f t="shared" si="19"/>
        <v>Docencia y Profesorado Universitario</v>
      </c>
      <c r="K368" s="92" t="s">
        <v>414</v>
      </c>
    </row>
    <row r="369" spans="3:11">
      <c r="C369" s="135"/>
      <c r="D369" s="303"/>
      <c r="E369" s="304"/>
      <c r="F369" s="91">
        <f t="shared" si="18"/>
        <v>0</v>
      </c>
      <c r="G369" s="155"/>
      <c r="H369" s="136"/>
      <c r="I369" s="124" t="e">
        <f>VLOOKUP(H369,Presupuesto!$B$11:$C$565,2,0)</f>
        <v>#N/A</v>
      </c>
      <c r="J369" s="92" t="str">
        <f t="shared" si="19"/>
        <v>Docencia y Profesorado Universitario</v>
      </c>
      <c r="K369" s="92" t="s">
        <v>414</v>
      </c>
    </row>
    <row r="370" spans="3:11">
      <c r="C370" s="135"/>
      <c r="D370" s="303"/>
      <c r="E370" s="304"/>
      <c r="F370" s="91">
        <f t="shared" si="18"/>
        <v>0</v>
      </c>
      <c r="G370" s="155"/>
      <c r="H370" s="136"/>
      <c r="I370" s="124" t="e">
        <f>VLOOKUP(H370,Presupuesto!$B$11:$C$565,2,0)</f>
        <v>#N/A</v>
      </c>
      <c r="J370" s="92" t="str">
        <f t="shared" si="19"/>
        <v>Docencia y Profesorado Universitario</v>
      </c>
      <c r="K370" s="92" t="s">
        <v>414</v>
      </c>
    </row>
    <row r="371" spans="3:11">
      <c r="C371" s="135"/>
      <c r="D371" s="303"/>
      <c r="E371" s="304"/>
      <c r="F371" s="91">
        <f t="shared" si="18"/>
        <v>0</v>
      </c>
      <c r="G371" s="155"/>
      <c r="H371" s="136"/>
      <c r="I371" s="124" t="e">
        <f>VLOOKUP(H371,Presupuesto!$B$11:$C$565,2,0)</f>
        <v>#N/A</v>
      </c>
      <c r="J371" s="92" t="str">
        <f t="shared" si="19"/>
        <v>Docencia y Profesorado Universitario</v>
      </c>
      <c r="K371" s="92" t="s">
        <v>414</v>
      </c>
    </row>
    <row r="372" spans="3:11">
      <c r="C372" s="135"/>
      <c r="D372" s="303"/>
      <c r="E372" s="304"/>
      <c r="F372" s="91">
        <f t="shared" si="18"/>
        <v>0</v>
      </c>
      <c r="G372" s="155"/>
      <c r="H372" s="136"/>
      <c r="I372" s="124" t="e">
        <f>VLOOKUP(H372,Presupuesto!$B$11:$C$565,2,0)</f>
        <v>#N/A</v>
      </c>
      <c r="J372" s="92" t="str">
        <f t="shared" si="19"/>
        <v>Docencia y Profesorado Universitario</v>
      </c>
      <c r="K372" s="92" t="s">
        <v>414</v>
      </c>
    </row>
    <row r="373" spans="3:11">
      <c r="C373" s="135"/>
      <c r="D373" s="303"/>
      <c r="E373" s="304"/>
      <c r="F373" s="91">
        <f t="shared" si="18"/>
        <v>0</v>
      </c>
      <c r="G373" s="155"/>
      <c r="H373" s="136"/>
      <c r="I373" s="124" t="e">
        <f>VLOOKUP(H373,Presupuesto!$B$11:$C$565,2,0)</f>
        <v>#N/A</v>
      </c>
      <c r="J373" s="92" t="str">
        <f t="shared" si="19"/>
        <v>Docencia y Profesorado Universitario</v>
      </c>
      <c r="K373" s="92" t="s">
        <v>414</v>
      </c>
    </row>
    <row r="374" spans="3:11">
      <c r="C374" s="135"/>
      <c r="D374" s="303"/>
      <c r="E374" s="304"/>
      <c r="F374" s="91">
        <f t="shared" si="18"/>
        <v>0</v>
      </c>
      <c r="G374" s="155"/>
      <c r="H374" s="136"/>
      <c r="I374" s="124" t="e">
        <f>VLOOKUP(H374,Presupuesto!$B$11:$C$565,2,0)</f>
        <v>#N/A</v>
      </c>
      <c r="J374" s="92" t="str">
        <f t="shared" si="19"/>
        <v>Docencia y Profesorado Universitario</v>
      </c>
      <c r="K374" s="92" t="s">
        <v>414</v>
      </c>
    </row>
    <row r="375" spans="3:11">
      <c r="C375" s="135"/>
      <c r="D375" s="303"/>
      <c r="E375" s="304"/>
      <c r="F375" s="91">
        <f t="shared" si="18"/>
        <v>0</v>
      </c>
      <c r="G375" s="155"/>
      <c r="H375" s="136"/>
      <c r="I375" s="124" t="e">
        <f>VLOOKUP(H375,Presupuesto!$B$11:$C$565,2,0)</f>
        <v>#N/A</v>
      </c>
      <c r="J375" s="92" t="str">
        <f t="shared" si="19"/>
        <v>Docencia y Profesorado Universitario</v>
      </c>
      <c r="K375" s="92" t="s">
        <v>414</v>
      </c>
    </row>
    <row r="376" spans="3:11">
      <c r="C376" s="135"/>
      <c r="D376" s="303"/>
      <c r="E376" s="304"/>
      <c r="F376" s="91">
        <f t="shared" si="18"/>
        <v>0</v>
      </c>
      <c r="G376" s="155"/>
      <c r="H376" s="136"/>
      <c r="I376" s="124" t="e">
        <f>VLOOKUP(H376,Presupuesto!$B$11:$C$565,2,0)</f>
        <v>#N/A</v>
      </c>
      <c r="J376" s="92" t="str">
        <f t="shared" si="19"/>
        <v>Docencia y Profesorado Universitario</v>
      </c>
      <c r="K376" s="92" t="s">
        <v>414</v>
      </c>
    </row>
    <row r="377" spans="3:11">
      <c r="C377" s="135"/>
      <c r="D377" s="303"/>
      <c r="E377" s="304"/>
      <c r="F377" s="91">
        <f t="shared" si="18"/>
        <v>0</v>
      </c>
      <c r="G377" s="155"/>
      <c r="H377" s="136"/>
      <c r="I377" s="124" t="e">
        <f>VLOOKUP(H377,Presupuesto!$B$11:$C$565,2,0)</f>
        <v>#N/A</v>
      </c>
      <c r="J377" s="92" t="str">
        <f t="shared" si="19"/>
        <v>Docencia y Profesorado Universitario</v>
      </c>
      <c r="K377" s="92" t="s">
        <v>414</v>
      </c>
    </row>
    <row r="378" spans="3:11">
      <c r="C378" s="135"/>
      <c r="D378" s="303"/>
      <c r="E378" s="304"/>
      <c r="F378" s="91">
        <f t="shared" si="18"/>
        <v>0</v>
      </c>
      <c r="G378" s="155"/>
      <c r="H378" s="136"/>
      <c r="I378" s="124" t="e">
        <f>VLOOKUP(H378,Presupuesto!$B$11:$C$565,2,0)</f>
        <v>#N/A</v>
      </c>
      <c r="J378" s="92" t="str">
        <f t="shared" si="19"/>
        <v>Docencia y Profesorado Universitario</v>
      </c>
      <c r="K378" s="92" t="s">
        <v>414</v>
      </c>
    </row>
    <row r="379" spans="3:11">
      <c r="C379" s="135"/>
      <c r="D379" s="303"/>
      <c r="E379" s="304"/>
      <c r="F379" s="91">
        <f t="shared" si="18"/>
        <v>0</v>
      </c>
      <c r="G379" s="155"/>
      <c r="H379" s="136"/>
      <c r="I379" s="124" t="e">
        <f>VLOOKUP(H379,Presupuesto!$B$11:$C$565,2,0)</f>
        <v>#N/A</v>
      </c>
      <c r="J379" s="92" t="str">
        <f t="shared" si="19"/>
        <v>Docencia y Profesorado Universitario</v>
      </c>
      <c r="K379" s="92" t="s">
        <v>414</v>
      </c>
    </row>
    <row r="380" spans="3:11">
      <c r="C380" s="135"/>
      <c r="D380" s="303"/>
      <c r="E380" s="304"/>
      <c r="F380" s="91">
        <f t="shared" si="18"/>
        <v>0</v>
      </c>
      <c r="G380" s="155"/>
      <c r="H380" s="136"/>
      <c r="I380" s="124" t="e">
        <f>VLOOKUP(H380,Presupuesto!$B$11:$C$565,2,0)</f>
        <v>#N/A</v>
      </c>
      <c r="J380" s="92" t="str">
        <f t="shared" si="19"/>
        <v>Docencia y Profesorado Universitario</v>
      </c>
      <c r="K380" s="92" t="s">
        <v>414</v>
      </c>
    </row>
    <row r="381" spans="3:11">
      <c r="C381" s="135"/>
      <c r="D381" s="303"/>
      <c r="E381" s="304"/>
      <c r="F381" s="91">
        <f t="shared" si="18"/>
        <v>0</v>
      </c>
      <c r="G381" s="155"/>
      <c r="H381" s="136"/>
      <c r="I381" s="124" t="e">
        <f>VLOOKUP(H381,Presupuesto!$B$11:$C$565,2,0)</f>
        <v>#N/A</v>
      </c>
      <c r="J381" s="92" t="str">
        <f t="shared" si="19"/>
        <v>Docencia y Profesorado Universitario</v>
      </c>
      <c r="K381" s="92" t="s">
        <v>414</v>
      </c>
    </row>
    <row r="382" spans="3:11">
      <c r="C382" s="135"/>
      <c r="D382" s="303"/>
      <c r="E382" s="304"/>
      <c r="F382" s="91">
        <f t="shared" si="18"/>
        <v>0</v>
      </c>
      <c r="G382" s="155"/>
      <c r="H382" s="136"/>
      <c r="I382" s="124" t="e">
        <f>VLOOKUP(H382,Presupuesto!$B$11:$C$565,2,0)</f>
        <v>#N/A</v>
      </c>
      <c r="J382" s="92" t="str">
        <f t="shared" si="19"/>
        <v>Docencia y Profesorado Universitario</v>
      </c>
      <c r="K382" s="92" t="s">
        <v>414</v>
      </c>
    </row>
    <row r="383" spans="3:11">
      <c r="C383" s="137"/>
      <c r="D383" s="303"/>
      <c r="E383" s="304"/>
      <c r="F383" s="91">
        <f t="shared" si="18"/>
        <v>0</v>
      </c>
      <c r="G383" s="155"/>
      <c r="H383" s="138"/>
      <c r="I383" s="124" t="e">
        <f>VLOOKUP(H383,Presupuesto!$B$11:$C$565,2,0)</f>
        <v>#N/A</v>
      </c>
      <c r="J383" s="92" t="str">
        <f t="shared" si="19"/>
        <v>Docencia y Profesorado Universitario</v>
      </c>
      <c r="K383" s="92" t="s">
        <v>414</v>
      </c>
    </row>
    <row r="384" spans="3:11">
      <c r="C384" s="137"/>
      <c r="D384" s="303"/>
      <c r="E384" s="304"/>
      <c r="F384" s="91">
        <f t="shared" si="18"/>
        <v>0</v>
      </c>
      <c r="G384" s="155"/>
      <c r="H384" s="138"/>
      <c r="I384" s="124" t="e">
        <f>VLOOKUP(H384,Presupuesto!$B$11:$C$565,2,0)</f>
        <v>#N/A</v>
      </c>
      <c r="J384" s="92" t="str">
        <f t="shared" si="19"/>
        <v>Docencia y Profesorado Universitario</v>
      </c>
      <c r="K384" s="92" t="s">
        <v>414</v>
      </c>
    </row>
    <row r="385" spans="3:11">
      <c r="C385" s="137"/>
      <c r="D385" s="303"/>
      <c r="E385" s="304"/>
      <c r="F385" s="91">
        <f t="shared" si="18"/>
        <v>0</v>
      </c>
      <c r="G385" s="155"/>
      <c r="H385" s="138"/>
      <c r="I385" s="124" t="e">
        <f>VLOOKUP(H385,Presupuesto!$B$11:$C$565,2,0)</f>
        <v>#N/A</v>
      </c>
      <c r="J385" s="92" t="str">
        <f t="shared" si="19"/>
        <v>Docencia y Profesorado Universitario</v>
      </c>
      <c r="K385" s="92" t="s">
        <v>414</v>
      </c>
    </row>
    <row r="386" spans="3:11">
      <c r="C386" s="137"/>
      <c r="D386" s="303"/>
      <c r="E386" s="304"/>
      <c r="F386" s="91">
        <f t="shared" si="18"/>
        <v>0</v>
      </c>
      <c r="G386" s="155"/>
      <c r="H386" s="138"/>
      <c r="I386" s="124" t="e">
        <f>VLOOKUP(H386,Presupuesto!$B$11:$C$565,2,0)</f>
        <v>#N/A</v>
      </c>
      <c r="J386" s="92" t="str">
        <f t="shared" si="19"/>
        <v>Docencia y Profesorado Universitario</v>
      </c>
      <c r="K386" s="92" t="s">
        <v>414</v>
      </c>
    </row>
    <row r="387" spans="3:11">
      <c r="C387" s="137"/>
      <c r="D387" s="303"/>
      <c r="E387" s="304"/>
      <c r="F387" s="91">
        <f t="shared" si="18"/>
        <v>0</v>
      </c>
      <c r="G387" s="155"/>
      <c r="H387" s="138"/>
      <c r="I387" s="124" t="e">
        <f>VLOOKUP(H387,Presupuesto!$B$11:$C$565,2,0)</f>
        <v>#N/A</v>
      </c>
      <c r="J387" s="92" t="str">
        <f t="shared" si="19"/>
        <v>Docencia y Profesorado Universitario</v>
      </c>
      <c r="K387" s="92" t="s">
        <v>414</v>
      </c>
    </row>
    <row r="388" spans="3:11">
      <c r="C388" s="137"/>
      <c r="D388" s="303"/>
      <c r="E388" s="304"/>
      <c r="F388" s="91">
        <f t="shared" si="18"/>
        <v>0</v>
      </c>
      <c r="G388" s="155"/>
      <c r="H388" s="138"/>
      <c r="I388" s="124" t="e">
        <f>VLOOKUP(H388,Presupuesto!$B$11:$C$565,2,0)</f>
        <v>#N/A</v>
      </c>
      <c r="J388" s="92" t="str">
        <f t="shared" si="19"/>
        <v>Docencia y Profesorado Universitario</v>
      </c>
      <c r="K388" s="92" t="s">
        <v>414</v>
      </c>
    </row>
    <row r="389" spans="3:11">
      <c r="C389" s="137"/>
      <c r="D389" s="303"/>
      <c r="E389" s="304"/>
      <c r="F389" s="91">
        <f t="shared" si="18"/>
        <v>0</v>
      </c>
      <c r="G389" s="155"/>
      <c r="H389" s="138"/>
      <c r="I389" s="124" t="e">
        <f>VLOOKUP(H389,Presupuesto!$B$11:$C$565,2,0)</f>
        <v>#N/A</v>
      </c>
      <c r="J389" s="92" t="str">
        <f t="shared" si="19"/>
        <v>Docencia y Profesorado Universitario</v>
      </c>
      <c r="K389" s="92" t="s">
        <v>414</v>
      </c>
    </row>
    <row r="390" spans="3:11">
      <c r="C390" s="137"/>
      <c r="D390" s="303"/>
      <c r="E390" s="304"/>
      <c r="F390" s="91">
        <f t="shared" si="18"/>
        <v>0</v>
      </c>
      <c r="G390" s="155"/>
      <c r="H390" s="138"/>
      <c r="I390" s="124" t="e">
        <f>VLOOKUP(H390,Presupuesto!$B$11:$C$565,2,0)</f>
        <v>#N/A</v>
      </c>
      <c r="J390" s="92" t="str">
        <f t="shared" si="19"/>
        <v>Docencia y Profesorado Universitario</v>
      </c>
      <c r="K390" s="92" t="s">
        <v>414</v>
      </c>
    </row>
    <row r="391" spans="3:11">
      <c r="C391" s="139"/>
      <c r="D391" s="303"/>
      <c r="E391" s="304"/>
      <c r="F391" s="91">
        <f t="shared" si="18"/>
        <v>0</v>
      </c>
      <c r="G391" s="155"/>
      <c r="H391" s="140"/>
      <c r="I391" s="124" t="e">
        <f>VLOOKUP(H391,Presupuesto!$B$11:$C$565,2,0)</f>
        <v>#N/A</v>
      </c>
      <c r="J391" s="92" t="str">
        <f t="shared" si="19"/>
        <v>Docencia y Profesorado Universitario</v>
      </c>
      <c r="K391" s="92" t="s">
        <v>405</v>
      </c>
    </row>
    <row r="392" spans="3:11">
      <c r="C392" s="139"/>
      <c r="D392" s="303"/>
      <c r="E392" s="304"/>
      <c r="F392" s="91">
        <f t="shared" si="18"/>
        <v>0</v>
      </c>
      <c r="G392" s="155"/>
      <c r="H392" s="140"/>
      <c r="I392" s="124" t="e">
        <f>VLOOKUP(H392,Presupuesto!$B$11:$C$565,2,0)</f>
        <v>#N/A</v>
      </c>
      <c r="J392" s="92" t="str">
        <f t="shared" si="19"/>
        <v>Docencia y Profesorado Universitario</v>
      </c>
      <c r="K392" s="92" t="s">
        <v>414</v>
      </c>
    </row>
    <row r="393" spans="3:11">
      <c r="C393" s="139"/>
      <c r="D393" s="303"/>
      <c r="E393" s="304"/>
      <c r="F393" s="91">
        <f t="shared" si="18"/>
        <v>0</v>
      </c>
      <c r="G393" s="155"/>
      <c r="H393" s="140"/>
      <c r="I393" s="124" t="e">
        <f>VLOOKUP(H393,Presupuesto!$B$11:$C$565,2,0)</f>
        <v>#N/A</v>
      </c>
      <c r="J393" s="92" t="str">
        <f t="shared" si="19"/>
        <v>Docencia y Profesorado Universitario</v>
      </c>
      <c r="K393" s="92" t="s">
        <v>414</v>
      </c>
    </row>
    <row r="394" spans="3:11">
      <c r="C394" s="139"/>
      <c r="D394" s="303"/>
      <c r="E394" s="304"/>
      <c r="F394" s="91">
        <f t="shared" si="18"/>
        <v>0</v>
      </c>
      <c r="G394" s="155"/>
      <c r="H394" s="140"/>
      <c r="I394" s="124" t="e">
        <f>VLOOKUP(H394,Presupuesto!$B$11:$C$565,2,0)</f>
        <v>#N/A</v>
      </c>
      <c r="J394" s="92" t="str">
        <f t="shared" si="19"/>
        <v>Docencia y Profesorado Universitario</v>
      </c>
      <c r="K394" s="92" t="s">
        <v>414</v>
      </c>
    </row>
    <row r="395" spans="3:11" ht="15.75" thickBot="1">
      <c r="C395" s="141"/>
      <c r="D395" s="305"/>
      <c r="E395" s="306"/>
      <c r="F395" s="99">
        <f t="shared" si="18"/>
        <v>0</v>
      </c>
      <c r="G395" s="156"/>
      <c r="H395" s="142"/>
      <c r="I395" s="126" t="e">
        <f>VLOOKUP(H395,Presupuesto!$B$11:$C$565,2,0)</f>
        <v>#N/A</v>
      </c>
      <c r="J395" s="100" t="str">
        <f>$J$20</f>
        <v>Docencia y Profesorado Universitario</v>
      </c>
      <c r="K395" s="118" t="s">
        <v>396</v>
      </c>
    </row>
    <row r="396" spans="3:11" ht="15.75" thickBot="1"/>
    <row r="397" spans="3:11" ht="15.75" thickBot="1">
      <c r="C397" s="151" t="s">
        <v>53</v>
      </c>
      <c r="D397" s="102">
        <f>SUM(F404:F438)</f>
        <v>205250</v>
      </c>
      <c r="F397" s="69"/>
      <c r="G397" s="73"/>
      <c r="H397" s="69"/>
      <c r="I397" s="69"/>
    </row>
    <row r="398" spans="3:11">
      <c r="C398" s="69"/>
      <c r="D398" s="31"/>
      <c r="E398" s="87"/>
      <c r="F398" s="87"/>
      <c r="G398" s="87"/>
      <c r="H398" s="70"/>
      <c r="I398" s="70"/>
      <c r="J398" s="70"/>
      <c r="K398" s="106"/>
    </row>
    <row r="399" spans="3:11">
      <c r="C399" s="69"/>
      <c r="D399" s="31"/>
      <c r="E399" s="87"/>
      <c r="F399" s="87"/>
      <c r="G399" s="87"/>
      <c r="H399" s="70"/>
      <c r="I399" s="70"/>
      <c r="J399" s="70"/>
      <c r="K399" s="106"/>
    </row>
    <row r="400" spans="3:11" ht="15.75">
      <c r="C400" s="199" t="s">
        <v>394</v>
      </c>
      <c r="D400" s="200" t="s">
        <v>2156</v>
      </c>
      <c r="E400" s="87"/>
      <c r="F400" s="87"/>
      <c r="G400" s="87"/>
      <c r="H400" s="70"/>
      <c r="I400" s="70"/>
      <c r="J400" s="70"/>
      <c r="K400" s="106"/>
    </row>
    <row r="401" spans="3:11" ht="18.75">
      <c r="C401" s="203" t="str">
        <f>IFERROR(VLOOKUP(D400,'Desarrollo e Innov. Curricular'!$G:$H,2,FALSE),IFERROR(VLOOKUP(D400,'Investigación Científica'!$G:$H,2,FALSE),IFERROR(VLOOKUP(D400,'Vinculación Univ. Sociedad'!$G:$H,2,FALSE),IFERROR(VLOOKUP(D400,'Docencia y Profesorado Universi'!$G:$H,2,FALSE),IFERROR(VLOOKUP(D400,'Estudiantes y Graduados'!$G:$H,2,FALSE),IFERROR(VLOOKUP(D400,'10Gestion Administrativa'!$G:$H,2,FALSE),IFERROR(VLOOKUP(D400,'Gestión Académica'!$G:$H,2,FALSE),IFERROR(VLOOKUP(D400,'Aseguramiento de la Calidad'!$G:$H,2,FALSE),IFERROR(VLOOKUP(D400,'Gestión del Conocimiento'!$G:$H,2,FALSE),IFERROR(VLOOKUP(D400,'Gobernabilidad y Procesos...'!$G:$H,2,FALSE),IFERROR(VLOOKUP(D400,'Gestión del Talento Humano'!$G:$H,2,FALSE),IFERROR(VLOOKUP(D400,'Internacionalización de la E.S.'!$G:$H,2,FALSE),IFERROR(VLOOKUP(D400,'Cultura de Innovación Insti...'!$G:$H,2,FALSE),VLOOKUP(D400,'Lo Esencial de la Reforma Univ.'!$G:$H,2,0))))))))))))))</f>
        <v>2. Desarrollar el proyecto Instalación del Equipo de Comunicación de la Facultad.</v>
      </c>
      <c r="D401" s="31"/>
      <c r="E401" s="87"/>
      <c r="F401" s="87"/>
      <c r="G401" s="87"/>
      <c r="H401" s="70"/>
      <c r="I401" s="70"/>
      <c r="J401" s="70"/>
      <c r="K401" s="106"/>
    </row>
    <row r="402" spans="3:11" ht="15.75" thickBot="1">
      <c r="F402" s="87"/>
      <c r="G402" s="70"/>
      <c r="H402" s="70"/>
      <c r="I402" s="70"/>
    </row>
    <row r="403" spans="3:11" ht="30.75" thickBot="1">
      <c r="C403" s="123" t="s">
        <v>44</v>
      </c>
      <c r="D403" s="123" t="s">
        <v>55</v>
      </c>
      <c r="E403" s="130" t="s">
        <v>57</v>
      </c>
      <c r="F403" s="129" t="s">
        <v>27</v>
      </c>
      <c r="G403" s="127" t="s">
        <v>133</v>
      </c>
      <c r="H403" s="130" t="s">
        <v>46</v>
      </c>
      <c r="I403" s="127" t="s">
        <v>134</v>
      </c>
      <c r="J403" s="127" t="s">
        <v>412</v>
      </c>
      <c r="K403" s="127" t="s">
        <v>413</v>
      </c>
    </row>
    <row r="404" spans="3:11">
      <c r="C404" s="215" t="s">
        <v>443</v>
      </c>
      <c r="D404" s="301"/>
      <c r="E404" s="302">
        <f>HLOOKUP(C404,$AH$2:$BU$3,2,0)</f>
        <v>620</v>
      </c>
      <c r="F404" s="91">
        <f t="shared" ref="F404:F438" si="20">D404*E404</f>
        <v>0</v>
      </c>
      <c r="G404" s="155"/>
      <c r="H404" s="136"/>
      <c r="I404" s="124" t="e">
        <f>VLOOKUP(H404,Presupuesto!$B$11:$C$565,2,0)</f>
        <v>#N/A</v>
      </c>
      <c r="J404" s="213" t="s">
        <v>1372</v>
      </c>
      <c r="K404" s="92" t="s">
        <v>396</v>
      </c>
    </row>
    <row r="405" spans="3:11">
      <c r="C405" s="135" t="s">
        <v>2248</v>
      </c>
      <c r="D405" s="303">
        <v>8</v>
      </c>
      <c r="E405" s="304">
        <v>15000</v>
      </c>
      <c r="F405" s="91">
        <f t="shared" si="20"/>
        <v>120000</v>
      </c>
      <c r="G405" s="155" t="s">
        <v>131</v>
      </c>
      <c r="H405" s="136" t="s">
        <v>1020</v>
      </c>
      <c r="I405" s="124" t="str">
        <f>VLOOKUP(H405,Presupuesto!$B$11:$C$565,2,0)</f>
        <v>EQUIPO DE COMPUTACION</v>
      </c>
      <c r="J405" s="92" t="s">
        <v>1378</v>
      </c>
      <c r="K405" s="92" t="s">
        <v>414</v>
      </c>
    </row>
    <row r="406" spans="3:11">
      <c r="C406" s="135" t="s">
        <v>2249</v>
      </c>
      <c r="D406" s="303">
        <v>1</v>
      </c>
      <c r="E406" s="304">
        <v>1250</v>
      </c>
      <c r="F406" s="91">
        <f t="shared" si="20"/>
        <v>1250</v>
      </c>
      <c r="G406" s="155" t="s">
        <v>131</v>
      </c>
      <c r="H406" s="136" t="s">
        <v>669</v>
      </c>
      <c r="I406" s="124" t="str">
        <f>VLOOKUP(H406,Presupuesto!$B$11:$C$565,2,0)</f>
        <v>MANTENIMIENTO Y REPARACION DE EDIFIC.Y LOCALES.</v>
      </c>
      <c r="J406" s="92" t="s">
        <v>1378</v>
      </c>
      <c r="K406" s="92" t="s">
        <v>414</v>
      </c>
    </row>
    <row r="407" spans="3:11">
      <c r="C407" s="135" t="s">
        <v>2250</v>
      </c>
      <c r="D407" s="303">
        <v>8</v>
      </c>
      <c r="E407" s="304">
        <v>10500</v>
      </c>
      <c r="F407" s="91">
        <f t="shared" si="20"/>
        <v>84000</v>
      </c>
      <c r="G407" s="155" t="s">
        <v>131</v>
      </c>
      <c r="H407" s="136" t="s">
        <v>1012</v>
      </c>
      <c r="I407" s="124" t="str">
        <f>VLOOKUP(H407,Presupuesto!$B$11:$C$565,2,0)</f>
        <v>EQUIPO DE COMUNICACIàN Y SE¥ALAMIENTO</v>
      </c>
      <c r="J407" s="92" t="s">
        <v>1378</v>
      </c>
      <c r="K407" s="92" t="s">
        <v>414</v>
      </c>
    </row>
    <row r="408" spans="3:11">
      <c r="C408" s="135"/>
      <c r="D408" s="303"/>
      <c r="E408" s="304"/>
      <c r="F408" s="91">
        <f t="shared" si="20"/>
        <v>0</v>
      </c>
      <c r="G408" s="155"/>
      <c r="H408" s="136"/>
      <c r="I408" s="124" t="e">
        <f>VLOOKUP(H408,Presupuesto!$B$11:$C$565,2,0)</f>
        <v>#N/A</v>
      </c>
      <c r="J408" s="92" t="str">
        <f t="shared" ref="J408:J437" si="21">$J$17</f>
        <v>Docencia y Profesorado Universitario</v>
      </c>
      <c r="K408" s="92" t="s">
        <v>414</v>
      </c>
    </row>
    <row r="409" spans="3:11">
      <c r="C409" s="135"/>
      <c r="D409" s="303"/>
      <c r="E409" s="304"/>
      <c r="F409" s="91">
        <f t="shared" si="20"/>
        <v>0</v>
      </c>
      <c r="G409" s="155"/>
      <c r="H409" s="136"/>
      <c r="I409" s="124" t="e">
        <f>VLOOKUP(H409,Presupuesto!$B$11:$C$565,2,0)</f>
        <v>#N/A</v>
      </c>
      <c r="J409" s="92" t="str">
        <f t="shared" si="21"/>
        <v>Docencia y Profesorado Universitario</v>
      </c>
      <c r="K409" s="92" t="s">
        <v>403</v>
      </c>
    </row>
    <row r="410" spans="3:11">
      <c r="C410" s="135"/>
      <c r="D410" s="303"/>
      <c r="E410" s="304"/>
      <c r="F410" s="91">
        <f t="shared" si="20"/>
        <v>0</v>
      </c>
      <c r="G410" s="155"/>
      <c r="H410" s="136"/>
      <c r="I410" s="124" t="e">
        <f>VLOOKUP(H410,Presupuesto!$B$11:$C$565,2,0)</f>
        <v>#N/A</v>
      </c>
      <c r="J410" s="92" t="str">
        <f t="shared" si="21"/>
        <v>Docencia y Profesorado Universitario</v>
      </c>
      <c r="K410" s="92" t="s">
        <v>414</v>
      </c>
    </row>
    <row r="411" spans="3:11">
      <c r="C411" s="135"/>
      <c r="D411" s="303"/>
      <c r="E411" s="304"/>
      <c r="F411" s="91">
        <f t="shared" si="20"/>
        <v>0</v>
      </c>
      <c r="G411" s="155"/>
      <c r="H411" s="136"/>
      <c r="I411" s="124" t="e">
        <f>VLOOKUP(H411,Presupuesto!$B$11:$C$565,2,0)</f>
        <v>#N/A</v>
      </c>
      <c r="J411" s="92" t="str">
        <f t="shared" si="21"/>
        <v>Docencia y Profesorado Universitario</v>
      </c>
      <c r="K411" s="92" t="s">
        <v>414</v>
      </c>
    </row>
    <row r="412" spans="3:11">
      <c r="C412" s="135"/>
      <c r="D412" s="303"/>
      <c r="E412" s="304"/>
      <c r="F412" s="91">
        <f t="shared" si="20"/>
        <v>0</v>
      </c>
      <c r="G412" s="155"/>
      <c r="H412" s="136"/>
      <c r="I412" s="124" t="e">
        <f>VLOOKUP(H412,Presupuesto!$B$11:$C$565,2,0)</f>
        <v>#N/A</v>
      </c>
      <c r="J412" s="92" t="str">
        <f t="shared" si="21"/>
        <v>Docencia y Profesorado Universitario</v>
      </c>
      <c r="K412" s="92" t="s">
        <v>414</v>
      </c>
    </row>
    <row r="413" spans="3:11">
      <c r="C413" s="135"/>
      <c r="D413" s="303"/>
      <c r="E413" s="304"/>
      <c r="F413" s="91">
        <f t="shared" si="20"/>
        <v>0</v>
      </c>
      <c r="G413" s="155"/>
      <c r="H413" s="136"/>
      <c r="I413" s="124" t="e">
        <f>VLOOKUP(H413,Presupuesto!$B$11:$C$565,2,0)</f>
        <v>#N/A</v>
      </c>
      <c r="J413" s="92" t="str">
        <f t="shared" si="21"/>
        <v>Docencia y Profesorado Universitario</v>
      </c>
      <c r="K413" s="92" t="s">
        <v>414</v>
      </c>
    </row>
    <row r="414" spans="3:11">
      <c r="C414" s="135"/>
      <c r="D414" s="303"/>
      <c r="E414" s="304"/>
      <c r="F414" s="91">
        <f t="shared" si="20"/>
        <v>0</v>
      </c>
      <c r="G414" s="155"/>
      <c r="H414" s="136"/>
      <c r="I414" s="124" t="e">
        <f>VLOOKUP(H414,Presupuesto!$B$11:$C$565,2,0)</f>
        <v>#N/A</v>
      </c>
      <c r="J414" s="92" t="str">
        <f t="shared" si="21"/>
        <v>Docencia y Profesorado Universitario</v>
      </c>
      <c r="K414" s="92" t="s">
        <v>414</v>
      </c>
    </row>
    <row r="415" spans="3:11">
      <c r="C415" s="135"/>
      <c r="D415" s="303"/>
      <c r="E415" s="304"/>
      <c r="F415" s="91">
        <f t="shared" si="20"/>
        <v>0</v>
      </c>
      <c r="G415" s="155"/>
      <c r="H415" s="136"/>
      <c r="I415" s="124" t="e">
        <f>VLOOKUP(H415,Presupuesto!$B$11:$C$565,2,0)</f>
        <v>#N/A</v>
      </c>
      <c r="J415" s="92" t="str">
        <f t="shared" si="21"/>
        <v>Docencia y Profesorado Universitario</v>
      </c>
      <c r="K415" s="92" t="s">
        <v>414</v>
      </c>
    </row>
    <row r="416" spans="3:11">
      <c r="C416" s="135"/>
      <c r="D416" s="303"/>
      <c r="E416" s="304"/>
      <c r="F416" s="91">
        <f t="shared" si="20"/>
        <v>0</v>
      </c>
      <c r="G416" s="155"/>
      <c r="H416" s="136"/>
      <c r="I416" s="124" t="e">
        <f>VLOOKUP(H416,Presupuesto!$B$11:$C$565,2,0)</f>
        <v>#N/A</v>
      </c>
      <c r="J416" s="92" t="str">
        <f t="shared" si="21"/>
        <v>Docencia y Profesorado Universitario</v>
      </c>
      <c r="K416" s="92" t="s">
        <v>414</v>
      </c>
    </row>
    <row r="417" spans="3:11">
      <c r="C417" s="135"/>
      <c r="D417" s="303"/>
      <c r="E417" s="304"/>
      <c r="F417" s="91">
        <f t="shared" si="20"/>
        <v>0</v>
      </c>
      <c r="G417" s="155"/>
      <c r="H417" s="136"/>
      <c r="I417" s="124" t="e">
        <f>VLOOKUP(H417,Presupuesto!$B$11:$C$565,2,0)</f>
        <v>#N/A</v>
      </c>
      <c r="J417" s="92" t="str">
        <f t="shared" si="21"/>
        <v>Docencia y Profesorado Universitario</v>
      </c>
      <c r="K417" s="92" t="s">
        <v>414</v>
      </c>
    </row>
    <row r="418" spans="3:11">
      <c r="C418" s="135"/>
      <c r="D418" s="303"/>
      <c r="E418" s="304"/>
      <c r="F418" s="91">
        <f t="shared" si="20"/>
        <v>0</v>
      </c>
      <c r="G418" s="155"/>
      <c r="H418" s="136"/>
      <c r="I418" s="124" t="e">
        <f>VLOOKUP(H418,Presupuesto!$B$11:$C$565,2,0)</f>
        <v>#N/A</v>
      </c>
      <c r="J418" s="92" t="str">
        <f t="shared" si="21"/>
        <v>Docencia y Profesorado Universitario</v>
      </c>
      <c r="K418" s="92" t="s">
        <v>414</v>
      </c>
    </row>
    <row r="419" spans="3:11">
      <c r="C419" s="135"/>
      <c r="D419" s="303"/>
      <c r="E419" s="304"/>
      <c r="F419" s="91">
        <f t="shared" si="20"/>
        <v>0</v>
      </c>
      <c r="G419" s="155"/>
      <c r="H419" s="136"/>
      <c r="I419" s="124" t="e">
        <f>VLOOKUP(H419,Presupuesto!$B$11:$C$565,2,0)</f>
        <v>#N/A</v>
      </c>
      <c r="J419" s="92" t="str">
        <f t="shared" si="21"/>
        <v>Docencia y Profesorado Universitario</v>
      </c>
      <c r="K419" s="92" t="s">
        <v>414</v>
      </c>
    </row>
    <row r="420" spans="3:11">
      <c r="C420" s="135"/>
      <c r="D420" s="303"/>
      <c r="E420" s="304"/>
      <c r="F420" s="91">
        <f t="shared" si="20"/>
        <v>0</v>
      </c>
      <c r="G420" s="155"/>
      <c r="H420" s="136"/>
      <c r="I420" s="124" t="e">
        <f>VLOOKUP(H420,Presupuesto!$B$11:$C$565,2,0)</f>
        <v>#N/A</v>
      </c>
      <c r="J420" s="92" t="str">
        <f t="shared" si="21"/>
        <v>Docencia y Profesorado Universitario</v>
      </c>
      <c r="K420" s="92" t="s">
        <v>414</v>
      </c>
    </row>
    <row r="421" spans="3:11">
      <c r="C421" s="135"/>
      <c r="D421" s="303"/>
      <c r="E421" s="304"/>
      <c r="F421" s="91">
        <f t="shared" si="20"/>
        <v>0</v>
      </c>
      <c r="G421" s="155"/>
      <c r="H421" s="136"/>
      <c r="I421" s="124" t="e">
        <f>VLOOKUP(H421,Presupuesto!$B$11:$C$565,2,0)</f>
        <v>#N/A</v>
      </c>
      <c r="J421" s="92" t="str">
        <f t="shared" si="21"/>
        <v>Docencia y Profesorado Universitario</v>
      </c>
      <c r="K421" s="92" t="s">
        <v>414</v>
      </c>
    </row>
    <row r="422" spans="3:11">
      <c r="C422" s="135"/>
      <c r="D422" s="303"/>
      <c r="E422" s="304"/>
      <c r="F422" s="91">
        <f t="shared" si="20"/>
        <v>0</v>
      </c>
      <c r="G422" s="155"/>
      <c r="H422" s="136"/>
      <c r="I422" s="124" t="e">
        <f>VLOOKUP(H422,Presupuesto!$B$11:$C$565,2,0)</f>
        <v>#N/A</v>
      </c>
      <c r="J422" s="92" t="str">
        <f t="shared" si="21"/>
        <v>Docencia y Profesorado Universitario</v>
      </c>
      <c r="K422" s="92" t="s">
        <v>414</v>
      </c>
    </row>
    <row r="423" spans="3:11">
      <c r="C423" s="135"/>
      <c r="D423" s="303"/>
      <c r="E423" s="304"/>
      <c r="F423" s="91">
        <f t="shared" si="20"/>
        <v>0</v>
      </c>
      <c r="G423" s="155"/>
      <c r="H423" s="136"/>
      <c r="I423" s="124" t="e">
        <f>VLOOKUP(H423,Presupuesto!$B$11:$C$565,2,0)</f>
        <v>#N/A</v>
      </c>
      <c r="J423" s="92" t="str">
        <f t="shared" si="21"/>
        <v>Docencia y Profesorado Universitario</v>
      </c>
      <c r="K423" s="92" t="s">
        <v>414</v>
      </c>
    </row>
    <row r="424" spans="3:11">
      <c r="C424" s="135"/>
      <c r="D424" s="303"/>
      <c r="E424" s="304"/>
      <c r="F424" s="91">
        <f t="shared" si="20"/>
        <v>0</v>
      </c>
      <c r="G424" s="155"/>
      <c r="H424" s="136"/>
      <c r="I424" s="124" t="e">
        <f>VLOOKUP(H424,Presupuesto!$B$11:$C$565,2,0)</f>
        <v>#N/A</v>
      </c>
      <c r="J424" s="92" t="str">
        <f t="shared" si="21"/>
        <v>Docencia y Profesorado Universitario</v>
      </c>
      <c r="K424" s="92" t="s">
        <v>414</v>
      </c>
    </row>
    <row r="425" spans="3:11">
      <c r="C425" s="135"/>
      <c r="D425" s="303"/>
      <c r="E425" s="304"/>
      <c r="F425" s="91">
        <f t="shared" si="20"/>
        <v>0</v>
      </c>
      <c r="G425" s="155"/>
      <c r="H425" s="136"/>
      <c r="I425" s="124" t="e">
        <f>VLOOKUP(H425,Presupuesto!$B$11:$C$565,2,0)</f>
        <v>#N/A</v>
      </c>
      <c r="J425" s="92" t="str">
        <f t="shared" si="21"/>
        <v>Docencia y Profesorado Universitario</v>
      </c>
      <c r="K425" s="92" t="s">
        <v>414</v>
      </c>
    </row>
    <row r="426" spans="3:11">
      <c r="C426" s="137"/>
      <c r="D426" s="303"/>
      <c r="E426" s="304"/>
      <c r="F426" s="91">
        <f t="shared" si="20"/>
        <v>0</v>
      </c>
      <c r="G426" s="155"/>
      <c r="H426" s="138"/>
      <c r="I426" s="124" t="e">
        <f>VLOOKUP(H426,Presupuesto!$B$11:$C$565,2,0)</f>
        <v>#N/A</v>
      </c>
      <c r="J426" s="92" t="str">
        <f t="shared" si="21"/>
        <v>Docencia y Profesorado Universitario</v>
      </c>
      <c r="K426" s="92" t="s">
        <v>414</v>
      </c>
    </row>
    <row r="427" spans="3:11">
      <c r="C427" s="137"/>
      <c r="D427" s="303"/>
      <c r="E427" s="304"/>
      <c r="F427" s="91">
        <f t="shared" si="20"/>
        <v>0</v>
      </c>
      <c r="G427" s="155"/>
      <c r="H427" s="138"/>
      <c r="I427" s="124" t="e">
        <f>VLOOKUP(H427,Presupuesto!$B$11:$C$565,2,0)</f>
        <v>#N/A</v>
      </c>
      <c r="J427" s="92" t="str">
        <f t="shared" si="21"/>
        <v>Docencia y Profesorado Universitario</v>
      </c>
      <c r="K427" s="92" t="s">
        <v>414</v>
      </c>
    </row>
    <row r="428" spans="3:11">
      <c r="C428" s="137"/>
      <c r="D428" s="303"/>
      <c r="E428" s="304"/>
      <c r="F428" s="91">
        <f t="shared" si="20"/>
        <v>0</v>
      </c>
      <c r="G428" s="155"/>
      <c r="H428" s="138"/>
      <c r="I428" s="124" t="e">
        <f>VLOOKUP(H428,Presupuesto!$B$11:$C$565,2,0)</f>
        <v>#N/A</v>
      </c>
      <c r="J428" s="92" t="str">
        <f t="shared" si="21"/>
        <v>Docencia y Profesorado Universitario</v>
      </c>
      <c r="K428" s="92" t="s">
        <v>414</v>
      </c>
    </row>
    <row r="429" spans="3:11">
      <c r="C429" s="137"/>
      <c r="D429" s="303"/>
      <c r="E429" s="304"/>
      <c r="F429" s="91">
        <f t="shared" si="20"/>
        <v>0</v>
      </c>
      <c r="G429" s="155"/>
      <c r="H429" s="138"/>
      <c r="I429" s="124" t="e">
        <f>VLOOKUP(H429,Presupuesto!$B$11:$C$565,2,0)</f>
        <v>#N/A</v>
      </c>
      <c r="J429" s="92" t="str">
        <f t="shared" si="21"/>
        <v>Docencia y Profesorado Universitario</v>
      </c>
      <c r="K429" s="92" t="s">
        <v>414</v>
      </c>
    </row>
    <row r="430" spans="3:11">
      <c r="C430" s="137"/>
      <c r="D430" s="303"/>
      <c r="E430" s="304"/>
      <c r="F430" s="91">
        <f t="shared" si="20"/>
        <v>0</v>
      </c>
      <c r="G430" s="155"/>
      <c r="H430" s="138"/>
      <c r="I430" s="124" t="e">
        <f>VLOOKUP(H430,Presupuesto!$B$11:$C$565,2,0)</f>
        <v>#N/A</v>
      </c>
      <c r="J430" s="92" t="str">
        <f t="shared" si="21"/>
        <v>Docencia y Profesorado Universitario</v>
      </c>
      <c r="K430" s="92" t="s">
        <v>414</v>
      </c>
    </row>
    <row r="431" spans="3:11">
      <c r="C431" s="137"/>
      <c r="D431" s="303"/>
      <c r="E431" s="304"/>
      <c r="F431" s="91">
        <f t="shared" si="20"/>
        <v>0</v>
      </c>
      <c r="G431" s="155"/>
      <c r="H431" s="138"/>
      <c r="I431" s="124" t="e">
        <f>VLOOKUP(H431,Presupuesto!$B$11:$C$565,2,0)</f>
        <v>#N/A</v>
      </c>
      <c r="J431" s="92" t="str">
        <f t="shared" si="21"/>
        <v>Docencia y Profesorado Universitario</v>
      </c>
      <c r="K431" s="92" t="s">
        <v>414</v>
      </c>
    </row>
    <row r="432" spans="3:11">
      <c r="C432" s="137"/>
      <c r="D432" s="303"/>
      <c r="E432" s="304"/>
      <c r="F432" s="91">
        <f t="shared" si="20"/>
        <v>0</v>
      </c>
      <c r="G432" s="155"/>
      <c r="H432" s="138"/>
      <c r="I432" s="124" t="e">
        <f>VLOOKUP(H432,Presupuesto!$B$11:$C$565,2,0)</f>
        <v>#N/A</v>
      </c>
      <c r="J432" s="92" t="str">
        <f t="shared" si="21"/>
        <v>Docencia y Profesorado Universitario</v>
      </c>
      <c r="K432" s="92" t="s">
        <v>414</v>
      </c>
    </row>
    <row r="433" spans="3:11">
      <c r="C433" s="137"/>
      <c r="D433" s="303"/>
      <c r="E433" s="304"/>
      <c r="F433" s="91">
        <f t="shared" si="20"/>
        <v>0</v>
      </c>
      <c r="G433" s="155"/>
      <c r="H433" s="138"/>
      <c r="I433" s="124" t="e">
        <f>VLOOKUP(H433,Presupuesto!$B$11:$C$565,2,0)</f>
        <v>#N/A</v>
      </c>
      <c r="J433" s="92" t="str">
        <f t="shared" si="21"/>
        <v>Docencia y Profesorado Universitario</v>
      </c>
      <c r="K433" s="92" t="s">
        <v>414</v>
      </c>
    </row>
    <row r="434" spans="3:11">
      <c r="C434" s="139"/>
      <c r="D434" s="303"/>
      <c r="E434" s="304"/>
      <c r="F434" s="91">
        <f t="shared" si="20"/>
        <v>0</v>
      </c>
      <c r="G434" s="155"/>
      <c r="H434" s="140"/>
      <c r="I434" s="124" t="e">
        <f>VLOOKUP(H434,Presupuesto!$B$11:$C$565,2,0)</f>
        <v>#N/A</v>
      </c>
      <c r="J434" s="92" t="str">
        <f t="shared" si="21"/>
        <v>Docencia y Profesorado Universitario</v>
      </c>
      <c r="K434" s="92" t="s">
        <v>405</v>
      </c>
    </row>
    <row r="435" spans="3:11">
      <c r="C435" s="139"/>
      <c r="D435" s="303"/>
      <c r="E435" s="304"/>
      <c r="F435" s="91">
        <f t="shared" si="20"/>
        <v>0</v>
      </c>
      <c r="G435" s="155"/>
      <c r="H435" s="140"/>
      <c r="I435" s="124" t="e">
        <f>VLOOKUP(H435,Presupuesto!$B$11:$C$565,2,0)</f>
        <v>#N/A</v>
      </c>
      <c r="J435" s="92" t="str">
        <f t="shared" si="21"/>
        <v>Docencia y Profesorado Universitario</v>
      </c>
      <c r="K435" s="92" t="s">
        <v>414</v>
      </c>
    </row>
    <row r="436" spans="3:11">
      <c r="C436" s="139"/>
      <c r="D436" s="303"/>
      <c r="E436" s="304"/>
      <c r="F436" s="91">
        <f t="shared" si="20"/>
        <v>0</v>
      </c>
      <c r="G436" s="155"/>
      <c r="H436" s="140"/>
      <c r="I436" s="124" t="e">
        <f>VLOOKUP(H436,Presupuesto!$B$11:$C$565,2,0)</f>
        <v>#N/A</v>
      </c>
      <c r="J436" s="92" t="str">
        <f t="shared" si="21"/>
        <v>Docencia y Profesorado Universitario</v>
      </c>
      <c r="K436" s="92" t="s">
        <v>414</v>
      </c>
    </row>
    <row r="437" spans="3:11">
      <c r="C437" s="139"/>
      <c r="D437" s="303"/>
      <c r="E437" s="304"/>
      <c r="F437" s="91">
        <f t="shared" si="20"/>
        <v>0</v>
      </c>
      <c r="G437" s="155"/>
      <c r="H437" s="140"/>
      <c r="I437" s="124" t="e">
        <f>VLOOKUP(H437,Presupuesto!$B$11:$C$565,2,0)</f>
        <v>#N/A</v>
      </c>
      <c r="J437" s="92" t="str">
        <f t="shared" si="21"/>
        <v>Docencia y Profesorado Universitario</v>
      </c>
      <c r="K437" s="92" t="s">
        <v>414</v>
      </c>
    </row>
    <row r="438" spans="3:11" ht="15.75" thickBot="1">
      <c r="C438" s="141"/>
      <c r="D438" s="305"/>
      <c r="E438" s="306"/>
      <c r="F438" s="99">
        <f t="shared" si="20"/>
        <v>0</v>
      </c>
      <c r="G438" s="156"/>
      <c r="H438" s="142"/>
      <c r="I438" s="126" t="e">
        <f>VLOOKUP(H438,Presupuesto!$B$11:$C$565,2,0)</f>
        <v>#N/A</v>
      </c>
      <c r="J438" s="100" t="str">
        <f>$J$20</f>
        <v>Docencia y Profesorado Universitario</v>
      </c>
      <c r="K438" s="118" t="s">
        <v>396</v>
      </c>
    </row>
    <row r="439" spans="3:11" ht="15.75" thickBot="1"/>
    <row r="440" spans="3:11" ht="15.75" thickBot="1">
      <c r="C440" s="151" t="s">
        <v>53</v>
      </c>
      <c r="D440" s="102">
        <f>SUM(F447:F481)</f>
        <v>123000</v>
      </c>
      <c r="F440" s="69"/>
      <c r="G440" s="73"/>
      <c r="H440" s="69"/>
      <c r="I440" s="69"/>
    </row>
    <row r="441" spans="3:11">
      <c r="C441" s="69"/>
      <c r="D441" s="31"/>
      <c r="E441" s="87"/>
      <c r="F441" s="87"/>
      <c r="G441" s="87"/>
      <c r="H441" s="70"/>
      <c r="I441" s="70"/>
      <c r="J441" s="70"/>
      <c r="K441" s="106"/>
    </row>
    <row r="442" spans="3:11">
      <c r="C442" s="69"/>
      <c r="D442" s="31"/>
      <c r="E442" s="87"/>
      <c r="F442" s="87"/>
      <c r="G442" s="87"/>
      <c r="H442" s="70"/>
      <c r="I442" s="70"/>
      <c r="J442" s="70"/>
      <c r="K442" s="106"/>
    </row>
    <row r="443" spans="3:11" ht="15.75">
      <c r="C443" s="199" t="s">
        <v>394</v>
      </c>
      <c r="D443" s="200" t="s">
        <v>2159</v>
      </c>
      <c r="E443" s="87"/>
      <c r="F443" s="87"/>
      <c r="G443" s="87"/>
      <c r="H443" s="70"/>
      <c r="I443" s="70"/>
      <c r="J443" s="70"/>
      <c r="K443" s="106"/>
    </row>
    <row r="444" spans="3:11" ht="18.75">
      <c r="C444" s="203" t="str">
        <f>IFERROR(VLOOKUP(D443,'Desarrollo e Innov. Curricular'!$G:$H,2,FALSE),IFERROR(VLOOKUP(D443,'Investigación Científica'!$G:$H,2,FALSE),IFERROR(VLOOKUP(D443,'Vinculación Univ. Sociedad'!$G:$H,2,FALSE),IFERROR(VLOOKUP(D443,'Docencia y Profesorado Universi'!$G:$H,2,FALSE),IFERROR(VLOOKUP(D443,'Estudiantes y Graduados'!$G:$H,2,FALSE),IFERROR(VLOOKUP(D443,'10Gestion Administrativa'!$G:$H,2,FALSE),IFERROR(VLOOKUP(D443,'Gestión Académica'!$G:$H,2,FALSE),IFERROR(VLOOKUP(D443,'Aseguramiento de la Calidad'!$G:$H,2,FALSE),IFERROR(VLOOKUP(D443,'Gestión del Conocimiento'!$G:$H,2,FALSE),IFERROR(VLOOKUP(D443,'Gobernabilidad y Procesos...'!$G:$H,2,FALSE),IFERROR(VLOOKUP(D443,'Gestión del Talento Humano'!$G:$H,2,FALSE),IFERROR(VLOOKUP(D443,'Internacionalización de la E.S.'!$G:$H,2,FALSE),IFERROR(VLOOKUP(D443,'Cultura de Innovación Insti...'!$G:$H,2,FALSE),VLOOKUP(D443,'Lo Esencial de la Reforma Univ.'!$G:$H,2,0))))))))))))))</f>
        <v>3.Desarrollar el proyecto de equipamiento con formación en el empleo.</v>
      </c>
      <c r="D444" s="31"/>
      <c r="E444" s="87"/>
      <c r="F444" s="87"/>
      <c r="G444" s="87"/>
      <c r="H444" s="70"/>
      <c r="I444" s="70"/>
      <c r="J444" s="70"/>
      <c r="K444" s="106"/>
    </row>
    <row r="445" spans="3:11" ht="15.75" thickBot="1">
      <c r="F445" s="87"/>
      <c r="G445" s="70"/>
      <c r="H445" s="70"/>
      <c r="I445" s="70"/>
    </row>
    <row r="446" spans="3:11" ht="30.75" thickBot="1">
      <c r="C446" s="123" t="s">
        <v>44</v>
      </c>
      <c r="D446" s="123" t="s">
        <v>55</v>
      </c>
      <c r="E446" s="130" t="s">
        <v>57</v>
      </c>
      <c r="F446" s="129" t="s">
        <v>27</v>
      </c>
      <c r="G446" s="127" t="s">
        <v>133</v>
      </c>
      <c r="H446" s="130" t="s">
        <v>46</v>
      </c>
      <c r="I446" s="127" t="s">
        <v>134</v>
      </c>
      <c r="J446" s="127" t="s">
        <v>412</v>
      </c>
      <c r="K446" s="127" t="s">
        <v>413</v>
      </c>
    </row>
    <row r="447" spans="3:11">
      <c r="C447" s="215" t="s">
        <v>443</v>
      </c>
      <c r="D447" s="301"/>
      <c r="E447" s="302">
        <f>HLOOKUP(C447,$AH$2:$BU$3,2,0)</f>
        <v>620</v>
      </c>
      <c r="F447" s="91">
        <f t="shared" ref="F447:F481" si="22">D447*E447</f>
        <v>0</v>
      </c>
      <c r="G447" s="155"/>
      <c r="H447" s="136"/>
      <c r="I447" s="124" t="e">
        <f>VLOOKUP(H447,Presupuesto!$B$11:$C$565,2,0)</f>
        <v>#N/A</v>
      </c>
      <c r="J447" s="213" t="s">
        <v>1372</v>
      </c>
      <c r="K447" s="92" t="s">
        <v>396</v>
      </c>
    </row>
    <row r="448" spans="3:11">
      <c r="C448" s="135" t="s">
        <v>2243</v>
      </c>
      <c r="D448" s="303">
        <v>4</v>
      </c>
      <c r="E448" s="304">
        <v>2000</v>
      </c>
      <c r="F448" s="91">
        <f t="shared" si="22"/>
        <v>8000</v>
      </c>
      <c r="G448" s="155" t="s">
        <v>131</v>
      </c>
      <c r="H448" s="136" t="s">
        <v>1012</v>
      </c>
      <c r="I448" s="124" t="str">
        <f>VLOOKUP(H448,Presupuesto!$B$11:$C$565,2,0)</f>
        <v>EQUIPO DE COMUNICACIàN Y SE¥ALAMIENTO</v>
      </c>
      <c r="J448" s="92" t="s">
        <v>1378</v>
      </c>
      <c r="K448" s="92" t="s">
        <v>397</v>
      </c>
    </row>
    <row r="449" spans="3:11">
      <c r="C449" s="135" t="s">
        <v>2244</v>
      </c>
      <c r="D449" s="303">
        <v>1</v>
      </c>
      <c r="E449" s="304">
        <v>8000</v>
      </c>
      <c r="F449" s="91">
        <f t="shared" si="22"/>
        <v>8000</v>
      </c>
      <c r="G449" s="155" t="s">
        <v>131</v>
      </c>
      <c r="H449" s="136" t="s">
        <v>1012</v>
      </c>
      <c r="I449" s="124" t="str">
        <f>VLOOKUP(H449,Presupuesto!$B$11:$C$565,2,0)</f>
        <v>EQUIPO DE COMUNICACIàN Y SE¥ALAMIENTO</v>
      </c>
      <c r="J449" s="92" t="s">
        <v>1378</v>
      </c>
      <c r="K449" s="92" t="s">
        <v>397</v>
      </c>
    </row>
    <row r="450" spans="3:11">
      <c r="C450" s="135" t="s">
        <v>2245</v>
      </c>
      <c r="D450" s="303">
        <v>4</v>
      </c>
      <c r="E450" s="304">
        <v>15000</v>
      </c>
      <c r="F450" s="91">
        <f t="shared" si="22"/>
        <v>60000</v>
      </c>
      <c r="G450" s="155" t="s">
        <v>131</v>
      </c>
      <c r="H450" s="136" t="s">
        <v>1020</v>
      </c>
      <c r="I450" s="124" t="str">
        <f>VLOOKUP(H450,Presupuesto!$B$11:$C$565,2,0)</f>
        <v>EQUIPO DE COMPUTACION</v>
      </c>
      <c r="J450" s="92" t="s">
        <v>1378</v>
      </c>
      <c r="K450" s="92" t="s">
        <v>397</v>
      </c>
    </row>
    <row r="451" spans="3:11">
      <c r="C451" s="135" t="s">
        <v>417</v>
      </c>
      <c r="D451" s="303">
        <v>3</v>
      </c>
      <c r="E451" s="304">
        <v>7000</v>
      </c>
      <c r="F451" s="91">
        <f t="shared" si="22"/>
        <v>21000</v>
      </c>
      <c r="G451" s="155" t="s">
        <v>131</v>
      </c>
      <c r="H451" s="136" t="s">
        <v>1020</v>
      </c>
      <c r="I451" s="124" t="str">
        <f>VLOOKUP(H451,Presupuesto!$B$11:$C$565,2,0)</f>
        <v>EQUIPO DE COMPUTACION</v>
      </c>
      <c r="J451" s="92" t="s">
        <v>1378</v>
      </c>
      <c r="K451" s="92" t="s">
        <v>397</v>
      </c>
    </row>
    <row r="452" spans="3:11">
      <c r="C452" s="135" t="s">
        <v>2246</v>
      </c>
      <c r="D452" s="303">
        <v>3</v>
      </c>
      <c r="E452" s="304">
        <v>6000</v>
      </c>
      <c r="F452" s="91">
        <f t="shared" si="22"/>
        <v>18000</v>
      </c>
      <c r="G452" s="155" t="s">
        <v>131</v>
      </c>
      <c r="H452" s="136" t="s">
        <v>1020</v>
      </c>
      <c r="I452" s="124" t="str">
        <f>VLOOKUP(H452,Presupuesto!$B$11:$C$565,2,0)</f>
        <v>EQUIPO DE COMPUTACION</v>
      </c>
      <c r="J452" s="92" t="s">
        <v>1378</v>
      </c>
      <c r="K452" s="92" t="s">
        <v>397</v>
      </c>
    </row>
    <row r="453" spans="3:11">
      <c r="C453" s="135" t="s">
        <v>2247</v>
      </c>
      <c r="D453" s="303">
        <v>1</v>
      </c>
      <c r="E453" s="304">
        <v>8000</v>
      </c>
      <c r="F453" s="91">
        <f t="shared" si="22"/>
        <v>8000</v>
      </c>
      <c r="G453" s="155" t="s">
        <v>131</v>
      </c>
      <c r="H453" s="136" t="s">
        <v>1012</v>
      </c>
      <c r="I453" s="124" t="str">
        <f>VLOOKUP(H453,Presupuesto!$B$11:$C$565,2,0)</f>
        <v>EQUIPO DE COMUNICACIàN Y SE¥ALAMIENTO</v>
      </c>
      <c r="J453" s="92" t="s">
        <v>1378</v>
      </c>
      <c r="K453" s="92" t="s">
        <v>397</v>
      </c>
    </row>
    <row r="454" spans="3:11">
      <c r="C454" s="135"/>
      <c r="D454" s="303"/>
      <c r="E454" s="304"/>
      <c r="F454" s="91">
        <f t="shared" si="22"/>
        <v>0</v>
      </c>
      <c r="G454" s="155"/>
      <c r="H454" s="136"/>
      <c r="I454" s="124" t="e">
        <f>VLOOKUP(H454,Presupuesto!$B$11:$C$565,2,0)</f>
        <v>#N/A</v>
      </c>
      <c r="J454" s="92" t="str">
        <f t="shared" ref="J454:J480" si="23">$J$17</f>
        <v>Docencia y Profesorado Universitario</v>
      </c>
      <c r="K454" s="92" t="s">
        <v>414</v>
      </c>
    </row>
    <row r="455" spans="3:11">
      <c r="C455" s="135"/>
      <c r="D455" s="303"/>
      <c r="E455" s="304"/>
      <c r="F455" s="91">
        <f t="shared" si="22"/>
        <v>0</v>
      </c>
      <c r="G455" s="155"/>
      <c r="H455" s="136"/>
      <c r="I455" s="124" t="e">
        <f>VLOOKUP(H455,Presupuesto!$B$11:$C$565,2,0)</f>
        <v>#N/A</v>
      </c>
      <c r="J455" s="92" t="str">
        <f t="shared" si="23"/>
        <v>Docencia y Profesorado Universitario</v>
      </c>
      <c r="K455" s="92" t="s">
        <v>414</v>
      </c>
    </row>
    <row r="456" spans="3:11">
      <c r="C456" s="135"/>
      <c r="D456" s="303"/>
      <c r="E456" s="304"/>
      <c r="F456" s="91">
        <f t="shared" si="22"/>
        <v>0</v>
      </c>
      <c r="G456" s="155"/>
      <c r="H456" s="136"/>
      <c r="I456" s="124" t="e">
        <f>VLOOKUP(H456,Presupuesto!$B$11:$C$565,2,0)</f>
        <v>#N/A</v>
      </c>
      <c r="J456" s="92" t="str">
        <f t="shared" si="23"/>
        <v>Docencia y Profesorado Universitario</v>
      </c>
      <c r="K456" s="92" t="s">
        <v>414</v>
      </c>
    </row>
    <row r="457" spans="3:11">
      <c r="C457" s="135"/>
      <c r="D457" s="303"/>
      <c r="E457" s="304"/>
      <c r="F457" s="91">
        <f t="shared" si="22"/>
        <v>0</v>
      </c>
      <c r="G457" s="155"/>
      <c r="H457" s="136"/>
      <c r="I457" s="124" t="e">
        <f>VLOOKUP(H457,Presupuesto!$B$11:$C$565,2,0)</f>
        <v>#N/A</v>
      </c>
      <c r="J457" s="92" t="str">
        <f t="shared" si="23"/>
        <v>Docencia y Profesorado Universitario</v>
      </c>
      <c r="K457" s="92" t="s">
        <v>414</v>
      </c>
    </row>
    <row r="458" spans="3:11">
      <c r="C458" s="135"/>
      <c r="D458" s="303"/>
      <c r="E458" s="304"/>
      <c r="F458" s="91">
        <f t="shared" si="22"/>
        <v>0</v>
      </c>
      <c r="G458" s="155"/>
      <c r="H458" s="136"/>
      <c r="I458" s="124" t="e">
        <f>VLOOKUP(H458,Presupuesto!$B$11:$C$565,2,0)</f>
        <v>#N/A</v>
      </c>
      <c r="J458" s="92" t="str">
        <f t="shared" si="23"/>
        <v>Docencia y Profesorado Universitario</v>
      </c>
      <c r="K458" s="92" t="s">
        <v>414</v>
      </c>
    </row>
    <row r="459" spans="3:11">
      <c r="C459" s="135"/>
      <c r="D459" s="303"/>
      <c r="E459" s="304"/>
      <c r="F459" s="91">
        <f t="shared" si="22"/>
        <v>0</v>
      </c>
      <c r="G459" s="155"/>
      <c r="H459" s="136"/>
      <c r="I459" s="124" t="e">
        <f>VLOOKUP(H459,Presupuesto!$B$11:$C$565,2,0)</f>
        <v>#N/A</v>
      </c>
      <c r="J459" s="92" t="str">
        <f t="shared" si="23"/>
        <v>Docencia y Profesorado Universitario</v>
      </c>
      <c r="K459" s="92" t="s">
        <v>414</v>
      </c>
    </row>
    <row r="460" spans="3:11">
      <c r="C460" s="135"/>
      <c r="D460" s="303"/>
      <c r="E460" s="304"/>
      <c r="F460" s="91">
        <f t="shared" si="22"/>
        <v>0</v>
      </c>
      <c r="G460" s="155"/>
      <c r="H460" s="136"/>
      <c r="I460" s="124" t="e">
        <f>VLOOKUP(H460,Presupuesto!$B$11:$C$565,2,0)</f>
        <v>#N/A</v>
      </c>
      <c r="J460" s="92" t="str">
        <f t="shared" si="23"/>
        <v>Docencia y Profesorado Universitario</v>
      </c>
      <c r="K460" s="92" t="s">
        <v>414</v>
      </c>
    </row>
    <row r="461" spans="3:11">
      <c r="C461" s="135"/>
      <c r="D461" s="303"/>
      <c r="E461" s="304"/>
      <c r="F461" s="91">
        <f t="shared" si="22"/>
        <v>0</v>
      </c>
      <c r="G461" s="155"/>
      <c r="H461" s="136"/>
      <c r="I461" s="124" t="e">
        <f>VLOOKUP(H461,Presupuesto!$B$11:$C$565,2,0)</f>
        <v>#N/A</v>
      </c>
      <c r="J461" s="92" t="str">
        <f t="shared" si="23"/>
        <v>Docencia y Profesorado Universitario</v>
      </c>
      <c r="K461" s="92" t="s">
        <v>414</v>
      </c>
    </row>
    <row r="462" spans="3:11">
      <c r="C462" s="135"/>
      <c r="D462" s="303"/>
      <c r="E462" s="304"/>
      <c r="F462" s="91">
        <f t="shared" si="22"/>
        <v>0</v>
      </c>
      <c r="G462" s="155"/>
      <c r="H462" s="136"/>
      <c r="I462" s="124" t="e">
        <f>VLOOKUP(H462,Presupuesto!$B$11:$C$565,2,0)</f>
        <v>#N/A</v>
      </c>
      <c r="J462" s="92" t="str">
        <f t="shared" si="23"/>
        <v>Docencia y Profesorado Universitario</v>
      </c>
      <c r="K462" s="92" t="s">
        <v>414</v>
      </c>
    </row>
    <row r="463" spans="3:11">
      <c r="C463" s="135"/>
      <c r="D463" s="303"/>
      <c r="E463" s="304"/>
      <c r="F463" s="91">
        <f t="shared" si="22"/>
        <v>0</v>
      </c>
      <c r="G463" s="155"/>
      <c r="H463" s="136"/>
      <c r="I463" s="124" t="e">
        <f>VLOOKUP(H463,Presupuesto!$B$11:$C$565,2,0)</f>
        <v>#N/A</v>
      </c>
      <c r="J463" s="92" t="str">
        <f t="shared" si="23"/>
        <v>Docencia y Profesorado Universitario</v>
      </c>
      <c r="K463" s="92" t="s">
        <v>414</v>
      </c>
    </row>
    <row r="464" spans="3:11">
      <c r="C464" s="135"/>
      <c r="D464" s="303"/>
      <c r="E464" s="304"/>
      <c r="F464" s="91">
        <f t="shared" si="22"/>
        <v>0</v>
      </c>
      <c r="G464" s="155"/>
      <c r="H464" s="136"/>
      <c r="I464" s="124" t="e">
        <f>VLOOKUP(H464,Presupuesto!$B$11:$C$565,2,0)</f>
        <v>#N/A</v>
      </c>
      <c r="J464" s="92" t="str">
        <f t="shared" si="23"/>
        <v>Docencia y Profesorado Universitario</v>
      </c>
      <c r="K464" s="92" t="s">
        <v>414</v>
      </c>
    </row>
    <row r="465" spans="3:11">
      <c r="C465" s="135"/>
      <c r="D465" s="303"/>
      <c r="E465" s="304"/>
      <c r="F465" s="91">
        <f t="shared" si="22"/>
        <v>0</v>
      </c>
      <c r="G465" s="155"/>
      <c r="H465" s="136"/>
      <c r="I465" s="124" t="e">
        <f>VLOOKUP(H465,Presupuesto!$B$11:$C$565,2,0)</f>
        <v>#N/A</v>
      </c>
      <c r="J465" s="92" t="str">
        <f t="shared" si="23"/>
        <v>Docencia y Profesorado Universitario</v>
      </c>
      <c r="K465" s="92" t="s">
        <v>414</v>
      </c>
    </row>
    <row r="466" spans="3:11">
      <c r="C466" s="135"/>
      <c r="D466" s="303"/>
      <c r="E466" s="304"/>
      <c r="F466" s="91">
        <f t="shared" si="22"/>
        <v>0</v>
      </c>
      <c r="G466" s="155"/>
      <c r="H466" s="136"/>
      <c r="I466" s="124" t="e">
        <f>VLOOKUP(H466,Presupuesto!$B$11:$C$565,2,0)</f>
        <v>#N/A</v>
      </c>
      <c r="J466" s="92" t="str">
        <f t="shared" si="23"/>
        <v>Docencia y Profesorado Universitario</v>
      </c>
      <c r="K466" s="92" t="s">
        <v>414</v>
      </c>
    </row>
    <row r="467" spans="3:11">
      <c r="C467" s="135"/>
      <c r="D467" s="303"/>
      <c r="E467" s="304"/>
      <c r="F467" s="91">
        <f t="shared" si="22"/>
        <v>0</v>
      </c>
      <c r="G467" s="155"/>
      <c r="H467" s="136"/>
      <c r="I467" s="124" t="e">
        <f>VLOOKUP(H467,Presupuesto!$B$11:$C$565,2,0)</f>
        <v>#N/A</v>
      </c>
      <c r="J467" s="92" t="str">
        <f t="shared" si="23"/>
        <v>Docencia y Profesorado Universitario</v>
      </c>
      <c r="K467" s="92" t="s">
        <v>414</v>
      </c>
    </row>
    <row r="468" spans="3:11">
      <c r="C468" s="135"/>
      <c r="D468" s="303"/>
      <c r="E468" s="304"/>
      <c r="F468" s="91">
        <f t="shared" si="22"/>
        <v>0</v>
      </c>
      <c r="G468" s="155"/>
      <c r="H468" s="136"/>
      <c r="I468" s="124" t="e">
        <f>VLOOKUP(H468,Presupuesto!$B$11:$C$565,2,0)</f>
        <v>#N/A</v>
      </c>
      <c r="J468" s="92" t="str">
        <f t="shared" si="23"/>
        <v>Docencia y Profesorado Universitario</v>
      </c>
      <c r="K468" s="92" t="s">
        <v>414</v>
      </c>
    </row>
    <row r="469" spans="3:11">
      <c r="C469" s="137"/>
      <c r="D469" s="303"/>
      <c r="E469" s="304"/>
      <c r="F469" s="91">
        <f t="shared" si="22"/>
        <v>0</v>
      </c>
      <c r="G469" s="155"/>
      <c r="H469" s="138"/>
      <c r="I469" s="124" t="e">
        <f>VLOOKUP(H469,Presupuesto!$B$11:$C$565,2,0)</f>
        <v>#N/A</v>
      </c>
      <c r="J469" s="92" t="str">
        <f t="shared" si="23"/>
        <v>Docencia y Profesorado Universitario</v>
      </c>
      <c r="K469" s="92" t="s">
        <v>414</v>
      </c>
    </row>
    <row r="470" spans="3:11">
      <c r="C470" s="137"/>
      <c r="D470" s="303"/>
      <c r="E470" s="304"/>
      <c r="F470" s="91">
        <f t="shared" si="22"/>
        <v>0</v>
      </c>
      <c r="G470" s="155"/>
      <c r="H470" s="138"/>
      <c r="I470" s="124" t="e">
        <f>VLOOKUP(H470,Presupuesto!$B$11:$C$565,2,0)</f>
        <v>#N/A</v>
      </c>
      <c r="J470" s="92" t="str">
        <f t="shared" si="23"/>
        <v>Docencia y Profesorado Universitario</v>
      </c>
      <c r="K470" s="92" t="s">
        <v>414</v>
      </c>
    </row>
    <row r="471" spans="3:11">
      <c r="C471" s="137"/>
      <c r="D471" s="303"/>
      <c r="E471" s="304"/>
      <c r="F471" s="91">
        <f t="shared" si="22"/>
        <v>0</v>
      </c>
      <c r="G471" s="155"/>
      <c r="H471" s="138"/>
      <c r="I471" s="124" t="e">
        <f>VLOOKUP(H471,Presupuesto!$B$11:$C$565,2,0)</f>
        <v>#N/A</v>
      </c>
      <c r="J471" s="92" t="str">
        <f t="shared" si="23"/>
        <v>Docencia y Profesorado Universitario</v>
      </c>
      <c r="K471" s="92" t="s">
        <v>414</v>
      </c>
    </row>
    <row r="472" spans="3:11">
      <c r="C472" s="137"/>
      <c r="D472" s="303"/>
      <c r="E472" s="304"/>
      <c r="F472" s="91">
        <f t="shared" si="22"/>
        <v>0</v>
      </c>
      <c r="G472" s="155"/>
      <c r="H472" s="138"/>
      <c r="I472" s="124" t="e">
        <f>VLOOKUP(H472,Presupuesto!$B$11:$C$565,2,0)</f>
        <v>#N/A</v>
      </c>
      <c r="J472" s="92" t="str">
        <f t="shared" si="23"/>
        <v>Docencia y Profesorado Universitario</v>
      </c>
      <c r="K472" s="92" t="s">
        <v>414</v>
      </c>
    </row>
    <row r="473" spans="3:11">
      <c r="C473" s="137"/>
      <c r="D473" s="303"/>
      <c r="E473" s="304"/>
      <c r="F473" s="91">
        <f t="shared" si="22"/>
        <v>0</v>
      </c>
      <c r="G473" s="155"/>
      <c r="H473" s="138"/>
      <c r="I473" s="124" t="e">
        <f>VLOOKUP(H473,Presupuesto!$B$11:$C$565,2,0)</f>
        <v>#N/A</v>
      </c>
      <c r="J473" s="92" t="str">
        <f t="shared" si="23"/>
        <v>Docencia y Profesorado Universitario</v>
      </c>
      <c r="K473" s="92" t="s">
        <v>414</v>
      </c>
    </row>
    <row r="474" spans="3:11">
      <c r="C474" s="137"/>
      <c r="D474" s="303"/>
      <c r="E474" s="304"/>
      <c r="F474" s="91">
        <f t="shared" si="22"/>
        <v>0</v>
      </c>
      <c r="G474" s="155"/>
      <c r="H474" s="138"/>
      <c r="I474" s="124" t="e">
        <f>VLOOKUP(H474,Presupuesto!$B$11:$C$565,2,0)</f>
        <v>#N/A</v>
      </c>
      <c r="J474" s="92" t="str">
        <f t="shared" si="23"/>
        <v>Docencia y Profesorado Universitario</v>
      </c>
      <c r="K474" s="92" t="s">
        <v>414</v>
      </c>
    </row>
    <row r="475" spans="3:11">
      <c r="C475" s="137"/>
      <c r="D475" s="303"/>
      <c r="E475" s="304"/>
      <c r="F475" s="91">
        <f t="shared" si="22"/>
        <v>0</v>
      </c>
      <c r="G475" s="155"/>
      <c r="H475" s="138"/>
      <c r="I475" s="124" t="e">
        <f>VLOOKUP(H475,Presupuesto!$B$11:$C$565,2,0)</f>
        <v>#N/A</v>
      </c>
      <c r="J475" s="92" t="str">
        <f t="shared" si="23"/>
        <v>Docencia y Profesorado Universitario</v>
      </c>
      <c r="K475" s="92" t="s">
        <v>414</v>
      </c>
    </row>
    <row r="476" spans="3:11">
      <c r="C476" s="137"/>
      <c r="D476" s="303"/>
      <c r="E476" s="304"/>
      <c r="F476" s="91">
        <f t="shared" si="22"/>
        <v>0</v>
      </c>
      <c r="G476" s="155"/>
      <c r="H476" s="138"/>
      <c r="I476" s="124" t="e">
        <f>VLOOKUP(H476,Presupuesto!$B$11:$C$565,2,0)</f>
        <v>#N/A</v>
      </c>
      <c r="J476" s="92" t="str">
        <f t="shared" si="23"/>
        <v>Docencia y Profesorado Universitario</v>
      </c>
      <c r="K476" s="92" t="s">
        <v>414</v>
      </c>
    </row>
    <row r="477" spans="3:11">
      <c r="C477" s="139"/>
      <c r="D477" s="303"/>
      <c r="E477" s="304"/>
      <c r="F477" s="91">
        <f t="shared" si="22"/>
        <v>0</v>
      </c>
      <c r="G477" s="155"/>
      <c r="H477" s="140"/>
      <c r="I477" s="124" t="e">
        <f>VLOOKUP(H477,Presupuesto!$B$11:$C$565,2,0)</f>
        <v>#N/A</v>
      </c>
      <c r="J477" s="92" t="str">
        <f t="shared" si="23"/>
        <v>Docencia y Profesorado Universitario</v>
      </c>
      <c r="K477" s="92" t="s">
        <v>405</v>
      </c>
    </row>
    <row r="478" spans="3:11">
      <c r="C478" s="139"/>
      <c r="D478" s="303"/>
      <c r="E478" s="304"/>
      <c r="F478" s="91">
        <f t="shared" si="22"/>
        <v>0</v>
      </c>
      <c r="G478" s="155"/>
      <c r="H478" s="140"/>
      <c r="I478" s="124" t="e">
        <f>VLOOKUP(H478,Presupuesto!$B$11:$C$565,2,0)</f>
        <v>#N/A</v>
      </c>
      <c r="J478" s="92" t="str">
        <f t="shared" si="23"/>
        <v>Docencia y Profesorado Universitario</v>
      </c>
      <c r="K478" s="92" t="s">
        <v>414</v>
      </c>
    </row>
    <row r="479" spans="3:11">
      <c r="C479" s="139"/>
      <c r="D479" s="303"/>
      <c r="E479" s="304"/>
      <c r="F479" s="91">
        <f t="shared" si="22"/>
        <v>0</v>
      </c>
      <c r="G479" s="155"/>
      <c r="H479" s="140"/>
      <c r="I479" s="124" t="e">
        <f>VLOOKUP(H479,Presupuesto!$B$11:$C$565,2,0)</f>
        <v>#N/A</v>
      </c>
      <c r="J479" s="92" t="str">
        <f t="shared" si="23"/>
        <v>Docencia y Profesorado Universitario</v>
      </c>
      <c r="K479" s="92" t="s">
        <v>414</v>
      </c>
    </row>
    <row r="480" spans="3:11">
      <c r="C480" s="139"/>
      <c r="D480" s="303"/>
      <c r="E480" s="304"/>
      <c r="F480" s="91">
        <f t="shared" si="22"/>
        <v>0</v>
      </c>
      <c r="G480" s="155"/>
      <c r="H480" s="140"/>
      <c r="I480" s="124" t="e">
        <f>VLOOKUP(H480,Presupuesto!$B$11:$C$565,2,0)</f>
        <v>#N/A</v>
      </c>
      <c r="J480" s="92" t="str">
        <f t="shared" si="23"/>
        <v>Docencia y Profesorado Universitario</v>
      </c>
      <c r="K480" s="92" t="s">
        <v>414</v>
      </c>
    </row>
    <row r="481" spans="3:11" ht="15.75" thickBot="1">
      <c r="C481" s="141"/>
      <c r="D481" s="305"/>
      <c r="E481" s="306"/>
      <c r="F481" s="99">
        <f t="shared" si="22"/>
        <v>0</v>
      </c>
      <c r="G481" s="156"/>
      <c r="H481" s="142"/>
      <c r="I481" s="126" t="e">
        <f>VLOOKUP(H481,Presupuesto!$B$11:$C$565,2,0)</f>
        <v>#N/A</v>
      </c>
      <c r="J481" s="100" t="str">
        <f>$J$20</f>
        <v>Docencia y Profesorado Universitario</v>
      </c>
      <c r="K481" s="118" t="s">
        <v>396</v>
      </c>
    </row>
    <row r="482" spans="3:11" ht="15.75" thickBot="1"/>
    <row r="483" spans="3:11" ht="15.75" thickBot="1">
      <c r="C483" s="151" t="s">
        <v>53</v>
      </c>
      <c r="D483" s="102">
        <f>SUM(F490:F524)</f>
        <v>1152000</v>
      </c>
      <c r="F483" s="69"/>
      <c r="G483" s="73"/>
      <c r="H483" s="69"/>
      <c r="I483" s="69"/>
    </row>
    <row r="484" spans="3:11">
      <c r="C484" s="69"/>
      <c r="D484" s="31"/>
      <c r="E484" s="87"/>
      <c r="F484" s="87"/>
      <c r="G484" s="87"/>
      <c r="H484" s="70"/>
      <c r="I484" s="70"/>
      <c r="J484" s="70"/>
      <c r="K484" s="106"/>
    </row>
    <row r="485" spans="3:11">
      <c r="C485" s="69"/>
      <c r="D485" s="31"/>
      <c r="E485" s="87"/>
      <c r="F485" s="87"/>
      <c r="G485" s="87"/>
      <c r="H485" s="70"/>
      <c r="I485" s="70"/>
      <c r="J485" s="70"/>
      <c r="K485" s="106"/>
    </row>
    <row r="486" spans="3:11" ht="15.75">
      <c r="C486" s="199" t="s">
        <v>394</v>
      </c>
      <c r="D486" s="200" t="s">
        <v>2160</v>
      </c>
      <c r="E486" s="87"/>
      <c r="F486" s="87"/>
      <c r="G486" s="87"/>
      <c r="H486" s="70"/>
      <c r="I486" s="70"/>
      <c r="J486" s="70"/>
      <c r="K486" s="106"/>
    </row>
    <row r="487" spans="3:11" ht="18.75">
      <c r="C487" s="203" t="str">
        <f>IFERROR(VLOOKUP(D486,'Desarrollo e Innov. Curricular'!$G:$H,2,FALSE),IFERROR(VLOOKUP(D486,'Investigación Científica'!$G:$H,2,FALSE),IFERROR(VLOOKUP(D486,'Vinculación Univ. Sociedad'!$G:$H,2,FALSE),IFERROR(VLOOKUP(D486,'Docencia y Profesorado Universi'!$G:$H,2,FALSE),IFERROR(VLOOKUP(D486,'Estudiantes y Graduados'!$G:$H,2,FALSE),IFERROR(VLOOKUP(D486,'10Gestion Administrativa'!$G:$H,2,FALSE),IFERROR(VLOOKUP(D486,'Gestión Académica'!$G:$H,2,FALSE),IFERROR(VLOOKUP(D486,'Aseguramiento de la Calidad'!$G:$H,2,FALSE),IFERROR(VLOOKUP(D486,'Gestión del Conocimiento'!$G:$H,2,FALSE),IFERROR(VLOOKUP(D486,'Gobernabilidad y Procesos...'!$G:$H,2,FALSE),IFERROR(VLOOKUP(D486,'Gestión del Talento Humano'!$G:$H,2,FALSE),IFERROR(VLOOKUP(D486,'Internacionalización de la E.S.'!$G:$H,2,FALSE),IFERROR(VLOOKUP(D486,'Cultura de Innovación Insti...'!$G:$H,2,FALSE),VLOOKUP(D486,'Lo Esencial de la Reforma Univ.'!$G:$H,2,0))))))))))))))</f>
        <v>3.Desarrollar el proyecto de equipamiento con formación en el empleo.</v>
      </c>
      <c r="D487" s="31"/>
      <c r="E487" s="87"/>
      <c r="F487" s="87"/>
      <c r="G487" s="87"/>
      <c r="H487" s="70"/>
      <c r="I487" s="70"/>
      <c r="J487" s="70"/>
      <c r="K487" s="106"/>
    </row>
    <row r="488" spans="3:11" ht="15.75" thickBot="1">
      <c r="F488" s="87"/>
      <c r="G488" s="70"/>
      <c r="H488" s="70"/>
      <c r="I488" s="70"/>
    </row>
    <row r="489" spans="3:11" ht="30.75" thickBot="1">
      <c r="C489" s="123" t="s">
        <v>44</v>
      </c>
      <c r="D489" s="123" t="s">
        <v>55</v>
      </c>
      <c r="E489" s="130" t="s">
        <v>57</v>
      </c>
      <c r="F489" s="129" t="s">
        <v>27</v>
      </c>
      <c r="G489" s="127" t="s">
        <v>133</v>
      </c>
      <c r="H489" s="130" t="s">
        <v>46</v>
      </c>
      <c r="I489" s="127" t="s">
        <v>134</v>
      </c>
      <c r="J489" s="127" t="s">
        <v>412</v>
      </c>
      <c r="K489" s="127" t="s">
        <v>413</v>
      </c>
    </row>
    <row r="490" spans="3:11">
      <c r="C490" s="215" t="s">
        <v>443</v>
      </c>
      <c r="D490" s="301"/>
      <c r="E490" s="302">
        <f>HLOOKUP(C490,$AH$2:$BU$3,2,0)</f>
        <v>620</v>
      </c>
      <c r="F490" s="91">
        <f t="shared" ref="F490:F524" si="24">D490*E490</f>
        <v>0</v>
      </c>
      <c r="G490" s="155"/>
      <c r="H490" s="136"/>
      <c r="I490" s="124" t="e">
        <f>VLOOKUP(H490,Presupuesto!$B$11:$C$565,2,0)</f>
        <v>#N/A</v>
      </c>
      <c r="J490" s="213" t="s">
        <v>1372</v>
      </c>
      <c r="K490" s="92" t="s">
        <v>396</v>
      </c>
    </row>
    <row r="491" spans="3:11">
      <c r="C491" s="135" t="s">
        <v>2251</v>
      </c>
      <c r="D491" s="303">
        <v>1</v>
      </c>
      <c r="E491" s="304">
        <v>1152000</v>
      </c>
      <c r="F491" s="91">
        <f t="shared" si="24"/>
        <v>1152000</v>
      </c>
      <c r="G491" s="155" t="s">
        <v>1430</v>
      </c>
      <c r="H491" s="136" t="s">
        <v>901</v>
      </c>
      <c r="I491" s="124" t="str">
        <f>VLOOKUP(H491,Presupuesto!$B$11:$C$565,2,0)</f>
        <v>PRODUCTOS METALICOS</v>
      </c>
      <c r="J491" s="92" t="s">
        <v>1378</v>
      </c>
      <c r="K491" s="92" t="s">
        <v>397</v>
      </c>
    </row>
    <row r="492" spans="3:11">
      <c r="C492" s="135"/>
      <c r="D492" s="303"/>
      <c r="E492" s="304"/>
      <c r="F492" s="91">
        <f t="shared" si="24"/>
        <v>0</v>
      </c>
      <c r="G492" s="155"/>
      <c r="H492" s="136"/>
      <c r="I492" s="124" t="e">
        <f>VLOOKUP(H492,Presupuesto!$B$11:$C$565,2,0)</f>
        <v>#N/A</v>
      </c>
      <c r="J492" s="92" t="str">
        <f t="shared" ref="J492:J523" si="25">$J$17</f>
        <v>Docencia y Profesorado Universitario</v>
      </c>
      <c r="K492" s="92" t="s">
        <v>414</v>
      </c>
    </row>
    <row r="493" spans="3:11">
      <c r="C493" s="135"/>
      <c r="D493" s="303"/>
      <c r="E493" s="304"/>
      <c r="F493" s="91">
        <f t="shared" si="24"/>
        <v>0</v>
      </c>
      <c r="G493" s="155"/>
      <c r="H493" s="136"/>
      <c r="I493" s="124" t="e">
        <f>VLOOKUP(H493,Presupuesto!$B$11:$C$565,2,0)</f>
        <v>#N/A</v>
      </c>
      <c r="J493" s="92" t="str">
        <f t="shared" si="25"/>
        <v>Docencia y Profesorado Universitario</v>
      </c>
      <c r="K493" s="92" t="s">
        <v>414</v>
      </c>
    </row>
    <row r="494" spans="3:11">
      <c r="C494" s="135"/>
      <c r="D494" s="303"/>
      <c r="E494" s="304"/>
      <c r="F494" s="91">
        <f t="shared" si="24"/>
        <v>0</v>
      </c>
      <c r="G494" s="155"/>
      <c r="H494" s="136"/>
      <c r="I494" s="124" t="e">
        <f>VLOOKUP(H494,Presupuesto!$B$11:$C$565,2,0)</f>
        <v>#N/A</v>
      </c>
      <c r="J494" s="92" t="str">
        <f t="shared" si="25"/>
        <v>Docencia y Profesorado Universitario</v>
      </c>
      <c r="K494" s="92" t="s">
        <v>414</v>
      </c>
    </row>
    <row r="495" spans="3:11">
      <c r="C495" s="135"/>
      <c r="D495" s="303"/>
      <c r="E495" s="304"/>
      <c r="F495" s="91">
        <f t="shared" si="24"/>
        <v>0</v>
      </c>
      <c r="G495" s="155"/>
      <c r="H495" s="136"/>
      <c r="I495" s="124" t="e">
        <f>VLOOKUP(H495,Presupuesto!$B$11:$C$565,2,0)</f>
        <v>#N/A</v>
      </c>
      <c r="J495" s="92" t="str">
        <f t="shared" si="25"/>
        <v>Docencia y Profesorado Universitario</v>
      </c>
      <c r="K495" s="92" t="s">
        <v>403</v>
      </c>
    </row>
    <row r="496" spans="3:11">
      <c r="C496" s="135"/>
      <c r="D496" s="303"/>
      <c r="E496" s="304"/>
      <c r="F496" s="91">
        <f t="shared" si="24"/>
        <v>0</v>
      </c>
      <c r="G496" s="155"/>
      <c r="H496" s="136"/>
      <c r="I496" s="124" t="e">
        <f>VLOOKUP(H496,Presupuesto!$B$11:$C$565,2,0)</f>
        <v>#N/A</v>
      </c>
      <c r="J496" s="92" t="str">
        <f t="shared" si="25"/>
        <v>Docencia y Profesorado Universitario</v>
      </c>
      <c r="K496" s="92" t="s">
        <v>414</v>
      </c>
    </row>
    <row r="497" spans="3:11">
      <c r="C497" s="135"/>
      <c r="D497" s="303"/>
      <c r="E497" s="304"/>
      <c r="F497" s="91">
        <f t="shared" si="24"/>
        <v>0</v>
      </c>
      <c r="G497" s="155"/>
      <c r="H497" s="136"/>
      <c r="I497" s="124" t="e">
        <f>VLOOKUP(H497,Presupuesto!$B$11:$C$565,2,0)</f>
        <v>#N/A</v>
      </c>
      <c r="J497" s="92" t="str">
        <f t="shared" si="25"/>
        <v>Docencia y Profesorado Universitario</v>
      </c>
      <c r="K497" s="92" t="s">
        <v>414</v>
      </c>
    </row>
    <row r="498" spans="3:11">
      <c r="C498" s="135"/>
      <c r="D498" s="303"/>
      <c r="E498" s="304"/>
      <c r="F498" s="91">
        <f t="shared" si="24"/>
        <v>0</v>
      </c>
      <c r="G498" s="155"/>
      <c r="H498" s="136"/>
      <c r="I498" s="124" t="e">
        <f>VLOOKUP(H498,Presupuesto!$B$11:$C$565,2,0)</f>
        <v>#N/A</v>
      </c>
      <c r="J498" s="92" t="str">
        <f t="shared" si="25"/>
        <v>Docencia y Profesorado Universitario</v>
      </c>
      <c r="K498" s="92" t="s">
        <v>414</v>
      </c>
    </row>
    <row r="499" spans="3:11">
      <c r="C499" s="135"/>
      <c r="D499" s="303"/>
      <c r="E499" s="304"/>
      <c r="F499" s="91">
        <f t="shared" si="24"/>
        <v>0</v>
      </c>
      <c r="G499" s="155"/>
      <c r="H499" s="136"/>
      <c r="I499" s="124" t="e">
        <f>VLOOKUP(H499,Presupuesto!$B$11:$C$565,2,0)</f>
        <v>#N/A</v>
      </c>
      <c r="J499" s="92" t="str">
        <f t="shared" si="25"/>
        <v>Docencia y Profesorado Universitario</v>
      </c>
      <c r="K499" s="92" t="s">
        <v>414</v>
      </c>
    </row>
    <row r="500" spans="3:11">
      <c r="C500" s="135"/>
      <c r="D500" s="303"/>
      <c r="E500" s="304"/>
      <c r="F500" s="91">
        <f t="shared" si="24"/>
        <v>0</v>
      </c>
      <c r="G500" s="155"/>
      <c r="H500" s="136"/>
      <c r="I500" s="124" t="e">
        <f>VLOOKUP(H500,Presupuesto!$B$11:$C$565,2,0)</f>
        <v>#N/A</v>
      </c>
      <c r="J500" s="92" t="str">
        <f t="shared" si="25"/>
        <v>Docencia y Profesorado Universitario</v>
      </c>
      <c r="K500" s="92" t="s">
        <v>414</v>
      </c>
    </row>
    <row r="501" spans="3:11">
      <c r="C501" s="135"/>
      <c r="D501" s="303"/>
      <c r="E501" s="304"/>
      <c r="F501" s="91">
        <f t="shared" si="24"/>
        <v>0</v>
      </c>
      <c r="G501" s="155"/>
      <c r="H501" s="136"/>
      <c r="I501" s="124" t="e">
        <f>VLOOKUP(H501,Presupuesto!$B$11:$C$565,2,0)</f>
        <v>#N/A</v>
      </c>
      <c r="J501" s="92" t="str">
        <f t="shared" si="25"/>
        <v>Docencia y Profesorado Universitario</v>
      </c>
      <c r="K501" s="92" t="s">
        <v>414</v>
      </c>
    </row>
    <row r="502" spans="3:11">
      <c r="C502" s="135"/>
      <c r="D502" s="303"/>
      <c r="E502" s="304"/>
      <c r="F502" s="91">
        <f t="shared" si="24"/>
        <v>0</v>
      </c>
      <c r="G502" s="155"/>
      <c r="H502" s="136"/>
      <c r="I502" s="124" t="e">
        <f>VLOOKUP(H502,Presupuesto!$B$11:$C$565,2,0)</f>
        <v>#N/A</v>
      </c>
      <c r="J502" s="92" t="str">
        <f t="shared" si="25"/>
        <v>Docencia y Profesorado Universitario</v>
      </c>
      <c r="K502" s="92" t="s">
        <v>414</v>
      </c>
    </row>
    <row r="503" spans="3:11">
      <c r="C503" s="135"/>
      <c r="D503" s="303"/>
      <c r="E503" s="304"/>
      <c r="F503" s="91">
        <f t="shared" si="24"/>
        <v>0</v>
      </c>
      <c r="G503" s="155"/>
      <c r="H503" s="136"/>
      <c r="I503" s="124" t="e">
        <f>VLOOKUP(H503,Presupuesto!$B$11:$C$565,2,0)</f>
        <v>#N/A</v>
      </c>
      <c r="J503" s="92" t="str">
        <f t="shared" si="25"/>
        <v>Docencia y Profesorado Universitario</v>
      </c>
      <c r="K503" s="92" t="s">
        <v>414</v>
      </c>
    </row>
    <row r="504" spans="3:11">
      <c r="C504" s="135"/>
      <c r="D504" s="303"/>
      <c r="E504" s="304"/>
      <c r="F504" s="91">
        <f t="shared" si="24"/>
        <v>0</v>
      </c>
      <c r="G504" s="155"/>
      <c r="H504" s="136"/>
      <c r="I504" s="124" t="e">
        <f>VLOOKUP(H504,Presupuesto!$B$11:$C$565,2,0)</f>
        <v>#N/A</v>
      </c>
      <c r="J504" s="92" t="str">
        <f t="shared" si="25"/>
        <v>Docencia y Profesorado Universitario</v>
      </c>
      <c r="K504" s="92" t="s">
        <v>414</v>
      </c>
    </row>
    <row r="505" spans="3:11">
      <c r="C505" s="135"/>
      <c r="D505" s="303"/>
      <c r="E505" s="304"/>
      <c r="F505" s="91">
        <f t="shared" si="24"/>
        <v>0</v>
      </c>
      <c r="G505" s="155"/>
      <c r="H505" s="136"/>
      <c r="I505" s="124" t="e">
        <f>VLOOKUP(H505,Presupuesto!$B$11:$C$565,2,0)</f>
        <v>#N/A</v>
      </c>
      <c r="J505" s="92" t="str">
        <f t="shared" si="25"/>
        <v>Docencia y Profesorado Universitario</v>
      </c>
      <c r="K505" s="92" t="s">
        <v>414</v>
      </c>
    </row>
    <row r="506" spans="3:11">
      <c r="C506" s="135"/>
      <c r="D506" s="303"/>
      <c r="E506" s="304"/>
      <c r="F506" s="91">
        <f t="shared" si="24"/>
        <v>0</v>
      </c>
      <c r="G506" s="155"/>
      <c r="H506" s="136"/>
      <c r="I506" s="124" t="e">
        <f>VLOOKUP(H506,Presupuesto!$B$11:$C$565,2,0)</f>
        <v>#N/A</v>
      </c>
      <c r="J506" s="92" t="str">
        <f t="shared" si="25"/>
        <v>Docencia y Profesorado Universitario</v>
      </c>
      <c r="K506" s="92" t="s">
        <v>414</v>
      </c>
    </row>
    <row r="507" spans="3:11">
      <c r="C507" s="135"/>
      <c r="D507" s="303"/>
      <c r="E507" s="304"/>
      <c r="F507" s="91">
        <f t="shared" si="24"/>
        <v>0</v>
      </c>
      <c r="G507" s="155"/>
      <c r="H507" s="136"/>
      <c r="I507" s="124" t="e">
        <f>VLOOKUP(H507,Presupuesto!$B$11:$C$565,2,0)</f>
        <v>#N/A</v>
      </c>
      <c r="J507" s="92" t="str">
        <f t="shared" si="25"/>
        <v>Docencia y Profesorado Universitario</v>
      </c>
      <c r="K507" s="92" t="s">
        <v>414</v>
      </c>
    </row>
    <row r="508" spans="3:11">
      <c r="C508" s="135"/>
      <c r="D508" s="303"/>
      <c r="E508" s="304"/>
      <c r="F508" s="91">
        <f t="shared" si="24"/>
        <v>0</v>
      </c>
      <c r="G508" s="155"/>
      <c r="H508" s="136"/>
      <c r="I508" s="124" t="e">
        <f>VLOOKUP(H508,Presupuesto!$B$11:$C$565,2,0)</f>
        <v>#N/A</v>
      </c>
      <c r="J508" s="92" t="str">
        <f t="shared" si="25"/>
        <v>Docencia y Profesorado Universitario</v>
      </c>
      <c r="K508" s="92" t="s">
        <v>414</v>
      </c>
    </row>
    <row r="509" spans="3:11">
      <c r="C509" s="135"/>
      <c r="D509" s="303"/>
      <c r="E509" s="304"/>
      <c r="F509" s="91">
        <f t="shared" si="24"/>
        <v>0</v>
      </c>
      <c r="G509" s="155"/>
      <c r="H509" s="136"/>
      <c r="I509" s="124" t="e">
        <f>VLOOKUP(H509,Presupuesto!$B$11:$C$565,2,0)</f>
        <v>#N/A</v>
      </c>
      <c r="J509" s="92" t="str">
        <f t="shared" si="25"/>
        <v>Docencia y Profesorado Universitario</v>
      </c>
      <c r="K509" s="92" t="s">
        <v>414</v>
      </c>
    </row>
    <row r="510" spans="3:11">
      <c r="C510" s="135"/>
      <c r="D510" s="303"/>
      <c r="E510" s="304"/>
      <c r="F510" s="91">
        <f t="shared" si="24"/>
        <v>0</v>
      </c>
      <c r="G510" s="155"/>
      <c r="H510" s="136"/>
      <c r="I510" s="124" t="e">
        <f>VLOOKUP(H510,Presupuesto!$B$11:$C$565,2,0)</f>
        <v>#N/A</v>
      </c>
      <c r="J510" s="92" t="str">
        <f t="shared" si="25"/>
        <v>Docencia y Profesorado Universitario</v>
      </c>
      <c r="K510" s="92" t="s">
        <v>414</v>
      </c>
    </row>
    <row r="511" spans="3:11">
      <c r="C511" s="135"/>
      <c r="D511" s="303"/>
      <c r="E511" s="304"/>
      <c r="F511" s="91">
        <f t="shared" si="24"/>
        <v>0</v>
      </c>
      <c r="G511" s="155"/>
      <c r="H511" s="136"/>
      <c r="I511" s="124" t="e">
        <f>VLOOKUP(H511,Presupuesto!$B$11:$C$565,2,0)</f>
        <v>#N/A</v>
      </c>
      <c r="J511" s="92" t="str">
        <f t="shared" si="25"/>
        <v>Docencia y Profesorado Universitario</v>
      </c>
      <c r="K511" s="92" t="s">
        <v>414</v>
      </c>
    </row>
    <row r="512" spans="3:11">
      <c r="C512" s="137"/>
      <c r="D512" s="303"/>
      <c r="E512" s="304"/>
      <c r="F512" s="91">
        <f t="shared" si="24"/>
        <v>0</v>
      </c>
      <c r="G512" s="155"/>
      <c r="H512" s="138"/>
      <c r="I512" s="124" t="e">
        <f>VLOOKUP(H512,Presupuesto!$B$11:$C$565,2,0)</f>
        <v>#N/A</v>
      </c>
      <c r="J512" s="92" t="str">
        <f t="shared" si="25"/>
        <v>Docencia y Profesorado Universitario</v>
      </c>
      <c r="K512" s="92" t="s">
        <v>414</v>
      </c>
    </row>
    <row r="513" spans="3:11">
      <c r="C513" s="137"/>
      <c r="D513" s="303"/>
      <c r="E513" s="304"/>
      <c r="F513" s="91">
        <f t="shared" si="24"/>
        <v>0</v>
      </c>
      <c r="G513" s="155"/>
      <c r="H513" s="138"/>
      <c r="I513" s="124" t="e">
        <f>VLOOKUP(H513,Presupuesto!$B$11:$C$565,2,0)</f>
        <v>#N/A</v>
      </c>
      <c r="J513" s="92" t="str">
        <f t="shared" si="25"/>
        <v>Docencia y Profesorado Universitario</v>
      </c>
      <c r="K513" s="92" t="s">
        <v>414</v>
      </c>
    </row>
    <row r="514" spans="3:11">
      <c r="C514" s="137"/>
      <c r="D514" s="303"/>
      <c r="E514" s="304"/>
      <c r="F514" s="91">
        <f t="shared" si="24"/>
        <v>0</v>
      </c>
      <c r="G514" s="155"/>
      <c r="H514" s="138"/>
      <c r="I514" s="124" t="e">
        <f>VLOOKUP(H514,Presupuesto!$B$11:$C$565,2,0)</f>
        <v>#N/A</v>
      </c>
      <c r="J514" s="92" t="str">
        <f t="shared" si="25"/>
        <v>Docencia y Profesorado Universitario</v>
      </c>
      <c r="K514" s="92" t="s">
        <v>414</v>
      </c>
    </row>
    <row r="515" spans="3:11">
      <c r="C515" s="137"/>
      <c r="D515" s="303"/>
      <c r="E515" s="304"/>
      <c r="F515" s="91">
        <f t="shared" si="24"/>
        <v>0</v>
      </c>
      <c r="G515" s="155"/>
      <c r="H515" s="138"/>
      <c r="I515" s="124" t="e">
        <f>VLOOKUP(H515,Presupuesto!$B$11:$C$565,2,0)</f>
        <v>#N/A</v>
      </c>
      <c r="J515" s="92" t="str">
        <f t="shared" si="25"/>
        <v>Docencia y Profesorado Universitario</v>
      </c>
      <c r="K515" s="92" t="s">
        <v>414</v>
      </c>
    </row>
    <row r="516" spans="3:11">
      <c r="C516" s="137"/>
      <c r="D516" s="303"/>
      <c r="E516" s="304"/>
      <c r="F516" s="91">
        <f t="shared" si="24"/>
        <v>0</v>
      </c>
      <c r="G516" s="155"/>
      <c r="H516" s="138"/>
      <c r="I516" s="124" t="e">
        <f>VLOOKUP(H516,Presupuesto!$B$11:$C$565,2,0)</f>
        <v>#N/A</v>
      </c>
      <c r="J516" s="92" t="str">
        <f t="shared" si="25"/>
        <v>Docencia y Profesorado Universitario</v>
      </c>
      <c r="K516" s="92" t="s">
        <v>414</v>
      </c>
    </row>
    <row r="517" spans="3:11">
      <c r="C517" s="137"/>
      <c r="D517" s="303"/>
      <c r="E517" s="304"/>
      <c r="F517" s="91">
        <f t="shared" si="24"/>
        <v>0</v>
      </c>
      <c r="G517" s="155"/>
      <c r="H517" s="138"/>
      <c r="I517" s="124" t="e">
        <f>VLOOKUP(H517,Presupuesto!$B$11:$C$565,2,0)</f>
        <v>#N/A</v>
      </c>
      <c r="J517" s="92" t="str">
        <f t="shared" si="25"/>
        <v>Docencia y Profesorado Universitario</v>
      </c>
      <c r="K517" s="92" t="s">
        <v>414</v>
      </c>
    </row>
    <row r="518" spans="3:11">
      <c r="C518" s="137"/>
      <c r="D518" s="303"/>
      <c r="E518" s="304"/>
      <c r="F518" s="91">
        <f t="shared" si="24"/>
        <v>0</v>
      </c>
      <c r="G518" s="155"/>
      <c r="H518" s="138"/>
      <c r="I518" s="124" t="e">
        <f>VLOOKUP(H518,Presupuesto!$B$11:$C$565,2,0)</f>
        <v>#N/A</v>
      </c>
      <c r="J518" s="92" t="str">
        <f t="shared" si="25"/>
        <v>Docencia y Profesorado Universitario</v>
      </c>
      <c r="K518" s="92" t="s">
        <v>414</v>
      </c>
    </row>
    <row r="519" spans="3:11">
      <c r="C519" s="137"/>
      <c r="D519" s="303"/>
      <c r="E519" s="304"/>
      <c r="F519" s="91">
        <f t="shared" si="24"/>
        <v>0</v>
      </c>
      <c r="G519" s="155"/>
      <c r="H519" s="138"/>
      <c r="I519" s="124" t="e">
        <f>VLOOKUP(H519,Presupuesto!$B$11:$C$565,2,0)</f>
        <v>#N/A</v>
      </c>
      <c r="J519" s="92" t="str">
        <f t="shared" si="25"/>
        <v>Docencia y Profesorado Universitario</v>
      </c>
      <c r="K519" s="92" t="s">
        <v>414</v>
      </c>
    </row>
    <row r="520" spans="3:11">
      <c r="C520" s="139"/>
      <c r="D520" s="303"/>
      <c r="E520" s="304"/>
      <c r="F520" s="91">
        <f t="shared" si="24"/>
        <v>0</v>
      </c>
      <c r="G520" s="155"/>
      <c r="H520" s="140"/>
      <c r="I520" s="124" t="e">
        <f>VLOOKUP(H520,Presupuesto!$B$11:$C$565,2,0)</f>
        <v>#N/A</v>
      </c>
      <c r="J520" s="92" t="str">
        <f t="shared" si="25"/>
        <v>Docencia y Profesorado Universitario</v>
      </c>
      <c r="K520" s="92" t="s">
        <v>405</v>
      </c>
    </row>
    <row r="521" spans="3:11">
      <c r="C521" s="139"/>
      <c r="D521" s="303"/>
      <c r="E521" s="304"/>
      <c r="F521" s="91">
        <f t="shared" si="24"/>
        <v>0</v>
      </c>
      <c r="G521" s="155"/>
      <c r="H521" s="140"/>
      <c r="I521" s="124" t="e">
        <f>VLOOKUP(H521,Presupuesto!$B$11:$C$565,2,0)</f>
        <v>#N/A</v>
      </c>
      <c r="J521" s="92" t="str">
        <f t="shared" si="25"/>
        <v>Docencia y Profesorado Universitario</v>
      </c>
      <c r="K521" s="92" t="s">
        <v>414</v>
      </c>
    </row>
    <row r="522" spans="3:11">
      <c r="C522" s="139"/>
      <c r="D522" s="303"/>
      <c r="E522" s="304"/>
      <c r="F522" s="91">
        <f t="shared" si="24"/>
        <v>0</v>
      </c>
      <c r="G522" s="155"/>
      <c r="H522" s="140"/>
      <c r="I522" s="124" t="e">
        <f>VLOOKUP(H522,Presupuesto!$B$11:$C$565,2,0)</f>
        <v>#N/A</v>
      </c>
      <c r="J522" s="92" t="str">
        <f t="shared" si="25"/>
        <v>Docencia y Profesorado Universitario</v>
      </c>
      <c r="K522" s="92" t="s">
        <v>414</v>
      </c>
    </row>
    <row r="523" spans="3:11">
      <c r="C523" s="139"/>
      <c r="D523" s="303"/>
      <c r="E523" s="304"/>
      <c r="F523" s="91">
        <f t="shared" si="24"/>
        <v>0</v>
      </c>
      <c r="G523" s="155"/>
      <c r="H523" s="140"/>
      <c r="I523" s="124" t="e">
        <f>VLOOKUP(H523,Presupuesto!$B$11:$C$565,2,0)</f>
        <v>#N/A</v>
      </c>
      <c r="J523" s="92" t="str">
        <f t="shared" si="25"/>
        <v>Docencia y Profesorado Universitario</v>
      </c>
      <c r="K523" s="92" t="s">
        <v>414</v>
      </c>
    </row>
    <row r="524" spans="3:11" ht="15.75" thickBot="1">
      <c r="C524" s="141"/>
      <c r="D524" s="305"/>
      <c r="E524" s="306"/>
      <c r="F524" s="99">
        <f t="shared" si="24"/>
        <v>0</v>
      </c>
      <c r="G524" s="156"/>
      <c r="H524" s="142"/>
      <c r="I524" s="126" t="e">
        <f>VLOOKUP(H524,Presupuesto!$B$11:$C$565,2,0)</f>
        <v>#N/A</v>
      </c>
      <c r="J524" s="100" t="str">
        <f>$J$20</f>
        <v>Docencia y Profesorado Universitario</v>
      </c>
      <c r="K524" s="118" t="s">
        <v>396</v>
      </c>
    </row>
    <row r="525" spans="3:11" ht="15.75" thickBot="1"/>
    <row r="526" spans="3:11" ht="15.75" thickBot="1">
      <c r="C526" s="151" t="s">
        <v>53</v>
      </c>
      <c r="D526" s="102">
        <f>SUM(F533:F567)</f>
        <v>269000</v>
      </c>
      <c r="F526" s="69"/>
      <c r="G526" s="73"/>
      <c r="H526" s="69"/>
      <c r="I526" s="69"/>
    </row>
    <row r="527" spans="3:11">
      <c r="C527" s="69"/>
      <c r="D527" s="31"/>
      <c r="E527" s="87"/>
      <c r="F527" s="87"/>
      <c r="G527" s="87"/>
      <c r="H527" s="70"/>
      <c r="I527" s="70"/>
      <c r="J527" s="70"/>
      <c r="K527" s="106"/>
    </row>
    <row r="528" spans="3:11">
      <c r="C528" s="69"/>
      <c r="D528" s="31"/>
      <c r="E528" s="87"/>
      <c r="F528" s="87"/>
      <c r="G528" s="87"/>
      <c r="H528" s="70"/>
      <c r="I528" s="70"/>
      <c r="J528" s="70"/>
      <c r="K528" s="106"/>
    </row>
    <row r="529" spans="3:11" ht="15.75">
      <c r="C529" s="199" t="s">
        <v>394</v>
      </c>
      <c r="D529" s="200" t="s">
        <v>2161</v>
      </c>
      <c r="E529" s="87"/>
      <c r="F529" s="87"/>
      <c r="G529" s="87"/>
      <c r="H529" s="70"/>
      <c r="I529" s="70"/>
      <c r="J529" s="70"/>
      <c r="K529" s="106"/>
    </row>
    <row r="530" spans="3:11" ht="18.75">
      <c r="C530" s="203" t="str">
        <f>IFERROR(VLOOKUP(D529,'Desarrollo e Innov. Curricular'!$G:$H,2,FALSE),IFERROR(VLOOKUP(D529,'Investigación Científica'!$G:$H,2,FALSE),IFERROR(VLOOKUP(D529,'Vinculación Univ. Sociedad'!$G:$H,2,FALSE),IFERROR(VLOOKUP(D529,'Docencia y Profesorado Universi'!$G:$H,2,FALSE),IFERROR(VLOOKUP(D529,'Estudiantes y Graduados'!$G:$H,2,FALSE),IFERROR(VLOOKUP(D529,'10Gestion Administrativa'!$G:$H,2,FALSE),IFERROR(VLOOKUP(D529,'Gestión Académica'!$G:$H,2,FALSE),IFERROR(VLOOKUP(D529,'Aseguramiento de la Calidad'!$G:$H,2,FALSE),IFERROR(VLOOKUP(D529,'Gestión del Conocimiento'!$G:$H,2,FALSE),IFERROR(VLOOKUP(D529,'Gobernabilidad y Procesos...'!$G:$H,2,FALSE),IFERROR(VLOOKUP(D529,'Gestión del Talento Humano'!$G:$H,2,FALSE),IFERROR(VLOOKUP(D529,'Internacionalización de la E.S.'!$G:$H,2,FALSE),IFERROR(VLOOKUP(D529,'Cultura de Innovación Insti...'!$G:$H,2,FALSE),VLOOKUP(D529,'Lo Esencial de la Reforma Univ.'!$G:$H,2,0))))))))))))))</f>
        <v>3.Desarrollar el proyecto de equipamiento con formación en el empleo.</v>
      </c>
      <c r="D530" s="31"/>
      <c r="E530" s="87"/>
      <c r="F530" s="87"/>
      <c r="G530" s="87"/>
      <c r="H530" s="70"/>
      <c r="I530" s="70"/>
      <c r="J530" s="70"/>
      <c r="K530" s="106"/>
    </row>
    <row r="531" spans="3:11" ht="15.75" thickBot="1">
      <c r="F531" s="87"/>
      <c r="G531" s="70"/>
      <c r="H531" s="70"/>
      <c r="I531" s="70"/>
    </row>
    <row r="532" spans="3:11" ht="30.75" thickBot="1">
      <c r="C532" s="123" t="s">
        <v>44</v>
      </c>
      <c r="D532" s="123" t="s">
        <v>55</v>
      </c>
      <c r="E532" s="130" t="s">
        <v>57</v>
      </c>
      <c r="F532" s="129" t="s">
        <v>27</v>
      </c>
      <c r="G532" s="127" t="s">
        <v>133</v>
      </c>
      <c r="H532" s="130" t="s">
        <v>46</v>
      </c>
      <c r="I532" s="127" t="s">
        <v>134</v>
      </c>
      <c r="J532" s="127" t="s">
        <v>412</v>
      </c>
      <c r="K532" s="127" t="s">
        <v>413</v>
      </c>
    </row>
    <row r="533" spans="3:11">
      <c r="C533" s="215" t="s">
        <v>443</v>
      </c>
      <c r="D533" s="301"/>
      <c r="E533" s="302">
        <f>HLOOKUP(C533,$AH$2:$BU$3,2,0)</f>
        <v>620</v>
      </c>
      <c r="F533" s="91">
        <f t="shared" ref="F533:F567" si="26">D533*E533</f>
        <v>0</v>
      </c>
      <c r="G533" s="155"/>
      <c r="H533" s="136"/>
      <c r="I533" s="124" t="e">
        <f>VLOOKUP(H533,Presupuesto!$B$11:$C$565,2,0)</f>
        <v>#N/A</v>
      </c>
      <c r="J533" s="213" t="s">
        <v>1372</v>
      </c>
      <c r="K533" s="92" t="s">
        <v>396</v>
      </c>
    </row>
    <row r="534" spans="3:11">
      <c r="C534" s="135" t="s">
        <v>2252</v>
      </c>
      <c r="D534" s="303">
        <v>1</v>
      </c>
      <c r="E534" s="304">
        <v>269000</v>
      </c>
      <c r="F534" s="91">
        <f t="shared" si="26"/>
        <v>269000</v>
      </c>
      <c r="G534" s="155" t="s">
        <v>1430</v>
      </c>
      <c r="H534" s="136" t="s">
        <v>1031</v>
      </c>
      <c r="I534" s="124" t="str">
        <f>VLOOKUP(H534,Presupuesto!$B$11:$C$565,2,0)</f>
        <v>EQUIPO EDUCACIONAL Y RECREATIVO</v>
      </c>
      <c r="J534" s="92" t="s">
        <v>1378</v>
      </c>
      <c r="K534" s="92" t="s">
        <v>397</v>
      </c>
    </row>
    <row r="535" spans="3:11">
      <c r="C535" s="135"/>
      <c r="D535" s="303"/>
      <c r="E535" s="304"/>
      <c r="F535" s="91">
        <f t="shared" si="26"/>
        <v>0</v>
      </c>
      <c r="G535" s="155"/>
      <c r="H535" s="136"/>
      <c r="I535" s="124" t="e">
        <f>VLOOKUP(H535,Presupuesto!$B$11:$C$565,2,0)</f>
        <v>#N/A</v>
      </c>
      <c r="J535" s="92" t="str">
        <f t="shared" ref="J535:J566" si="27">$J$17</f>
        <v>Docencia y Profesorado Universitario</v>
      </c>
      <c r="K535" s="92" t="s">
        <v>414</v>
      </c>
    </row>
    <row r="536" spans="3:11">
      <c r="C536" s="135"/>
      <c r="D536" s="303"/>
      <c r="E536" s="304"/>
      <c r="F536" s="91">
        <f t="shared" si="26"/>
        <v>0</v>
      </c>
      <c r="G536" s="155"/>
      <c r="H536" s="136"/>
      <c r="I536" s="124" t="e">
        <f>VLOOKUP(H536,Presupuesto!$B$11:$C$565,2,0)</f>
        <v>#N/A</v>
      </c>
      <c r="J536" s="92" t="str">
        <f t="shared" si="27"/>
        <v>Docencia y Profesorado Universitario</v>
      </c>
      <c r="K536" s="92" t="s">
        <v>414</v>
      </c>
    </row>
    <row r="537" spans="3:11">
      <c r="C537" s="135"/>
      <c r="D537" s="303"/>
      <c r="E537" s="304"/>
      <c r="F537" s="91">
        <f t="shared" si="26"/>
        <v>0</v>
      </c>
      <c r="G537" s="155"/>
      <c r="H537" s="136"/>
      <c r="I537" s="124" t="e">
        <f>VLOOKUP(H537,Presupuesto!$B$11:$C$565,2,0)</f>
        <v>#N/A</v>
      </c>
      <c r="J537" s="92" t="str">
        <f t="shared" si="27"/>
        <v>Docencia y Profesorado Universitario</v>
      </c>
      <c r="K537" s="92" t="s">
        <v>414</v>
      </c>
    </row>
    <row r="538" spans="3:11">
      <c r="C538" s="135"/>
      <c r="D538" s="303"/>
      <c r="E538" s="304"/>
      <c r="F538" s="91">
        <f t="shared" si="26"/>
        <v>0</v>
      </c>
      <c r="G538" s="155"/>
      <c r="H538" s="136"/>
      <c r="I538" s="124" t="e">
        <f>VLOOKUP(H538,Presupuesto!$B$11:$C$565,2,0)</f>
        <v>#N/A</v>
      </c>
      <c r="J538" s="92" t="str">
        <f t="shared" si="27"/>
        <v>Docencia y Profesorado Universitario</v>
      </c>
      <c r="K538" s="92" t="s">
        <v>403</v>
      </c>
    </row>
    <row r="539" spans="3:11">
      <c r="C539" s="135"/>
      <c r="D539" s="303"/>
      <c r="E539" s="304"/>
      <c r="F539" s="91">
        <f t="shared" si="26"/>
        <v>0</v>
      </c>
      <c r="G539" s="155"/>
      <c r="H539" s="136"/>
      <c r="I539" s="124" t="e">
        <f>VLOOKUP(H539,Presupuesto!$B$11:$C$565,2,0)</f>
        <v>#N/A</v>
      </c>
      <c r="J539" s="92" t="str">
        <f t="shared" si="27"/>
        <v>Docencia y Profesorado Universitario</v>
      </c>
      <c r="K539" s="92" t="s">
        <v>414</v>
      </c>
    </row>
    <row r="540" spans="3:11">
      <c r="C540" s="135"/>
      <c r="D540" s="303"/>
      <c r="E540" s="304"/>
      <c r="F540" s="91">
        <f t="shared" si="26"/>
        <v>0</v>
      </c>
      <c r="G540" s="155"/>
      <c r="H540" s="136"/>
      <c r="I540" s="124" t="e">
        <f>VLOOKUP(H540,Presupuesto!$B$11:$C$565,2,0)</f>
        <v>#N/A</v>
      </c>
      <c r="J540" s="92" t="str">
        <f t="shared" si="27"/>
        <v>Docencia y Profesorado Universitario</v>
      </c>
      <c r="K540" s="92" t="s">
        <v>414</v>
      </c>
    </row>
    <row r="541" spans="3:11">
      <c r="C541" s="135"/>
      <c r="D541" s="303"/>
      <c r="E541" s="304"/>
      <c r="F541" s="91">
        <f t="shared" si="26"/>
        <v>0</v>
      </c>
      <c r="G541" s="155"/>
      <c r="H541" s="136"/>
      <c r="I541" s="124" t="e">
        <f>VLOOKUP(H541,Presupuesto!$B$11:$C$565,2,0)</f>
        <v>#N/A</v>
      </c>
      <c r="J541" s="92" t="str">
        <f t="shared" si="27"/>
        <v>Docencia y Profesorado Universitario</v>
      </c>
      <c r="K541" s="92" t="s">
        <v>414</v>
      </c>
    </row>
    <row r="542" spans="3:11">
      <c r="C542" s="135"/>
      <c r="D542" s="303"/>
      <c r="E542" s="304"/>
      <c r="F542" s="91">
        <f t="shared" si="26"/>
        <v>0</v>
      </c>
      <c r="G542" s="155"/>
      <c r="H542" s="136"/>
      <c r="I542" s="124" t="e">
        <f>VLOOKUP(H542,Presupuesto!$B$11:$C$565,2,0)</f>
        <v>#N/A</v>
      </c>
      <c r="J542" s="92" t="str">
        <f t="shared" si="27"/>
        <v>Docencia y Profesorado Universitario</v>
      </c>
      <c r="K542" s="92" t="s">
        <v>414</v>
      </c>
    </row>
    <row r="543" spans="3:11">
      <c r="C543" s="135"/>
      <c r="D543" s="303"/>
      <c r="E543" s="304"/>
      <c r="F543" s="91">
        <f t="shared" si="26"/>
        <v>0</v>
      </c>
      <c r="G543" s="155"/>
      <c r="H543" s="136"/>
      <c r="I543" s="124" t="e">
        <f>VLOOKUP(H543,Presupuesto!$B$11:$C$565,2,0)</f>
        <v>#N/A</v>
      </c>
      <c r="J543" s="92" t="str">
        <f t="shared" si="27"/>
        <v>Docencia y Profesorado Universitario</v>
      </c>
      <c r="K543" s="92" t="s">
        <v>414</v>
      </c>
    </row>
    <row r="544" spans="3:11">
      <c r="C544" s="135"/>
      <c r="D544" s="303"/>
      <c r="E544" s="304"/>
      <c r="F544" s="91">
        <f t="shared" si="26"/>
        <v>0</v>
      </c>
      <c r="G544" s="155"/>
      <c r="H544" s="136"/>
      <c r="I544" s="124" t="e">
        <f>VLOOKUP(H544,Presupuesto!$B$11:$C$565,2,0)</f>
        <v>#N/A</v>
      </c>
      <c r="J544" s="92" t="str">
        <f t="shared" si="27"/>
        <v>Docencia y Profesorado Universitario</v>
      </c>
      <c r="K544" s="92" t="s">
        <v>414</v>
      </c>
    </row>
    <row r="545" spans="3:11">
      <c r="C545" s="135"/>
      <c r="D545" s="303"/>
      <c r="E545" s="304"/>
      <c r="F545" s="91">
        <f t="shared" si="26"/>
        <v>0</v>
      </c>
      <c r="G545" s="155"/>
      <c r="H545" s="136"/>
      <c r="I545" s="124" t="e">
        <f>VLOOKUP(H545,Presupuesto!$B$11:$C$565,2,0)</f>
        <v>#N/A</v>
      </c>
      <c r="J545" s="92" t="str">
        <f t="shared" si="27"/>
        <v>Docencia y Profesorado Universitario</v>
      </c>
      <c r="K545" s="92" t="s">
        <v>414</v>
      </c>
    </row>
    <row r="546" spans="3:11">
      <c r="C546" s="135"/>
      <c r="D546" s="303"/>
      <c r="E546" s="304"/>
      <c r="F546" s="91">
        <f t="shared" si="26"/>
        <v>0</v>
      </c>
      <c r="G546" s="155"/>
      <c r="H546" s="136"/>
      <c r="I546" s="124" t="e">
        <f>VLOOKUP(H546,Presupuesto!$B$11:$C$565,2,0)</f>
        <v>#N/A</v>
      </c>
      <c r="J546" s="92" t="str">
        <f t="shared" si="27"/>
        <v>Docencia y Profesorado Universitario</v>
      </c>
      <c r="K546" s="92" t="s">
        <v>414</v>
      </c>
    </row>
    <row r="547" spans="3:11">
      <c r="C547" s="135"/>
      <c r="D547" s="303"/>
      <c r="E547" s="304"/>
      <c r="F547" s="91">
        <f t="shared" si="26"/>
        <v>0</v>
      </c>
      <c r="G547" s="155"/>
      <c r="H547" s="136"/>
      <c r="I547" s="124" t="e">
        <f>VLOOKUP(H547,Presupuesto!$B$11:$C$565,2,0)</f>
        <v>#N/A</v>
      </c>
      <c r="J547" s="92" t="str">
        <f t="shared" si="27"/>
        <v>Docencia y Profesorado Universitario</v>
      </c>
      <c r="K547" s="92" t="s">
        <v>414</v>
      </c>
    </row>
    <row r="548" spans="3:11">
      <c r="C548" s="135"/>
      <c r="D548" s="303"/>
      <c r="E548" s="304"/>
      <c r="F548" s="91">
        <f t="shared" si="26"/>
        <v>0</v>
      </c>
      <c r="G548" s="155"/>
      <c r="H548" s="136"/>
      <c r="I548" s="124" t="e">
        <f>VLOOKUP(H548,Presupuesto!$B$11:$C$565,2,0)</f>
        <v>#N/A</v>
      </c>
      <c r="J548" s="92" t="str">
        <f t="shared" si="27"/>
        <v>Docencia y Profesorado Universitario</v>
      </c>
      <c r="K548" s="92" t="s">
        <v>414</v>
      </c>
    </row>
    <row r="549" spans="3:11">
      <c r="C549" s="135"/>
      <c r="D549" s="303"/>
      <c r="E549" s="304"/>
      <c r="F549" s="91">
        <f t="shared" si="26"/>
        <v>0</v>
      </c>
      <c r="G549" s="155"/>
      <c r="H549" s="136"/>
      <c r="I549" s="124" t="e">
        <f>VLOOKUP(H549,Presupuesto!$B$11:$C$565,2,0)</f>
        <v>#N/A</v>
      </c>
      <c r="J549" s="92" t="str">
        <f t="shared" si="27"/>
        <v>Docencia y Profesorado Universitario</v>
      </c>
      <c r="K549" s="92" t="s">
        <v>414</v>
      </c>
    </row>
    <row r="550" spans="3:11">
      <c r="C550" s="135"/>
      <c r="D550" s="303"/>
      <c r="E550" s="304"/>
      <c r="F550" s="91">
        <f t="shared" si="26"/>
        <v>0</v>
      </c>
      <c r="G550" s="155"/>
      <c r="H550" s="136"/>
      <c r="I550" s="124" t="e">
        <f>VLOOKUP(H550,Presupuesto!$B$11:$C$565,2,0)</f>
        <v>#N/A</v>
      </c>
      <c r="J550" s="92" t="str">
        <f t="shared" si="27"/>
        <v>Docencia y Profesorado Universitario</v>
      </c>
      <c r="K550" s="92" t="s">
        <v>414</v>
      </c>
    </row>
    <row r="551" spans="3:11">
      <c r="C551" s="135"/>
      <c r="D551" s="303"/>
      <c r="E551" s="304"/>
      <c r="F551" s="91">
        <f t="shared" si="26"/>
        <v>0</v>
      </c>
      <c r="G551" s="155"/>
      <c r="H551" s="136"/>
      <c r="I551" s="124" t="e">
        <f>VLOOKUP(H551,Presupuesto!$B$11:$C$565,2,0)</f>
        <v>#N/A</v>
      </c>
      <c r="J551" s="92" t="str">
        <f t="shared" si="27"/>
        <v>Docencia y Profesorado Universitario</v>
      </c>
      <c r="K551" s="92" t="s">
        <v>414</v>
      </c>
    </row>
    <row r="552" spans="3:11">
      <c r="C552" s="135"/>
      <c r="D552" s="303"/>
      <c r="E552" s="304"/>
      <c r="F552" s="91">
        <f t="shared" si="26"/>
        <v>0</v>
      </c>
      <c r="G552" s="155"/>
      <c r="H552" s="136"/>
      <c r="I552" s="124" t="e">
        <f>VLOOKUP(H552,Presupuesto!$B$11:$C$565,2,0)</f>
        <v>#N/A</v>
      </c>
      <c r="J552" s="92" t="str">
        <f t="shared" si="27"/>
        <v>Docencia y Profesorado Universitario</v>
      </c>
      <c r="K552" s="92" t="s">
        <v>414</v>
      </c>
    </row>
    <row r="553" spans="3:11">
      <c r="C553" s="135"/>
      <c r="D553" s="303"/>
      <c r="E553" s="304"/>
      <c r="F553" s="91">
        <f t="shared" si="26"/>
        <v>0</v>
      </c>
      <c r="G553" s="155"/>
      <c r="H553" s="136"/>
      <c r="I553" s="124" t="e">
        <f>VLOOKUP(H553,Presupuesto!$B$11:$C$565,2,0)</f>
        <v>#N/A</v>
      </c>
      <c r="J553" s="92" t="str">
        <f t="shared" si="27"/>
        <v>Docencia y Profesorado Universitario</v>
      </c>
      <c r="K553" s="92" t="s">
        <v>414</v>
      </c>
    </row>
    <row r="554" spans="3:11">
      <c r="C554" s="135"/>
      <c r="D554" s="303"/>
      <c r="E554" s="304"/>
      <c r="F554" s="91">
        <f t="shared" si="26"/>
        <v>0</v>
      </c>
      <c r="G554" s="155"/>
      <c r="H554" s="136"/>
      <c r="I554" s="124" t="e">
        <f>VLOOKUP(H554,Presupuesto!$B$11:$C$565,2,0)</f>
        <v>#N/A</v>
      </c>
      <c r="J554" s="92" t="str">
        <f t="shared" si="27"/>
        <v>Docencia y Profesorado Universitario</v>
      </c>
      <c r="K554" s="92" t="s">
        <v>414</v>
      </c>
    </row>
    <row r="555" spans="3:11">
      <c r="C555" s="137"/>
      <c r="D555" s="303"/>
      <c r="E555" s="304"/>
      <c r="F555" s="91">
        <f t="shared" si="26"/>
        <v>0</v>
      </c>
      <c r="G555" s="155"/>
      <c r="H555" s="138"/>
      <c r="I555" s="124" t="e">
        <f>VLOOKUP(H555,Presupuesto!$B$11:$C$565,2,0)</f>
        <v>#N/A</v>
      </c>
      <c r="J555" s="92" t="str">
        <f t="shared" si="27"/>
        <v>Docencia y Profesorado Universitario</v>
      </c>
      <c r="K555" s="92" t="s">
        <v>414</v>
      </c>
    </row>
    <row r="556" spans="3:11">
      <c r="C556" s="137"/>
      <c r="D556" s="303"/>
      <c r="E556" s="304"/>
      <c r="F556" s="91">
        <f t="shared" si="26"/>
        <v>0</v>
      </c>
      <c r="G556" s="155"/>
      <c r="H556" s="138"/>
      <c r="I556" s="124" t="e">
        <f>VLOOKUP(H556,Presupuesto!$B$11:$C$565,2,0)</f>
        <v>#N/A</v>
      </c>
      <c r="J556" s="92" t="str">
        <f t="shared" si="27"/>
        <v>Docencia y Profesorado Universitario</v>
      </c>
      <c r="K556" s="92" t="s">
        <v>414</v>
      </c>
    </row>
    <row r="557" spans="3:11">
      <c r="C557" s="137"/>
      <c r="D557" s="303"/>
      <c r="E557" s="304"/>
      <c r="F557" s="91">
        <f t="shared" si="26"/>
        <v>0</v>
      </c>
      <c r="G557" s="155"/>
      <c r="H557" s="138"/>
      <c r="I557" s="124" t="e">
        <f>VLOOKUP(H557,Presupuesto!$B$11:$C$565,2,0)</f>
        <v>#N/A</v>
      </c>
      <c r="J557" s="92" t="str">
        <f t="shared" si="27"/>
        <v>Docencia y Profesorado Universitario</v>
      </c>
      <c r="K557" s="92" t="s">
        <v>414</v>
      </c>
    </row>
    <row r="558" spans="3:11">
      <c r="C558" s="137"/>
      <c r="D558" s="303"/>
      <c r="E558" s="304"/>
      <c r="F558" s="91">
        <f t="shared" si="26"/>
        <v>0</v>
      </c>
      <c r="G558" s="155"/>
      <c r="H558" s="138"/>
      <c r="I558" s="124" t="e">
        <f>VLOOKUP(H558,Presupuesto!$B$11:$C$565,2,0)</f>
        <v>#N/A</v>
      </c>
      <c r="J558" s="92" t="str">
        <f t="shared" si="27"/>
        <v>Docencia y Profesorado Universitario</v>
      </c>
      <c r="K558" s="92" t="s">
        <v>414</v>
      </c>
    </row>
    <row r="559" spans="3:11">
      <c r="C559" s="137"/>
      <c r="D559" s="303"/>
      <c r="E559" s="304"/>
      <c r="F559" s="91">
        <f t="shared" si="26"/>
        <v>0</v>
      </c>
      <c r="G559" s="155"/>
      <c r="H559" s="138"/>
      <c r="I559" s="124" t="e">
        <f>VLOOKUP(H559,Presupuesto!$B$11:$C$565,2,0)</f>
        <v>#N/A</v>
      </c>
      <c r="J559" s="92" t="str">
        <f t="shared" si="27"/>
        <v>Docencia y Profesorado Universitario</v>
      </c>
      <c r="K559" s="92" t="s">
        <v>414</v>
      </c>
    </row>
    <row r="560" spans="3:11">
      <c r="C560" s="137"/>
      <c r="D560" s="303"/>
      <c r="E560" s="304"/>
      <c r="F560" s="91">
        <f t="shared" si="26"/>
        <v>0</v>
      </c>
      <c r="G560" s="155"/>
      <c r="H560" s="138"/>
      <c r="I560" s="124" t="e">
        <f>VLOOKUP(H560,Presupuesto!$B$11:$C$565,2,0)</f>
        <v>#N/A</v>
      </c>
      <c r="J560" s="92" t="str">
        <f t="shared" si="27"/>
        <v>Docencia y Profesorado Universitario</v>
      </c>
      <c r="K560" s="92" t="s">
        <v>414</v>
      </c>
    </row>
    <row r="561" spans="3:11">
      <c r="C561" s="137"/>
      <c r="D561" s="303"/>
      <c r="E561" s="304"/>
      <c r="F561" s="91">
        <f t="shared" si="26"/>
        <v>0</v>
      </c>
      <c r="G561" s="155"/>
      <c r="H561" s="138"/>
      <c r="I561" s="124" t="e">
        <f>VLOOKUP(H561,Presupuesto!$B$11:$C$565,2,0)</f>
        <v>#N/A</v>
      </c>
      <c r="J561" s="92" t="str">
        <f t="shared" si="27"/>
        <v>Docencia y Profesorado Universitario</v>
      </c>
      <c r="K561" s="92" t="s">
        <v>414</v>
      </c>
    </row>
    <row r="562" spans="3:11">
      <c r="C562" s="137"/>
      <c r="D562" s="303"/>
      <c r="E562" s="304"/>
      <c r="F562" s="91">
        <f t="shared" si="26"/>
        <v>0</v>
      </c>
      <c r="G562" s="155"/>
      <c r="H562" s="138"/>
      <c r="I562" s="124" t="e">
        <f>VLOOKUP(H562,Presupuesto!$B$11:$C$565,2,0)</f>
        <v>#N/A</v>
      </c>
      <c r="J562" s="92" t="str">
        <f t="shared" si="27"/>
        <v>Docencia y Profesorado Universitario</v>
      </c>
      <c r="K562" s="92" t="s">
        <v>414</v>
      </c>
    </row>
    <row r="563" spans="3:11">
      <c r="C563" s="139"/>
      <c r="D563" s="303"/>
      <c r="E563" s="304"/>
      <c r="F563" s="91">
        <f t="shared" si="26"/>
        <v>0</v>
      </c>
      <c r="G563" s="155"/>
      <c r="H563" s="140"/>
      <c r="I563" s="124" t="e">
        <f>VLOOKUP(H563,Presupuesto!$B$11:$C$565,2,0)</f>
        <v>#N/A</v>
      </c>
      <c r="J563" s="92" t="str">
        <f t="shared" si="27"/>
        <v>Docencia y Profesorado Universitario</v>
      </c>
      <c r="K563" s="92" t="s">
        <v>405</v>
      </c>
    </row>
    <row r="564" spans="3:11">
      <c r="C564" s="139"/>
      <c r="D564" s="303"/>
      <c r="E564" s="304"/>
      <c r="F564" s="91">
        <f t="shared" si="26"/>
        <v>0</v>
      </c>
      <c r="G564" s="155"/>
      <c r="H564" s="140"/>
      <c r="I564" s="124" t="e">
        <f>VLOOKUP(H564,Presupuesto!$B$11:$C$565,2,0)</f>
        <v>#N/A</v>
      </c>
      <c r="J564" s="92" t="str">
        <f t="shared" si="27"/>
        <v>Docencia y Profesorado Universitario</v>
      </c>
      <c r="K564" s="92" t="s">
        <v>414</v>
      </c>
    </row>
    <row r="565" spans="3:11">
      <c r="C565" s="139"/>
      <c r="D565" s="303"/>
      <c r="E565" s="304"/>
      <c r="F565" s="91">
        <f t="shared" si="26"/>
        <v>0</v>
      </c>
      <c r="G565" s="155"/>
      <c r="H565" s="140"/>
      <c r="I565" s="124" t="e">
        <f>VLOOKUP(H565,Presupuesto!$B$11:$C$565,2,0)</f>
        <v>#N/A</v>
      </c>
      <c r="J565" s="92" t="str">
        <f t="shared" si="27"/>
        <v>Docencia y Profesorado Universitario</v>
      </c>
      <c r="K565" s="92" t="s">
        <v>414</v>
      </c>
    </row>
    <row r="566" spans="3:11">
      <c r="C566" s="139"/>
      <c r="D566" s="303"/>
      <c r="E566" s="304"/>
      <c r="F566" s="91">
        <f t="shared" si="26"/>
        <v>0</v>
      </c>
      <c r="G566" s="155"/>
      <c r="H566" s="140"/>
      <c r="I566" s="124" t="e">
        <f>VLOOKUP(H566,Presupuesto!$B$11:$C$565,2,0)</f>
        <v>#N/A</v>
      </c>
      <c r="J566" s="92" t="str">
        <f t="shared" si="27"/>
        <v>Docencia y Profesorado Universitario</v>
      </c>
      <c r="K566" s="92" t="s">
        <v>414</v>
      </c>
    </row>
    <row r="567" spans="3:11" ht="15.75" thickBot="1">
      <c r="C567" s="141"/>
      <c r="D567" s="305"/>
      <c r="E567" s="306"/>
      <c r="F567" s="99">
        <f t="shared" si="26"/>
        <v>0</v>
      </c>
      <c r="G567" s="156"/>
      <c r="H567" s="142"/>
      <c r="I567" s="126" t="e">
        <f>VLOOKUP(H567,Presupuesto!$B$11:$C$565,2,0)</f>
        <v>#N/A</v>
      </c>
      <c r="J567" s="100" t="str">
        <f>$J$20</f>
        <v>Docencia y Profesorado Universitario</v>
      </c>
      <c r="K567" s="118" t="s">
        <v>396</v>
      </c>
    </row>
    <row r="568" spans="3:11" ht="15.75" thickBot="1"/>
    <row r="569" spans="3:11" ht="15.75" thickBot="1">
      <c r="C569" s="151" t="s">
        <v>53</v>
      </c>
      <c r="D569" s="102">
        <f>SUM(F576:F610)</f>
        <v>72500</v>
      </c>
      <c r="F569" s="69"/>
      <c r="G569" s="73"/>
      <c r="H569" s="69"/>
      <c r="I569" s="69"/>
    </row>
    <row r="570" spans="3:11">
      <c r="C570" s="69"/>
      <c r="D570" s="31"/>
      <c r="E570" s="87"/>
      <c r="F570" s="87"/>
      <c r="G570" s="87"/>
      <c r="H570" s="70"/>
      <c r="I570" s="70"/>
      <c r="J570" s="70"/>
      <c r="K570" s="106"/>
    </row>
    <row r="571" spans="3:11">
      <c r="C571" s="69"/>
      <c r="D571" s="31"/>
      <c r="E571" s="87"/>
      <c r="F571" s="87"/>
      <c r="G571" s="87"/>
      <c r="H571" s="70"/>
      <c r="I571" s="70"/>
      <c r="J571" s="70"/>
      <c r="K571" s="106"/>
    </row>
    <row r="572" spans="3:11" ht="15.75">
      <c r="C572" s="199" t="s">
        <v>394</v>
      </c>
      <c r="D572" s="200" t="s">
        <v>2201</v>
      </c>
      <c r="E572" s="87"/>
      <c r="F572" s="87"/>
      <c r="G572" s="87"/>
      <c r="H572" s="70"/>
      <c r="I572" s="70"/>
      <c r="J572" s="70"/>
      <c r="K572" s="106"/>
    </row>
    <row r="573" spans="3:11" ht="18.75">
      <c r="C573" s="203" t="str">
        <f>IFERROR(VLOOKUP(D572,'Desarrollo e Innov. Curricular'!$G:$H,2,FALSE),IFERROR(VLOOKUP(D572,'Investigación Científica'!$G:$H,2,FALSE),IFERROR(VLOOKUP(D572,'Vinculación Univ. Sociedad'!$G:$H,2,FALSE),IFERROR(VLOOKUP(D572,'Docencia y Profesorado Universi'!$G:$H,2,FALSE),IFERROR(VLOOKUP(D572,'Estudiantes y Graduados'!$G:$H,2,FALSE),IFERROR(VLOOKUP(D572,'10Gestion Administrativa'!$G:$H,2,FALSE),IFERROR(VLOOKUP(D572,'Gestión Académica'!$G:$H,2,FALSE),IFERROR(VLOOKUP(D572,'Aseguramiento de la Calidad'!$G:$H,2,FALSE),IFERROR(VLOOKUP(D572,'Gestión del Conocimiento'!$G:$H,2,FALSE),IFERROR(VLOOKUP(D572,'Gobernabilidad y Procesos...'!$G:$H,2,FALSE),IFERROR(VLOOKUP(D572,'Gestión del Talento Humano'!$G:$H,2,FALSE),IFERROR(VLOOKUP(D572,'Internacionalización de la E.S.'!$G:$H,2,FALSE),IFERROR(VLOOKUP(D572,'Cultura de Innovación Insti...'!$G:$H,2,FALSE),VLOOKUP(D572,'Lo Esencial de la Reforma Univ.'!$G:$H,2,0))))))))))))))</f>
        <v>4. Estructurar e implementar el sistema de incentivos a las labores extraoridnaria y/o de excelencia en el desempeño de proyectos prioritarios de la UNAH con impacto en el desarrollo.</v>
      </c>
      <c r="D573" s="31"/>
      <c r="E573" s="87"/>
      <c r="F573" s="87"/>
      <c r="G573" s="87"/>
      <c r="H573" s="70"/>
      <c r="I573" s="70"/>
      <c r="J573" s="70"/>
      <c r="K573" s="106"/>
    </row>
    <row r="574" spans="3:11" ht="15.75" thickBot="1">
      <c r="F574" s="87"/>
      <c r="G574" s="70"/>
      <c r="H574" s="70"/>
      <c r="I574" s="70"/>
    </row>
    <row r="575" spans="3:11" ht="30.75" thickBot="1">
      <c r="C575" s="123" t="s">
        <v>44</v>
      </c>
      <c r="D575" s="123" t="s">
        <v>55</v>
      </c>
      <c r="E575" s="130" t="s">
        <v>57</v>
      </c>
      <c r="F575" s="129" t="s">
        <v>27</v>
      </c>
      <c r="G575" s="127" t="s">
        <v>133</v>
      </c>
      <c r="H575" s="130" t="s">
        <v>46</v>
      </c>
      <c r="I575" s="127" t="s">
        <v>134</v>
      </c>
      <c r="J575" s="127" t="s">
        <v>412</v>
      </c>
      <c r="K575" s="127" t="s">
        <v>413</v>
      </c>
    </row>
    <row r="576" spans="3:11">
      <c r="C576" s="215" t="s">
        <v>443</v>
      </c>
      <c r="D576" s="301"/>
      <c r="E576" s="302">
        <f>HLOOKUP(C576,$AH$2:$BU$3,2,0)</f>
        <v>620</v>
      </c>
      <c r="F576" s="91">
        <f t="shared" ref="F576:F610" si="28">D576*E576</f>
        <v>0</v>
      </c>
      <c r="G576" s="155"/>
      <c r="H576" s="136"/>
      <c r="I576" s="124" t="e">
        <f>VLOOKUP(H576,Presupuesto!$B$11:$C$565,2,0)</f>
        <v>#N/A</v>
      </c>
      <c r="J576" s="213" t="s">
        <v>1372</v>
      </c>
      <c r="K576" s="92" t="s">
        <v>396</v>
      </c>
    </row>
    <row r="577" spans="3:11">
      <c r="C577" s="135" t="s">
        <v>2253</v>
      </c>
      <c r="D577" s="303">
        <v>200</v>
      </c>
      <c r="E577" s="304">
        <v>250</v>
      </c>
      <c r="F577" s="91">
        <f t="shared" si="28"/>
        <v>50000</v>
      </c>
      <c r="G577" s="155" t="s">
        <v>131</v>
      </c>
      <c r="H577" s="136" t="s">
        <v>798</v>
      </c>
      <c r="I577" s="124" t="str">
        <f>VLOOKUP(H577,Presupuesto!$B$11:$C$565,2,0)</f>
        <v>ALIMENTOS B EBIDAS PARA PERSONAS</v>
      </c>
      <c r="J577" s="92" t="s">
        <v>1379</v>
      </c>
      <c r="K577" s="92" t="s">
        <v>406</v>
      </c>
    </row>
    <row r="578" spans="3:11">
      <c r="C578" s="135" t="s">
        <v>2254</v>
      </c>
      <c r="D578" s="303">
        <v>20</v>
      </c>
      <c r="E578" s="304">
        <v>50</v>
      </c>
      <c r="F578" s="91">
        <f t="shared" si="28"/>
        <v>1000</v>
      </c>
      <c r="G578" s="155" t="s">
        <v>131</v>
      </c>
      <c r="H578" s="136" t="s">
        <v>723</v>
      </c>
      <c r="I578" s="124" t="str">
        <f>VLOOKUP(H578,Presupuesto!$B$11:$C$565,2,0)</f>
        <v>SERVICIOS DE IMPRENTA PUBLIC.Y REPRODUCCION</v>
      </c>
      <c r="J578" s="92" t="s">
        <v>1379</v>
      </c>
      <c r="K578" s="92" t="s">
        <v>406</v>
      </c>
    </row>
    <row r="579" spans="3:11">
      <c r="C579" s="135" t="s">
        <v>2227</v>
      </c>
      <c r="D579" s="303">
        <v>1</v>
      </c>
      <c r="E579" s="304">
        <v>6000</v>
      </c>
      <c r="F579" s="91">
        <f t="shared" si="28"/>
        <v>6000</v>
      </c>
      <c r="G579" s="155" t="s">
        <v>131</v>
      </c>
      <c r="H579" s="136" t="s">
        <v>667</v>
      </c>
      <c r="I579" s="124" t="str">
        <f>VLOOKUP(H579,Presupuesto!$B$11:$C$565,2,0)</f>
        <v>OTROS ALQUILERES</v>
      </c>
      <c r="J579" s="92" t="s">
        <v>1379</v>
      </c>
      <c r="K579" s="92" t="s">
        <v>406</v>
      </c>
    </row>
    <row r="580" spans="3:11">
      <c r="C580" s="135" t="s">
        <v>2255</v>
      </c>
      <c r="D580" s="303">
        <v>1</v>
      </c>
      <c r="E580" s="304">
        <v>3000</v>
      </c>
      <c r="F580" s="91">
        <f t="shared" si="28"/>
        <v>3000</v>
      </c>
      <c r="G580" s="155" t="s">
        <v>131</v>
      </c>
      <c r="H580" s="136" t="s">
        <v>786</v>
      </c>
      <c r="I580" s="124" t="str">
        <f>VLOOKUP(H580,Presupuesto!$B$11:$C$565,2,0)</f>
        <v>SERVICIOS CEREMONIAL Y PROTOCOLO</v>
      </c>
      <c r="J580" s="92" t="s">
        <v>1379</v>
      </c>
      <c r="K580" s="92" t="s">
        <v>406</v>
      </c>
    </row>
    <row r="581" spans="3:11">
      <c r="C581" s="135" t="s">
        <v>2256</v>
      </c>
      <c r="D581" s="303">
        <v>20</v>
      </c>
      <c r="E581" s="304">
        <v>600</v>
      </c>
      <c r="F581" s="91">
        <f t="shared" si="28"/>
        <v>12000</v>
      </c>
      <c r="G581" s="155" t="s">
        <v>131</v>
      </c>
      <c r="H581" s="136" t="s">
        <v>749</v>
      </c>
      <c r="I581" s="124" t="str">
        <f>VLOOKUP(H581,Presupuesto!$B$11:$C$565,2,0)</f>
        <v>OTROS SERVICIOS COMERCIALES Y FINANCIEROS</v>
      </c>
      <c r="J581" s="92" t="s">
        <v>1379</v>
      </c>
      <c r="K581" s="92" t="s">
        <v>406</v>
      </c>
    </row>
    <row r="582" spans="3:11">
      <c r="C582" s="135" t="s">
        <v>2257</v>
      </c>
      <c r="D582" s="303">
        <v>1</v>
      </c>
      <c r="E582" s="304">
        <v>500</v>
      </c>
      <c r="F582" s="91">
        <f t="shared" si="28"/>
        <v>500</v>
      </c>
      <c r="G582" s="155" t="s">
        <v>131</v>
      </c>
      <c r="H582" s="136" t="s">
        <v>877</v>
      </c>
      <c r="I582" s="124" t="str">
        <f>VLOOKUP(H582,Presupuesto!$B$11:$C$565,2,0)</f>
        <v>GASOLINA</v>
      </c>
      <c r="J582" s="92" t="s">
        <v>1379</v>
      </c>
      <c r="K582" s="92" t="s">
        <v>406</v>
      </c>
    </row>
    <row r="583" spans="3:11">
      <c r="C583" s="135"/>
      <c r="D583" s="303"/>
      <c r="E583" s="304"/>
      <c r="F583" s="91">
        <f t="shared" si="28"/>
        <v>0</v>
      </c>
      <c r="G583" s="155"/>
      <c r="H583" s="136"/>
      <c r="I583" s="124" t="e">
        <f>VLOOKUP(H583,Presupuesto!$B$11:$C$565,2,0)</f>
        <v>#N/A</v>
      </c>
      <c r="J583" s="92" t="str">
        <f t="shared" ref="J583:J609" si="29">$J$17</f>
        <v>Docencia y Profesorado Universitario</v>
      </c>
      <c r="K583" s="92" t="s">
        <v>414</v>
      </c>
    </row>
    <row r="584" spans="3:11">
      <c r="C584" s="135"/>
      <c r="D584" s="303"/>
      <c r="E584" s="304"/>
      <c r="F584" s="91">
        <f t="shared" si="28"/>
        <v>0</v>
      </c>
      <c r="G584" s="155"/>
      <c r="H584" s="136"/>
      <c r="I584" s="124" t="e">
        <f>VLOOKUP(H584,Presupuesto!$B$11:$C$565,2,0)</f>
        <v>#N/A</v>
      </c>
      <c r="J584" s="92" t="str">
        <f t="shared" si="29"/>
        <v>Docencia y Profesorado Universitario</v>
      </c>
      <c r="K584" s="92" t="s">
        <v>414</v>
      </c>
    </row>
    <row r="585" spans="3:11">
      <c r="C585" s="135"/>
      <c r="D585" s="303"/>
      <c r="E585" s="304"/>
      <c r="F585" s="91">
        <f t="shared" si="28"/>
        <v>0</v>
      </c>
      <c r="G585" s="155"/>
      <c r="H585" s="136"/>
      <c r="I585" s="124" t="e">
        <f>VLOOKUP(H585,Presupuesto!$B$11:$C$565,2,0)</f>
        <v>#N/A</v>
      </c>
      <c r="J585" s="92" t="str">
        <f t="shared" si="29"/>
        <v>Docencia y Profesorado Universitario</v>
      </c>
      <c r="K585" s="92" t="s">
        <v>414</v>
      </c>
    </row>
    <row r="586" spans="3:11">
      <c r="C586" s="135"/>
      <c r="D586" s="303"/>
      <c r="E586" s="304"/>
      <c r="F586" s="91">
        <f t="shared" si="28"/>
        <v>0</v>
      </c>
      <c r="G586" s="155"/>
      <c r="H586" s="136"/>
      <c r="I586" s="124" t="e">
        <f>VLOOKUP(H586,Presupuesto!$B$11:$C$565,2,0)</f>
        <v>#N/A</v>
      </c>
      <c r="J586" s="92" t="str">
        <f t="shared" si="29"/>
        <v>Docencia y Profesorado Universitario</v>
      </c>
      <c r="K586" s="92" t="s">
        <v>414</v>
      </c>
    </row>
    <row r="587" spans="3:11">
      <c r="C587" s="135"/>
      <c r="D587" s="303"/>
      <c r="E587" s="304"/>
      <c r="F587" s="91">
        <f t="shared" si="28"/>
        <v>0</v>
      </c>
      <c r="G587" s="155"/>
      <c r="H587" s="136"/>
      <c r="I587" s="124" t="e">
        <f>VLOOKUP(H587,Presupuesto!$B$11:$C$565,2,0)</f>
        <v>#N/A</v>
      </c>
      <c r="J587" s="92" t="str">
        <f t="shared" si="29"/>
        <v>Docencia y Profesorado Universitario</v>
      </c>
      <c r="K587" s="92" t="s">
        <v>414</v>
      </c>
    </row>
    <row r="588" spans="3:11">
      <c r="C588" s="135"/>
      <c r="D588" s="303"/>
      <c r="E588" s="304"/>
      <c r="F588" s="91">
        <f t="shared" si="28"/>
        <v>0</v>
      </c>
      <c r="G588" s="155"/>
      <c r="H588" s="136"/>
      <c r="I588" s="124" t="e">
        <f>VLOOKUP(H588,Presupuesto!$B$11:$C$565,2,0)</f>
        <v>#N/A</v>
      </c>
      <c r="J588" s="92" t="str">
        <f t="shared" si="29"/>
        <v>Docencia y Profesorado Universitario</v>
      </c>
      <c r="K588" s="92" t="s">
        <v>414</v>
      </c>
    </row>
    <row r="589" spans="3:11">
      <c r="C589" s="135"/>
      <c r="D589" s="303"/>
      <c r="E589" s="304"/>
      <c r="F589" s="91">
        <f t="shared" si="28"/>
        <v>0</v>
      </c>
      <c r="G589" s="155"/>
      <c r="H589" s="136"/>
      <c r="I589" s="124" t="e">
        <f>VLOOKUP(H589,Presupuesto!$B$11:$C$565,2,0)</f>
        <v>#N/A</v>
      </c>
      <c r="J589" s="92" t="str">
        <f t="shared" si="29"/>
        <v>Docencia y Profesorado Universitario</v>
      </c>
      <c r="K589" s="92" t="s">
        <v>414</v>
      </c>
    </row>
    <row r="590" spans="3:11">
      <c r="C590" s="135"/>
      <c r="D590" s="303"/>
      <c r="E590" s="304"/>
      <c r="F590" s="91">
        <f t="shared" si="28"/>
        <v>0</v>
      </c>
      <c r="G590" s="155"/>
      <c r="H590" s="136"/>
      <c r="I590" s="124" t="e">
        <f>VLOOKUP(H590,Presupuesto!$B$11:$C$565,2,0)</f>
        <v>#N/A</v>
      </c>
      <c r="J590" s="92" t="str">
        <f t="shared" si="29"/>
        <v>Docencia y Profesorado Universitario</v>
      </c>
      <c r="K590" s="92" t="s">
        <v>414</v>
      </c>
    </row>
    <row r="591" spans="3:11">
      <c r="C591" s="135"/>
      <c r="D591" s="303"/>
      <c r="E591" s="304"/>
      <c r="F591" s="91">
        <f t="shared" si="28"/>
        <v>0</v>
      </c>
      <c r="G591" s="155"/>
      <c r="H591" s="136"/>
      <c r="I591" s="124" t="e">
        <f>VLOOKUP(H591,Presupuesto!$B$11:$C$565,2,0)</f>
        <v>#N/A</v>
      </c>
      <c r="J591" s="92" t="str">
        <f t="shared" si="29"/>
        <v>Docencia y Profesorado Universitario</v>
      </c>
      <c r="K591" s="92" t="s">
        <v>414</v>
      </c>
    </row>
    <row r="592" spans="3:11">
      <c r="C592" s="135"/>
      <c r="D592" s="303"/>
      <c r="E592" s="304"/>
      <c r="F592" s="91">
        <f t="shared" si="28"/>
        <v>0</v>
      </c>
      <c r="G592" s="155"/>
      <c r="H592" s="136"/>
      <c r="I592" s="124" t="e">
        <f>VLOOKUP(H592,Presupuesto!$B$11:$C$565,2,0)</f>
        <v>#N/A</v>
      </c>
      <c r="J592" s="92" t="str">
        <f t="shared" si="29"/>
        <v>Docencia y Profesorado Universitario</v>
      </c>
      <c r="K592" s="92" t="s">
        <v>414</v>
      </c>
    </row>
    <row r="593" spans="3:11">
      <c r="C593" s="135"/>
      <c r="D593" s="303"/>
      <c r="E593" s="304"/>
      <c r="F593" s="91">
        <f t="shared" si="28"/>
        <v>0</v>
      </c>
      <c r="G593" s="155"/>
      <c r="H593" s="136"/>
      <c r="I593" s="124" t="e">
        <f>VLOOKUP(H593,Presupuesto!$B$11:$C$565,2,0)</f>
        <v>#N/A</v>
      </c>
      <c r="J593" s="92" t="str">
        <f t="shared" si="29"/>
        <v>Docencia y Profesorado Universitario</v>
      </c>
      <c r="K593" s="92" t="s">
        <v>414</v>
      </c>
    </row>
    <row r="594" spans="3:11">
      <c r="C594" s="135"/>
      <c r="D594" s="303"/>
      <c r="E594" s="304"/>
      <c r="F594" s="91">
        <f t="shared" si="28"/>
        <v>0</v>
      </c>
      <c r="G594" s="155"/>
      <c r="H594" s="136"/>
      <c r="I594" s="124" t="e">
        <f>VLOOKUP(H594,Presupuesto!$B$11:$C$565,2,0)</f>
        <v>#N/A</v>
      </c>
      <c r="J594" s="92" t="str">
        <f t="shared" si="29"/>
        <v>Docencia y Profesorado Universitario</v>
      </c>
      <c r="K594" s="92" t="s">
        <v>414</v>
      </c>
    </row>
    <row r="595" spans="3:11">
      <c r="C595" s="135"/>
      <c r="D595" s="303"/>
      <c r="E595" s="304"/>
      <c r="F595" s="91">
        <f t="shared" si="28"/>
        <v>0</v>
      </c>
      <c r="G595" s="155"/>
      <c r="H595" s="136"/>
      <c r="I595" s="124" t="e">
        <f>VLOOKUP(H595,Presupuesto!$B$11:$C$565,2,0)</f>
        <v>#N/A</v>
      </c>
      <c r="J595" s="92" t="str">
        <f t="shared" si="29"/>
        <v>Docencia y Profesorado Universitario</v>
      </c>
      <c r="K595" s="92" t="s">
        <v>414</v>
      </c>
    </row>
    <row r="596" spans="3:11">
      <c r="C596" s="135"/>
      <c r="D596" s="303"/>
      <c r="E596" s="304"/>
      <c r="F596" s="91">
        <f t="shared" si="28"/>
        <v>0</v>
      </c>
      <c r="G596" s="155"/>
      <c r="H596" s="136"/>
      <c r="I596" s="124" t="e">
        <f>VLOOKUP(H596,Presupuesto!$B$11:$C$565,2,0)</f>
        <v>#N/A</v>
      </c>
      <c r="J596" s="92" t="str">
        <f t="shared" si="29"/>
        <v>Docencia y Profesorado Universitario</v>
      </c>
      <c r="K596" s="92" t="s">
        <v>414</v>
      </c>
    </row>
    <row r="597" spans="3:11">
      <c r="C597" s="135"/>
      <c r="D597" s="303"/>
      <c r="E597" s="304"/>
      <c r="F597" s="91">
        <f t="shared" si="28"/>
        <v>0</v>
      </c>
      <c r="G597" s="155"/>
      <c r="H597" s="136"/>
      <c r="I597" s="124" t="e">
        <f>VLOOKUP(H597,Presupuesto!$B$11:$C$565,2,0)</f>
        <v>#N/A</v>
      </c>
      <c r="J597" s="92" t="str">
        <f t="shared" si="29"/>
        <v>Docencia y Profesorado Universitario</v>
      </c>
      <c r="K597" s="92" t="s">
        <v>414</v>
      </c>
    </row>
    <row r="598" spans="3:11">
      <c r="C598" s="137"/>
      <c r="D598" s="303"/>
      <c r="E598" s="304"/>
      <c r="F598" s="91">
        <f t="shared" si="28"/>
        <v>0</v>
      </c>
      <c r="G598" s="155"/>
      <c r="H598" s="138"/>
      <c r="I598" s="124" t="e">
        <f>VLOOKUP(H598,Presupuesto!$B$11:$C$565,2,0)</f>
        <v>#N/A</v>
      </c>
      <c r="J598" s="92" t="str">
        <f t="shared" si="29"/>
        <v>Docencia y Profesorado Universitario</v>
      </c>
      <c r="K598" s="92" t="s">
        <v>414</v>
      </c>
    </row>
    <row r="599" spans="3:11">
      <c r="C599" s="137"/>
      <c r="D599" s="303"/>
      <c r="E599" s="304"/>
      <c r="F599" s="91">
        <f t="shared" si="28"/>
        <v>0</v>
      </c>
      <c r="G599" s="155"/>
      <c r="H599" s="138"/>
      <c r="I599" s="124" t="e">
        <f>VLOOKUP(H599,Presupuesto!$B$11:$C$565,2,0)</f>
        <v>#N/A</v>
      </c>
      <c r="J599" s="92" t="str">
        <f t="shared" si="29"/>
        <v>Docencia y Profesorado Universitario</v>
      </c>
      <c r="K599" s="92" t="s">
        <v>414</v>
      </c>
    </row>
    <row r="600" spans="3:11">
      <c r="C600" s="137"/>
      <c r="D600" s="303"/>
      <c r="E600" s="304"/>
      <c r="F600" s="91">
        <f t="shared" si="28"/>
        <v>0</v>
      </c>
      <c r="G600" s="155"/>
      <c r="H600" s="138"/>
      <c r="I600" s="124" t="e">
        <f>VLOOKUP(H600,Presupuesto!$B$11:$C$565,2,0)</f>
        <v>#N/A</v>
      </c>
      <c r="J600" s="92" t="str">
        <f t="shared" si="29"/>
        <v>Docencia y Profesorado Universitario</v>
      </c>
      <c r="K600" s="92" t="s">
        <v>414</v>
      </c>
    </row>
    <row r="601" spans="3:11">
      <c r="C601" s="137"/>
      <c r="D601" s="303"/>
      <c r="E601" s="304"/>
      <c r="F601" s="91">
        <f t="shared" si="28"/>
        <v>0</v>
      </c>
      <c r="G601" s="155"/>
      <c r="H601" s="138"/>
      <c r="I601" s="124" t="e">
        <f>VLOOKUP(H601,Presupuesto!$B$11:$C$565,2,0)</f>
        <v>#N/A</v>
      </c>
      <c r="J601" s="92" t="str">
        <f t="shared" si="29"/>
        <v>Docencia y Profesorado Universitario</v>
      </c>
      <c r="K601" s="92" t="s">
        <v>414</v>
      </c>
    </row>
    <row r="602" spans="3:11">
      <c r="C602" s="137"/>
      <c r="D602" s="303"/>
      <c r="E602" s="304"/>
      <c r="F602" s="91">
        <f t="shared" si="28"/>
        <v>0</v>
      </c>
      <c r="G602" s="155"/>
      <c r="H602" s="138"/>
      <c r="I602" s="124" t="e">
        <f>VLOOKUP(H602,Presupuesto!$B$11:$C$565,2,0)</f>
        <v>#N/A</v>
      </c>
      <c r="J602" s="92" t="str">
        <f t="shared" si="29"/>
        <v>Docencia y Profesorado Universitario</v>
      </c>
      <c r="K602" s="92" t="s">
        <v>414</v>
      </c>
    </row>
    <row r="603" spans="3:11">
      <c r="C603" s="137"/>
      <c r="D603" s="303"/>
      <c r="E603" s="304"/>
      <c r="F603" s="91">
        <f t="shared" si="28"/>
        <v>0</v>
      </c>
      <c r="G603" s="155"/>
      <c r="H603" s="138"/>
      <c r="I603" s="124" t="e">
        <f>VLOOKUP(H603,Presupuesto!$B$11:$C$565,2,0)</f>
        <v>#N/A</v>
      </c>
      <c r="J603" s="92" t="str">
        <f t="shared" si="29"/>
        <v>Docencia y Profesorado Universitario</v>
      </c>
      <c r="K603" s="92" t="s">
        <v>414</v>
      </c>
    </row>
    <row r="604" spans="3:11">
      <c r="C604" s="137"/>
      <c r="D604" s="303"/>
      <c r="E604" s="304"/>
      <c r="F604" s="91">
        <f t="shared" si="28"/>
        <v>0</v>
      </c>
      <c r="G604" s="155"/>
      <c r="H604" s="138"/>
      <c r="I604" s="124" t="e">
        <f>VLOOKUP(H604,Presupuesto!$B$11:$C$565,2,0)</f>
        <v>#N/A</v>
      </c>
      <c r="J604" s="92" t="str">
        <f t="shared" si="29"/>
        <v>Docencia y Profesorado Universitario</v>
      </c>
      <c r="K604" s="92" t="s">
        <v>414</v>
      </c>
    </row>
    <row r="605" spans="3:11">
      <c r="C605" s="137"/>
      <c r="D605" s="303"/>
      <c r="E605" s="304"/>
      <c r="F605" s="91">
        <f t="shared" si="28"/>
        <v>0</v>
      </c>
      <c r="G605" s="155"/>
      <c r="H605" s="138"/>
      <c r="I605" s="124" t="e">
        <f>VLOOKUP(H605,Presupuesto!$B$11:$C$565,2,0)</f>
        <v>#N/A</v>
      </c>
      <c r="J605" s="92" t="str">
        <f t="shared" si="29"/>
        <v>Docencia y Profesorado Universitario</v>
      </c>
      <c r="K605" s="92" t="s">
        <v>414</v>
      </c>
    </row>
    <row r="606" spans="3:11">
      <c r="C606" s="139"/>
      <c r="D606" s="303"/>
      <c r="E606" s="304"/>
      <c r="F606" s="91">
        <f t="shared" si="28"/>
        <v>0</v>
      </c>
      <c r="G606" s="155"/>
      <c r="H606" s="140"/>
      <c r="I606" s="124" t="e">
        <f>VLOOKUP(H606,Presupuesto!$B$11:$C$565,2,0)</f>
        <v>#N/A</v>
      </c>
      <c r="J606" s="92" t="str">
        <f t="shared" si="29"/>
        <v>Docencia y Profesorado Universitario</v>
      </c>
      <c r="K606" s="92" t="s">
        <v>405</v>
      </c>
    </row>
    <row r="607" spans="3:11">
      <c r="C607" s="139"/>
      <c r="D607" s="303"/>
      <c r="E607" s="304"/>
      <c r="F607" s="91">
        <f t="shared" si="28"/>
        <v>0</v>
      </c>
      <c r="G607" s="155"/>
      <c r="H607" s="140"/>
      <c r="I607" s="124" t="e">
        <f>VLOOKUP(H607,Presupuesto!$B$11:$C$565,2,0)</f>
        <v>#N/A</v>
      </c>
      <c r="J607" s="92" t="str">
        <f t="shared" si="29"/>
        <v>Docencia y Profesorado Universitario</v>
      </c>
      <c r="K607" s="92" t="s">
        <v>414</v>
      </c>
    </row>
    <row r="608" spans="3:11">
      <c r="C608" s="139"/>
      <c r="D608" s="303"/>
      <c r="E608" s="304"/>
      <c r="F608" s="91">
        <f t="shared" si="28"/>
        <v>0</v>
      </c>
      <c r="G608" s="155"/>
      <c r="H608" s="140"/>
      <c r="I608" s="124" t="e">
        <f>VLOOKUP(H608,Presupuesto!$B$11:$C$565,2,0)</f>
        <v>#N/A</v>
      </c>
      <c r="J608" s="92" t="str">
        <f t="shared" si="29"/>
        <v>Docencia y Profesorado Universitario</v>
      </c>
      <c r="K608" s="92" t="s">
        <v>414</v>
      </c>
    </row>
    <row r="609" spans="3:11">
      <c r="C609" s="139"/>
      <c r="D609" s="303"/>
      <c r="E609" s="304"/>
      <c r="F609" s="91">
        <f t="shared" si="28"/>
        <v>0</v>
      </c>
      <c r="G609" s="155"/>
      <c r="H609" s="140"/>
      <c r="I609" s="124" t="e">
        <f>VLOOKUP(H609,Presupuesto!$B$11:$C$565,2,0)</f>
        <v>#N/A</v>
      </c>
      <c r="J609" s="92" t="str">
        <f t="shared" si="29"/>
        <v>Docencia y Profesorado Universitario</v>
      </c>
      <c r="K609" s="92" t="s">
        <v>414</v>
      </c>
    </row>
    <row r="610" spans="3:11" ht="15.75" thickBot="1">
      <c r="C610" s="141"/>
      <c r="D610" s="305"/>
      <c r="E610" s="306"/>
      <c r="F610" s="99">
        <f t="shared" si="28"/>
        <v>0</v>
      </c>
      <c r="G610" s="156"/>
      <c r="H610" s="142"/>
      <c r="I610" s="126" t="e">
        <f>VLOOKUP(H610,Presupuesto!$B$11:$C$565,2,0)</f>
        <v>#N/A</v>
      </c>
      <c r="J610" s="100" t="str">
        <f>$J$20</f>
        <v>Docencia y Profesorado Universitario</v>
      </c>
      <c r="K610" s="118" t="s">
        <v>396</v>
      </c>
    </row>
    <row r="611" spans="3:11" ht="15.75" thickBot="1"/>
    <row r="612" spans="3:11" ht="15.75" thickBot="1">
      <c r="C612" s="151" t="s">
        <v>53</v>
      </c>
      <c r="D612" s="102">
        <f>SUM(F619:F653)</f>
        <v>40000</v>
      </c>
      <c r="F612" s="69"/>
      <c r="G612" s="73"/>
      <c r="H612" s="69"/>
      <c r="I612" s="69"/>
    </row>
    <row r="613" spans="3:11">
      <c r="C613" s="69"/>
      <c r="D613" s="31"/>
      <c r="E613" s="87"/>
      <c r="F613" s="87"/>
      <c r="G613" s="87"/>
      <c r="H613" s="70"/>
      <c r="I613" s="70"/>
      <c r="J613" s="70"/>
      <c r="K613" s="106"/>
    </row>
    <row r="614" spans="3:11">
      <c r="C614" s="69"/>
      <c r="D614" s="31"/>
      <c r="E614" s="87"/>
      <c r="F614" s="87"/>
      <c r="G614" s="87"/>
      <c r="H614" s="70"/>
      <c r="I614" s="70"/>
      <c r="J614" s="70"/>
      <c r="K614" s="106"/>
    </row>
    <row r="615" spans="3:11" ht="15.75">
      <c r="C615" s="199" t="s">
        <v>394</v>
      </c>
      <c r="D615" s="200" t="s">
        <v>2433</v>
      </c>
      <c r="E615" s="87"/>
      <c r="F615" s="87"/>
      <c r="G615" s="87"/>
      <c r="H615" s="70"/>
      <c r="I615" s="70"/>
      <c r="J615" s="70"/>
      <c r="K615" s="106"/>
    </row>
    <row r="616" spans="3:11" ht="18.75">
      <c r="C616" s="203" t="str">
        <f>IFERROR(VLOOKUP(D615,'Desarrollo e Innov. Curricular'!$G:$H,2,FALSE),IFERROR(VLOOKUP(D615,'Investigación Científica'!$G:$H,2,FALSE),IFERROR(VLOOKUP(D615,'Vinculación Univ. Sociedad'!$G:$H,2,FALSE),IFERROR(VLOOKUP(D615,'Docencia y Profesorado Universi'!$G:$H,2,FALSE),IFERROR(VLOOKUP(D615,'Estudiantes y Graduados'!$G:$H,2,FALSE),IFERROR(VLOOKUP(D615,'10Gestion Administrativa'!$G:$H,2,FALSE),IFERROR(VLOOKUP(D615,'Gestión Académica'!$G:$H,2,FALSE),IFERROR(VLOOKUP(D615,'Aseguramiento de la Calidad'!$G:$H,2,FALSE),IFERROR(VLOOKUP(D615,'Gestión del Conocimiento'!$G:$H,2,FALSE),IFERROR(VLOOKUP(D615,'Gobernabilidad y Procesos...'!$G:$H,2,FALSE),IFERROR(VLOOKUP(D615,'Gestión del Talento Humano'!$G:$H,2,FALSE),IFERROR(VLOOKUP(D615,'Internacionalización de la E.S.'!$G:$H,2,FALSE),IFERROR(VLOOKUP(D615,'Cultura de Innovación Insti...'!$G:$H,2,FALSE),VLOOKUP(D615,'Lo Esencial de la Reforma Univ.'!$G:$H,2,0))))))))))))))</f>
        <v>1. Implementar el Plan de Mejoras de las carreras, producto del proceso de autoevaluación de las mismas.</v>
      </c>
      <c r="D616" s="31"/>
      <c r="E616" s="87"/>
      <c r="F616" s="87"/>
      <c r="G616" s="87"/>
      <c r="H616" s="70"/>
      <c r="I616" s="70"/>
      <c r="J616" s="70"/>
      <c r="K616" s="106"/>
    </row>
    <row r="617" spans="3:11" ht="15.75" thickBot="1">
      <c r="F617" s="87"/>
      <c r="G617" s="70"/>
      <c r="H617" s="70"/>
      <c r="I617" s="70"/>
    </row>
    <row r="618" spans="3:11" ht="30.75" thickBot="1">
      <c r="C618" s="123" t="s">
        <v>44</v>
      </c>
      <c r="D618" s="123" t="s">
        <v>55</v>
      </c>
      <c r="E618" s="130" t="s">
        <v>57</v>
      </c>
      <c r="F618" s="129" t="s">
        <v>27</v>
      </c>
      <c r="G618" s="127" t="s">
        <v>133</v>
      </c>
      <c r="H618" s="130" t="s">
        <v>46</v>
      </c>
      <c r="I618" s="127" t="s">
        <v>134</v>
      </c>
      <c r="J618" s="127" t="s">
        <v>412</v>
      </c>
      <c r="K618" s="127" t="s">
        <v>413</v>
      </c>
    </row>
    <row r="619" spans="3:11">
      <c r="C619" s="215" t="s">
        <v>443</v>
      </c>
      <c r="D619" s="301"/>
      <c r="E619" s="302">
        <f>HLOOKUP(C619,$AH$2:$BU$3,2,0)</f>
        <v>620</v>
      </c>
      <c r="F619" s="91">
        <f t="shared" ref="F619:F653" si="30">D619*E619</f>
        <v>0</v>
      </c>
      <c r="G619" s="155"/>
      <c r="H619" s="136"/>
      <c r="I619" s="124" t="e">
        <f>VLOOKUP(H619,Presupuesto!$B$11:$C$565,2,0)</f>
        <v>#N/A</v>
      </c>
      <c r="J619" s="213" t="s">
        <v>1372</v>
      </c>
      <c r="K619" s="92" t="s">
        <v>396</v>
      </c>
    </row>
    <row r="620" spans="3:11">
      <c r="C620" s="135" t="s">
        <v>2775</v>
      </c>
      <c r="D620" s="303">
        <v>1</v>
      </c>
      <c r="E620" s="304">
        <v>40000</v>
      </c>
      <c r="F620" s="91">
        <f t="shared" si="30"/>
        <v>40000</v>
      </c>
      <c r="G620" s="155" t="s">
        <v>131</v>
      </c>
      <c r="H620" s="136" t="s">
        <v>831</v>
      </c>
      <c r="I620" s="124" t="str">
        <f>VLOOKUP(H620,Presupuesto!$B$11:$C$565,2,0)</f>
        <v>LIBROS REVISTAS Y PERIODICOS</v>
      </c>
      <c r="J620" s="92" t="s">
        <v>1371</v>
      </c>
      <c r="K620" s="92" t="s">
        <v>414</v>
      </c>
    </row>
    <row r="621" spans="3:11">
      <c r="C621" s="135"/>
      <c r="D621" s="303"/>
      <c r="E621" s="304"/>
      <c r="F621" s="91">
        <f t="shared" si="30"/>
        <v>0</v>
      </c>
      <c r="G621" s="155"/>
      <c r="H621" s="136"/>
      <c r="I621" s="124" t="e">
        <f>VLOOKUP(H621,Presupuesto!$B$11:$C$565,2,0)</f>
        <v>#N/A</v>
      </c>
      <c r="J621" s="92" t="str">
        <f t="shared" ref="J621:J652" si="31">$J$17</f>
        <v>Docencia y Profesorado Universitario</v>
      </c>
      <c r="K621" s="92" t="s">
        <v>414</v>
      </c>
    </row>
    <row r="622" spans="3:11">
      <c r="C622" s="135"/>
      <c r="D622" s="303"/>
      <c r="E622" s="304"/>
      <c r="F622" s="91">
        <f t="shared" si="30"/>
        <v>0</v>
      </c>
      <c r="G622" s="155"/>
      <c r="H622" s="136"/>
      <c r="I622" s="124" t="e">
        <f>VLOOKUP(H622,Presupuesto!$B$11:$C$565,2,0)</f>
        <v>#N/A</v>
      </c>
      <c r="J622" s="92" t="str">
        <f t="shared" si="31"/>
        <v>Docencia y Profesorado Universitario</v>
      </c>
      <c r="K622" s="92" t="s">
        <v>414</v>
      </c>
    </row>
    <row r="623" spans="3:11">
      <c r="C623" s="135"/>
      <c r="D623" s="303"/>
      <c r="E623" s="304"/>
      <c r="F623" s="91">
        <f t="shared" si="30"/>
        <v>0</v>
      </c>
      <c r="G623" s="155"/>
      <c r="H623" s="136"/>
      <c r="I623" s="124" t="e">
        <f>VLOOKUP(H623,Presupuesto!$B$11:$C$565,2,0)</f>
        <v>#N/A</v>
      </c>
      <c r="J623" s="92" t="str">
        <f t="shared" si="31"/>
        <v>Docencia y Profesorado Universitario</v>
      </c>
      <c r="K623" s="92" t="s">
        <v>414</v>
      </c>
    </row>
    <row r="624" spans="3:11">
      <c r="C624" s="135"/>
      <c r="D624" s="303"/>
      <c r="E624" s="304"/>
      <c r="F624" s="91">
        <f t="shared" si="30"/>
        <v>0</v>
      </c>
      <c r="G624" s="155"/>
      <c r="H624" s="136"/>
      <c r="I624" s="124" t="e">
        <f>VLOOKUP(H624,Presupuesto!$B$11:$C$565,2,0)</f>
        <v>#N/A</v>
      </c>
      <c r="J624" s="92" t="str">
        <f t="shared" si="31"/>
        <v>Docencia y Profesorado Universitario</v>
      </c>
      <c r="K624" s="92" t="s">
        <v>403</v>
      </c>
    </row>
    <row r="625" spans="3:11">
      <c r="C625" s="135"/>
      <c r="D625" s="303"/>
      <c r="E625" s="304"/>
      <c r="F625" s="91">
        <f t="shared" si="30"/>
        <v>0</v>
      </c>
      <c r="G625" s="155"/>
      <c r="H625" s="136"/>
      <c r="I625" s="124" t="e">
        <f>VLOOKUP(H625,Presupuesto!$B$11:$C$565,2,0)</f>
        <v>#N/A</v>
      </c>
      <c r="J625" s="92" t="str">
        <f t="shared" si="31"/>
        <v>Docencia y Profesorado Universitario</v>
      </c>
      <c r="K625" s="92" t="s">
        <v>414</v>
      </c>
    </row>
    <row r="626" spans="3:11">
      <c r="C626" s="135"/>
      <c r="D626" s="303"/>
      <c r="E626" s="304"/>
      <c r="F626" s="91">
        <f t="shared" si="30"/>
        <v>0</v>
      </c>
      <c r="G626" s="155"/>
      <c r="H626" s="136"/>
      <c r="I626" s="124" t="e">
        <f>VLOOKUP(H626,Presupuesto!$B$11:$C$565,2,0)</f>
        <v>#N/A</v>
      </c>
      <c r="J626" s="92" t="str">
        <f t="shared" si="31"/>
        <v>Docencia y Profesorado Universitario</v>
      </c>
      <c r="K626" s="92" t="s">
        <v>414</v>
      </c>
    </row>
    <row r="627" spans="3:11">
      <c r="C627" s="135"/>
      <c r="D627" s="303"/>
      <c r="E627" s="304"/>
      <c r="F627" s="91">
        <f t="shared" si="30"/>
        <v>0</v>
      </c>
      <c r="G627" s="155"/>
      <c r="H627" s="136"/>
      <c r="I627" s="124" t="e">
        <f>VLOOKUP(H627,Presupuesto!$B$11:$C$565,2,0)</f>
        <v>#N/A</v>
      </c>
      <c r="J627" s="92" t="str">
        <f t="shared" si="31"/>
        <v>Docencia y Profesorado Universitario</v>
      </c>
      <c r="K627" s="92" t="s">
        <v>414</v>
      </c>
    </row>
    <row r="628" spans="3:11">
      <c r="C628" s="135"/>
      <c r="D628" s="303"/>
      <c r="E628" s="304"/>
      <c r="F628" s="91">
        <f t="shared" si="30"/>
        <v>0</v>
      </c>
      <c r="G628" s="155"/>
      <c r="H628" s="136"/>
      <c r="I628" s="124" t="e">
        <f>VLOOKUP(H628,Presupuesto!$B$11:$C$565,2,0)</f>
        <v>#N/A</v>
      </c>
      <c r="J628" s="92" t="str">
        <f t="shared" si="31"/>
        <v>Docencia y Profesorado Universitario</v>
      </c>
      <c r="K628" s="92" t="s">
        <v>414</v>
      </c>
    </row>
    <row r="629" spans="3:11">
      <c r="C629" s="135"/>
      <c r="D629" s="303"/>
      <c r="E629" s="304"/>
      <c r="F629" s="91">
        <f t="shared" si="30"/>
        <v>0</v>
      </c>
      <c r="G629" s="155"/>
      <c r="H629" s="136"/>
      <c r="I629" s="124" t="e">
        <f>VLOOKUP(H629,Presupuesto!$B$11:$C$565,2,0)</f>
        <v>#N/A</v>
      </c>
      <c r="J629" s="92" t="str">
        <f t="shared" si="31"/>
        <v>Docencia y Profesorado Universitario</v>
      </c>
      <c r="K629" s="92" t="s">
        <v>414</v>
      </c>
    </row>
    <row r="630" spans="3:11">
      <c r="C630" s="135"/>
      <c r="D630" s="303"/>
      <c r="E630" s="304"/>
      <c r="F630" s="91">
        <f t="shared" si="30"/>
        <v>0</v>
      </c>
      <c r="G630" s="155"/>
      <c r="H630" s="136"/>
      <c r="I630" s="124" t="e">
        <f>VLOOKUP(H630,Presupuesto!$B$11:$C$565,2,0)</f>
        <v>#N/A</v>
      </c>
      <c r="J630" s="92" t="str">
        <f t="shared" si="31"/>
        <v>Docencia y Profesorado Universitario</v>
      </c>
      <c r="K630" s="92" t="s">
        <v>414</v>
      </c>
    </row>
    <row r="631" spans="3:11">
      <c r="C631" s="135"/>
      <c r="D631" s="303"/>
      <c r="E631" s="304"/>
      <c r="F631" s="91">
        <f t="shared" si="30"/>
        <v>0</v>
      </c>
      <c r="G631" s="155"/>
      <c r="H631" s="136"/>
      <c r="I631" s="124" t="e">
        <f>VLOOKUP(H631,Presupuesto!$B$11:$C$565,2,0)</f>
        <v>#N/A</v>
      </c>
      <c r="J631" s="92" t="str">
        <f t="shared" si="31"/>
        <v>Docencia y Profesorado Universitario</v>
      </c>
      <c r="K631" s="92" t="s">
        <v>414</v>
      </c>
    </row>
    <row r="632" spans="3:11">
      <c r="C632" s="135"/>
      <c r="D632" s="303"/>
      <c r="E632" s="304"/>
      <c r="F632" s="91">
        <f t="shared" si="30"/>
        <v>0</v>
      </c>
      <c r="G632" s="155"/>
      <c r="H632" s="136"/>
      <c r="I632" s="124" t="e">
        <f>VLOOKUP(H632,Presupuesto!$B$11:$C$565,2,0)</f>
        <v>#N/A</v>
      </c>
      <c r="J632" s="92" t="str">
        <f t="shared" si="31"/>
        <v>Docencia y Profesorado Universitario</v>
      </c>
      <c r="K632" s="92" t="s">
        <v>414</v>
      </c>
    </row>
    <row r="633" spans="3:11">
      <c r="C633" s="135"/>
      <c r="D633" s="303"/>
      <c r="E633" s="304"/>
      <c r="F633" s="91">
        <f t="shared" si="30"/>
        <v>0</v>
      </c>
      <c r="G633" s="155"/>
      <c r="H633" s="136"/>
      <c r="I633" s="124" t="e">
        <f>VLOOKUP(H633,Presupuesto!$B$11:$C$565,2,0)</f>
        <v>#N/A</v>
      </c>
      <c r="J633" s="92" t="str">
        <f t="shared" si="31"/>
        <v>Docencia y Profesorado Universitario</v>
      </c>
      <c r="K633" s="92" t="s">
        <v>414</v>
      </c>
    </row>
    <row r="634" spans="3:11">
      <c r="C634" s="135"/>
      <c r="D634" s="303"/>
      <c r="E634" s="304"/>
      <c r="F634" s="91">
        <f t="shared" si="30"/>
        <v>0</v>
      </c>
      <c r="G634" s="155"/>
      <c r="H634" s="136"/>
      <c r="I634" s="124" t="e">
        <f>VLOOKUP(H634,Presupuesto!$B$11:$C$565,2,0)</f>
        <v>#N/A</v>
      </c>
      <c r="J634" s="92" t="str">
        <f t="shared" si="31"/>
        <v>Docencia y Profesorado Universitario</v>
      </c>
      <c r="K634" s="92" t="s">
        <v>414</v>
      </c>
    </row>
    <row r="635" spans="3:11">
      <c r="C635" s="135"/>
      <c r="D635" s="303"/>
      <c r="E635" s="304"/>
      <c r="F635" s="91">
        <f t="shared" si="30"/>
        <v>0</v>
      </c>
      <c r="G635" s="155"/>
      <c r="H635" s="136"/>
      <c r="I635" s="124" t="e">
        <f>VLOOKUP(H635,Presupuesto!$B$11:$C$565,2,0)</f>
        <v>#N/A</v>
      </c>
      <c r="J635" s="92" t="str">
        <f t="shared" si="31"/>
        <v>Docencia y Profesorado Universitario</v>
      </c>
      <c r="K635" s="92" t="s">
        <v>414</v>
      </c>
    </row>
    <row r="636" spans="3:11">
      <c r="C636" s="135"/>
      <c r="D636" s="303"/>
      <c r="E636" s="304"/>
      <c r="F636" s="91">
        <f t="shared" si="30"/>
        <v>0</v>
      </c>
      <c r="G636" s="155"/>
      <c r="H636" s="136"/>
      <c r="I636" s="124" t="e">
        <f>VLOOKUP(H636,Presupuesto!$B$11:$C$565,2,0)</f>
        <v>#N/A</v>
      </c>
      <c r="J636" s="92" t="str">
        <f t="shared" si="31"/>
        <v>Docencia y Profesorado Universitario</v>
      </c>
      <c r="K636" s="92" t="s">
        <v>414</v>
      </c>
    </row>
    <row r="637" spans="3:11">
      <c r="C637" s="135"/>
      <c r="D637" s="303"/>
      <c r="E637" s="304"/>
      <c r="F637" s="91">
        <f t="shared" si="30"/>
        <v>0</v>
      </c>
      <c r="G637" s="155"/>
      <c r="H637" s="136"/>
      <c r="I637" s="124" t="e">
        <f>VLOOKUP(H637,Presupuesto!$B$11:$C$565,2,0)</f>
        <v>#N/A</v>
      </c>
      <c r="J637" s="92" t="str">
        <f t="shared" si="31"/>
        <v>Docencia y Profesorado Universitario</v>
      </c>
      <c r="K637" s="92" t="s">
        <v>414</v>
      </c>
    </row>
    <row r="638" spans="3:11">
      <c r="C638" s="135"/>
      <c r="D638" s="303"/>
      <c r="E638" s="304"/>
      <c r="F638" s="91">
        <f t="shared" si="30"/>
        <v>0</v>
      </c>
      <c r="G638" s="155"/>
      <c r="H638" s="136"/>
      <c r="I638" s="124" t="e">
        <f>VLOOKUP(H638,Presupuesto!$B$11:$C$565,2,0)</f>
        <v>#N/A</v>
      </c>
      <c r="J638" s="92" t="str">
        <f t="shared" si="31"/>
        <v>Docencia y Profesorado Universitario</v>
      </c>
      <c r="K638" s="92" t="s">
        <v>414</v>
      </c>
    </row>
    <row r="639" spans="3:11">
      <c r="C639" s="135"/>
      <c r="D639" s="303"/>
      <c r="E639" s="304"/>
      <c r="F639" s="91">
        <f t="shared" si="30"/>
        <v>0</v>
      </c>
      <c r="G639" s="155"/>
      <c r="H639" s="136"/>
      <c r="I639" s="124" t="e">
        <f>VLOOKUP(H639,Presupuesto!$B$11:$C$565,2,0)</f>
        <v>#N/A</v>
      </c>
      <c r="J639" s="92" t="str">
        <f t="shared" si="31"/>
        <v>Docencia y Profesorado Universitario</v>
      </c>
      <c r="K639" s="92" t="s">
        <v>414</v>
      </c>
    </row>
    <row r="640" spans="3:11">
      <c r="C640" s="135"/>
      <c r="D640" s="303"/>
      <c r="E640" s="304"/>
      <c r="F640" s="91">
        <f t="shared" si="30"/>
        <v>0</v>
      </c>
      <c r="G640" s="155"/>
      <c r="H640" s="136"/>
      <c r="I640" s="124" t="e">
        <f>VLOOKUP(H640,Presupuesto!$B$11:$C$565,2,0)</f>
        <v>#N/A</v>
      </c>
      <c r="J640" s="92" t="str">
        <f t="shared" si="31"/>
        <v>Docencia y Profesorado Universitario</v>
      </c>
      <c r="K640" s="92" t="s">
        <v>414</v>
      </c>
    </row>
    <row r="641" spans="3:11">
      <c r="C641" s="137"/>
      <c r="D641" s="303"/>
      <c r="E641" s="304"/>
      <c r="F641" s="91">
        <f t="shared" si="30"/>
        <v>0</v>
      </c>
      <c r="G641" s="155"/>
      <c r="H641" s="138"/>
      <c r="I641" s="124" t="e">
        <f>VLOOKUP(H641,Presupuesto!$B$11:$C$565,2,0)</f>
        <v>#N/A</v>
      </c>
      <c r="J641" s="92" t="str">
        <f t="shared" si="31"/>
        <v>Docencia y Profesorado Universitario</v>
      </c>
      <c r="K641" s="92" t="s">
        <v>414</v>
      </c>
    </row>
    <row r="642" spans="3:11">
      <c r="C642" s="137"/>
      <c r="D642" s="303"/>
      <c r="E642" s="304"/>
      <c r="F642" s="91">
        <f t="shared" si="30"/>
        <v>0</v>
      </c>
      <c r="G642" s="155"/>
      <c r="H642" s="138"/>
      <c r="I642" s="124" t="e">
        <f>VLOOKUP(H642,Presupuesto!$B$11:$C$565,2,0)</f>
        <v>#N/A</v>
      </c>
      <c r="J642" s="92" t="str">
        <f t="shared" si="31"/>
        <v>Docencia y Profesorado Universitario</v>
      </c>
      <c r="K642" s="92" t="s">
        <v>414</v>
      </c>
    </row>
    <row r="643" spans="3:11">
      <c r="C643" s="137"/>
      <c r="D643" s="303"/>
      <c r="E643" s="304"/>
      <c r="F643" s="91">
        <f t="shared" si="30"/>
        <v>0</v>
      </c>
      <c r="G643" s="155"/>
      <c r="H643" s="138"/>
      <c r="I643" s="124" t="e">
        <f>VLOOKUP(H643,Presupuesto!$B$11:$C$565,2,0)</f>
        <v>#N/A</v>
      </c>
      <c r="J643" s="92" t="str">
        <f t="shared" si="31"/>
        <v>Docencia y Profesorado Universitario</v>
      </c>
      <c r="K643" s="92" t="s">
        <v>414</v>
      </c>
    </row>
    <row r="644" spans="3:11">
      <c r="C644" s="137"/>
      <c r="D644" s="303"/>
      <c r="E644" s="304"/>
      <c r="F644" s="91">
        <f t="shared" si="30"/>
        <v>0</v>
      </c>
      <c r="G644" s="155"/>
      <c r="H644" s="138"/>
      <c r="I644" s="124" t="e">
        <f>VLOOKUP(H644,Presupuesto!$B$11:$C$565,2,0)</f>
        <v>#N/A</v>
      </c>
      <c r="J644" s="92" t="str">
        <f t="shared" si="31"/>
        <v>Docencia y Profesorado Universitario</v>
      </c>
      <c r="K644" s="92" t="s">
        <v>414</v>
      </c>
    </row>
    <row r="645" spans="3:11">
      <c r="C645" s="137"/>
      <c r="D645" s="303"/>
      <c r="E645" s="304"/>
      <c r="F645" s="91">
        <f t="shared" si="30"/>
        <v>0</v>
      </c>
      <c r="G645" s="155"/>
      <c r="H645" s="138"/>
      <c r="I645" s="124" t="e">
        <f>VLOOKUP(H645,Presupuesto!$B$11:$C$565,2,0)</f>
        <v>#N/A</v>
      </c>
      <c r="J645" s="92" t="str">
        <f t="shared" si="31"/>
        <v>Docencia y Profesorado Universitario</v>
      </c>
      <c r="K645" s="92" t="s">
        <v>414</v>
      </c>
    </row>
    <row r="646" spans="3:11">
      <c r="C646" s="137"/>
      <c r="D646" s="303"/>
      <c r="E646" s="304"/>
      <c r="F646" s="91">
        <f t="shared" si="30"/>
        <v>0</v>
      </c>
      <c r="G646" s="155"/>
      <c r="H646" s="138"/>
      <c r="I646" s="124" t="e">
        <f>VLOOKUP(H646,Presupuesto!$B$11:$C$565,2,0)</f>
        <v>#N/A</v>
      </c>
      <c r="J646" s="92" t="str">
        <f t="shared" si="31"/>
        <v>Docencia y Profesorado Universitario</v>
      </c>
      <c r="K646" s="92" t="s">
        <v>414</v>
      </c>
    </row>
    <row r="647" spans="3:11">
      <c r="C647" s="137"/>
      <c r="D647" s="303"/>
      <c r="E647" s="304"/>
      <c r="F647" s="91">
        <f t="shared" si="30"/>
        <v>0</v>
      </c>
      <c r="G647" s="155"/>
      <c r="H647" s="138"/>
      <c r="I647" s="124" t="e">
        <f>VLOOKUP(H647,Presupuesto!$B$11:$C$565,2,0)</f>
        <v>#N/A</v>
      </c>
      <c r="J647" s="92" t="str">
        <f t="shared" si="31"/>
        <v>Docencia y Profesorado Universitario</v>
      </c>
      <c r="K647" s="92" t="s">
        <v>414</v>
      </c>
    </row>
    <row r="648" spans="3:11">
      <c r="C648" s="137"/>
      <c r="D648" s="303"/>
      <c r="E648" s="304"/>
      <c r="F648" s="91">
        <f t="shared" si="30"/>
        <v>0</v>
      </c>
      <c r="G648" s="155"/>
      <c r="H648" s="138"/>
      <c r="I648" s="124" t="e">
        <f>VLOOKUP(H648,Presupuesto!$B$11:$C$565,2,0)</f>
        <v>#N/A</v>
      </c>
      <c r="J648" s="92" t="str">
        <f t="shared" si="31"/>
        <v>Docencia y Profesorado Universitario</v>
      </c>
      <c r="K648" s="92" t="s">
        <v>414</v>
      </c>
    </row>
    <row r="649" spans="3:11">
      <c r="C649" s="139"/>
      <c r="D649" s="303"/>
      <c r="E649" s="304"/>
      <c r="F649" s="91">
        <f t="shared" si="30"/>
        <v>0</v>
      </c>
      <c r="G649" s="155"/>
      <c r="H649" s="140"/>
      <c r="I649" s="124" t="e">
        <f>VLOOKUP(H649,Presupuesto!$B$11:$C$565,2,0)</f>
        <v>#N/A</v>
      </c>
      <c r="J649" s="92" t="str">
        <f t="shared" si="31"/>
        <v>Docencia y Profesorado Universitario</v>
      </c>
      <c r="K649" s="92" t="s">
        <v>405</v>
      </c>
    </row>
    <row r="650" spans="3:11">
      <c r="C650" s="139"/>
      <c r="D650" s="303"/>
      <c r="E650" s="304"/>
      <c r="F650" s="91">
        <f t="shared" si="30"/>
        <v>0</v>
      </c>
      <c r="G650" s="155"/>
      <c r="H650" s="140"/>
      <c r="I650" s="124" t="e">
        <f>VLOOKUP(H650,Presupuesto!$B$11:$C$565,2,0)</f>
        <v>#N/A</v>
      </c>
      <c r="J650" s="92" t="str">
        <f t="shared" si="31"/>
        <v>Docencia y Profesorado Universitario</v>
      </c>
      <c r="K650" s="92" t="s">
        <v>414</v>
      </c>
    </row>
    <row r="651" spans="3:11">
      <c r="C651" s="139"/>
      <c r="D651" s="303"/>
      <c r="E651" s="304"/>
      <c r="F651" s="91">
        <f t="shared" si="30"/>
        <v>0</v>
      </c>
      <c r="G651" s="155"/>
      <c r="H651" s="140"/>
      <c r="I651" s="124" t="e">
        <f>VLOOKUP(H651,Presupuesto!$B$11:$C$565,2,0)</f>
        <v>#N/A</v>
      </c>
      <c r="J651" s="92" t="str">
        <f t="shared" si="31"/>
        <v>Docencia y Profesorado Universitario</v>
      </c>
      <c r="K651" s="92" t="s">
        <v>414</v>
      </c>
    </row>
    <row r="652" spans="3:11">
      <c r="C652" s="139"/>
      <c r="D652" s="303"/>
      <c r="E652" s="304"/>
      <c r="F652" s="91">
        <f t="shared" si="30"/>
        <v>0</v>
      </c>
      <c r="G652" s="155"/>
      <c r="H652" s="140"/>
      <c r="I652" s="124" t="e">
        <f>VLOOKUP(H652,Presupuesto!$B$11:$C$565,2,0)</f>
        <v>#N/A</v>
      </c>
      <c r="J652" s="92" t="str">
        <f t="shared" si="31"/>
        <v>Docencia y Profesorado Universitario</v>
      </c>
      <c r="K652" s="92" t="s">
        <v>414</v>
      </c>
    </row>
    <row r="653" spans="3:11" ht="15.75" thickBot="1">
      <c r="C653" s="141"/>
      <c r="D653" s="305"/>
      <c r="E653" s="306"/>
      <c r="F653" s="99">
        <f t="shared" si="30"/>
        <v>0</v>
      </c>
      <c r="G653" s="156"/>
      <c r="H653" s="142"/>
      <c r="I653" s="126" t="e">
        <f>VLOOKUP(H653,Presupuesto!$B$11:$C$565,2,0)</f>
        <v>#N/A</v>
      </c>
      <c r="J653" s="100" t="str">
        <f>$J$20</f>
        <v>Docencia y Profesorado Universitario</v>
      </c>
      <c r="K653" s="118" t="s">
        <v>396</v>
      </c>
    </row>
    <row r="656" spans="3:11" ht="15.75" thickBot="1"/>
    <row r="657" spans="3:11" ht="15.75" thickBot="1">
      <c r="C657" s="151" t="s">
        <v>53</v>
      </c>
      <c r="D657" s="102">
        <f>SUM(F664:F698)</f>
        <v>157000</v>
      </c>
      <c r="F657" s="69"/>
      <c r="G657" s="73"/>
      <c r="H657" s="69"/>
      <c r="I657" s="69"/>
    </row>
    <row r="658" spans="3:11">
      <c r="C658" s="69"/>
      <c r="D658" s="31"/>
      <c r="E658" s="87"/>
      <c r="F658" s="87"/>
      <c r="G658" s="87"/>
      <c r="H658" s="70"/>
      <c r="I658" s="70"/>
      <c r="J658" s="70"/>
      <c r="K658" s="106"/>
    </row>
    <row r="659" spans="3:11">
      <c r="C659" s="69"/>
      <c r="D659" s="31"/>
      <c r="E659" s="87"/>
      <c r="F659" s="87"/>
      <c r="G659" s="87"/>
      <c r="H659" s="70"/>
      <c r="I659" s="70"/>
      <c r="J659" s="70"/>
      <c r="K659" s="106"/>
    </row>
    <row r="660" spans="3:11" ht="15.75">
      <c r="C660" s="199" t="s">
        <v>394</v>
      </c>
      <c r="D660" s="200" t="s">
        <v>2434</v>
      </c>
      <c r="E660" s="87"/>
      <c r="F660" s="87"/>
      <c r="G660" s="87"/>
      <c r="H660" s="70"/>
      <c r="I660" s="70"/>
      <c r="J660" s="70"/>
      <c r="K660" s="106"/>
    </row>
    <row r="661" spans="3:11" ht="18.75">
      <c r="C661" s="203" t="str">
        <f>IFERROR(VLOOKUP(D660,'Desarrollo e Innov. Curricular'!$G:$H,2,FALSE),IFERROR(VLOOKUP(D660,'Investigación Científica'!$G:$H,2,FALSE),IFERROR(VLOOKUP(D660,'Vinculación Univ. Sociedad'!$G:$H,2,FALSE),IFERROR(VLOOKUP(D660,'Docencia y Profesorado Universi'!$G:$H,2,FALSE),IFERROR(VLOOKUP(D660,'Estudiantes y Graduados'!$G:$H,2,FALSE),IFERROR(VLOOKUP(D660,'10Gestion Administrativa'!$G:$H,2,FALSE),IFERROR(VLOOKUP(D660,'Gestión Académica'!$G:$H,2,FALSE),IFERROR(VLOOKUP(D660,'Aseguramiento de la Calidad'!$G:$H,2,FALSE),IFERROR(VLOOKUP(D660,'Gestión del Conocimiento'!$G:$H,2,FALSE),IFERROR(VLOOKUP(D660,'Gobernabilidad y Procesos...'!$G:$H,2,FALSE),IFERROR(VLOOKUP(D660,'Gestión del Talento Humano'!$G:$H,2,FALSE),IFERROR(VLOOKUP(D660,'Internacionalización de la E.S.'!$G:$H,2,FALSE),IFERROR(VLOOKUP(D660,'Cultura de Innovación Insti...'!$G:$H,2,FALSE),VLOOKUP(D660,'Lo Esencial de la Reforma Univ.'!$G:$H,2,0))))))))))))))</f>
        <v>1. Implementar el Plan de Mejoras de las carreras, producto del proceso de autoevaluación de las mismas.</v>
      </c>
      <c r="D661" s="31"/>
      <c r="E661" s="87"/>
      <c r="F661" s="87"/>
      <c r="G661" s="87"/>
      <c r="H661" s="70"/>
      <c r="I661" s="70"/>
      <c r="J661" s="70"/>
      <c r="K661" s="106"/>
    </row>
    <row r="662" spans="3:11" ht="15.75" thickBot="1">
      <c r="F662" s="87"/>
      <c r="G662" s="70"/>
      <c r="H662" s="70"/>
      <c r="I662" s="70"/>
    </row>
    <row r="663" spans="3:11" ht="30.75" thickBot="1">
      <c r="C663" s="123" t="s">
        <v>44</v>
      </c>
      <c r="D663" s="123" t="s">
        <v>55</v>
      </c>
      <c r="E663" s="130" t="s">
        <v>57</v>
      </c>
      <c r="F663" s="129" t="s">
        <v>27</v>
      </c>
      <c r="G663" s="127" t="s">
        <v>133</v>
      </c>
      <c r="H663" s="130" t="s">
        <v>46</v>
      </c>
      <c r="I663" s="127" t="s">
        <v>134</v>
      </c>
      <c r="J663" s="127" t="s">
        <v>412</v>
      </c>
      <c r="K663" s="127" t="s">
        <v>413</v>
      </c>
    </row>
    <row r="664" spans="3:11">
      <c r="C664" s="215" t="s">
        <v>437</v>
      </c>
      <c r="D664" s="301">
        <v>60</v>
      </c>
      <c r="E664" s="302">
        <f>HLOOKUP(C664,$AH$2:$BU$3,2,0)</f>
        <v>1150</v>
      </c>
      <c r="F664" s="91">
        <f t="shared" ref="F664:F698" si="32">D664*E664</f>
        <v>69000</v>
      </c>
      <c r="G664" s="155" t="s">
        <v>1430</v>
      </c>
      <c r="H664" s="136" t="s">
        <v>309</v>
      </c>
      <c r="I664" s="124" t="str">
        <f>VLOOKUP(H664,Presupuesto!$B$11:$C$565,2,0)</f>
        <v>VIATICOS NACIONALES Y OTROS GASTOS DE VIAJE PROYECTO FORTALECIMIENTO ORG. ESTUDI (26200-72)</v>
      </c>
      <c r="J664" s="213" t="s">
        <v>1372</v>
      </c>
      <c r="K664" s="92" t="s">
        <v>396</v>
      </c>
    </row>
    <row r="665" spans="3:11">
      <c r="C665" s="135" t="s">
        <v>2776</v>
      </c>
      <c r="D665" s="303">
        <v>2</v>
      </c>
      <c r="E665" s="304">
        <v>44000</v>
      </c>
      <c r="F665" s="91">
        <f t="shared" si="32"/>
        <v>88000</v>
      </c>
      <c r="G665" s="155" t="s">
        <v>1430</v>
      </c>
      <c r="H665" s="136" t="s">
        <v>761</v>
      </c>
      <c r="I665" s="124" t="str">
        <f>VLOOKUP(H665,Presupuesto!$B$11:$C$565,2,0)</f>
        <v>PASAJES AL EXTERIOR</v>
      </c>
      <c r="J665" s="92" t="str">
        <f t="shared" ref="J665:J697" si="33">$J$17</f>
        <v>Docencia y Profesorado Universitario</v>
      </c>
      <c r="K665" s="92" t="s">
        <v>414</v>
      </c>
    </row>
    <row r="666" spans="3:11">
      <c r="C666" s="135"/>
      <c r="D666" s="303"/>
      <c r="E666" s="304"/>
      <c r="F666" s="91">
        <f t="shared" si="32"/>
        <v>0</v>
      </c>
      <c r="G666" s="155"/>
      <c r="H666" s="136"/>
      <c r="I666" s="124" t="e">
        <f>VLOOKUP(H666,Presupuesto!$B$11:$C$565,2,0)</f>
        <v>#N/A</v>
      </c>
      <c r="J666" s="92" t="str">
        <f t="shared" si="33"/>
        <v>Docencia y Profesorado Universitario</v>
      </c>
      <c r="K666" s="92" t="s">
        <v>414</v>
      </c>
    </row>
    <row r="667" spans="3:11">
      <c r="C667" s="135"/>
      <c r="D667" s="303"/>
      <c r="E667" s="304"/>
      <c r="F667" s="91">
        <f t="shared" si="32"/>
        <v>0</v>
      </c>
      <c r="G667" s="155"/>
      <c r="H667" s="136"/>
      <c r="I667" s="124" t="e">
        <f>VLOOKUP(H667,Presupuesto!$B$11:$C$565,2,0)</f>
        <v>#N/A</v>
      </c>
      <c r="J667" s="92" t="str">
        <f t="shared" si="33"/>
        <v>Docencia y Profesorado Universitario</v>
      </c>
      <c r="K667" s="92" t="s">
        <v>414</v>
      </c>
    </row>
    <row r="668" spans="3:11">
      <c r="C668" s="135"/>
      <c r="D668" s="303"/>
      <c r="E668" s="304"/>
      <c r="F668" s="91">
        <f t="shared" si="32"/>
        <v>0</v>
      </c>
      <c r="G668" s="155"/>
      <c r="H668" s="136"/>
      <c r="I668" s="124" t="e">
        <f>VLOOKUP(H668,Presupuesto!$B$11:$C$565,2,0)</f>
        <v>#N/A</v>
      </c>
      <c r="J668" s="92" t="str">
        <f t="shared" si="33"/>
        <v>Docencia y Profesorado Universitario</v>
      </c>
      <c r="K668" s="92" t="s">
        <v>414</v>
      </c>
    </row>
    <row r="669" spans="3:11">
      <c r="C669" s="135"/>
      <c r="D669" s="303"/>
      <c r="E669" s="304"/>
      <c r="F669" s="91">
        <f t="shared" si="32"/>
        <v>0</v>
      </c>
      <c r="G669" s="155"/>
      <c r="H669" s="136"/>
      <c r="I669" s="124" t="e">
        <f>VLOOKUP(H669,Presupuesto!$B$11:$C$565,2,0)</f>
        <v>#N/A</v>
      </c>
      <c r="J669" s="92" t="str">
        <f t="shared" si="33"/>
        <v>Docencia y Profesorado Universitario</v>
      </c>
      <c r="K669" s="92" t="s">
        <v>403</v>
      </c>
    </row>
    <row r="670" spans="3:11">
      <c r="C670" s="135"/>
      <c r="D670" s="303"/>
      <c r="E670" s="304"/>
      <c r="F670" s="91">
        <f t="shared" si="32"/>
        <v>0</v>
      </c>
      <c r="G670" s="155"/>
      <c r="H670" s="136"/>
      <c r="I670" s="124" t="e">
        <f>VLOOKUP(H670,Presupuesto!$B$11:$C$565,2,0)</f>
        <v>#N/A</v>
      </c>
      <c r="J670" s="92" t="str">
        <f t="shared" si="33"/>
        <v>Docencia y Profesorado Universitario</v>
      </c>
      <c r="K670" s="92" t="s">
        <v>414</v>
      </c>
    </row>
    <row r="671" spans="3:11">
      <c r="C671" s="135"/>
      <c r="D671" s="303"/>
      <c r="E671" s="304"/>
      <c r="F671" s="91">
        <f t="shared" si="32"/>
        <v>0</v>
      </c>
      <c r="G671" s="155"/>
      <c r="H671" s="136"/>
      <c r="I671" s="124" t="e">
        <f>VLOOKUP(H671,Presupuesto!$B$11:$C$565,2,0)</f>
        <v>#N/A</v>
      </c>
      <c r="J671" s="92" t="str">
        <f t="shared" si="33"/>
        <v>Docencia y Profesorado Universitario</v>
      </c>
      <c r="K671" s="92" t="s">
        <v>414</v>
      </c>
    </row>
    <row r="672" spans="3:11">
      <c r="C672" s="135"/>
      <c r="D672" s="303"/>
      <c r="E672" s="304"/>
      <c r="F672" s="91">
        <f t="shared" si="32"/>
        <v>0</v>
      </c>
      <c r="G672" s="155"/>
      <c r="H672" s="136"/>
      <c r="I672" s="124" t="e">
        <f>VLOOKUP(H672,Presupuesto!$B$11:$C$565,2,0)</f>
        <v>#N/A</v>
      </c>
      <c r="J672" s="92" t="str">
        <f t="shared" si="33"/>
        <v>Docencia y Profesorado Universitario</v>
      </c>
      <c r="K672" s="92" t="s">
        <v>414</v>
      </c>
    </row>
    <row r="673" spans="3:11">
      <c r="C673" s="135"/>
      <c r="D673" s="303"/>
      <c r="E673" s="304"/>
      <c r="F673" s="91">
        <f t="shared" si="32"/>
        <v>0</v>
      </c>
      <c r="G673" s="155"/>
      <c r="H673" s="136"/>
      <c r="I673" s="124" t="e">
        <f>VLOOKUP(H673,Presupuesto!$B$11:$C$565,2,0)</f>
        <v>#N/A</v>
      </c>
      <c r="J673" s="92" t="str">
        <f t="shared" si="33"/>
        <v>Docencia y Profesorado Universitario</v>
      </c>
      <c r="K673" s="92" t="s">
        <v>414</v>
      </c>
    </row>
    <row r="674" spans="3:11">
      <c r="C674" s="135"/>
      <c r="D674" s="303"/>
      <c r="E674" s="304"/>
      <c r="F674" s="91">
        <f t="shared" si="32"/>
        <v>0</v>
      </c>
      <c r="G674" s="155"/>
      <c r="H674" s="136"/>
      <c r="I674" s="124" t="e">
        <f>VLOOKUP(H674,Presupuesto!$B$11:$C$565,2,0)</f>
        <v>#N/A</v>
      </c>
      <c r="J674" s="92" t="str">
        <f t="shared" si="33"/>
        <v>Docencia y Profesorado Universitario</v>
      </c>
      <c r="K674" s="92" t="s">
        <v>414</v>
      </c>
    </row>
    <row r="675" spans="3:11">
      <c r="C675" s="135"/>
      <c r="D675" s="303"/>
      <c r="E675" s="304"/>
      <c r="F675" s="91">
        <f t="shared" si="32"/>
        <v>0</v>
      </c>
      <c r="G675" s="155"/>
      <c r="H675" s="136"/>
      <c r="I675" s="124" t="e">
        <f>VLOOKUP(H675,Presupuesto!$B$11:$C$565,2,0)</f>
        <v>#N/A</v>
      </c>
      <c r="J675" s="92" t="str">
        <f t="shared" si="33"/>
        <v>Docencia y Profesorado Universitario</v>
      </c>
      <c r="K675" s="92" t="s">
        <v>414</v>
      </c>
    </row>
    <row r="676" spans="3:11">
      <c r="C676" s="135"/>
      <c r="D676" s="303"/>
      <c r="E676" s="304"/>
      <c r="F676" s="91">
        <f t="shared" si="32"/>
        <v>0</v>
      </c>
      <c r="G676" s="155"/>
      <c r="H676" s="136"/>
      <c r="I676" s="124" t="e">
        <f>VLOOKUP(H676,Presupuesto!$B$11:$C$565,2,0)</f>
        <v>#N/A</v>
      </c>
      <c r="J676" s="92" t="str">
        <f t="shared" si="33"/>
        <v>Docencia y Profesorado Universitario</v>
      </c>
      <c r="K676" s="92" t="s">
        <v>414</v>
      </c>
    </row>
    <row r="677" spans="3:11">
      <c r="C677" s="135"/>
      <c r="D677" s="303"/>
      <c r="E677" s="304"/>
      <c r="F677" s="91">
        <f t="shared" si="32"/>
        <v>0</v>
      </c>
      <c r="G677" s="155"/>
      <c r="H677" s="136"/>
      <c r="I677" s="124" t="e">
        <f>VLOOKUP(H677,Presupuesto!$B$11:$C$565,2,0)</f>
        <v>#N/A</v>
      </c>
      <c r="J677" s="92" t="str">
        <f t="shared" si="33"/>
        <v>Docencia y Profesorado Universitario</v>
      </c>
      <c r="K677" s="92" t="s">
        <v>414</v>
      </c>
    </row>
    <row r="678" spans="3:11">
      <c r="C678" s="135"/>
      <c r="D678" s="303"/>
      <c r="E678" s="304"/>
      <c r="F678" s="91">
        <f t="shared" si="32"/>
        <v>0</v>
      </c>
      <c r="G678" s="155"/>
      <c r="H678" s="136"/>
      <c r="I678" s="124" t="e">
        <f>VLOOKUP(H678,Presupuesto!$B$11:$C$565,2,0)</f>
        <v>#N/A</v>
      </c>
      <c r="J678" s="92" t="str">
        <f t="shared" si="33"/>
        <v>Docencia y Profesorado Universitario</v>
      </c>
      <c r="K678" s="92" t="s">
        <v>414</v>
      </c>
    </row>
    <row r="679" spans="3:11">
      <c r="C679" s="135"/>
      <c r="D679" s="303"/>
      <c r="E679" s="304"/>
      <c r="F679" s="91">
        <f t="shared" si="32"/>
        <v>0</v>
      </c>
      <c r="G679" s="155"/>
      <c r="H679" s="136"/>
      <c r="I679" s="124" t="e">
        <f>VLOOKUP(H679,Presupuesto!$B$11:$C$565,2,0)</f>
        <v>#N/A</v>
      </c>
      <c r="J679" s="92" t="str">
        <f t="shared" si="33"/>
        <v>Docencia y Profesorado Universitario</v>
      </c>
      <c r="K679" s="92" t="s">
        <v>414</v>
      </c>
    </row>
    <row r="680" spans="3:11">
      <c r="C680" s="135"/>
      <c r="D680" s="303"/>
      <c r="E680" s="304"/>
      <c r="F680" s="91">
        <f t="shared" si="32"/>
        <v>0</v>
      </c>
      <c r="G680" s="155"/>
      <c r="H680" s="136"/>
      <c r="I680" s="124" t="e">
        <f>VLOOKUP(H680,Presupuesto!$B$11:$C$565,2,0)</f>
        <v>#N/A</v>
      </c>
      <c r="J680" s="92" t="str">
        <f t="shared" si="33"/>
        <v>Docencia y Profesorado Universitario</v>
      </c>
      <c r="K680" s="92" t="s">
        <v>414</v>
      </c>
    </row>
    <row r="681" spans="3:11">
      <c r="C681" s="135"/>
      <c r="D681" s="303"/>
      <c r="E681" s="304"/>
      <c r="F681" s="91">
        <f t="shared" si="32"/>
        <v>0</v>
      </c>
      <c r="G681" s="155"/>
      <c r="H681" s="136"/>
      <c r="I681" s="124" t="e">
        <f>VLOOKUP(H681,Presupuesto!$B$11:$C$565,2,0)</f>
        <v>#N/A</v>
      </c>
      <c r="J681" s="92" t="str">
        <f t="shared" si="33"/>
        <v>Docencia y Profesorado Universitario</v>
      </c>
      <c r="K681" s="92" t="s">
        <v>414</v>
      </c>
    </row>
    <row r="682" spans="3:11">
      <c r="C682" s="135"/>
      <c r="D682" s="303"/>
      <c r="E682" s="304"/>
      <c r="F682" s="91">
        <f t="shared" si="32"/>
        <v>0</v>
      </c>
      <c r="G682" s="155"/>
      <c r="H682" s="136"/>
      <c r="I682" s="124" t="e">
        <f>VLOOKUP(H682,Presupuesto!$B$11:$C$565,2,0)</f>
        <v>#N/A</v>
      </c>
      <c r="J682" s="92" t="str">
        <f t="shared" si="33"/>
        <v>Docencia y Profesorado Universitario</v>
      </c>
      <c r="K682" s="92" t="s">
        <v>414</v>
      </c>
    </row>
    <row r="683" spans="3:11">
      <c r="C683" s="135"/>
      <c r="D683" s="303"/>
      <c r="E683" s="304"/>
      <c r="F683" s="91">
        <f t="shared" si="32"/>
        <v>0</v>
      </c>
      <c r="G683" s="155"/>
      <c r="H683" s="136"/>
      <c r="I683" s="124" t="e">
        <f>VLOOKUP(H683,Presupuesto!$B$11:$C$565,2,0)</f>
        <v>#N/A</v>
      </c>
      <c r="J683" s="92" t="str">
        <f t="shared" si="33"/>
        <v>Docencia y Profesorado Universitario</v>
      </c>
      <c r="K683" s="92" t="s">
        <v>414</v>
      </c>
    </row>
    <row r="684" spans="3:11">
      <c r="C684" s="135"/>
      <c r="D684" s="303"/>
      <c r="E684" s="304"/>
      <c r="F684" s="91">
        <f t="shared" si="32"/>
        <v>0</v>
      </c>
      <c r="G684" s="155"/>
      <c r="H684" s="136"/>
      <c r="I684" s="124" t="e">
        <f>VLOOKUP(H684,Presupuesto!$B$11:$C$565,2,0)</f>
        <v>#N/A</v>
      </c>
      <c r="J684" s="92" t="str">
        <f t="shared" si="33"/>
        <v>Docencia y Profesorado Universitario</v>
      </c>
      <c r="K684" s="92" t="s">
        <v>414</v>
      </c>
    </row>
    <row r="685" spans="3:11">
      <c r="C685" s="135"/>
      <c r="D685" s="303"/>
      <c r="E685" s="304"/>
      <c r="F685" s="91">
        <f t="shared" si="32"/>
        <v>0</v>
      </c>
      <c r="G685" s="155"/>
      <c r="H685" s="136"/>
      <c r="I685" s="124" t="e">
        <f>VLOOKUP(H685,Presupuesto!$B$11:$C$565,2,0)</f>
        <v>#N/A</v>
      </c>
      <c r="J685" s="92" t="str">
        <f t="shared" si="33"/>
        <v>Docencia y Profesorado Universitario</v>
      </c>
      <c r="K685" s="92" t="s">
        <v>414</v>
      </c>
    </row>
    <row r="686" spans="3:11">
      <c r="C686" s="137"/>
      <c r="D686" s="303"/>
      <c r="E686" s="304"/>
      <c r="F686" s="91">
        <f t="shared" si="32"/>
        <v>0</v>
      </c>
      <c r="G686" s="155"/>
      <c r="H686" s="138"/>
      <c r="I686" s="124" t="e">
        <f>VLOOKUP(H686,Presupuesto!$B$11:$C$565,2,0)</f>
        <v>#N/A</v>
      </c>
      <c r="J686" s="92" t="str">
        <f t="shared" si="33"/>
        <v>Docencia y Profesorado Universitario</v>
      </c>
      <c r="K686" s="92" t="s">
        <v>414</v>
      </c>
    </row>
    <row r="687" spans="3:11">
      <c r="C687" s="137"/>
      <c r="D687" s="303"/>
      <c r="E687" s="304"/>
      <c r="F687" s="91">
        <f t="shared" si="32"/>
        <v>0</v>
      </c>
      <c r="G687" s="155"/>
      <c r="H687" s="138"/>
      <c r="I687" s="124" t="e">
        <f>VLOOKUP(H687,Presupuesto!$B$11:$C$565,2,0)</f>
        <v>#N/A</v>
      </c>
      <c r="J687" s="92" t="str">
        <f t="shared" si="33"/>
        <v>Docencia y Profesorado Universitario</v>
      </c>
      <c r="K687" s="92" t="s">
        <v>414</v>
      </c>
    </row>
    <row r="688" spans="3:11">
      <c r="C688" s="137"/>
      <c r="D688" s="303"/>
      <c r="E688" s="304"/>
      <c r="F688" s="91">
        <f t="shared" si="32"/>
        <v>0</v>
      </c>
      <c r="G688" s="155"/>
      <c r="H688" s="138"/>
      <c r="I688" s="124" t="e">
        <f>VLOOKUP(H688,Presupuesto!$B$11:$C$565,2,0)</f>
        <v>#N/A</v>
      </c>
      <c r="J688" s="92" t="str">
        <f t="shared" si="33"/>
        <v>Docencia y Profesorado Universitario</v>
      </c>
      <c r="K688" s="92" t="s">
        <v>414</v>
      </c>
    </row>
    <row r="689" spans="3:11">
      <c r="C689" s="137"/>
      <c r="D689" s="303"/>
      <c r="E689" s="304"/>
      <c r="F689" s="91">
        <f t="shared" si="32"/>
        <v>0</v>
      </c>
      <c r="G689" s="155"/>
      <c r="H689" s="138"/>
      <c r="I689" s="124" t="e">
        <f>VLOOKUP(H689,Presupuesto!$B$11:$C$565,2,0)</f>
        <v>#N/A</v>
      </c>
      <c r="J689" s="92" t="str">
        <f t="shared" si="33"/>
        <v>Docencia y Profesorado Universitario</v>
      </c>
      <c r="K689" s="92" t="s">
        <v>414</v>
      </c>
    </row>
    <row r="690" spans="3:11">
      <c r="C690" s="137"/>
      <c r="D690" s="303"/>
      <c r="E690" s="304"/>
      <c r="F690" s="91">
        <f t="shared" si="32"/>
        <v>0</v>
      </c>
      <c r="G690" s="155"/>
      <c r="H690" s="138"/>
      <c r="I690" s="124" t="e">
        <f>VLOOKUP(H690,Presupuesto!$B$11:$C$565,2,0)</f>
        <v>#N/A</v>
      </c>
      <c r="J690" s="92" t="str">
        <f t="shared" si="33"/>
        <v>Docencia y Profesorado Universitario</v>
      </c>
      <c r="K690" s="92" t="s">
        <v>414</v>
      </c>
    </row>
    <row r="691" spans="3:11">
      <c r="C691" s="137"/>
      <c r="D691" s="303"/>
      <c r="E691" s="304"/>
      <c r="F691" s="91">
        <f t="shared" si="32"/>
        <v>0</v>
      </c>
      <c r="G691" s="155"/>
      <c r="H691" s="138"/>
      <c r="I691" s="124" t="e">
        <f>VLOOKUP(H691,Presupuesto!$B$11:$C$565,2,0)</f>
        <v>#N/A</v>
      </c>
      <c r="J691" s="92" t="str">
        <f t="shared" si="33"/>
        <v>Docencia y Profesorado Universitario</v>
      </c>
      <c r="K691" s="92" t="s">
        <v>414</v>
      </c>
    </row>
    <row r="692" spans="3:11">
      <c r="C692" s="137"/>
      <c r="D692" s="303"/>
      <c r="E692" s="304"/>
      <c r="F692" s="91">
        <f t="shared" si="32"/>
        <v>0</v>
      </c>
      <c r="G692" s="155"/>
      <c r="H692" s="138"/>
      <c r="I692" s="124" t="e">
        <f>VLOOKUP(H692,Presupuesto!$B$11:$C$565,2,0)</f>
        <v>#N/A</v>
      </c>
      <c r="J692" s="92" t="str">
        <f t="shared" si="33"/>
        <v>Docencia y Profesorado Universitario</v>
      </c>
      <c r="K692" s="92" t="s">
        <v>414</v>
      </c>
    </row>
    <row r="693" spans="3:11">
      <c r="C693" s="137"/>
      <c r="D693" s="303"/>
      <c r="E693" s="304"/>
      <c r="F693" s="91">
        <f t="shared" si="32"/>
        <v>0</v>
      </c>
      <c r="G693" s="155"/>
      <c r="H693" s="138"/>
      <c r="I693" s="124" t="e">
        <f>VLOOKUP(H693,Presupuesto!$B$11:$C$565,2,0)</f>
        <v>#N/A</v>
      </c>
      <c r="J693" s="92" t="str">
        <f t="shared" si="33"/>
        <v>Docencia y Profesorado Universitario</v>
      </c>
      <c r="K693" s="92" t="s">
        <v>414</v>
      </c>
    </row>
    <row r="694" spans="3:11">
      <c r="C694" s="139"/>
      <c r="D694" s="303"/>
      <c r="E694" s="304"/>
      <c r="F694" s="91">
        <f t="shared" si="32"/>
        <v>0</v>
      </c>
      <c r="G694" s="155"/>
      <c r="H694" s="140"/>
      <c r="I694" s="124" t="e">
        <f>VLOOKUP(H694,Presupuesto!$B$11:$C$565,2,0)</f>
        <v>#N/A</v>
      </c>
      <c r="J694" s="92" t="str">
        <f t="shared" si="33"/>
        <v>Docencia y Profesorado Universitario</v>
      </c>
      <c r="K694" s="92" t="s">
        <v>405</v>
      </c>
    </row>
    <row r="695" spans="3:11">
      <c r="C695" s="139"/>
      <c r="D695" s="303"/>
      <c r="E695" s="304"/>
      <c r="F695" s="91">
        <f t="shared" si="32"/>
        <v>0</v>
      </c>
      <c r="G695" s="155"/>
      <c r="H695" s="140"/>
      <c r="I695" s="124" t="e">
        <f>VLOOKUP(H695,Presupuesto!$B$11:$C$565,2,0)</f>
        <v>#N/A</v>
      </c>
      <c r="J695" s="92" t="str">
        <f t="shared" si="33"/>
        <v>Docencia y Profesorado Universitario</v>
      </c>
      <c r="K695" s="92" t="s">
        <v>414</v>
      </c>
    </row>
    <row r="696" spans="3:11">
      <c r="C696" s="139"/>
      <c r="D696" s="303"/>
      <c r="E696" s="304"/>
      <c r="F696" s="91">
        <f t="shared" si="32"/>
        <v>0</v>
      </c>
      <c r="G696" s="155"/>
      <c r="H696" s="140"/>
      <c r="I696" s="124" t="e">
        <f>VLOOKUP(H696,Presupuesto!$B$11:$C$565,2,0)</f>
        <v>#N/A</v>
      </c>
      <c r="J696" s="92" t="str">
        <f t="shared" si="33"/>
        <v>Docencia y Profesorado Universitario</v>
      </c>
      <c r="K696" s="92" t="s">
        <v>414</v>
      </c>
    </row>
    <row r="697" spans="3:11">
      <c r="C697" s="139"/>
      <c r="D697" s="303"/>
      <c r="E697" s="304"/>
      <c r="F697" s="91">
        <f t="shared" si="32"/>
        <v>0</v>
      </c>
      <c r="G697" s="155"/>
      <c r="H697" s="140"/>
      <c r="I697" s="124" t="e">
        <f>VLOOKUP(H697,Presupuesto!$B$11:$C$565,2,0)</f>
        <v>#N/A</v>
      </c>
      <c r="J697" s="92" t="str">
        <f t="shared" si="33"/>
        <v>Docencia y Profesorado Universitario</v>
      </c>
      <c r="K697" s="92" t="s">
        <v>414</v>
      </c>
    </row>
    <row r="698" spans="3:11" ht="15.75" thickBot="1">
      <c r="C698" s="141"/>
      <c r="D698" s="305"/>
      <c r="E698" s="306"/>
      <c r="F698" s="99">
        <f t="shared" si="32"/>
        <v>0</v>
      </c>
      <c r="G698" s="156"/>
      <c r="H698" s="142"/>
      <c r="I698" s="126" t="e">
        <f>VLOOKUP(H698,Presupuesto!$B$11:$C$565,2,0)</f>
        <v>#N/A</v>
      </c>
      <c r="J698" s="100" t="str">
        <f>$J$20</f>
        <v>Docencia y Profesorado Universitario</v>
      </c>
      <c r="K698" s="118" t="s">
        <v>396</v>
      </c>
    </row>
    <row r="700" spans="3:11" ht="15.75" thickBot="1"/>
    <row r="701" spans="3:11" ht="15.75" thickBot="1">
      <c r="C701" s="151" t="s">
        <v>53</v>
      </c>
      <c r="D701" s="102">
        <f>SUM(F708:F742)</f>
        <v>29000</v>
      </c>
      <c r="F701" s="69"/>
      <c r="G701" s="73"/>
      <c r="H701" s="69"/>
      <c r="I701" s="69"/>
    </row>
    <row r="702" spans="3:11">
      <c r="C702" s="69"/>
      <c r="D702" s="31"/>
      <c r="E702" s="87"/>
      <c r="F702" s="87"/>
      <c r="G702" s="87"/>
      <c r="H702" s="70"/>
      <c r="I702" s="70"/>
      <c r="J702" s="70"/>
      <c r="K702" s="106"/>
    </row>
    <row r="703" spans="3:11">
      <c r="C703" s="69"/>
      <c r="D703" s="31"/>
      <c r="E703" s="87"/>
      <c r="F703" s="87"/>
      <c r="G703" s="87"/>
      <c r="H703" s="70"/>
      <c r="I703" s="70"/>
      <c r="J703" s="70"/>
      <c r="K703" s="106"/>
    </row>
    <row r="704" spans="3:11" ht="15.75">
      <c r="C704" s="199" t="s">
        <v>394</v>
      </c>
      <c r="D704" s="200" t="s">
        <v>2437</v>
      </c>
      <c r="E704" s="87"/>
      <c r="F704" s="87"/>
      <c r="G704" s="87"/>
      <c r="H704" s="70"/>
      <c r="I704" s="70"/>
      <c r="J704" s="70"/>
      <c r="K704" s="106"/>
    </row>
    <row r="705" spans="3:11" ht="18.75">
      <c r="C705" s="203" t="str">
        <f>IFERROR(VLOOKUP(D704,'Desarrollo e Innov. Curricular'!$G:$H,2,FALSE),IFERROR(VLOOKUP(D704,'Investigación Científica'!$G:$H,2,FALSE),IFERROR(VLOOKUP(D704,'Vinculación Univ. Sociedad'!$G:$H,2,FALSE),IFERROR(VLOOKUP(D704,'Docencia y Profesorado Universi'!$G:$H,2,FALSE),IFERROR(VLOOKUP(D704,'Estudiantes y Graduados'!$G:$H,2,FALSE),IFERROR(VLOOKUP(D704,'10Gestion Administrativa'!$G:$H,2,FALSE),IFERROR(VLOOKUP(D704,'Gestión Académica'!$G:$H,2,FALSE),IFERROR(VLOOKUP(D704,'Aseguramiento de la Calidad'!$G:$H,2,FALSE),IFERROR(VLOOKUP(D704,'Gestión del Conocimiento'!$G:$H,2,FALSE),IFERROR(VLOOKUP(D704,'Gobernabilidad y Procesos...'!$G:$H,2,FALSE),IFERROR(VLOOKUP(D704,'Gestión del Talento Humano'!$G:$H,2,FALSE),IFERROR(VLOOKUP(D704,'Internacionalización de la E.S.'!$G:$H,2,FALSE),IFERROR(VLOOKUP(D704,'Cultura de Innovación Insti...'!$G:$H,2,FALSE),VLOOKUP(D704,'Lo Esencial de la Reforma Univ.'!$G:$H,2,0))))))))))))))</f>
        <v>1. Implementar el Plan de Mejoras de las carreras, producto del proceso de autoevaluación de las mismas.</v>
      </c>
      <c r="D705" s="31"/>
      <c r="E705" s="87"/>
      <c r="F705" s="87"/>
      <c r="G705" s="87"/>
      <c r="H705" s="70"/>
      <c r="I705" s="70"/>
      <c r="J705" s="70"/>
      <c r="K705" s="106"/>
    </row>
    <row r="706" spans="3:11" ht="15.75" thickBot="1">
      <c r="F706" s="87"/>
      <c r="G706" s="70"/>
      <c r="H706" s="70"/>
      <c r="I706" s="70"/>
    </row>
    <row r="707" spans="3:11" ht="30.75" thickBot="1">
      <c r="C707" s="123" t="s">
        <v>44</v>
      </c>
      <c r="D707" s="123" t="s">
        <v>55</v>
      </c>
      <c r="E707" s="130" t="s">
        <v>57</v>
      </c>
      <c r="F707" s="129" t="s">
        <v>27</v>
      </c>
      <c r="G707" s="127" t="s">
        <v>133</v>
      </c>
      <c r="H707" s="130" t="s">
        <v>46</v>
      </c>
      <c r="I707" s="127" t="s">
        <v>134</v>
      </c>
      <c r="J707" s="127" t="s">
        <v>412</v>
      </c>
      <c r="K707" s="127" t="s">
        <v>413</v>
      </c>
    </row>
    <row r="708" spans="3:11">
      <c r="C708" s="215" t="s">
        <v>432</v>
      </c>
      <c r="D708" s="301">
        <v>7</v>
      </c>
      <c r="E708" s="302">
        <f>HLOOKUP(C708,$AH$2:$BU$3,2,0)</f>
        <v>2000</v>
      </c>
      <c r="F708" s="91">
        <f t="shared" ref="F708:F742" si="34">D708*E708</f>
        <v>14000</v>
      </c>
      <c r="G708" s="155" t="s">
        <v>131</v>
      </c>
      <c r="H708" s="136" t="s">
        <v>767</v>
      </c>
      <c r="I708" s="124" t="str">
        <f>VLOOKUP(H708,Presupuesto!$B$11:$C$565,2,0)</f>
        <v>VIATICOS NACIONALES</v>
      </c>
      <c r="J708" s="213" t="s">
        <v>1372</v>
      </c>
      <c r="K708" s="92" t="s">
        <v>396</v>
      </c>
    </row>
    <row r="709" spans="3:11">
      <c r="C709" s="135" t="s">
        <v>2779</v>
      </c>
      <c r="D709" s="303">
        <v>1</v>
      </c>
      <c r="E709" s="304">
        <v>15000</v>
      </c>
      <c r="F709" s="91">
        <f t="shared" si="34"/>
        <v>15000</v>
      </c>
      <c r="G709" s="155" t="s">
        <v>131</v>
      </c>
      <c r="H709" s="136" t="s">
        <v>761</v>
      </c>
      <c r="I709" s="124" t="str">
        <f>VLOOKUP(H709,Presupuesto!$B$11:$C$565,2,0)</f>
        <v>PASAJES AL EXTERIOR</v>
      </c>
      <c r="J709" s="92" t="str">
        <f t="shared" ref="J709:J741" si="35">$J$17</f>
        <v>Docencia y Profesorado Universitario</v>
      </c>
      <c r="K709" s="92" t="s">
        <v>414</v>
      </c>
    </row>
    <row r="710" spans="3:11">
      <c r="C710" s="135"/>
      <c r="D710" s="303"/>
      <c r="E710" s="304"/>
      <c r="F710" s="91">
        <f t="shared" si="34"/>
        <v>0</v>
      </c>
      <c r="G710" s="155"/>
      <c r="H710" s="136"/>
      <c r="I710" s="124" t="e">
        <f>VLOOKUP(H710,Presupuesto!$B$11:$C$565,2,0)</f>
        <v>#N/A</v>
      </c>
      <c r="J710" s="92" t="str">
        <f t="shared" si="35"/>
        <v>Docencia y Profesorado Universitario</v>
      </c>
      <c r="K710" s="92" t="s">
        <v>414</v>
      </c>
    </row>
    <row r="711" spans="3:11">
      <c r="C711" s="135"/>
      <c r="D711" s="303"/>
      <c r="E711" s="304"/>
      <c r="F711" s="91">
        <f t="shared" si="34"/>
        <v>0</v>
      </c>
      <c r="G711" s="155"/>
      <c r="H711" s="136"/>
      <c r="I711" s="124" t="e">
        <f>VLOOKUP(H711,Presupuesto!$B$11:$C$565,2,0)</f>
        <v>#N/A</v>
      </c>
      <c r="J711" s="92" t="str">
        <f t="shared" si="35"/>
        <v>Docencia y Profesorado Universitario</v>
      </c>
      <c r="K711" s="92" t="s">
        <v>414</v>
      </c>
    </row>
    <row r="712" spans="3:11">
      <c r="C712" s="135"/>
      <c r="D712" s="303"/>
      <c r="E712" s="304"/>
      <c r="F712" s="91">
        <f t="shared" si="34"/>
        <v>0</v>
      </c>
      <c r="G712" s="155"/>
      <c r="H712" s="136"/>
      <c r="I712" s="124" t="e">
        <f>VLOOKUP(H712,Presupuesto!$B$11:$C$565,2,0)</f>
        <v>#N/A</v>
      </c>
      <c r="J712" s="92" t="str">
        <f t="shared" si="35"/>
        <v>Docencia y Profesorado Universitario</v>
      </c>
      <c r="K712" s="92" t="s">
        <v>414</v>
      </c>
    </row>
    <row r="713" spans="3:11">
      <c r="C713" s="135"/>
      <c r="D713" s="303"/>
      <c r="E713" s="304"/>
      <c r="F713" s="91">
        <f t="shared" si="34"/>
        <v>0</v>
      </c>
      <c r="G713" s="155"/>
      <c r="H713" s="136"/>
      <c r="I713" s="124" t="e">
        <f>VLOOKUP(H713,Presupuesto!$B$11:$C$565,2,0)</f>
        <v>#N/A</v>
      </c>
      <c r="J713" s="92" t="str">
        <f t="shared" si="35"/>
        <v>Docencia y Profesorado Universitario</v>
      </c>
      <c r="K713" s="92" t="s">
        <v>403</v>
      </c>
    </row>
    <row r="714" spans="3:11">
      <c r="C714" s="135"/>
      <c r="D714" s="303"/>
      <c r="E714" s="304"/>
      <c r="F714" s="91">
        <f t="shared" si="34"/>
        <v>0</v>
      </c>
      <c r="G714" s="155"/>
      <c r="H714" s="136"/>
      <c r="I714" s="124" t="e">
        <f>VLOOKUP(H714,Presupuesto!$B$11:$C$565,2,0)</f>
        <v>#N/A</v>
      </c>
      <c r="J714" s="92" t="str">
        <f t="shared" si="35"/>
        <v>Docencia y Profesorado Universitario</v>
      </c>
      <c r="K714" s="92" t="s">
        <v>414</v>
      </c>
    </row>
    <row r="715" spans="3:11">
      <c r="C715" s="135"/>
      <c r="D715" s="303"/>
      <c r="E715" s="304"/>
      <c r="F715" s="91">
        <f t="shared" si="34"/>
        <v>0</v>
      </c>
      <c r="G715" s="155"/>
      <c r="H715" s="136"/>
      <c r="I715" s="124" t="e">
        <f>VLOOKUP(H715,Presupuesto!$B$11:$C$565,2,0)</f>
        <v>#N/A</v>
      </c>
      <c r="J715" s="92" t="str">
        <f t="shared" si="35"/>
        <v>Docencia y Profesorado Universitario</v>
      </c>
      <c r="K715" s="92" t="s">
        <v>414</v>
      </c>
    </row>
    <row r="716" spans="3:11">
      <c r="C716" s="135"/>
      <c r="D716" s="303"/>
      <c r="E716" s="304"/>
      <c r="F716" s="91">
        <f t="shared" si="34"/>
        <v>0</v>
      </c>
      <c r="G716" s="155"/>
      <c r="H716" s="136"/>
      <c r="I716" s="124" t="e">
        <f>VLOOKUP(H716,Presupuesto!$B$11:$C$565,2,0)</f>
        <v>#N/A</v>
      </c>
      <c r="J716" s="92" t="str">
        <f t="shared" si="35"/>
        <v>Docencia y Profesorado Universitario</v>
      </c>
      <c r="K716" s="92" t="s">
        <v>414</v>
      </c>
    </row>
    <row r="717" spans="3:11">
      <c r="C717" s="135"/>
      <c r="D717" s="303"/>
      <c r="E717" s="304"/>
      <c r="F717" s="91">
        <f t="shared" si="34"/>
        <v>0</v>
      </c>
      <c r="G717" s="155"/>
      <c r="H717" s="136"/>
      <c r="I717" s="124" t="e">
        <f>VLOOKUP(H717,Presupuesto!$B$11:$C$565,2,0)</f>
        <v>#N/A</v>
      </c>
      <c r="J717" s="92" t="str">
        <f t="shared" si="35"/>
        <v>Docencia y Profesorado Universitario</v>
      </c>
      <c r="K717" s="92" t="s">
        <v>414</v>
      </c>
    </row>
    <row r="718" spans="3:11">
      <c r="C718" s="135"/>
      <c r="D718" s="303"/>
      <c r="E718" s="304"/>
      <c r="F718" s="91">
        <f t="shared" si="34"/>
        <v>0</v>
      </c>
      <c r="G718" s="155"/>
      <c r="H718" s="136"/>
      <c r="I718" s="124" t="e">
        <f>VLOOKUP(H718,Presupuesto!$B$11:$C$565,2,0)</f>
        <v>#N/A</v>
      </c>
      <c r="J718" s="92" t="str">
        <f t="shared" si="35"/>
        <v>Docencia y Profesorado Universitario</v>
      </c>
      <c r="K718" s="92" t="s">
        <v>414</v>
      </c>
    </row>
    <row r="719" spans="3:11">
      <c r="C719" s="135"/>
      <c r="D719" s="303"/>
      <c r="E719" s="304"/>
      <c r="F719" s="91">
        <f t="shared" si="34"/>
        <v>0</v>
      </c>
      <c r="G719" s="155"/>
      <c r="H719" s="136"/>
      <c r="I719" s="124" t="e">
        <f>VLOOKUP(H719,Presupuesto!$B$11:$C$565,2,0)</f>
        <v>#N/A</v>
      </c>
      <c r="J719" s="92" t="str">
        <f t="shared" si="35"/>
        <v>Docencia y Profesorado Universitario</v>
      </c>
      <c r="K719" s="92" t="s">
        <v>414</v>
      </c>
    </row>
    <row r="720" spans="3:11">
      <c r="C720" s="135"/>
      <c r="D720" s="303"/>
      <c r="E720" s="304"/>
      <c r="F720" s="91">
        <f t="shared" si="34"/>
        <v>0</v>
      </c>
      <c r="G720" s="155"/>
      <c r="H720" s="136"/>
      <c r="I720" s="124" t="e">
        <f>VLOOKUP(H720,Presupuesto!$B$11:$C$565,2,0)</f>
        <v>#N/A</v>
      </c>
      <c r="J720" s="92" t="str">
        <f t="shared" si="35"/>
        <v>Docencia y Profesorado Universitario</v>
      </c>
      <c r="K720" s="92" t="s">
        <v>414</v>
      </c>
    </row>
    <row r="721" spans="3:11">
      <c r="C721" s="135"/>
      <c r="D721" s="303"/>
      <c r="E721" s="304"/>
      <c r="F721" s="91">
        <f t="shared" si="34"/>
        <v>0</v>
      </c>
      <c r="G721" s="155"/>
      <c r="H721" s="136"/>
      <c r="I721" s="124" t="e">
        <f>VLOOKUP(H721,Presupuesto!$B$11:$C$565,2,0)</f>
        <v>#N/A</v>
      </c>
      <c r="J721" s="92" t="str">
        <f t="shared" si="35"/>
        <v>Docencia y Profesorado Universitario</v>
      </c>
      <c r="K721" s="92" t="s">
        <v>414</v>
      </c>
    </row>
    <row r="722" spans="3:11">
      <c r="C722" s="135"/>
      <c r="D722" s="303"/>
      <c r="E722" s="304"/>
      <c r="F722" s="91">
        <f t="shared" si="34"/>
        <v>0</v>
      </c>
      <c r="G722" s="155"/>
      <c r="H722" s="136"/>
      <c r="I722" s="124" t="e">
        <f>VLOOKUP(H722,Presupuesto!$B$11:$C$565,2,0)</f>
        <v>#N/A</v>
      </c>
      <c r="J722" s="92" t="str">
        <f t="shared" si="35"/>
        <v>Docencia y Profesorado Universitario</v>
      </c>
      <c r="K722" s="92" t="s">
        <v>414</v>
      </c>
    </row>
    <row r="723" spans="3:11">
      <c r="C723" s="135"/>
      <c r="D723" s="303"/>
      <c r="E723" s="304"/>
      <c r="F723" s="91">
        <f t="shared" si="34"/>
        <v>0</v>
      </c>
      <c r="G723" s="155"/>
      <c r="H723" s="136"/>
      <c r="I723" s="124" t="e">
        <f>VLOOKUP(H723,Presupuesto!$B$11:$C$565,2,0)</f>
        <v>#N/A</v>
      </c>
      <c r="J723" s="92" t="str">
        <f t="shared" si="35"/>
        <v>Docencia y Profesorado Universitario</v>
      </c>
      <c r="K723" s="92" t="s">
        <v>414</v>
      </c>
    </row>
    <row r="724" spans="3:11">
      <c r="C724" s="135"/>
      <c r="D724" s="303"/>
      <c r="E724" s="304"/>
      <c r="F724" s="91">
        <f t="shared" si="34"/>
        <v>0</v>
      </c>
      <c r="G724" s="155"/>
      <c r="H724" s="136"/>
      <c r="I724" s="124" t="e">
        <f>VLOOKUP(H724,Presupuesto!$B$11:$C$565,2,0)</f>
        <v>#N/A</v>
      </c>
      <c r="J724" s="92" t="str">
        <f t="shared" si="35"/>
        <v>Docencia y Profesorado Universitario</v>
      </c>
      <c r="K724" s="92" t="s">
        <v>414</v>
      </c>
    </row>
    <row r="725" spans="3:11">
      <c r="C725" s="135"/>
      <c r="D725" s="303"/>
      <c r="E725" s="304"/>
      <c r="F725" s="91">
        <f t="shared" si="34"/>
        <v>0</v>
      </c>
      <c r="G725" s="155"/>
      <c r="H725" s="136"/>
      <c r="I725" s="124" t="e">
        <f>VLOOKUP(H725,Presupuesto!$B$11:$C$565,2,0)</f>
        <v>#N/A</v>
      </c>
      <c r="J725" s="92" t="str">
        <f t="shared" si="35"/>
        <v>Docencia y Profesorado Universitario</v>
      </c>
      <c r="K725" s="92" t="s">
        <v>414</v>
      </c>
    </row>
    <row r="726" spans="3:11">
      <c r="C726" s="135"/>
      <c r="D726" s="303"/>
      <c r="E726" s="304"/>
      <c r="F726" s="91">
        <f t="shared" si="34"/>
        <v>0</v>
      </c>
      <c r="G726" s="155"/>
      <c r="H726" s="136"/>
      <c r="I726" s="124" t="e">
        <f>VLOOKUP(H726,Presupuesto!$B$11:$C$565,2,0)</f>
        <v>#N/A</v>
      </c>
      <c r="J726" s="92" t="str">
        <f t="shared" si="35"/>
        <v>Docencia y Profesorado Universitario</v>
      </c>
      <c r="K726" s="92" t="s">
        <v>414</v>
      </c>
    </row>
    <row r="727" spans="3:11">
      <c r="C727" s="135"/>
      <c r="D727" s="303"/>
      <c r="E727" s="304"/>
      <c r="F727" s="91">
        <f t="shared" si="34"/>
        <v>0</v>
      </c>
      <c r="G727" s="155"/>
      <c r="H727" s="136"/>
      <c r="I727" s="124" t="e">
        <f>VLOOKUP(H727,Presupuesto!$B$11:$C$565,2,0)</f>
        <v>#N/A</v>
      </c>
      <c r="J727" s="92" t="str">
        <f t="shared" si="35"/>
        <v>Docencia y Profesorado Universitario</v>
      </c>
      <c r="K727" s="92" t="s">
        <v>414</v>
      </c>
    </row>
    <row r="728" spans="3:11">
      <c r="C728" s="135"/>
      <c r="D728" s="303"/>
      <c r="E728" s="304"/>
      <c r="F728" s="91">
        <f t="shared" si="34"/>
        <v>0</v>
      </c>
      <c r="G728" s="155"/>
      <c r="H728" s="136"/>
      <c r="I728" s="124" t="e">
        <f>VLOOKUP(H728,Presupuesto!$B$11:$C$565,2,0)</f>
        <v>#N/A</v>
      </c>
      <c r="J728" s="92" t="str">
        <f t="shared" si="35"/>
        <v>Docencia y Profesorado Universitario</v>
      </c>
      <c r="K728" s="92" t="s">
        <v>414</v>
      </c>
    </row>
    <row r="729" spans="3:11">
      <c r="C729" s="135"/>
      <c r="D729" s="303"/>
      <c r="E729" s="304"/>
      <c r="F729" s="91">
        <f t="shared" si="34"/>
        <v>0</v>
      </c>
      <c r="G729" s="155"/>
      <c r="H729" s="136"/>
      <c r="I729" s="124" t="e">
        <f>VLOOKUP(H729,Presupuesto!$B$11:$C$565,2,0)</f>
        <v>#N/A</v>
      </c>
      <c r="J729" s="92" t="str">
        <f t="shared" si="35"/>
        <v>Docencia y Profesorado Universitario</v>
      </c>
      <c r="K729" s="92" t="s">
        <v>414</v>
      </c>
    </row>
    <row r="730" spans="3:11">
      <c r="C730" s="137"/>
      <c r="D730" s="303"/>
      <c r="E730" s="304"/>
      <c r="F730" s="91">
        <f t="shared" si="34"/>
        <v>0</v>
      </c>
      <c r="G730" s="155"/>
      <c r="H730" s="138"/>
      <c r="I730" s="124" t="e">
        <f>VLOOKUP(H730,Presupuesto!$B$11:$C$565,2,0)</f>
        <v>#N/A</v>
      </c>
      <c r="J730" s="92" t="str">
        <f t="shared" si="35"/>
        <v>Docencia y Profesorado Universitario</v>
      </c>
      <c r="K730" s="92" t="s">
        <v>414</v>
      </c>
    </row>
    <row r="731" spans="3:11">
      <c r="C731" s="137"/>
      <c r="D731" s="303"/>
      <c r="E731" s="304"/>
      <c r="F731" s="91">
        <f t="shared" si="34"/>
        <v>0</v>
      </c>
      <c r="G731" s="155"/>
      <c r="H731" s="138"/>
      <c r="I731" s="124" t="e">
        <f>VLOOKUP(H731,Presupuesto!$B$11:$C$565,2,0)</f>
        <v>#N/A</v>
      </c>
      <c r="J731" s="92" t="str">
        <f t="shared" si="35"/>
        <v>Docencia y Profesorado Universitario</v>
      </c>
      <c r="K731" s="92" t="s">
        <v>414</v>
      </c>
    </row>
    <row r="732" spans="3:11">
      <c r="C732" s="137"/>
      <c r="D732" s="303"/>
      <c r="E732" s="304"/>
      <c r="F732" s="91">
        <f t="shared" si="34"/>
        <v>0</v>
      </c>
      <c r="G732" s="155"/>
      <c r="H732" s="138"/>
      <c r="I732" s="124" t="e">
        <f>VLOOKUP(H732,Presupuesto!$B$11:$C$565,2,0)</f>
        <v>#N/A</v>
      </c>
      <c r="J732" s="92" t="str">
        <f t="shared" si="35"/>
        <v>Docencia y Profesorado Universitario</v>
      </c>
      <c r="K732" s="92" t="s">
        <v>414</v>
      </c>
    </row>
    <row r="733" spans="3:11">
      <c r="C733" s="137"/>
      <c r="D733" s="303"/>
      <c r="E733" s="304"/>
      <c r="F733" s="91">
        <f t="shared" si="34"/>
        <v>0</v>
      </c>
      <c r="G733" s="155"/>
      <c r="H733" s="138"/>
      <c r="I733" s="124" t="e">
        <f>VLOOKUP(H733,Presupuesto!$B$11:$C$565,2,0)</f>
        <v>#N/A</v>
      </c>
      <c r="J733" s="92" t="str">
        <f t="shared" si="35"/>
        <v>Docencia y Profesorado Universitario</v>
      </c>
      <c r="K733" s="92" t="s">
        <v>414</v>
      </c>
    </row>
    <row r="734" spans="3:11">
      <c r="C734" s="137"/>
      <c r="D734" s="303"/>
      <c r="E734" s="304"/>
      <c r="F734" s="91">
        <f t="shared" si="34"/>
        <v>0</v>
      </c>
      <c r="G734" s="155"/>
      <c r="H734" s="138"/>
      <c r="I734" s="124" t="e">
        <f>VLOOKUP(H734,Presupuesto!$B$11:$C$565,2,0)</f>
        <v>#N/A</v>
      </c>
      <c r="J734" s="92" t="str">
        <f t="shared" si="35"/>
        <v>Docencia y Profesorado Universitario</v>
      </c>
      <c r="K734" s="92" t="s">
        <v>414</v>
      </c>
    </row>
    <row r="735" spans="3:11">
      <c r="C735" s="137"/>
      <c r="D735" s="303"/>
      <c r="E735" s="304"/>
      <c r="F735" s="91">
        <f t="shared" si="34"/>
        <v>0</v>
      </c>
      <c r="G735" s="155"/>
      <c r="H735" s="138"/>
      <c r="I735" s="124" t="e">
        <f>VLOOKUP(H735,Presupuesto!$B$11:$C$565,2,0)</f>
        <v>#N/A</v>
      </c>
      <c r="J735" s="92" t="str">
        <f t="shared" si="35"/>
        <v>Docencia y Profesorado Universitario</v>
      </c>
      <c r="K735" s="92" t="s">
        <v>414</v>
      </c>
    </row>
    <row r="736" spans="3:11">
      <c r="C736" s="137"/>
      <c r="D736" s="303"/>
      <c r="E736" s="304"/>
      <c r="F736" s="91">
        <f t="shared" si="34"/>
        <v>0</v>
      </c>
      <c r="G736" s="155"/>
      <c r="H736" s="138"/>
      <c r="I736" s="124" t="e">
        <f>VLOOKUP(H736,Presupuesto!$B$11:$C$565,2,0)</f>
        <v>#N/A</v>
      </c>
      <c r="J736" s="92" t="str">
        <f t="shared" si="35"/>
        <v>Docencia y Profesorado Universitario</v>
      </c>
      <c r="K736" s="92" t="s">
        <v>414</v>
      </c>
    </row>
    <row r="737" spans="3:11">
      <c r="C737" s="137"/>
      <c r="D737" s="303"/>
      <c r="E737" s="304"/>
      <c r="F737" s="91">
        <f t="shared" si="34"/>
        <v>0</v>
      </c>
      <c r="G737" s="155"/>
      <c r="H737" s="138"/>
      <c r="I737" s="124" t="e">
        <f>VLOOKUP(H737,Presupuesto!$B$11:$C$565,2,0)</f>
        <v>#N/A</v>
      </c>
      <c r="J737" s="92" t="str">
        <f t="shared" si="35"/>
        <v>Docencia y Profesorado Universitario</v>
      </c>
      <c r="K737" s="92" t="s">
        <v>414</v>
      </c>
    </row>
    <row r="738" spans="3:11">
      <c r="C738" s="139"/>
      <c r="D738" s="303"/>
      <c r="E738" s="304"/>
      <c r="F738" s="91">
        <f t="shared" si="34"/>
        <v>0</v>
      </c>
      <c r="G738" s="155"/>
      <c r="H738" s="140"/>
      <c r="I738" s="124" t="e">
        <f>VLOOKUP(H738,Presupuesto!$B$11:$C$565,2,0)</f>
        <v>#N/A</v>
      </c>
      <c r="J738" s="92" t="str">
        <f t="shared" si="35"/>
        <v>Docencia y Profesorado Universitario</v>
      </c>
      <c r="K738" s="92" t="s">
        <v>405</v>
      </c>
    </row>
    <row r="739" spans="3:11">
      <c r="C739" s="139"/>
      <c r="D739" s="303"/>
      <c r="E739" s="304"/>
      <c r="F739" s="91">
        <f t="shared" si="34"/>
        <v>0</v>
      </c>
      <c r="G739" s="155"/>
      <c r="H739" s="140"/>
      <c r="I739" s="124" t="e">
        <f>VLOOKUP(H739,Presupuesto!$B$11:$C$565,2,0)</f>
        <v>#N/A</v>
      </c>
      <c r="J739" s="92" t="str">
        <f t="shared" si="35"/>
        <v>Docencia y Profesorado Universitario</v>
      </c>
      <c r="K739" s="92" t="s">
        <v>414</v>
      </c>
    </row>
    <row r="740" spans="3:11">
      <c r="C740" s="139"/>
      <c r="D740" s="303"/>
      <c r="E740" s="304"/>
      <c r="F740" s="91">
        <f t="shared" si="34"/>
        <v>0</v>
      </c>
      <c r="G740" s="155"/>
      <c r="H740" s="140"/>
      <c r="I740" s="124" t="e">
        <f>VLOOKUP(H740,Presupuesto!$B$11:$C$565,2,0)</f>
        <v>#N/A</v>
      </c>
      <c r="J740" s="92" t="str">
        <f t="shared" si="35"/>
        <v>Docencia y Profesorado Universitario</v>
      </c>
      <c r="K740" s="92" t="s">
        <v>414</v>
      </c>
    </row>
    <row r="741" spans="3:11">
      <c r="C741" s="139"/>
      <c r="D741" s="303"/>
      <c r="E741" s="304"/>
      <c r="F741" s="91">
        <f t="shared" si="34"/>
        <v>0</v>
      </c>
      <c r="G741" s="155"/>
      <c r="H741" s="140"/>
      <c r="I741" s="124" t="e">
        <f>VLOOKUP(H741,Presupuesto!$B$11:$C$565,2,0)</f>
        <v>#N/A</v>
      </c>
      <c r="J741" s="92" t="str">
        <f t="shared" si="35"/>
        <v>Docencia y Profesorado Universitario</v>
      </c>
      <c r="K741" s="92" t="s">
        <v>414</v>
      </c>
    </row>
    <row r="742" spans="3:11" ht="15.75" thickBot="1">
      <c r="C742" s="141"/>
      <c r="D742" s="305"/>
      <c r="E742" s="306"/>
      <c r="F742" s="99">
        <f t="shared" si="34"/>
        <v>0</v>
      </c>
      <c r="G742" s="156"/>
      <c r="H742" s="142"/>
      <c r="I742" s="126" t="e">
        <f>VLOOKUP(H742,Presupuesto!$B$11:$C$565,2,0)</f>
        <v>#N/A</v>
      </c>
      <c r="J742" s="100" t="str">
        <f>$J$20</f>
        <v>Docencia y Profesorado Universitario</v>
      </c>
      <c r="K742" s="118" t="s">
        <v>396</v>
      </c>
    </row>
    <row r="744" spans="3:11" ht="15.75" thickBot="1"/>
    <row r="745" spans="3:11" ht="15.75" thickBot="1">
      <c r="C745" s="151" t="s">
        <v>53</v>
      </c>
      <c r="D745" s="102">
        <f>SUM(F752:F786)</f>
        <v>8000</v>
      </c>
      <c r="F745" s="69"/>
      <c r="G745" s="73"/>
      <c r="H745" s="69"/>
      <c r="I745" s="69"/>
    </row>
    <row r="746" spans="3:11">
      <c r="C746" s="69"/>
      <c r="D746" s="31"/>
      <c r="E746" s="87"/>
      <c r="F746" s="87"/>
      <c r="G746" s="87"/>
      <c r="H746" s="70"/>
      <c r="I746" s="70"/>
      <c r="J746" s="70"/>
      <c r="K746" s="106"/>
    </row>
    <row r="747" spans="3:11">
      <c r="C747" s="69"/>
      <c r="D747" s="31"/>
      <c r="E747" s="87"/>
      <c r="F747" s="87"/>
      <c r="G747" s="87"/>
      <c r="H747" s="70"/>
      <c r="I747" s="70"/>
      <c r="J747" s="70"/>
      <c r="K747" s="106"/>
    </row>
    <row r="748" spans="3:11" ht="15.75">
      <c r="C748" s="199" t="s">
        <v>394</v>
      </c>
      <c r="D748" s="200" t="s">
        <v>2416</v>
      </c>
      <c r="E748" s="87"/>
      <c r="F748" s="87"/>
      <c r="G748" s="87"/>
      <c r="H748" s="70"/>
      <c r="I748" s="70"/>
      <c r="J748" s="70"/>
      <c r="K748" s="106"/>
    </row>
    <row r="749" spans="3:11" ht="18.75">
      <c r="C749" s="203" t="str">
        <f>IFERROR(VLOOKUP(D748,'Desarrollo e Innov. Curricular'!$G:$H,2,FALSE),IFERROR(VLOOKUP(D748,'Investigación Científica'!$G:$H,2,FALSE),IFERROR(VLOOKUP(D748,'Vinculación Univ. Sociedad'!$G:$H,2,FALSE),IFERROR(VLOOKUP(D748,'Docencia y Profesorado Universi'!$G:$H,2,FALSE),IFERROR(VLOOKUP(D748,'Estudiantes y Graduados'!$G:$H,2,FALSE),IFERROR(VLOOKUP(D748,'10Gestion Administrativa'!$G:$H,2,FALSE),IFERROR(VLOOKUP(D748,'Gestión Académica'!$G:$H,2,FALSE),IFERROR(VLOOKUP(D748,'Aseguramiento de la Calidad'!$G:$H,2,FALSE),IFERROR(VLOOKUP(D748,'Gestión del Conocimiento'!$G:$H,2,FALSE),IFERROR(VLOOKUP(D748,'Gobernabilidad y Procesos...'!$G:$H,2,FALSE),IFERROR(VLOOKUP(D748,'Gestión del Talento Humano'!$G:$H,2,FALSE),IFERROR(VLOOKUP(D748,'Internacionalización de la E.S.'!$G:$H,2,FALSE),IFERROR(VLOOKUP(D748,'Cultura de Innovación Insti...'!$G:$H,2,FALSE),VLOOKUP(D748,'Lo Esencial de la Reforma Univ.'!$G:$H,2,0))))))))))))))</f>
        <v>5. Promocionar la investigación de la Facultad en la Semana Científica de la UNAH.</v>
      </c>
      <c r="D749" s="31"/>
      <c r="E749" s="87"/>
      <c r="F749" s="87"/>
      <c r="G749" s="87"/>
      <c r="H749" s="70"/>
      <c r="I749" s="70"/>
      <c r="J749" s="70"/>
      <c r="K749" s="106"/>
    </row>
    <row r="750" spans="3:11" ht="15.75" thickBot="1">
      <c r="F750" s="87"/>
      <c r="G750" s="70"/>
      <c r="H750" s="70"/>
      <c r="I750" s="70"/>
    </row>
    <row r="751" spans="3:11" ht="30.75" thickBot="1">
      <c r="C751" s="123" t="s">
        <v>44</v>
      </c>
      <c r="D751" s="123" t="s">
        <v>55</v>
      </c>
      <c r="E751" s="130" t="s">
        <v>57</v>
      </c>
      <c r="F751" s="129" t="s">
        <v>27</v>
      </c>
      <c r="G751" s="127" t="s">
        <v>133</v>
      </c>
      <c r="H751" s="130" t="s">
        <v>46</v>
      </c>
      <c r="I751" s="127" t="s">
        <v>134</v>
      </c>
      <c r="J751" s="127" t="s">
        <v>412</v>
      </c>
      <c r="K751" s="127" t="s">
        <v>413</v>
      </c>
    </row>
    <row r="752" spans="3:11">
      <c r="C752" s="215" t="s">
        <v>443</v>
      </c>
      <c r="D752" s="301"/>
      <c r="E752" s="302">
        <f>HLOOKUP(C752,$AH$2:$BU$3,2,0)</f>
        <v>620</v>
      </c>
      <c r="F752" s="91">
        <f t="shared" ref="F752:F786" si="36">D752*E752</f>
        <v>0</v>
      </c>
      <c r="G752" s="155"/>
      <c r="H752" s="136"/>
      <c r="I752" s="124" t="e">
        <f>VLOOKUP(H752,Presupuesto!$B$11:$C$565,2,0)</f>
        <v>#N/A</v>
      </c>
      <c r="J752" s="213" t="s">
        <v>1372</v>
      </c>
      <c r="K752" s="92" t="s">
        <v>396</v>
      </c>
    </row>
    <row r="753" spans="3:11">
      <c r="C753" s="135" t="s">
        <v>2780</v>
      </c>
      <c r="D753" s="303">
        <v>100</v>
      </c>
      <c r="E753" s="304">
        <v>60</v>
      </c>
      <c r="F753" s="91">
        <f t="shared" si="36"/>
        <v>6000</v>
      </c>
      <c r="G753" s="155" t="s">
        <v>131</v>
      </c>
      <c r="H753" s="136" t="s">
        <v>798</v>
      </c>
      <c r="I753" s="124" t="str">
        <f>VLOOKUP(H753,Presupuesto!$B$11:$C$565,2,0)</f>
        <v>ALIMENTOS B EBIDAS PARA PERSONAS</v>
      </c>
      <c r="J753" s="92" t="s">
        <v>1373</v>
      </c>
      <c r="K753" s="92" t="s">
        <v>399</v>
      </c>
    </row>
    <row r="754" spans="3:11">
      <c r="C754" s="135" t="s">
        <v>2227</v>
      </c>
      <c r="D754" s="303">
        <v>2</v>
      </c>
      <c r="E754" s="304">
        <v>1000</v>
      </c>
      <c r="F754" s="91">
        <f t="shared" si="36"/>
        <v>2000</v>
      </c>
      <c r="G754" s="155" t="s">
        <v>131</v>
      </c>
      <c r="H754" s="136" t="s">
        <v>667</v>
      </c>
      <c r="I754" s="124" t="str">
        <f>VLOOKUP(H754,Presupuesto!$B$11:$C$565,2,0)</f>
        <v>OTROS ALQUILERES</v>
      </c>
      <c r="J754" s="92" t="s">
        <v>1373</v>
      </c>
      <c r="K754" s="92" t="s">
        <v>399</v>
      </c>
    </row>
    <row r="755" spans="3:11">
      <c r="C755" s="135"/>
      <c r="D755" s="303"/>
      <c r="E755" s="304"/>
      <c r="F755" s="91">
        <f t="shared" si="36"/>
        <v>0</v>
      </c>
      <c r="G755" s="155"/>
      <c r="H755" s="136"/>
      <c r="I755" s="124" t="e">
        <f>VLOOKUP(H755,Presupuesto!$B$11:$C$565,2,0)</f>
        <v>#N/A</v>
      </c>
      <c r="J755" s="92" t="str">
        <f t="shared" ref="J755:J785" si="37">$J$17</f>
        <v>Docencia y Profesorado Universitario</v>
      </c>
      <c r="K755" s="92" t="s">
        <v>414</v>
      </c>
    </row>
    <row r="756" spans="3:11">
      <c r="C756" s="135"/>
      <c r="D756" s="303"/>
      <c r="E756" s="304"/>
      <c r="F756" s="91">
        <f t="shared" si="36"/>
        <v>0</v>
      </c>
      <c r="G756" s="155"/>
      <c r="H756" s="136"/>
      <c r="I756" s="124" t="e">
        <f>VLOOKUP(H756,Presupuesto!$B$11:$C$565,2,0)</f>
        <v>#N/A</v>
      </c>
      <c r="J756" s="92" t="str">
        <f t="shared" si="37"/>
        <v>Docencia y Profesorado Universitario</v>
      </c>
      <c r="K756" s="92" t="s">
        <v>414</v>
      </c>
    </row>
    <row r="757" spans="3:11">
      <c r="C757" s="135"/>
      <c r="D757" s="303"/>
      <c r="E757" s="304"/>
      <c r="F757" s="91">
        <f t="shared" si="36"/>
        <v>0</v>
      </c>
      <c r="G757" s="155"/>
      <c r="H757" s="136"/>
      <c r="I757" s="124" t="e">
        <f>VLOOKUP(H757,Presupuesto!$B$11:$C$565,2,0)</f>
        <v>#N/A</v>
      </c>
      <c r="J757" s="92" t="str">
        <f t="shared" si="37"/>
        <v>Docencia y Profesorado Universitario</v>
      </c>
      <c r="K757" s="92" t="s">
        <v>403</v>
      </c>
    </row>
    <row r="758" spans="3:11">
      <c r="C758" s="135"/>
      <c r="D758" s="303"/>
      <c r="E758" s="304"/>
      <c r="F758" s="91">
        <f t="shared" si="36"/>
        <v>0</v>
      </c>
      <c r="G758" s="155"/>
      <c r="H758" s="136"/>
      <c r="I758" s="124" t="e">
        <f>VLOOKUP(H758,Presupuesto!$B$11:$C$565,2,0)</f>
        <v>#N/A</v>
      </c>
      <c r="J758" s="92" t="str">
        <f t="shared" si="37"/>
        <v>Docencia y Profesorado Universitario</v>
      </c>
      <c r="K758" s="92" t="s">
        <v>414</v>
      </c>
    </row>
    <row r="759" spans="3:11">
      <c r="C759" s="135"/>
      <c r="D759" s="303"/>
      <c r="E759" s="304"/>
      <c r="F759" s="91">
        <f t="shared" si="36"/>
        <v>0</v>
      </c>
      <c r="G759" s="155"/>
      <c r="H759" s="136"/>
      <c r="I759" s="124" t="e">
        <f>VLOOKUP(H759,Presupuesto!$B$11:$C$565,2,0)</f>
        <v>#N/A</v>
      </c>
      <c r="J759" s="92" t="str">
        <f t="shared" si="37"/>
        <v>Docencia y Profesorado Universitario</v>
      </c>
      <c r="K759" s="92" t="s">
        <v>414</v>
      </c>
    </row>
    <row r="760" spans="3:11">
      <c r="C760" s="135"/>
      <c r="D760" s="303"/>
      <c r="E760" s="304"/>
      <c r="F760" s="91">
        <f t="shared" si="36"/>
        <v>0</v>
      </c>
      <c r="G760" s="155"/>
      <c r="H760" s="136"/>
      <c r="I760" s="124" t="e">
        <f>VLOOKUP(H760,Presupuesto!$B$11:$C$565,2,0)</f>
        <v>#N/A</v>
      </c>
      <c r="J760" s="92" t="str">
        <f t="shared" si="37"/>
        <v>Docencia y Profesorado Universitario</v>
      </c>
      <c r="K760" s="92" t="s">
        <v>414</v>
      </c>
    </row>
    <row r="761" spans="3:11">
      <c r="C761" s="135"/>
      <c r="D761" s="303"/>
      <c r="E761" s="304"/>
      <c r="F761" s="91">
        <f t="shared" si="36"/>
        <v>0</v>
      </c>
      <c r="G761" s="155"/>
      <c r="H761" s="136"/>
      <c r="I761" s="124" t="e">
        <f>VLOOKUP(H761,Presupuesto!$B$11:$C$565,2,0)</f>
        <v>#N/A</v>
      </c>
      <c r="J761" s="92" t="str">
        <f t="shared" si="37"/>
        <v>Docencia y Profesorado Universitario</v>
      </c>
      <c r="K761" s="92" t="s">
        <v>414</v>
      </c>
    </row>
    <row r="762" spans="3:11">
      <c r="C762" s="135"/>
      <c r="D762" s="303"/>
      <c r="E762" s="304"/>
      <c r="F762" s="91">
        <f t="shared" si="36"/>
        <v>0</v>
      </c>
      <c r="G762" s="155"/>
      <c r="H762" s="136"/>
      <c r="I762" s="124" t="e">
        <f>VLOOKUP(H762,Presupuesto!$B$11:$C$565,2,0)</f>
        <v>#N/A</v>
      </c>
      <c r="J762" s="92" t="str">
        <f t="shared" si="37"/>
        <v>Docencia y Profesorado Universitario</v>
      </c>
      <c r="K762" s="92" t="s">
        <v>414</v>
      </c>
    </row>
    <row r="763" spans="3:11">
      <c r="C763" s="135"/>
      <c r="D763" s="303"/>
      <c r="E763" s="304"/>
      <c r="F763" s="91">
        <f t="shared" si="36"/>
        <v>0</v>
      </c>
      <c r="G763" s="155"/>
      <c r="H763" s="136"/>
      <c r="I763" s="124" t="e">
        <f>VLOOKUP(H763,Presupuesto!$B$11:$C$565,2,0)</f>
        <v>#N/A</v>
      </c>
      <c r="J763" s="92" t="str">
        <f t="shared" si="37"/>
        <v>Docencia y Profesorado Universitario</v>
      </c>
      <c r="K763" s="92" t="s">
        <v>414</v>
      </c>
    </row>
    <row r="764" spans="3:11">
      <c r="C764" s="135"/>
      <c r="D764" s="303"/>
      <c r="E764" s="304"/>
      <c r="F764" s="91">
        <f t="shared" si="36"/>
        <v>0</v>
      </c>
      <c r="G764" s="155"/>
      <c r="H764" s="136"/>
      <c r="I764" s="124" t="e">
        <f>VLOOKUP(H764,Presupuesto!$B$11:$C$565,2,0)</f>
        <v>#N/A</v>
      </c>
      <c r="J764" s="92" t="str">
        <f t="shared" si="37"/>
        <v>Docencia y Profesorado Universitario</v>
      </c>
      <c r="K764" s="92" t="s">
        <v>414</v>
      </c>
    </row>
    <row r="765" spans="3:11">
      <c r="C765" s="135"/>
      <c r="D765" s="303"/>
      <c r="E765" s="304"/>
      <c r="F765" s="91">
        <f t="shared" si="36"/>
        <v>0</v>
      </c>
      <c r="G765" s="155"/>
      <c r="H765" s="136"/>
      <c r="I765" s="124" t="e">
        <f>VLOOKUP(H765,Presupuesto!$B$11:$C$565,2,0)</f>
        <v>#N/A</v>
      </c>
      <c r="J765" s="92" t="str">
        <f t="shared" si="37"/>
        <v>Docencia y Profesorado Universitario</v>
      </c>
      <c r="K765" s="92" t="s">
        <v>414</v>
      </c>
    </row>
    <row r="766" spans="3:11">
      <c r="C766" s="135"/>
      <c r="D766" s="303"/>
      <c r="E766" s="304"/>
      <c r="F766" s="91">
        <f t="shared" si="36"/>
        <v>0</v>
      </c>
      <c r="G766" s="155"/>
      <c r="H766" s="136"/>
      <c r="I766" s="124" t="e">
        <f>VLOOKUP(H766,Presupuesto!$B$11:$C$565,2,0)</f>
        <v>#N/A</v>
      </c>
      <c r="J766" s="92" t="str">
        <f t="shared" si="37"/>
        <v>Docencia y Profesorado Universitario</v>
      </c>
      <c r="K766" s="92" t="s">
        <v>414</v>
      </c>
    </row>
    <row r="767" spans="3:11">
      <c r="C767" s="135"/>
      <c r="D767" s="303"/>
      <c r="E767" s="304"/>
      <c r="F767" s="91">
        <f t="shared" si="36"/>
        <v>0</v>
      </c>
      <c r="G767" s="155"/>
      <c r="H767" s="136"/>
      <c r="I767" s="124" t="e">
        <f>VLOOKUP(H767,Presupuesto!$B$11:$C$565,2,0)</f>
        <v>#N/A</v>
      </c>
      <c r="J767" s="92" t="str">
        <f t="shared" si="37"/>
        <v>Docencia y Profesorado Universitario</v>
      </c>
      <c r="K767" s="92" t="s">
        <v>414</v>
      </c>
    </row>
    <row r="768" spans="3:11">
      <c r="C768" s="135"/>
      <c r="D768" s="303"/>
      <c r="E768" s="304"/>
      <c r="F768" s="91">
        <f t="shared" si="36"/>
        <v>0</v>
      </c>
      <c r="G768" s="155"/>
      <c r="H768" s="136"/>
      <c r="I768" s="124" t="e">
        <f>VLOOKUP(H768,Presupuesto!$B$11:$C$565,2,0)</f>
        <v>#N/A</v>
      </c>
      <c r="J768" s="92" t="str">
        <f t="shared" si="37"/>
        <v>Docencia y Profesorado Universitario</v>
      </c>
      <c r="K768" s="92" t="s">
        <v>414</v>
      </c>
    </row>
    <row r="769" spans="3:11">
      <c r="C769" s="135"/>
      <c r="D769" s="303"/>
      <c r="E769" s="304"/>
      <c r="F769" s="91">
        <f t="shared" si="36"/>
        <v>0</v>
      </c>
      <c r="G769" s="155"/>
      <c r="H769" s="136"/>
      <c r="I769" s="124" t="e">
        <f>VLOOKUP(H769,Presupuesto!$B$11:$C$565,2,0)</f>
        <v>#N/A</v>
      </c>
      <c r="J769" s="92" t="str">
        <f t="shared" si="37"/>
        <v>Docencia y Profesorado Universitario</v>
      </c>
      <c r="K769" s="92" t="s">
        <v>414</v>
      </c>
    </row>
    <row r="770" spans="3:11">
      <c r="C770" s="135"/>
      <c r="D770" s="303"/>
      <c r="E770" s="304"/>
      <c r="F770" s="91">
        <f t="shared" si="36"/>
        <v>0</v>
      </c>
      <c r="G770" s="155"/>
      <c r="H770" s="136"/>
      <c r="I770" s="124" t="e">
        <f>VLOOKUP(H770,Presupuesto!$B$11:$C$565,2,0)</f>
        <v>#N/A</v>
      </c>
      <c r="J770" s="92" t="str">
        <f t="shared" si="37"/>
        <v>Docencia y Profesorado Universitario</v>
      </c>
      <c r="K770" s="92" t="s">
        <v>414</v>
      </c>
    </row>
    <row r="771" spans="3:11">
      <c r="C771" s="135"/>
      <c r="D771" s="303"/>
      <c r="E771" s="304"/>
      <c r="F771" s="91">
        <f t="shared" si="36"/>
        <v>0</v>
      </c>
      <c r="G771" s="155"/>
      <c r="H771" s="136"/>
      <c r="I771" s="124" t="e">
        <f>VLOOKUP(H771,Presupuesto!$B$11:$C$565,2,0)</f>
        <v>#N/A</v>
      </c>
      <c r="J771" s="92" t="str">
        <f t="shared" si="37"/>
        <v>Docencia y Profesorado Universitario</v>
      </c>
      <c r="K771" s="92" t="s">
        <v>414</v>
      </c>
    </row>
    <row r="772" spans="3:11">
      <c r="C772" s="135"/>
      <c r="D772" s="303"/>
      <c r="E772" s="304"/>
      <c r="F772" s="91">
        <f t="shared" si="36"/>
        <v>0</v>
      </c>
      <c r="G772" s="155"/>
      <c r="H772" s="136"/>
      <c r="I772" s="124" t="e">
        <f>VLOOKUP(H772,Presupuesto!$B$11:$C$565,2,0)</f>
        <v>#N/A</v>
      </c>
      <c r="J772" s="92" t="str">
        <f t="shared" si="37"/>
        <v>Docencia y Profesorado Universitario</v>
      </c>
      <c r="K772" s="92" t="s">
        <v>414</v>
      </c>
    </row>
    <row r="773" spans="3:11">
      <c r="C773" s="135"/>
      <c r="D773" s="303"/>
      <c r="E773" s="304"/>
      <c r="F773" s="91">
        <f t="shared" si="36"/>
        <v>0</v>
      </c>
      <c r="G773" s="155"/>
      <c r="H773" s="136"/>
      <c r="I773" s="124" t="e">
        <f>VLOOKUP(H773,Presupuesto!$B$11:$C$565,2,0)</f>
        <v>#N/A</v>
      </c>
      <c r="J773" s="92" t="str">
        <f t="shared" si="37"/>
        <v>Docencia y Profesorado Universitario</v>
      </c>
      <c r="K773" s="92" t="s">
        <v>414</v>
      </c>
    </row>
    <row r="774" spans="3:11">
      <c r="C774" s="137"/>
      <c r="D774" s="303"/>
      <c r="E774" s="304"/>
      <c r="F774" s="91">
        <f t="shared" si="36"/>
        <v>0</v>
      </c>
      <c r="G774" s="155"/>
      <c r="H774" s="138"/>
      <c r="I774" s="124" t="e">
        <f>VLOOKUP(H774,Presupuesto!$B$11:$C$565,2,0)</f>
        <v>#N/A</v>
      </c>
      <c r="J774" s="92" t="str">
        <f t="shared" si="37"/>
        <v>Docencia y Profesorado Universitario</v>
      </c>
      <c r="K774" s="92" t="s">
        <v>414</v>
      </c>
    </row>
    <row r="775" spans="3:11">
      <c r="C775" s="137"/>
      <c r="D775" s="303"/>
      <c r="E775" s="304"/>
      <c r="F775" s="91">
        <f t="shared" si="36"/>
        <v>0</v>
      </c>
      <c r="G775" s="155"/>
      <c r="H775" s="138"/>
      <c r="I775" s="124" t="e">
        <f>VLOOKUP(H775,Presupuesto!$B$11:$C$565,2,0)</f>
        <v>#N/A</v>
      </c>
      <c r="J775" s="92" t="str">
        <f t="shared" si="37"/>
        <v>Docencia y Profesorado Universitario</v>
      </c>
      <c r="K775" s="92" t="s">
        <v>414</v>
      </c>
    </row>
    <row r="776" spans="3:11">
      <c r="C776" s="137"/>
      <c r="D776" s="303"/>
      <c r="E776" s="304"/>
      <c r="F776" s="91">
        <f t="shared" si="36"/>
        <v>0</v>
      </c>
      <c r="G776" s="155"/>
      <c r="H776" s="138"/>
      <c r="I776" s="124" t="e">
        <f>VLOOKUP(H776,Presupuesto!$B$11:$C$565,2,0)</f>
        <v>#N/A</v>
      </c>
      <c r="J776" s="92" t="str">
        <f t="shared" si="37"/>
        <v>Docencia y Profesorado Universitario</v>
      </c>
      <c r="K776" s="92" t="s">
        <v>414</v>
      </c>
    </row>
    <row r="777" spans="3:11">
      <c r="C777" s="137"/>
      <c r="D777" s="303"/>
      <c r="E777" s="304"/>
      <c r="F777" s="91">
        <f t="shared" si="36"/>
        <v>0</v>
      </c>
      <c r="G777" s="155"/>
      <c r="H777" s="138"/>
      <c r="I777" s="124" t="e">
        <f>VLOOKUP(H777,Presupuesto!$B$11:$C$565,2,0)</f>
        <v>#N/A</v>
      </c>
      <c r="J777" s="92" t="str">
        <f t="shared" si="37"/>
        <v>Docencia y Profesorado Universitario</v>
      </c>
      <c r="K777" s="92" t="s">
        <v>414</v>
      </c>
    </row>
    <row r="778" spans="3:11">
      <c r="C778" s="137"/>
      <c r="D778" s="303"/>
      <c r="E778" s="304"/>
      <c r="F778" s="91">
        <f t="shared" si="36"/>
        <v>0</v>
      </c>
      <c r="G778" s="155"/>
      <c r="H778" s="138"/>
      <c r="I778" s="124" t="e">
        <f>VLOOKUP(H778,Presupuesto!$B$11:$C$565,2,0)</f>
        <v>#N/A</v>
      </c>
      <c r="J778" s="92" t="str">
        <f t="shared" si="37"/>
        <v>Docencia y Profesorado Universitario</v>
      </c>
      <c r="K778" s="92" t="s">
        <v>414</v>
      </c>
    </row>
    <row r="779" spans="3:11">
      <c r="C779" s="137"/>
      <c r="D779" s="303"/>
      <c r="E779" s="304"/>
      <c r="F779" s="91">
        <f t="shared" si="36"/>
        <v>0</v>
      </c>
      <c r="G779" s="155"/>
      <c r="H779" s="138"/>
      <c r="I779" s="124" t="e">
        <f>VLOOKUP(H779,Presupuesto!$B$11:$C$565,2,0)</f>
        <v>#N/A</v>
      </c>
      <c r="J779" s="92" t="str">
        <f t="shared" si="37"/>
        <v>Docencia y Profesorado Universitario</v>
      </c>
      <c r="K779" s="92" t="s">
        <v>414</v>
      </c>
    </row>
    <row r="780" spans="3:11">
      <c r="C780" s="137"/>
      <c r="D780" s="303"/>
      <c r="E780" s="304"/>
      <c r="F780" s="91">
        <f t="shared" si="36"/>
        <v>0</v>
      </c>
      <c r="G780" s="155"/>
      <c r="H780" s="138"/>
      <c r="I780" s="124" t="e">
        <f>VLOOKUP(H780,Presupuesto!$B$11:$C$565,2,0)</f>
        <v>#N/A</v>
      </c>
      <c r="J780" s="92" t="str">
        <f t="shared" si="37"/>
        <v>Docencia y Profesorado Universitario</v>
      </c>
      <c r="K780" s="92" t="s">
        <v>414</v>
      </c>
    </row>
    <row r="781" spans="3:11">
      <c r="C781" s="137"/>
      <c r="D781" s="303"/>
      <c r="E781" s="304"/>
      <c r="F781" s="91">
        <f t="shared" si="36"/>
        <v>0</v>
      </c>
      <c r="G781" s="155"/>
      <c r="H781" s="138"/>
      <c r="I781" s="124" t="e">
        <f>VLOOKUP(H781,Presupuesto!$B$11:$C$565,2,0)</f>
        <v>#N/A</v>
      </c>
      <c r="J781" s="92" t="str">
        <f t="shared" si="37"/>
        <v>Docencia y Profesorado Universitario</v>
      </c>
      <c r="K781" s="92" t="s">
        <v>414</v>
      </c>
    </row>
    <row r="782" spans="3:11">
      <c r="C782" s="139"/>
      <c r="D782" s="303"/>
      <c r="E782" s="304"/>
      <c r="F782" s="91">
        <f t="shared" si="36"/>
        <v>0</v>
      </c>
      <c r="G782" s="155"/>
      <c r="H782" s="140"/>
      <c r="I782" s="124" t="e">
        <f>VLOOKUP(H782,Presupuesto!$B$11:$C$565,2,0)</f>
        <v>#N/A</v>
      </c>
      <c r="J782" s="92" t="str">
        <f t="shared" si="37"/>
        <v>Docencia y Profesorado Universitario</v>
      </c>
      <c r="K782" s="92" t="s">
        <v>405</v>
      </c>
    </row>
    <row r="783" spans="3:11">
      <c r="C783" s="139"/>
      <c r="D783" s="303"/>
      <c r="E783" s="304"/>
      <c r="F783" s="91">
        <f t="shared" si="36"/>
        <v>0</v>
      </c>
      <c r="G783" s="155"/>
      <c r="H783" s="140"/>
      <c r="I783" s="124" t="e">
        <f>VLOOKUP(H783,Presupuesto!$B$11:$C$565,2,0)</f>
        <v>#N/A</v>
      </c>
      <c r="J783" s="92" t="str">
        <f t="shared" si="37"/>
        <v>Docencia y Profesorado Universitario</v>
      </c>
      <c r="K783" s="92" t="s">
        <v>414</v>
      </c>
    </row>
    <row r="784" spans="3:11">
      <c r="C784" s="139"/>
      <c r="D784" s="303"/>
      <c r="E784" s="304"/>
      <c r="F784" s="91">
        <f t="shared" si="36"/>
        <v>0</v>
      </c>
      <c r="G784" s="155"/>
      <c r="H784" s="140"/>
      <c r="I784" s="124" t="e">
        <f>VLOOKUP(H784,Presupuesto!$B$11:$C$565,2,0)</f>
        <v>#N/A</v>
      </c>
      <c r="J784" s="92" t="str">
        <f t="shared" si="37"/>
        <v>Docencia y Profesorado Universitario</v>
      </c>
      <c r="K784" s="92" t="s">
        <v>414</v>
      </c>
    </row>
    <row r="785" spans="3:11">
      <c r="C785" s="139"/>
      <c r="D785" s="303"/>
      <c r="E785" s="304"/>
      <c r="F785" s="91">
        <f t="shared" si="36"/>
        <v>0</v>
      </c>
      <c r="G785" s="155"/>
      <c r="H785" s="140"/>
      <c r="I785" s="124" t="e">
        <f>VLOOKUP(H785,Presupuesto!$B$11:$C$565,2,0)</f>
        <v>#N/A</v>
      </c>
      <c r="J785" s="92" t="str">
        <f t="shared" si="37"/>
        <v>Docencia y Profesorado Universitario</v>
      </c>
      <c r="K785" s="92" t="s">
        <v>414</v>
      </c>
    </row>
    <row r="786" spans="3:11" ht="15.75" thickBot="1">
      <c r="C786" s="141"/>
      <c r="D786" s="305"/>
      <c r="E786" s="306"/>
      <c r="F786" s="99">
        <f t="shared" si="36"/>
        <v>0</v>
      </c>
      <c r="G786" s="156"/>
      <c r="H786" s="142"/>
      <c r="I786" s="126" t="e">
        <f>VLOOKUP(H786,Presupuesto!$B$11:$C$565,2,0)</f>
        <v>#N/A</v>
      </c>
      <c r="J786" s="100" t="str">
        <f>$J$20</f>
        <v>Docencia y Profesorado Universitario</v>
      </c>
      <c r="K786" s="118" t="s">
        <v>396</v>
      </c>
    </row>
    <row r="788" spans="3:11" ht="15.75" thickBot="1"/>
    <row r="789" spans="3:11" ht="15.75" thickBot="1">
      <c r="C789" s="151" t="s">
        <v>53</v>
      </c>
      <c r="D789" s="102">
        <f>SUM(F796:F830)</f>
        <v>1863400</v>
      </c>
      <c r="F789" s="69"/>
      <c r="G789" s="73"/>
      <c r="H789" s="69"/>
      <c r="I789" s="69"/>
    </row>
    <row r="790" spans="3:11">
      <c r="C790" s="69"/>
      <c r="D790" s="31"/>
      <c r="E790" s="87"/>
      <c r="F790" s="87"/>
      <c r="G790" s="87"/>
      <c r="H790" s="70"/>
      <c r="I790" s="70"/>
      <c r="J790" s="70"/>
      <c r="K790" s="106"/>
    </row>
    <row r="791" spans="3:11">
      <c r="C791" s="69"/>
      <c r="D791" s="31"/>
      <c r="E791" s="87"/>
      <c r="F791" s="87"/>
      <c r="G791" s="87"/>
      <c r="H791" s="70"/>
      <c r="I791" s="70"/>
      <c r="J791" s="70"/>
      <c r="K791" s="106"/>
    </row>
    <row r="792" spans="3:11" ht="15.75">
      <c r="C792" s="199" t="s">
        <v>394</v>
      </c>
      <c r="D792" s="200" t="s">
        <v>2418</v>
      </c>
      <c r="E792" s="87"/>
      <c r="F792" s="87"/>
      <c r="G792" s="87"/>
      <c r="H792" s="70"/>
      <c r="I792" s="70"/>
      <c r="J792" s="70"/>
      <c r="K792" s="106"/>
    </row>
    <row r="793" spans="3:11" ht="18.75">
      <c r="C793" s="203" t="str">
        <f>IFERROR(VLOOKUP(D792,'Desarrollo e Innov. Curricular'!$G:$H,2,FALSE),IFERROR(VLOOKUP(D792,'Investigación Científica'!$G:$H,2,FALSE),IFERROR(VLOOKUP(D792,'Vinculación Univ. Sociedad'!$G:$H,2,FALSE),IFERROR(VLOOKUP(D792,'Docencia y Profesorado Universi'!$G:$H,2,FALSE),IFERROR(VLOOKUP(D792,'Estudiantes y Graduados'!$G:$H,2,FALSE),IFERROR(VLOOKUP(D792,'10Gestion Administrativa'!$G:$H,2,FALSE),IFERROR(VLOOKUP(D792,'Gestión Académica'!$G:$H,2,FALSE),IFERROR(VLOOKUP(D792,'Aseguramiento de la Calidad'!$G:$H,2,FALSE),IFERROR(VLOOKUP(D792,'Gestión del Conocimiento'!$G:$H,2,FALSE),IFERROR(VLOOKUP(D792,'Gobernabilidad y Procesos...'!$G:$H,2,FALSE),IFERROR(VLOOKUP(D792,'Gestión del Talento Humano'!$G:$H,2,FALSE),IFERROR(VLOOKUP(D792,'Internacionalización de la E.S.'!$G:$H,2,FALSE),IFERROR(VLOOKUP(D792,'Cultura de Innovación Insti...'!$G:$H,2,FALSE),VLOOKUP(D792,'Lo Esencial de la Reforma Univ.'!$G:$H,2,0))))))))))))))</f>
        <v>5. Promocionar la investigación de la Facultad en la Semana Científica de la UNAH.</v>
      </c>
      <c r="D793" s="31"/>
      <c r="E793" s="87"/>
      <c r="F793" s="87"/>
      <c r="G793" s="87"/>
      <c r="H793" s="70"/>
      <c r="I793" s="70"/>
      <c r="J793" s="70"/>
      <c r="K793" s="106"/>
    </row>
    <row r="794" spans="3:11" ht="15.75" thickBot="1">
      <c r="F794" s="87"/>
      <c r="G794" s="70"/>
      <c r="H794" s="70"/>
      <c r="I794" s="70"/>
    </row>
    <row r="795" spans="3:11" ht="30.75" thickBot="1">
      <c r="C795" s="123" t="s">
        <v>44</v>
      </c>
      <c r="D795" s="123" t="s">
        <v>55</v>
      </c>
      <c r="E795" s="130" t="s">
        <v>57</v>
      </c>
      <c r="F795" s="129" t="s">
        <v>27</v>
      </c>
      <c r="G795" s="127" t="s">
        <v>133</v>
      </c>
      <c r="H795" s="130" t="s">
        <v>46</v>
      </c>
      <c r="I795" s="127" t="s">
        <v>134</v>
      </c>
      <c r="J795" s="127" t="s">
        <v>412</v>
      </c>
      <c r="K795" s="127" t="s">
        <v>413</v>
      </c>
    </row>
    <row r="796" spans="3:11">
      <c r="C796" s="215" t="s">
        <v>452</v>
      </c>
      <c r="D796" s="301">
        <v>120</v>
      </c>
      <c r="E796" s="302">
        <f>HLOOKUP(C796,$AH$2:$BU$3,2,0)</f>
        <v>4095</v>
      </c>
      <c r="F796" s="91">
        <f t="shared" ref="F796:F830" si="38">D796*E796</f>
        <v>491400</v>
      </c>
      <c r="G796" s="155" t="s">
        <v>131</v>
      </c>
      <c r="H796" s="136" t="s">
        <v>310</v>
      </c>
      <c r="I796" s="124" t="str">
        <f>VLOOKUP(H796,Presupuesto!$B$11:$C$565,2,0)</f>
        <v>VIATICOS AL EXTERIOR</v>
      </c>
      <c r="J796" s="213" t="s">
        <v>1373</v>
      </c>
      <c r="K796" s="92" t="s">
        <v>400</v>
      </c>
    </row>
    <row r="797" spans="3:11" ht="45">
      <c r="C797" s="710" t="s">
        <v>2781</v>
      </c>
      <c r="D797" s="303">
        <v>24</v>
      </c>
      <c r="E797" s="304">
        <v>15000</v>
      </c>
      <c r="F797" s="91">
        <f t="shared" si="38"/>
        <v>360000</v>
      </c>
      <c r="G797" s="155" t="s">
        <v>131</v>
      </c>
      <c r="H797" s="136" t="s">
        <v>761</v>
      </c>
      <c r="I797" s="124" t="str">
        <f>VLOOKUP(H797,Presupuesto!$B$11:$C$565,2,0)</f>
        <v>PASAJES AL EXTERIOR</v>
      </c>
      <c r="J797" s="92" t="s">
        <v>1373</v>
      </c>
      <c r="K797" s="92" t="s">
        <v>400</v>
      </c>
    </row>
    <row r="798" spans="3:11">
      <c r="C798" s="135" t="s">
        <v>2782</v>
      </c>
      <c r="D798" s="303">
        <v>440</v>
      </c>
      <c r="E798" s="304">
        <v>2000</v>
      </c>
      <c r="F798" s="91">
        <f t="shared" si="38"/>
        <v>880000</v>
      </c>
      <c r="G798" s="155" t="s">
        <v>1430</v>
      </c>
      <c r="H798" s="136" t="s">
        <v>310</v>
      </c>
      <c r="I798" s="124" t="str">
        <f>VLOOKUP(H798,Presupuesto!$B$11:$C$565,2,0)</f>
        <v>VIATICOS AL EXTERIOR</v>
      </c>
      <c r="J798" s="92" t="s">
        <v>1373</v>
      </c>
      <c r="K798" s="92" t="s">
        <v>400</v>
      </c>
    </row>
    <row r="799" spans="3:11">
      <c r="C799" s="135" t="s">
        <v>2783</v>
      </c>
      <c r="D799" s="303">
        <v>12</v>
      </c>
      <c r="E799" s="304">
        <v>11000</v>
      </c>
      <c r="F799" s="91">
        <f t="shared" si="38"/>
        <v>132000</v>
      </c>
      <c r="G799" s="155" t="s">
        <v>1430</v>
      </c>
      <c r="H799" s="136" t="s">
        <v>761</v>
      </c>
      <c r="I799" s="124" t="str">
        <f>VLOOKUP(H799,Presupuesto!$B$11:$C$565,2,0)</f>
        <v>PASAJES AL EXTERIOR</v>
      </c>
      <c r="J799" s="92" t="s">
        <v>1373</v>
      </c>
      <c r="K799" s="92" t="s">
        <v>400</v>
      </c>
    </row>
    <row r="800" spans="3:11">
      <c r="C800" s="135"/>
      <c r="D800" s="303"/>
      <c r="E800" s="304"/>
      <c r="F800" s="91">
        <f t="shared" si="38"/>
        <v>0</v>
      </c>
      <c r="G800" s="155"/>
      <c r="H800" s="136"/>
      <c r="I800" s="124" t="e">
        <f>VLOOKUP(H800,Presupuesto!$B$11:$C$565,2,0)</f>
        <v>#N/A</v>
      </c>
      <c r="J800" s="92" t="str">
        <f t="shared" ref="J800:J829" si="39">$J$17</f>
        <v>Docencia y Profesorado Universitario</v>
      </c>
      <c r="K800" s="92" t="s">
        <v>414</v>
      </c>
    </row>
    <row r="801" spans="3:11">
      <c r="C801" s="135"/>
      <c r="D801" s="303"/>
      <c r="E801" s="304"/>
      <c r="F801" s="91">
        <f t="shared" si="38"/>
        <v>0</v>
      </c>
      <c r="G801" s="155"/>
      <c r="H801" s="136"/>
      <c r="I801" s="124" t="e">
        <f>VLOOKUP(H801,Presupuesto!$B$11:$C$565,2,0)</f>
        <v>#N/A</v>
      </c>
      <c r="J801" s="92" t="str">
        <f t="shared" si="39"/>
        <v>Docencia y Profesorado Universitario</v>
      </c>
      <c r="K801" s="92" t="s">
        <v>403</v>
      </c>
    </row>
    <row r="802" spans="3:11">
      <c r="C802" s="135"/>
      <c r="D802" s="303"/>
      <c r="E802" s="304"/>
      <c r="F802" s="91">
        <f t="shared" si="38"/>
        <v>0</v>
      </c>
      <c r="G802" s="155"/>
      <c r="H802" s="136"/>
      <c r="I802" s="124" t="e">
        <f>VLOOKUP(H802,Presupuesto!$B$11:$C$565,2,0)</f>
        <v>#N/A</v>
      </c>
      <c r="J802" s="92" t="str">
        <f t="shared" si="39"/>
        <v>Docencia y Profesorado Universitario</v>
      </c>
      <c r="K802" s="92" t="s">
        <v>414</v>
      </c>
    </row>
    <row r="803" spans="3:11">
      <c r="C803" s="135"/>
      <c r="D803" s="303"/>
      <c r="E803" s="304"/>
      <c r="F803" s="91">
        <f t="shared" si="38"/>
        <v>0</v>
      </c>
      <c r="G803" s="155"/>
      <c r="H803" s="136"/>
      <c r="I803" s="124" t="e">
        <f>VLOOKUP(H803,Presupuesto!$B$11:$C$565,2,0)</f>
        <v>#N/A</v>
      </c>
      <c r="J803" s="92" t="str">
        <f t="shared" si="39"/>
        <v>Docencia y Profesorado Universitario</v>
      </c>
      <c r="K803" s="92" t="s">
        <v>414</v>
      </c>
    </row>
    <row r="804" spans="3:11">
      <c r="C804" s="135"/>
      <c r="D804" s="303"/>
      <c r="E804" s="304"/>
      <c r="F804" s="91">
        <f t="shared" si="38"/>
        <v>0</v>
      </c>
      <c r="G804" s="155"/>
      <c r="H804" s="136"/>
      <c r="I804" s="124" t="e">
        <f>VLOOKUP(H804,Presupuesto!$B$11:$C$565,2,0)</f>
        <v>#N/A</v>
      </c>
      <c r="J804" s="92" t="str">
        <f t="shared" si="39"/>
        <v>Docencia y Profesorado Universitario</v>
      </c>
      <c r="K804" s="92" t="s">
        <v>414</v>
      </c>
    </row>
    <row r="805" spans="3:11">
      <c r="C805" s="135"/>
      <c r="D805" s="303"/>
      <c r="E805" s="304"/>
      <c r="F805" s="91">
        <f t="shared" si="38"/>
        <v>0</v>
      </c>
      <c r="G805" s="155"/>
      <c r="H805" s="136"/>
      <c r="I805" s="124" t="e">
        <f>VLOOKUP(H805,Presupuesto!$B$11:$C$565,2,0)</f>
        <v>#N/A</v>
      </c>
      <c r="J805" s="92" t="str">
        <f t="shared" si="39"/>
        <v>Docencia y Profesorado Universitario</v>
      </c>
      <c r="K805" s="92" t="s">
        <v>414</v>
      </c>
    </row>
    <row r="806" spans="3:11">
      <c r="C806" s="135"/>
      <c r="D806" s="303"/>
      <c r="E806" s="304"/>
      <c r="F806" s="91">
        <f t="shared" si="38"/>
        <v>0</v>
      </c>
      <c r="G806" s="155"/>
      <c r="H806" s="136"/>
      <c r="I806" s="124" t="e">
        <f>VLOOKUP(H806,Presupuesto!$B$11:$C$565,2,0)</f>
        <v>#N/A</v>
      </c>
      <c r="J806" s="92" t="str">
        <f t="shared" si="39"/>
        <v>Docencia y Profesorado Universitario</v>
      </c>
      <c r="K806" s="92" t="s">
        <v>414</v>
      </c>
    </row>
    <row r="807" spans="3:11">
      <c r="C807" s="135"/>
      <c r="D807" s="303"/>
      <c r="E807" s="304"/>
      <c r="F807" s="91">
        <f t="shared" si="38"/>
        <v>0</v>
      </c>
      <c r="G807" s="155"/>
      <c r="H807" s="136"/>
      <c r="I807" s="124" t="e">
        <f>VLOOKUP(H807,Presupuesto!$B$11:$C$565,2,0)</f>
        <v>#N/A</v>
      </c>
      <c r="J807" s="92" t="str">
        <f t="shared" si="39"/>
        <v>Docencia y Profesorado Universitario</v>
      </c>
      <c r="K807" s="92" t="s">
        <v>414</v>
      </c>
    </row>
    <row r="808" spans="3:11">
      <c r="C808" s="135"/>
      <c r="D808" s="303"/>
      <c r="E808" s="304"/>
      <c r="F808" s="91">
        <f t="shared" si="38"/>
        <v>0</v>
      </c>
      <c r="G808" s="155"/>
      <c r="H808" s="136"/>
      <c r="I808" s="124" t="e">
        <f>VLOOKUP(H808,Presupuesto!$B$11:$C$565,2,0)</f>
        <v>#N/A</v>
      </c>
      <c r="J808" s="92" t="str">
        <f t="shared" si="39"/>
        <v>Docencia y Profesorado Universitario</v>
      </c>
      <c r="K808" s="92" t="s">
        <v>414</v>
      </c>
    </row>
    <row r="809" spans="3:11">
      <c r="C809" s="135"/>
      <c r="D809" s="303"/>
      <c r="E809" s="304"/>
      <c r="F809" s="91">
        <f t="shared" si="38"/>
        <v>0</v>
      </c>
      <c r="G809" s="155"/>
      <c r="H809" s="136"/>
      <c r="I809" s="124" t="e">
        <f>VLOOKUP(H809,Presupuesto!$B$11:$C$565,2,0)</f>
        <v>#N/A</v>
      </c>
      <c r="J809" s="92" t="str">
        <f t="shared" si="39"/>
        <v>Docencia y Profesorado Universitario</v>
      </c>
      <c r="K809" s="92" t="s">
        <v>414</v>
      </c>
    </row>
    <row r="810" spans="3:11">
      <c r="C810" s="135"/>
      <c r="D810" s="303"/>
      <c r="E810" s="304"/>
      <c r="F810" s="91">
        <f t="shared" si="38"/>
        <v>0</v>
      </c>
      <c r="G810" s="155"/>
      <c r="H810" s="136"/>
      <c r="I810" s="124" t="e">
        <f>VLOOKUP(H810,Presupuesto!$B$11:$C$565,2,0)</f>
        <v>#N/A</v>
      </c>
      <c r="J810" s="92" t="str">
        <f t="shared" si="39"/>
        <v>Docencia y Profesorado Universitario</v>
      </c>
      <c r="K810" s="92" t="s">
        <v>414</v>
      </c>
    </row>
    <row r="811" spans="3:11">
      <c r="C811" s="135"/>
      <c r="D811" s="303"/>
      <c r="E811" s="304"/>
      <c r="F811" s="91">
        <f t="shared" si="38"/>
        <v>0</v>
      </c>
      <c r="G811" s="155"/>
      <c r="H811" s="136"/>
      <c r="I811" s="124" t="e">
        <f>VLOOKUP(H811,Presupuesto!$B$11:$C$565,2,0)</f>
        <v>#N/A</v>
      </c>
      <c r="J811" s="92" t="str">
        <f t="shared" si="39"/>
        <v>Docencia y Profesorado Universitario</v>
      </c>
      <c r="K811" s="92" t="s">
        <v>414</v>
      </c>
    </row>
    <row r="812" spans="3:11">
      <c r="C812" s="135"/>
      <c r="D812" s="303"/>
      <c r="E812" s="304"/>
      <c r="F812" s="91">
        <f t="shared" si="38"/>
        <v>0</v>
      </c>
      <c r="G812" s="155"/>
      <c r="H812" s="136"/>
      <c r="I812" s="124" t="e">
        <f>VLOOKUP(H812,Presupuesto!$B$11:$C$565,2,0)</f>
        <v>#N/A</v>
      </c>
      <c r="J812" s="92" t="str">
        <f t="shared" si="39"/>
        <v>Docencia y Profesorado Universitario</v>
      </c>
      <c r="K812" s="92" t="s">
        <v>414</v>
      </c>
    </row>
    <row r="813" spans="3:11">
      <c r="C813" s="135"/>
      <c r="D813" s="303"/>
      <c r="E813" s="304"/>
      <c r="F813" s="91">
        <f t="shared" si="38"/>
        <v>0</v>
      </c>
      <c r="G813" s="155"/>
      <c r="H813" s="136"/>
      <c r="I813" s="124" t="e">
        <f>VLOOKUP(H813,Presupuesto!$B$11:$C$565,2,0)</f>
        <v>#N/A</v>
      </c>
      <c r="J813" s="92" t="str">
        <f t="shared" si="39"/>
        <v>Docencia y Profesorado Universitario</v>
      </c>
      <c r="K813" s="92" t="s">
        <v>414</v>
      </c>
    </row>
    <row r="814" spans="3:11">
      <c r="C814" s="135"/>
      <c r="D814" s="303"/>
      <c r="E814" s="304"/>
      <c r="F814" s="91">
        <f t="shared" si="38"/>
        <v>0</v>
      </c>
      <c r="G814" s="155"/>
      <c r="H814" s="136"/>
      <c r="I814" s="124" t="e">
        <f>VLOOKUP(H814,Presupuesto!$B$11:$C$565,2,0)</f>
        <v>#N/A</v>
      </c>
      <c r="J814" s="92" t="str">
        <f t="shared" si="39"/>
        <v>Docencia y Profesorado Universitario</v>
      </c>
      <c r="K814" s="92" t="s">
        <v>414</v>
      </c>
    </row>
    <row r="815" spans="3:11">
      <c r="C815" s="135"/>
      <c r="D815" s="303"/>
      <c r="E815" s="304"/>
      <c r="F815" s="91">
        <f t="shared" si="38"/>
        <v>0</v>
      </c>
      <c r="G815" s="155"/>
      <c r="H815" s="136"/>
      <c r="I815" s="124" t="e">
        <f>VLOOKUP(H815,Presupuesto!$B$11:$C$565,2,0)</f>
        <v>#N/A</v>
      </c>
      <c r="J815" s="92" t="str">
        <f t="shared" si="39"/>
        <v>Docencia y Profesorado Universitario</v>
      </c>
      <c r="K815" s="92" t="s">
        <v>414</v>
      </c>
    </row>
    <row r="816" spans="3:11">
      <c r="C816" s="135"/>
      <c r="D816" s="303"/>
      <c r="E816" s="304"/>
      <c r="F816" s="91">
        <f t="shared" si="38"/>
        <v>0</v>
      </c>
      <c r="G816" s="155"/>
      <c r="H816" s="136"/>
      <c r="I816" s="124" t="e">
        <f>VLOOKUP(H816,Presupuesto!$B$11:$C$565,2,0)</f>
        <v>#N/A</v>
      </c>
      <c r="J816" s="92" t="str">
        <f t="shared" si="39"/>
        <v>Docencia y Profesorado Universitario</v>
      </c>
      <c r="K816" s="92" t="s">
        <v>414</v>
      </c>
    </row>
    <row r="817" spans="3:11">
      <c r="C817" s="135"/>
      <c r="D817" s="303"/>
      <c r="E817" s="304"/>
      <c r="F817" s="91">
        <f t="shared" si="38"/>
        <v>0</v>
      </c>
      <c r="G817" s="155"/>
      <c r="H817" s="136"/>
      <c r="I817" s="124" t="e">
        <f>VLOOKUP(H817,Presupuesto!$B$11:$C$565,2,0)</f>
        <v>#N/A</v>
      </c>
      <c r="J817" s="92" t="str">
        <f t="shared" si="39"/>
        <v>Docencia y Profesorado Universitario</v>
      </c>
      <c r="K817" s="92" t="s">
        <v>414</v>
      </c>
    </row>
    <row r="818" spans="3:11">
      <c r="C818" s="137"/>
      <c r="D818" s="303"/>
      <c r="E818" s="304"/>
      <c r="F818" s="91">
        <f t="shared" si="38"/>
        <v>0</v>
      </c>
      <c r="G818" s="155"/>
      <c r="H818" s="138"/>
      <c r="I818" s="124" t="e">
        <f>VLOOKUP(H818,Presupuesto!$B$11:$C$565,2,0)</f>
        <v>#N/A</v>
      </c>
      <c r="J818" s="92" t="str">
        <f t="shared" si="39"/>
        <v>Docencia y Profesorado Universitario</v>
      </c>
      <c r="K818" s="92" t="s">
        <v>414</v>
      </c>
    </row>
    <row r="819" spans="3:11">
      <c r="C819" s="137"/>
      <c r="D819" s="303"/>
      <c r="E819" s="304"/>
      <c r="F819" s="91">
        <f t="shared" si="38"/>
        <v>0</v>
      </c>
      <c r="G819" s="155"/>
      <c r="H819" s="138"/>
      <c r="I819" s="124" t="e">
        <f>VLOOKUP(H819,Presupuesto!$B$11:$C$565,2,0)</f>
        <v>#N/A</v>
      </c>
      <c r="J819" s="92" t="str">
        <f t="shared" si="39"/>
        <v>Docencia y Profesorado Universitario</v>
      </c>
      <c r="K819" s="92" t="s">
        <v>414</v>
      </c>
    </row>
    <row r="820" spans="3:11">
      <c r="C820" s="137"/>
      <c r="D820" s="303"/>
      <c r="E820" s="304"/>
      <c r="F820" s="91">
        <f t="shared" si="38"/>
        <v>0</v>
      </c>
      <c r="G820" s="155"/>
      <c r="H820" s="138"/>
      <c r="I820" s="124" t="e">
        <f>VLOOKUP(H820,Presupuesto!$B$11:$C$565,2,0)</f>
        <v>#N/A</v>
      </c>
      <c r="J820" s="92" t="str">
        <f t="shared" si="39"/>
        <v>Docencia y Profesorado Universitario</v>
      </c>
      <c r="K820" s="92" t="s">
        <v>414</v>
      </c>
    </row>
    <row r="821" spans="3:11">
      <c r="C821" s="137"/>
      <c r="D821" s="303"/>
      <c r="E821" s="304"/>
      <c r="F821" s="91">
        <f t="shared" si="38"/>
        <v>0</v>
      </c>
      <c r="G821" s="155"/>
      <c r="H821" s="138"/>
      <c r="I821" s="124" t="e">
        <f>VLOOKUP(H821,Presupuesto!$B$11:$C$565,2,0)</f>
        <v>#N/A</v>
      </c>
      <c r="J821" s="92" t="str">
        <f t="shared" si="39"/>
        <v>Docencia y Profesorado Universitario</v>
      </c>
      <c r="K821" s="92" t="s">
        <v>414</v>
      </c>
    </row>
    <row r="822" spans="3:11">
      <c r="C822" s="137"/>
      <c r="D822" s="303"/>
      <c r="E822" s="304"/>
      <c r="F822" s="91">
        <f t="shared" si="38"/>
        <v>0</v>
      </c>
      <c r="G822" s="155"/>
      <c r="H822" s="138"/>
      <c r="I822" s="124" t="e">
        <f>VLOOKUP(H822,Presupuesto!$B$11:$C$565,2,0)</f>
        <v>#N/A</v>
      </c>
      <c r="J822" s="92" t="str">
        <f t="shared" si="39"/>
        <v>Docencia y Profesorado Universitario</v>
      </c>
      <c r="K822" s="92" t="s">
        <v>414</v>
      </c>
    </row>
    <row r="823" spans="3:11">
      <c r="C823" s="137"/>
      <c r="D823" s="303"/>
      <c r="E823" s="304"/>
      <c r="F823" s="91">
        <f t="shared" si="38"/>
        <v>0</v>
      </c>
      <c r="G823" s="155"/>
      <c r="H823" s="138"/>
      <c r="I823" s="124" t="e">
        <f>VLOOKUP(H823,Presupuesto!$B$11:$C$565,2,0)</f>
        <v>#N/A</v>
      </c>
      <c r="J823" s="92" t="str">
        <f t="shared" si="39"/>
        <v>Docencia y Profesorado Universitario</v>
      </c>
      <c r="K823" s="92" t="s">
        <v>414</v>
      </c>
    </row>
    <row r="824" spans="3:11">
      <c r="C824" s="137"/>
      <c r="D824" s="303"/>
      <c r="E824" s="304"/>
      <c r="F824" s="91">
        <f t="shared" si="38"/>
        <v>0</v>
      </c>
      <c r="G824" s="155"/>
      <c r="H824" s="138"/>
      <c r="I824" s="124" t="e">
        <f>VLOOKUP(H824,Presupuesto!$B$11:$C$565,2,0)</f>
        <v>#N/A</v>
      </c>
      <c r="J824" s="92" t="str">
        <f t="shared" si="39"/>
        <v>Docencia y Profesorado Universitario</v>
      </c>
      <c r="K824" s="92" t="s">
        <v>414</v>
      </c>
    </row>
    <row r="825" spans="3:11">
      <c r="C825" s="137"/>
      <c r="D825" s="303"/>
      <c r="E825" s="304"/>
      <c r="F825" s="91">
        <f t="shared" si="38"/>
        <v>0</v>
      </c>
      <c r="G825" s="155"/>
      <c r="H825" s="138"/>
      <c r="I825" s="124" t="e">
        <f>VLOOKUP(H825,Presupuesto!$B$11:$C$565,2,0)</f>
        <v>#N/A</v>
      </c>
      <c r="J825" s="92" t="str">
        <f t="shared" si="39"/>
        <v>Docencia y Profesorado Universitario</v>
      </c>
      <c r="K825" s="92" t="s">
        <v>414</v>
      </c>
    </row>
    <row r="826" spans="3:11">
      <c r="C826" s="139"/>
      <c r="D826" s="303"/>
      <c r="E826" s="304"/>
      <c r="F826" s="91">
        <f t="shared" si="38"/>
        <v>0</v>
      </c>
      <c r="G826" s="155"/>
      <c r="H826" s="140"/>
      <c r="I826" s="124" t="e">
        <f>VLOOKUP(H826,Presupuesto!$B$11:$C$565,2,0)</f>
        <v>#N/A</v>
      </c>
      <c r="J826" s="92" t="str">
        <f t="shared" si="39"/>
        <v>Docencia y Profesorado Universitario</v>
      </c>
      <c r="K826" s="92" t="s">
        <v>405</v>
      </c>
    </row>
    <row r="827" spans="3:11">
      <c r="C827" s="139"/>
      <c r="D827" s="303"/>
      <c r="E827" s="304"/>
      <c r="F827" s="91">
        <f t="shared" si="38"/>
        <v>0</v>
      </c>
      <c r="G827" s="155"/>
      <c r="H827" s="140"/>
      <c r="I827" s="124" t="e">
        <f>VLOOKUP(H827,Presupuesto!$B$11:$C$565,2,0)</f>
        <v>#N/A</v>
      </c>
      <c r="J827" s="92" t="str">
        <f t="shared" si="39"/>
        <v>Docencia y Profesorado Universitario</v>
      </c>
      <c r="K827" s="92" t="s">
        <v>414</v>
      </c>
    </row>
    <row r="828" spans="3:11">
      <c r="C828" s="139"/>
      <c r="D828" s="303"/>
      <c r="E828" s="304"/>
      <c r="F828" s="91">
        <f t="shared" si="38"/>
        <v>0</v>
      </c>
      <c r="G828" s="155"/>
      <c r="H828" s="140"/>
      <c r="I828" s="124" t="e">
        <f>VLOOKUP(H828,Presupuesto!$B$11:$C$565,2,0)</f>
        <v>#N/A</v>
      </c>
      <c r="J828" s="92" t="str">
        <f t="shared" si="39"/>
        <v>Docencia y Profesorado Universitario</v>
      </c>
      <c r="K828" s="92" t="s">
        <v>414</v>
      </c>
    </row>
    <row r="829" spans="3:11">
      <c r="C829" s="139"/>
      <c r="D829" s="303"/>
      <c r="E829" s="304"/>
      <c r="F829" s="91">
        <f t="shared" si="38"/>
        <v>0</v>
      </c>
      <c r="G829" s="155"/>
      <c r="H829" s="140"/>
      <c r="I829" s="124" t="e">
        <f>VLOOKUP(H829,Presupuesto!$B$11:$C$565,2,0)</f>
        <v>#N/A</v>
      </c>
      <c r="J829" s="92" t="str">
        <f t="shared" si="39"/>
        <v>Docencia y Profesorado Universitario</v>
      </c>
      <c r="K829" s="92" t="s">
        <v>414</v>
      </c>
    </row>
    <row r="830" spans="3:11" ht="15.75" thickBot="1">
      <c r="C830" s="141"/>
      <c r="D830" s="305"/>
      <c r="E830" s="306"/>
      <c r="F830" s="99">
        <f t="shared" si="38"/>
        <v>0</v>
      </c>
      <c r="G830" s="156"/>
      <c r="H830" s="142"/>
      <c r="I830" s="126" t="e">
        <f>VLOOKUP(H830,Presupuesto!$B$11:$C$565,2,0)</f>
        <v>#N/A</v>
      </c>
      <c r="J830" s="100" t="str">
        <f>$J$20</f>
        <v>Docencia y Profesorado Universitario</v>
      </c>
      <c r="K830" s="118" t="s">
        <v>396</v>
      </c>
    </row>
    <row r="832" spans="3:11" ht="15.75" thickBot="1"/>
    <row r="833" spans="3:11" ht="15.75" thickBot="1">
      <c r="C833" s="151" t="s">
        <v>53</v>
      </c>
      <c r="D833" s="102">
        <f>SUM(F840:F874)</f>
        <v>28000</v>
      </c>
      <c r="F833" s="69"/>
      <c r="G833" s="73"/>
      <c r="H833" s="69"/>
      <c r="I833" s="69"/>
    </row>
    <row r="834" spans="3:11">
      <c r="C834" s="69"/>
      <c r="D834" s="31"/>
      <c r="E834" s="87"/>
      <c r="F834" s="87"/>
      <c r="G834" s="87"/>
      <c r="H834" s="70"/>
      <c r="I834" s="70"/>
      <c r="J834" s="70"/>
      <c r="K834" s="106"/>
    </row>
    <row r="835" spans="3:11">
      <c r="C835" s="69"/>
      <c r="D835" s="31"/>
      <c r="E835" s="87"/>
      <c r="F835" s="87"/>
      <c r="G835" s="87"/>
      <c r="H835" s="70"/>
      <c r="I835" s="70"/>
      <c r="J835" s="70"/>
      <c r="K835" s="106"/>
    </row>
    <row r="836" spans="3:11" ht="15.75">
      <c r="C836" s="199" t="s">
        <v>394</v>
      </c>
      <c r="D836" s="200" t="s">
        <v>2421</v>
      </c>
      <c r="E836" s="87"/>
      <c r="F836" s="87"/>
      <c r="G836" s="87"/>
      <c r="H836" s="70"/>
      <c r="I836" s="70"/>
      <c r="J836" s="70"/>
      <c r="K836" s="106"/>
    </row>
    <row r="837" spans="3:11" ht="18.75">
      <c r="C837" s="203" t="str">
        <f>IFERROR(VLOOKUP(D836,'Desarrollo e Innov. Curricular'!$G:$H,2,FALSE),IFERROR(VLOOKUP(D836,'Investigación Científica'!$G:$H,2,FALSE),IFERROR(VLOOKUP(D836,'Vinculación Univ. Sociedad'!$G:$H,2,FALSE),IFERROR(VLOOKUP(D836,'Docencia y Profesorado Universi'!$G:$H,2,FALSE),IFERROR(VLOOKUP(D836,'Estudiantes y Graduados'!$G:$H,2,FALSE),IFERROR(VLOOKUP(D836,'10Gestion Administrativa'!$G:$H,2,FALSE),IFERROR(VLOOKUP(D836,'Gestión Académica'!$G:$H,2,FALSE),IFERROR(VLOOKUP(D836,'Aseguramiento de la Calidad'!$G:$H,2,FALSE),IFERROR(VLOOKUP(D836,'Gestión del Conocimiento'!$G:$H,2,FALSE),IFERROR(VLOOKUP(D836,'Gobernabilidad y Procesos...'!$G:$H,2,FALSE),IFERROR(VLOOKUP(D836,'Gestión del Talento Humano'!$G:$H,2,FALSE),IFERROR(VLOOKUP(D836,'Internacionalización de la E.S.'!$G:$H,2,FALSE),IFERROR(VLOOKUP(D836,'Cultura de Innovación Insti...'!$G:$H,2,FALSE),VLOOKUP(D836,'Lo Esencial de la Reforma Univ.'!$G:$H,2,0))))))))))))))</f>
        <v>5. Promocionar la investigación de la Facultad en la Semana Científica de la UNAH.</v>
      </c>
      <c r="D837" s="31"/>
      <c r="E837" s="87"/>
      <c r="F837" s="87"/>
      <c r="G837" s="87"/>
      <c r="H837" s="70"/>
      <c r="I837" s="70"/>
      <c r="J837" s="70"/>
      <c r="K837" s="106"/>
    </row>
    <row r="838" spans="3:11" ht="15.75" thickBot="1">
      <c r="F838" s="87"/>
      <c r="G838" s="70"/>
      <c r="H838" s="70"/>
      <c r="I838" s="70"/>
    </row>
    <row r="839" spans="3:11" ht="30.75" thickBot="1">
      <c r="C839" s="123" t="s">
        <v>44</v>
      </c>
      <c r="D839" s="123" t="s">
        <v>55</v>
      </c>
      <c r="E839" s="130" t="s">
        <v>57</v>
      </c>
      <c r="F839" s="129" t="s">
        <v>27</v>
      </c>
      <c r="G839" s="127" t="s">
        <v>133</v>
      </c>
      <c r="H839" s="130" t="s">
        <v>46</v>
      </c>
      <c r="I839" s="127" t="s">
        <v>134</v>
      </c>
      <c r="J839" s="127" t="s">
        <v>412</v>
      </c>
      <c r="K839" s="127" t="s">
        <v>413</v>
      </c>
    </row>
    <row r="840" spans="3:11">
      <c r="C840" s="215" t="s">
        <v>443</v>
      </c>
      <c r="D840" s="301"/>
      <c r="E840" s="302">
        <f>HLOOKUP(C840,$AH$2:$BU$3,2,0)</f>
        <v>620</v>
      </c>
      <c r="F840" s="91">
        <f t="shared" ref="F840:F874" si="40">D840*E840</f>
        <v>0</v>
      </c>
      <c r="G840" s="155"/>
      <c r="H840" s="136"/>
      <c r="I840" s="124" t="e">
        <f>VLOOKUP(H840,Presupuesto!$B$11:$C$565,2,0)</f>
        <v>#N/A</v>
      </c>
      <c r="J840" s="213" t="s">
        <v>1372</v>
      </c>
      <c r="K840" s="92" t="s">
        <v>396</v>
      </c>
    </row>
    <row r="841" spans="3:11">
      <c r="C841" s="135" t="s">
        <v>2784</v>
      </c>
      <c r="D841" s="303">
        <v>4000</v>
      </c>
      <c r="E841" s="304">
        <v>4</v>
      </c>
      <c r="F841" s="91">
        <f t="shared" si="40"/>
        <v>16000</v>
      </c>
      <c r="G841" s="155" t="s">
        <v>131</v>
      </c>
      <c r="H841" s="136" t="s">
        <v>723</v>
      </c>
      <c r="I841" s="124" t="str">
        <f>VLOOKUP(H841,Presupuesto!$B$11:$C$565,2,0)</f>
        <v>SERVICIOS DE IMPRENTA PUBLIC.Y REPRODUCCION</v>
      </c>
      <c r="J841" s="92" t="s">
        <v>1373</v>
      </c>
      <c r="K841" s="92" t="s">
        <v>397</v>
      </c>
    </row>
    <row r="842" spans="3:11">
      <c r="C842" s="135" t="s">
        <v>2785</v>
      </c>
      <c r="D842" s="303">
        <v>4</v>
      </c>
      <c r="E842" s="304">
        <v>3000</v>
      </c>
      <c r="F842" s="91">
        <f t="shared" si="40"/>
        <v>12000</v>
      </c>
      <c r="G842" s="155" t="s">
        <v>131</v>
      </c>
      <c r="H842" s="136" t="s">
        <v>825</v>
      </c>
      <c r="I842" s="124" t="str">
        <f>VLOOKUP(H842,Presupuesto!$B$11:$C$565,2,0)</f>
        <v>PRODUCTOS DE ARTES GRAFICAS</v>
      </c>
      <c r="J842" s="92" t="s">
        <v>1373</v>
      </c>
      <c r="K842" s="92" t="s">
        <v>397</v>
      </c>
    </row>
    <row r="843" spans="3:11">
      <c r="C843" s="135"/>
      <c r="D843" s="303"/>
      <c r="E843" s="304"/>
      <c r="F843" s="91">
        <f t="shared" si="40"/>
        <v>0</v>
      </c>
      <c r="G843" s="155"/>
      <c r="H843" s="136"/>
      <c r="I843" s="124" t="e">
        <f>VLOOKUP(H843,Presupuesto!$B$11:$C$565,2,0)</f>
        <v>#N/A</v>
      </c>
      <c r="J843" s="92" t="str">
        <f t="shared" ref="J843:J873" si="41">$J$17</f>
        <v>Docencia y Profesorado Universitario</v>
      </c>
      <c r="K843" s="92" t="s">
        <v>414</v>
      </c>
    </row>
    <row r="844" spans="3:11">
      <c r="C844" s="135"/>
      <c r="D844" s="303"/>
      <c r="E844" s="304"/>
      <c r="F844" s="91">
        <f t="shared" si="40"/>
        <v>0</v>
      </c>
      <c r="G844" s="155"/>
      <c r="H844" s="136"/>
      <c r="I844" s="124" t="e">
        <f>VLOOKUP(H844,Presupuesto!$B$11:$C$565,2,0)</f>
        <v>#N/A</v>
      </c>
      <c r="J844" s="92" t="str">
        <f t="shared" si="41"/>
        <v>Docencia y Profesorado Universitario</v>
      </c>
      <c r="K844" s="92" t="s">
        <v>414</v>
      </c>
    </row>
    <row r="845" spans="3:11">
      <c r="C845" s="135"/>
      <c r="D845" s="303"/>
      <c r="E845" s="304"/>
      <c r="F845" s="91">
        <f t="shared" si="40"/>
        <v>0</v>
      </c>
      <c r="G845" s="155"/>
      <c r="H845" s="136"/>
      <c r="I845" s="124" t="e">
        <f>VLOOKUP(H845,Presupuesto!$B$11:$C$565,2,0)</f>
        <v>#N/A</v>
      </c>
      <c r="J845" s="92" t="str">
        <f t="shared" si="41"/>
        <v>Docencia y Profesorado Universitario</v>
      </c>
      <c r="K845" s="92" t="s">
        <v>403</v>
      </c>
    </row>
    <row r="846" spans="3:11">
      <c r="C846" s="135"/>
      <c r="D846" s="303"/>
      <c r="E846" s="304"/>
      <c r="F846" s="91">
        <f t="shared" si="40"/>
        <v>0</v>
      </c>
      <c r="G846" s="155"/>
      <c r="H846" s="136"/>
      <c r="I846" s="124" t="e">
        <f>VLOOKUP(H846,Presupuesto!$B$11:$C$565,2,0)</f>
        <v>#N/A</v>
      </c>
      <c r="J846" s="92" t="str">
        <f t="shared" si="41"/>
        <v>Docencia y Profesorado Universitario</v>
      </c>
      <c r="K846" s="92" t="s">
        <v>414</v>
      </c>
    </row>
    <row r="847" spans="3:11">
      <c r="C847" s="135"/>
      <c r="D847" s="303"/>
      <c r="E847" s="304"/>
      <c r="F847" s="91">
        <f t="shared" si="40"/>
        <v>0</v>
      </c>
      <c r="G847" s="155"/>
      <c r="H847" s="136"/>
      <c r="I847" s="124" t="e">
        <f>VLOOKUP(H847,Presupuesto!$B$11:$C$565,2,0)</f>
        <v>#N/A</v>
      </c>
      <c r="J847" s="92" t="str">
        <f t="shared" si="41"/>
        <v>Docencia y Profesorado Universitario</v>
      </c>
      <c r="K847" s="92" t="s">
        <v>414</v>
      </c>
    </row>
    <row r="848" spans="3:11">
      <c r="C848" s="135"/>
      <c r="D848" s="303"/>
      <c r="E848" s="304"/>
      <c r="F848" s="91">
        <f t="shared" si="40"/>
        <v>0</v>
      </c>
      <c r="G848" s="155"/>
      <c r="H848" s="136"/>
      <c r="I848" s="124" t="e">
        <f>VLOOKUP(H848,Presupuesto!$B$11:$C$565,2,0)</f>
        <v>#N/A</v>
      </c>
      <c r="J848" s="92" t="str">
        <f t="shared" si="41"/>
        <v>Docencia y Profesorado Universitario</v>
      </c>
      <c r="K848" s="92" t="s">
        <v>414</v>
      </c>
    </row>
    <row r="849" spans="3:11">
      <c r="C849" s="135"/>
      <c r="D849" s="303"/>
      <c r="E849" s="304"/>
      <c r="F849" s="91">
        <f t="shared" si="40"/>
        <v>0</v>
      </c>
      <c r="G849" s="155"/>
      <c r="H849" s="136"/>
      <c r="I849" s="124" t="e">
        <f>VLOOKUP(H849,Presupuesto!$B$11:$C$565,2,0)</f>
        <v>#N/A</v>
      </c>
      <c r="J849" s="92" t="str">
        <f t="shared" si="41"/>
        <v>Docencia y Profesorado Universitario</v>
      </c>
      <c r="K849" s="92" t="s">
        <v>414</v>
      </c>
    </row>
    <row r="850" spans="3:11">
      <c r="C850" s="135"/>
      <c r="D850" s="303"/>
      <c r="E850" s="304"/>
      <c r="F850" s="91">
        <f t="shared" si="40"/>
        <v>0</v>
      </c>
      <c r="G850" s="155"/>
      <c r="H850" s="136"/>
      <c r="I850" s="124" t="e">
        <f>VLOOKUP(H850,Presupuesto!$B$11:$C$565,2,0)</f>
        <v>#N/A</v>
      </c>
      <c r="J850" s="92" t="str">
        <f t="shared" si="41"/>
        <v>Docencia y Profesorado Universitario</v>
      </c>
      <c r="K850" s="92" t="s">
        <v>414</v>
      </c>
    </row>
    <row r="851" spans="3:11">
      <c r="C851" s="135"/>
      <c r="D851" s="303"/>
      <c r="E851" s="304"/>
      <c r="F851" s="91">
        <f t="shared" si="40"/>
        <v>0</v>
      </c>
      <c r="G851" s="155"/>
      <c r="H851" s="136"/>
      <c r="I851" s="124" t="e">
        <f>VLOOKUP(H851,Presupuesto!$B$11:$C$565,2,0)</f>
        <v>#N/A</v>
      </c>
      <c r="J851" s="92" t="str">
        <f t="shared" si="41"/>
        <v>Docencia y Profesorado Universitario</v>
      </c>
      <c r="K851" s="92" t="s">
        <v>414</v>
      </c>
    </row>
    <row r="852" spans="3:11">
      <c r="C852" s="135"/>
      <c r="D852" s="303"/>
      <c r="E852" s="304"/>
      <c r="F852" s="91">
        <f t="shared" si="40"/>
        <v>0</v>
      </c>
      <c r="G852" s="155"/>
      <c r="H852" s="136"/>
      <c r="I852" s="124" t="e">
        <f>VLOOKUP(H852,Presupuesto!$B$11:$C$565,2,0)</f>
        <v>#N/A</v>
      </c>
      <c r="J852" s="92" t="str">
        <f t="shared" si="41"/>
        <v>Docencia y Profesorado Universitario</v>
      </c>
      <c r="K852" s="92" t="s">
        <v>414</v>
      </c>
    </row>
    <row r="853" spans="3:11">
      <c r="C853" s="135"/>
      <c r="D853" s="303"/>
      <c r="E853" s="304"/>
      <c r="F853" s="91">
        <f t="shared" si="40"/>
        <v>0</v>
      </c>
      <c r="G853" s="155"/>
      <c r="H853" s="136"/>
      <c r="I853" s="124" t="e">
        <f>VLOOKUP(H853,Presupuesto!$B$11:$C$565,2,0)</f>
        <v>#N/A</v>
      </c>
      <c r="J853" s="92" t="str">
        <f t="shared" si="41"/>
        <v>Docencia y Profesorado Universitario</v>
      </c>
      <c r="K853" s="92" t="s">
        <v>414</v>
      </c>
    </row>
    <row r="854" spans="3:11">
      <c r="C854" s="135"/>
      <c r="D854" s="303"/>
      <c r="E854" s="304"/>
      <c r="F854" s="91">
        <f t="shared" si="40"/>
        <v>0</v>
      </c>
      <c r="G854" s="155"/>
      <c r="H854" s="136"/>
      <c r="I854" s="124" t="e">
        <f>VLOOKUP(H854,Presupuesto!$B$11:$C$565,2,0)</f>
        <v>#N/A</v>
      </c>
      <c r="J854" s="92" t="str">
        <f t="shared" si="41"/>
        <v>Docencia y Profesorado Universitario</v>
      </c>
      <c r="K854" s="92" t="s">
        <v>414</v>
      </c>
    </row>
    <row r="855" spans="3:11">
      <c r="C855" s="135"/>
      <c r="D855" s="303"/>
      <c r="E855" s="304"/>
      <c r="F855" s="91">
        <f t="shared" si="40"/>
        <v>0</v>
      </c>
      <c r="G855" s="155"/>
      <c r="H855" s="136"/>
      <c r="I855" s="124" t="e">
        <f>VLOOKUP(H855,Presupuesto!$B$11:$C$565,2,0)</f>
        <v>#N/A</v>
      </c>
      <c r="J855" s="92" t="str">
        <f t="shared" si="41"/>
        <v>Docencia y Profesorado Universitario</v>
      </c>
      <c r="K855" s="92" t="s">
        <v>414</v>
      </c>
    </row>
    <row r="856" spans="3:11">
      <c r="C856" s="135"/>
      <c r="D856" s="303"/>
      <c r="E856" s="304"/>
      <c r="F856" s="91">
        <f t="shared" si="40"/>
        <v>0</v>
      </c>
      <c r="G856" s="155"/>
      <c r="H856" s="136"/>
      <c r="I856" s="124" t="e">
        <f>VLOOKUP(H856,Presupuesto!$B$11:$C$565,2,0)</f>
        <v>#N/A</v>
      </c>
      <c r="J856" s="92" t="str">
        <f t="shared" si="41"/>
        <v>Docencia y Profesorado Universitario</v>
      </c>
      <c r="K856" s="92" t="s">
        <v>414</v>
      </c>
    </row>
    <row r="857" spans="3:11">
      <c r="C857" s="135"/>
      <c r="D857" s="303"/>
      <c r="E857" s="304"/>
      <c r="F857" s="91">
        <f t="shared" si="40"/>
        <v>0</v>
      </c>
      <c r="G857" s="155"/>
      <c r="H857" s="136"/>
      <c r="I857" s="124" t="e">
        <f>VLOOKUP(H857,Presupuesto!$B$11:$C$565,2,0)</f>
        <v>#N/A</v>
      </c>
      <c r="J857" s="92" t="str">
        <f t="shared" si="41"/>
        <v>Docencia y Profesorado Universitario</v>
      </c>
      <c r="K857" s="92" t="s">
        <v>414</v>
      </c>
    </row>
    <row r="858" spans="3:11">
      <c r="C858" s="135"/>
      <c r="D858" s="303"/>
      <c r="E858" s="304"/>
      <c r="F858" s="91">
        <f t="shared" si="40"/>
        <v>0</v>
      </c>
      <c r="G858" s="155"/>
      <c r="H858" s="136"/>
      <c r="I858" s="124" t="e">
        <f>VLOOKUP(H858,Presupuesto!$B$11:$C$565,2,0)</f>
        <v>#N/A</v>
      </c>
      <c r="J858" s="92" t="str">
        <f t="shared" si="41"/>
        <v>Docencia y Profesorado Universitario</v>
      </c>
      <c r="K858" s="92" t="s">
        <v>414</v>
      </c>
    </row>
    <row r="859" spans="3:11">
      <c r="C859" s="135"/>
      <c r="D859" s="303"/>
      <c r="E859" s="304"/>
      <c r="F859" s="91">
        <f t="shared" si="40"/>
        <v>0</v>
      </c>
      <c r="G859" s="155"/>
      <c r="H859" s="136"/>
      <c r="I859" s="124" t="e">
        <f>VLOOKUP(H859,Presupuesto!$B$11:$C$565,2,0)</f>
        <v>#N/A</v>
      </c>
      <c r="J859" s="92" t="str">
        <f t="shared" si="41"/>
        <v>Docencia y Profesorado Universitario</v>
      </c>
      <c r="K859" s="92" t="s">
        <v>414</v>
      </c>
    </row>
    <row r="860" spans="3:11">
      <c r="C860" s="135"/>
      <c r="D860" s="303"/>
      <c r="E860" s="304"/>
      <c r="F860" s="91">
        <f t="shared" si="40"/>
        <v>0</v>
      </c>
      <c r="G860" s="155"/>
      <c r="H860" s="136"/>
      <c r="I860" s="124" t="e">
        <f>VLOOKUP(H860,Presupuesto!$B$11:$C$565,2,0)</f>
        <v>#N/A</v>
      </c>
      <c r="J860" s="92" t="str">
        <f t="shared" si="41"/>
        <v>Docencia y Profesorado Universitario</v>
      </c>
      <c r="K860" s="92" t="s">
        <v>414</v>
      </c>
    </row>
    <row r="861" spans="3:11">
      <c r="C861" s="135"/>
      <c r="D861" s="303"/>
      <c r="E861" s="304"/>
      <c r="F861" s="91">
        <f t="shared" si="40"/>
        <v>0</v>
      </c>
      <c r="G861" s="155"/>
      <c r="H861" s="136"/>
      <c r="I861" s="124" t="e">
        <f>VLOOKUP(H861,Presupuesto!$B$11:$C$565,2,0)</f>
        <v>#N/A</v>
      </c>
      <c r="J861" s="92" t="str">
        <f t="shared" si="41"/>
        <v>Docencia y Profesorado Universitario</v>
      </c>
      <c r="K861" s="92" t="s">
        <v>414</v>
      </c>
    </row>
    <row r="862" spans="3:11">
      <c r="C862" s="137"/>
      <c r="D862" s="303"/>
      <c r="E862" s="304"/>
      <c r="F862" s="91">
        <f t="shared" si="40"/>
        <v>0</v>
      </c>
      <c r="G862" s="155"/>
      <c r="H862" s="138"/>
      <c r="I862" s="124" t="e">
        <f>VLOOKUP(H862,Presupuesto!$B$11:$C$565,2,0)</f>
        <v>#N/A</v>
      </c>
      <c r="J862" s="92" t="str">
        <f t="shared" si="41"/>
        <v>Docencia y Profesorado Universitario</v>
      </c>
      <c r="K862" s="92" t="s">
        <v>414</v>
      </c>
    </row>
    <row r="863" spans="3:11">
      <c r="C863" s="137"/>
      <c r="D863" s="303"/>
      <c r="E863" s="304"/>
      <c r="F863" s="91">
        <f t="shared" si="40"/>
        <v>0</v>
      </c>
      <c r="G863" s="155"/>
      <c r="H863" s="138"/>
      <c r="I863" s="124" t="e">
        <f>VLOOKUP(H863,Presupuesto!$B$11:$C$565,2,0)</f>
        <v>#N/A</v>
      </c>
      <c r="J863" s="92" t="str">
        <f t="shared" si="41"/>
        <v>Docencia y Profesorado Universitario</v>
      </c>
      <c r="K863" s="92" t="s">
        <v>414</v>
      </c>
    </row>
    <row r="864" spans="3:11">
      <c r="C864" s="137"/>
      <c r="D864" s="303"/>
      <c r="E864" s="304"/>
      <c r="F864" s="91">
        <f t="shared" si="40"/>
        <v>0</v>
      </c>
      <c r="G864" s="155"/>
      <c r="H864" s="138"/>
      <c r="I864" s="124" t="e">
        <f>VLOOKUP(H864,Presupuesto!$B$11:$C$565,2,0)</f>
        <v>#N/A</v>
      </c>
      <c r="J864" s="92" t="str">
        <f t="shared" si="41"/>
        <v>Docencia y Profesorado Universitario</v>
      </c>
      <c r="K864" s="92" t="s">
        <v>414</v>
      </c>
    </row>
    <row r="865" spans="3:11">
      <c r="C865" s="137"/>
      <c r="D865" s="303"/>
      <c r="E865" s="304"/>
      <c r="F865" s="91">
        <f t="shared" si="40"/>
        <v>0</v>
      </c>
      <c r="G865" s="155"/>
      <c r="H865" s="138"/>
      <c r="I865" s="124" t="e">
        <f>VLOOKUP(H865,Presupuesto!$B$11:$C$565,2,0)</f>
        <v>#N/A</v>
      </c>
      <c r="J865" s="92" t="str">
        <f t="shared" si="41"/>
        <v>Docencia y Profesorado Universitario</v>
      </c>
      <c r="K865" s="92" t="s">
        <v>414</v>
      </c>
    </row>
    <row r="866" spans="3:11">
      <c r="C866" s="137"/>
      <c r="D866" s="303"/>
      <c r="E866" s="304"/>
      <c r="F866" s="91">
        <f t="shared" si="40"/>
        <v>0</v>
      </c>
      <c r="G866" s="155"/>
      <c r="H866" s="138"/>
      <c r="I866" s="124" t="e">
        <f>VLOOKUP(H866,Presupuesto!$B$11:$C$565,2,0)</f>
        <v>#N/A</v>
      </c>
      <c r="J866" s="92" t="str">
        <f t="shared" si="41"/>
        <v>Docencia y Profesorado Universitario</v>
      </c>
      <c r="K866" s="92" t="s">
        <v>414</v>
      </c>
    </row>
    <row r="867" spans="3:11">
      <c r="C867" s="137"/>
      <c r="D867" s="303"/>
      <c r="E867" s="304"/>
      <c r="F867" s="91">
        <f t="shared" si="40"/>
        <v>0</v>
      </c>
      <c r="G867" s="155"/>
      <c r="H867" s="138"/>
      <c r="I867" s="124" t="e">
        <f>VLOOKUP(H867,Presupuesto!$B$11:$C$565,2,0)</f>
        <v>#N/A</v>
      </c>
      <c r="J867" s="92" t="str">
        <f t="shared" si="41"/>
        <v>Docencia y Profesorado Universitario</v>
      </c>
      <c r="K867" s="92" t="s">
        <v>414</v>
      </c>
    </row>
    <row r="868" spans="3:11">
      <c r="C868" s="137"/>
      <c r="D868" s="303"/>
      <c r="E868" s="304"/>
      <c r="F868" s="91">
        <f t="shared" si="40"/>
        <v>0</v>
      </c>
      <c r="G868" s="155"/>
      <c r="H868" s="138"/>
      <c r="I868" s="124" t="e">
        <f>VLOOKUP(H868,Presupuesto!$B$11:$C$565,2,0)</f>
        <v>#N/A</v>
      </c>
      <c r="J868" s="92" t="str">
        <f t="shared" si="41"/>
        <v>Docencia y Profesorado Universitario</v>
      </c>
      <c r="K868" s="92" t="s">
        <v>414</v>
      </c>
    </row>
    <row r="869" spans="3:11">
      <c r="C869" s="137"/>
      <c r="D869" s="303"/>
      <c r="E869" s="304"/>
      <c r="F869" s="91">
        <f t="shared" si="40"/>
        <v>0</v>
      </c>
      <c r="G869" s="155"/>
      <c r="H869" s="138"/>
      <c r="I869" s="124" t="e">
        <f>VLOOKUP(H869,Presupuesto!$B$11:$C$565,2,0)</f>
        <v>#N/A</v>
      </c>
      <c r="J869" s="92" t="str">
        <f t="shared" si="41"/>
        <v>Docencia y Profesorado Universitario</v>
      </c>
      <c r="K869" s="92" t="s">
        <v>414</v>
      </c>
    </row>
    <row r="870" spans="3:11">
      <c r="C870" s="139"/>
      <c r="D870" s="303"/>
      <c r="E870" s="304"/>
      <c r="F870" s="91">
        <f t="shared" si="40"/>
        <v>0</v>
      </c>
      <c r="G870" s="155"/>
      <c r="H870" s="140"/>
      <c r="I870" s="124" t="e">
        <f>VLOOKUP(H870,Presupuesto!$B$11:$C$565,2,0)</f>
        <v>#N/A</v>
      </c>
      <c r="J870" s="92" t="str">
        <f t="shared" si="41"/>
        <v>Docencia y Profesorado Universitario</v>
      </c>
      <c r="K870" s="92" t="s">
        <v>405</v>
      </c>
    </row>
    <row r="871" spans="3:11">
      <c r="C871" s="139"/>
      <c r="D871" s="303"/>
      <c r="E871" s="304"/>
      <c r="F871" s="91">
        <f t="shared" si="40"/>
        <v>0</v>
      </c>
      <c r="G871" s="155"/>
      <c r="H871" s="140"/>
      <c r="I871" s="124" t="e">
        <f>VLOOKUP(H871,Presupuesto!$B$11:$C$565,2,0)</f>
        <v>#N/A</v>
      </c>
      <c r="J871" s="92" t="str">
        <f t="shared" si="41"/>
        <v>Docencia y Profesorado Universitario</v>
      </c>
      <c r="K871" s="92" t="s">
        <v>414</v>
      </c>
    </row>
    <row r="872" spans="3:11">
      <c r="C872" s="139"/>
      <c r="D872" s="303"/>
      <c r="E872" s="304"/>
      <c r="F872" s="91">
        <f t="shared" si="40"/>
        <v>0</v>
      </c>
      <c r="G872" s="155"/>
      <c r="H872" s="140"/>
      <c r="I872" s="124" t="e">
        <f>VLOOKUP(H872,Presupuesto!$B$11:$C$565,2,0)</f>
        <v>#N/A</v>
      </c>
      <c r="J872" s="92" t="str">
        <f t="shared" si="41"/>
        <v>Docencia y Profesorado Universitario</v>
      </c>
      <c r="K872" s="92" t="s">
        <v>414</v>
      </c>
    </row>
    <row r="873" spans="3:11">
      <c r="C873" s="139"/>
      <c r="D873" s="303"/>
      <c r="E873" s="304"/>
      <c r="F873" s="91">
        <f t="shared" si="40"/>
        <v>0</v>
      </c>
      <c r="G873" s="155"/>
      <c r="H873" s="140"/>
      <c r="I873" s="124" t="e">
        <f>VLOOKUP(H873,Presupuesto!$B$11:$C$565,2,0)</f>
        <v>#N/A</v>
      </c>
      <c r="J873" s="92" t="str">
        <f t="shared" si="41"/>
        <v>Docencia y Profesorado Universitario</v>
      </c>
      <c r="K873" s="92" t="s">
        <v>414</v>
      </c>
    </row>
    <row r="874" spans="3:11" ht="15.75" thickBot="1">
      <c r="C874" s="141"/>
      <c r="D874" s="305"/>
      <c r="E874" s="306"/>
      <c r="F874" s="99">
        <f t="shared" si="40"/>
        <v>0</v>
      </c>
      <c r="G874" s="156"/>
      <c r="H874" s="142"/>
      <c r="I874" s="126" t="e">
        <f>VLOOKUP(H874,Presupuesto!$B$11:$C$565,2,0)</f>
        <v>#N/A</v>
      </c>
      <c r="J874" s="100" t="str">
        <f>$J$20</f>
        <v>Docencia y Profesorado Universitario</v>
      </c>
      <c r="K874" s="118" t="s">
        <v>396</v>
      </c>
    </row>
    <row r="876" spans="3:11" ht="15.75" thickBot="1"/>
    <row r="877" spans="3:11" ht="15.75" thickBot="1">
      <c r="C877" s="151" t="s">
        <v>53</v>
      </c>
      <c r="D877" s="102">
        <f>SUM(F884:F918)</f>
        <v>112000</v>
      </c>
      <c r="F877" s="69"/>
      <c r="G877" s="73"/>
      <c r="H877" s="69"/>
      <c r="I877" s="69"/>
    </row>
    <row r="878" spans="3:11">
      <c r="C878" s="69"/>
      <c r="D878" s="31"/>
      <c r="E878" s="87"/>
      <c r="F878" s="87"/>
      <c r="G878" s="87"/>
      <c r="H878" s="70"/>
      <c r="I878" s="70"/>
      <c r="J878" s="70"/>
      <c r="K878" s="106"/>
    </row>
    <row r="879" spans="3:11">
      <c r="C879" s="69"/>
      <c r="D879" s="31"/>
      <c r="E879" s="87"/>
      <c r="F879" s="87"/>
      <c r="G879" s="87"/>
      <c r="H879" s="70"/>
      <c r="I879" s="70"/>
      <c r="J879" s="70"/>
      <c r="K879" s="106"/>
    </row>
    <row r="880" spans="3:11" ht="15.75">
      <c r="C880" s="199" t="s">
        <v>394</v>
      </c>
      <c r="D880" s="200" t="s">
        <v>2808</v>
      </c>
      <c r="E880" s="87"/>
      <c r="F880" s="87"/>
      <c r="G880" s="87"/>
      <c r="H880" s="70"/>
      <c r="I880" s="70"/>
      <c r="J880" s="70"/>
      <c r="K880" s="106"/>
    </row>
    <row r="881" spans="3:11" ht="18.75">
      <c r="C881" s="203" t="str">
        <f>IFERROR(VLOOKUP(D880,'Desarrollo e Innov. Curricular'!$G:$H,2,FALSE),IFERROR(VLOOKUP(D880,'Investigación Científica'!$G:$H,2,FALSE),IFERROR(VLOOKUP(D880,'Vinculación Univ. Sociedad'!$G:$H,2,FALSE),IFERROR(VLOOKUP(D880,'Docencia y Profesorado Universi'!$G:$H,2,FALSE),IFERROR(VLOOKUP(D880,'Estudiantes y Graduados'!$G:$H,2,FALSE),IFERROR(VLOOKUP(D880,'10Gestion Administrativa'!$G:$H,2,FALSE),IFERROR(VLOOKUP(D880,'Gestión Académica'!$G:$H,2,FALSE),IFERROR(VLOOKUP(D880,'Aseguramiento de la Calidad'!$G:$H,2,FALSE),IFERROR(VLOOKUP(D880,'Gestión del Conocimiento'!$G:$H,2,FALSE),IFERROR(VLOOKUP(D880,'Gobernabilidad y Procesos...'!$G:$H,2,FALSE),IFERROR(VLOOKUP(D880,'Gestión del Talento Humano'!$G:$H,2,FALSE),IFERROR(VLOOKUP(D880,'Internacionalización de la E.S.'!$G:$H,2,FALSE),IFERROR(VLOOKUP(D880,'Cultura de Innovación Insti...'!$G:$H,2,FALSE),VLOOKUP(D880,'Lo Esencial de la Reforma Univ.'!$G:$H,2,0))))))))))))))</f>
        <v>4. Ejecutar actividades, programas y proyectos de carácter institucional, interinstitucional, sectorial y multisectorial, a nivel local, regional, nacional e internacional.</v>
      </c>
      <c r="D881" s="31"/>
      <c r="E881" s="87"/>
      <c r="F881" s="87"/>
      <c r="G881" s="87"/>
      <c r="H881" s="70"/>
      <c r="I881" s="70"/>
      <c r="J881" s="70"/>
      <c r="K881" s="106"/>
    </row>
    <row r="882" spans="3:11" ht="15.75" thickBot="1">
      <c r="F882" s="87"/>
      <c r="G882" s="70"/>
      <c r="H882" s="70"/>
      <c r="I882" s="70"/>
    </row>
    <row r="883" spans="3:11" ht="30.75" thickBot="1">
      <c r="C883" s="123" t="s">
        <v>44</v>
      </c>
      <c r="D883" s="123" t="s">
        <v>55</v>
      </c>
      <c r="E883" s="130" t="s">
        <v>57</v>
      </c>
      <c r="F883" s="129" t="s">
        <v>27</v>
      </c>
      <c r="G883" s="127" t="s">
        <v>133</v>
      </c>
      <c r="H883" s="130" t="s">
        <v>46</v>
      </c>
      <c r="I883" s="127" t="s">
        <v>134</v>
      </c>
      <c r="J883" s="127" t="s">
        <v>412</v>
      </c>
      <c r="K883" s="127" t="s">
        <v>413</v>
      </c>
    </row>
    <row r="884" spans="3:11">
      <c r="C884" s="215" t="s">
        <v>443</v>
      </c>
      <c r="D884" s="301"/>
      <c r="E884" s="302">
        <f>HLOOKUP(C884,$AH$2:$BU$3,2,0)</f>
        <v>620</v>
      </c>
      <c r="F884" s="91">
        <f t="shared" ref="F884:F918" si="42">D884*E884</f>
        <v>0</v>
      </c>
      <c r="G884" s="155"/>
      <c r="H884" s="136"/>
      <c r="I884" s="124" t="e">
        <f>VLOOKUP(H884,Presupuesto!$B$11:$C$565,2,0)</f>
        <v>#N/A</v>
      </c>
      <c r="J884" s="213" t="s">
        <v>1372</v>
      </c>
      <c r="K884" s="92" t="s">
        <v>396</v>
      </c>
    </row>
    <row r="885" spans="3:11">
      <c r="C885" s="135" t="s">
        <v>2786</v>
      </c>
      <c r="D885" s="303">
        <v>4</v>
      </c>
      <c r="E885" s="304">
        <v>28000</v>
      </c>
      <c r="F885" s="91">
        <f t="shared" si="42"/>
        <v>112000</v>
      </c>
      <c r="G885" s="155" t="s">
        <v>131</v>
      </c>
      <c r="H885" s="136" t="s">
        <v>877</v>
      </c>
      <c r="I885" s="124" t="str">
        <f>VLOOKUP(H885,Presupuesto!$B$11:$C$565,2,0)</f>
        <v>GASOLINA</v>
      </c>
      <c r="J885" s="92" t="s">
        <v>475</v>
      </c>
      <c r="K885" s="92" t="s">
        <v>397</v>
      </c>
    </row>
    <row r="886" spans="3:11">
      <c r="C886" s="135"/>
      <c r="D886" s="303">
        <v>0</v>
      </c>
      <c r="E886" s="304">
        <v>0</v>
      </c>
      <c r="F886" s="91">
        <f t="shared" si="42"/>
        <v>0</v>
      </c>
      <c r="G886" s="155" t="s">
        <v>131</v>
      </c>
      <c r="H886" s="136"/>
      <c r="I886" s="124" t="e">
        <f>VLOOKUP(H886,Presupuesto!$B$11:$C$565,2,0)</f>
        <v>#N/A</v>
      </c>
      <c r="J886" s="92" t="s">
        <v>1373</v>
      </c>
      <c r="K886" s="92" t="s">
        <v>401</v>
      </c>
    </row>
    <row r="887" spans="3:11">
      <c r="C887" s="135"/>
      <c r="D887" s="303"/>
      <c r="E887" s="304"/>
      <c r="F887" s="91">
        <f t="shared" si="42"/>
        <v>0</v>
      </c>
      <c r="G887" s="155"/>
      <c r="H887" s="136"/>
      <c r="I887" s="124" t="e">
        <f>VLOOKUP(H887,Presupuesto!$B$11:$C$565,2,0)</f>
        <v>#N/A</v>
      </c>
      <c r="J887" s="92" t="str">
        <f t="shared" ref="J887:J917" si="43">$J$17</f>
        <v>Docencia y Profesorado Universitario</v>
      </c>
      <c r="K887" s="92" t="s">
        <v>414</v>
      </c>
    </row>
    <row r="888" spans="3:11">
      <c r="C888" s="135"/>
      <c r="D888" s="303"/>
      <c r="E888" s="304"/>
      <c r="F888" s="91">
        <f t="shared" si="42"/>
        <v>0</v>
      </c>
      <c r="G888" s="155"/>
      <c r="H888" s="136"/>
      <c r="I888" s="124" t="e">
        <f>VLOOKUP(H888,Presupuesto!$B$11:$C$565,2,0)</f>
        <v>#N/A</v>
      </c>
      <c r="J888" s="92" t="str">
        <f t="shared" si="43"/>
        <v>Docencia y Profesorado Universitario</v>
      </c>
      <c r="K888" s="92" t="s">
        <v>414</v>
      </c>
    </row>
    <row r="889" spans="3:11">
      <c r="C889" s="135"/>
      <c r="D889" s="303"/>
      <c r="E889" s="304"/>
      <c r="F889" s="91">
        <f t="shared" si="42"/>
        <v>0</v>
      </c>
      <c r="G889" s="155"/>
      <c r="H889" s="136"/>
      <c r="I889" s="124" t="e">
        <f>VLOOKUP(H889,Presupuesto!$B$11:$C$565,2,0)</f>
        <v>#N/A</v>
      </c>
      <c r="J889" s="92" t="str">
        <f t="shared" si="43"/>
        <v>Docencia y Profesorado Universitario</v>
      </c>
      <c r="K889" s="92" t="s">
        <v>403</v>
      </c>
    </row>
    <row r="890" spans="3:11">
      <c r="C890" s="135"/>
      <c r="D890" s="303"/>
      <c r="E890" s="304"/>
      <c r="F890" s="91">
        <f t="shared" si="42"/>
        <v>0</v>
      </c>
      <c r="G890" s="155"/>
      <c r="H890" s="136"/>
      <c r="I890" s="124" t="e">
        <f>VLOOKUP(H890,Presupuesto!$B$11:$C$565,2,0)</f>
        <v>#N/A</v>
      </c>
      <c r="J890" s="92" t="str">
        <f t="shared" si="43"/>
        <v>Docencia y Profesorado Universitario</v>
      </c>
      <c r="K890" s="92" t="s">
        <v>414</v>
      </c>
    </row>
    <row r="891" spans="3:11">
      <c r="C891" s="135"/>
      <c r="D891" s="303"/>
      <c r="E891" s="304"/>
      <c r="F891" s="91">
        <f t="shared" si="42"/>
        <v>0</v>
      </c>
      <c r="G891" s="155"/>
      <c r="H891" s="136"/>
      <c r="I891" s="124" t="e">
        <f>VLOOKUP(H891,Presupuesto!$B$11:$C$565,2,0)</f>
        <v>#N/A</v>
      </c>
      <c r="J891" s="92" t="str">
        <f t="shared" si="43"/>
        <v>Docencia y Profesorado Universitario</v>
      </c>
      <c r="K891" s="92" t="s">
        <v>414</v>
      </c>
    </row>
    <row r="892" spans="3:11">
      <c r="C892" s="135"/>
      <c r="D892" s="303"/>
      <c r="E892" s="304"/>
      <c r="F892" s="91">
        <f t="shared" si="42"/>
        <v>0</v>
      </c>
      <c r="G892" s="155"/>
      <c r="H892" s="136"/>
      <c r="I892" s="124" t="e">
        <f>VLOOKUP(H892,Presupuesto!$B$11:$C$565,2,0)</f>
        <v>#N/A</v>
      </c>
      <c r="J892" s="92" t="str">
        <f t="shared" si="43"/>
        <v>Docencia y Profesorado Universitario</v>
      </c>
      <c r="K892" s="92" t="s">
        <v>414</v>
      </c>
    </row>
    <row r="893" spans="3:11">
      <c r="C893" s="135"/>
      <c r="D893" s="303"/>
      <c r="E893" s="304"/>
      <c r="F893" s="91">
        <f t="shared" si="42"/>
        <v>0</v>
      </c>
      <c r="G893" s="155"/>
      <c r="H893" s="136"/>
      <c r="I893" s="124" t="e">
        <f>VLOOKUP(H893,Presupuesto!$B$11:$C$565,2,0)</f>
        <v>#N/A</v>
      </c>
      <c r="J893" s="92" t="str">
        <f t="shared" si="43"/>
        <v>Docencia y Profesorado Universitario</v>
      </c>
      <c r="K893" s="92" t="s">
        <v>414</v>
      </c>
    </row>
    <row r="894" spans="3:11">
      <c r="C894" s="135"/>
      <c r="D894" s="303"/>
      <c r="E894" s="304"/>
      <c r="F894" s="91">
        <f t="shared" si="42"/>
        <v>0</v>
      </c>
      <c r="G894" s="155"/>
      <c r="H894" s="136"/>
      <c r="I894" s="124" t="e">
        <f>VLOOKUP(H894,Presupuesto!$B$11:$C$565,2,0)</f>
        <v>#N/A</v>
      </c>
      <c r="J894" s="92" t="str">
        <f t="shared" si="43"/>
        <v>Docencia y Profesorado Universitario</v>
      </c>
      <c r="K894" s="92" t="s">
        <v>414</v>
      </c>
    </row>
    <row r="895" spans="3:11">
      <c r="C895" s="135"/>
      <c r="D895" s="303"/>
      <c r="E895" s="304"/>
      <c r="F895" s="91">
        <f t="shared" si="42"/>
        <v>0</v>
      </c>
      <c r="G895" s="155"/>
      <c r="H895" s="136"/>
      <c r="I895" s="124" t="e">
        <f>VLOOKUP(H895,Presupuesto!$B$11:$C$565,2,0)</f>
        <v>#N/A</v>
      </c>
      <c r="J895" s="92" t="str">
        <f t="shared" si="43"/>
        <v>Docencia y Profesorado Universitario</v>
      </c>
      <c r="K895" s="92" t="s">
        <v>414</v>
      </c>
    </row>
    <row r="896" spans="3:11">
      <c r="C896" s="135"/>
      <c r="D896" s="303"/>
      <c r="E896" s="304"/>
      <c r="F896" s="91">
        <f t="shared" si="42"/>
        <v>0</v>
      </c>
      <c r="G896" s="155"/>
      <c r="H896" s="136"/>
      <c r="I896" s="124" t="e">
        <f>VLOOKUP(H896,Presupuesto!$B$11:$C$565,2,0)</f>
        <v>#N/A</v>
      </c>
      <c r="J896" s="92" t="str">
        <f t="shared" si="43"/>
        <v>Docencia y Profesorado Universitario</v>
      </c>
      <c r="K896" s="92" t="s">
        <v>414</v>
      </c>
    </row>
    <row r="897" spans="3:11">
      <c r="C897" s="135"/>
      <c r="D897" s="303"/>
      <c r="E897" s="304"/>
      <c r="F897" s="91">
        <f t="shared" si="42"/>
        <v>0</v>
      </c>
      <c r="G897" s="155"/>
      <c r="H897" s="136"/>
      <c r="I897" s="124" t="e">
        <f>VLOOKUP(H897,Presupuesto!$B$11:$C$565,2,0)</f>
        <v>#N/A</v>
      </c>
      <c r="J897" s="92" t="str">
        <f t="shared" si="43"/>
        <v>Docencia y Profesorado Universitario</v>
      </c>
      <c r="K897" s="92" t="s">
        <v>414</v>
      </c>
    </row>
    <row r="898" spans="3:11">
      <c r="C898" s="135"/>
      <c r="D898" s="303"/>
      <c r="E898" s="304"/>
      <c r="F898" s="91">
        <f t="shared" si="42"/>
        <v>0</v>
      </c>
      <c r="G898" s="155"/>
      <c r="H898" s="136"/>
      <c r="I898" s="124" t="e">
        <f>VLOOKUP(H898,Presupuesto!$B$11:$C$565,2,0)</f>
        <v>#N/A</v>
      </c>
      <c r="J898" s="92" t="str">
        <f t="shared" si="43"/>
        <v>Docencia y Profesorado Universitario</v>
      </c>
      <c r="K898" s="92" t="s">
        <v>414</v>
      </c>
    </row>
    <row r="899" spans="3:11">
      <c r="C899" s="135"/>
      <c r="D899" s="303"/>
      <c r="E899" s="304"/>
      <c r="F899" s="91">
        <f t="shared" si="42"/>
        <v>0</v>
      </c>
      <c r="G899" s="155"/>
      <c r="H899" s="136"/>
      <c r="I899" s="124" t="e">
        <f>VLOOKUP(H899,Presupuesto!$B$11:$C$565,2,0)</f>
        <v>#N/A</v>
      </c>
      <c r="J899" s="92" t="str">
        <f t="shared" si="43"/>
        <v>Docencia y Profesorado Universitario</v>
      </c>
      <c r="K899" s="92" t="s">
        <v>414</v>
      </c>
    </row>
    <row r="900" spans="3:11">
      <c r="C900" s="135"/>
      <c r="D900" s="303"/>
      <c r="E900" s="304"/>
      <c r="F900" s="91">
        <f t="shared" si="42"/>
        <v>0</v>
      </c>
      <c r="G900" s="155"/>
      <c r="H900" s="136"/>
      <c r="I900" s="124" t="e">
        <f>VLOOKUP(H900,Presupuesto!$B$11:$C$565,2,0)</f>
        <v>#N/A</v>
      </c>
      <c r="J900" s="92" t="str">
        <f t="shared" si="43"/>
        <v>Docencia y Profesorado Universitario</v>
      </c>
      <c r="K900" s="92" t="s">
        <v>414</v>
      </c>
    </row>
    <row r="901" spans="3:11">
      <c r="C901" s="135"/>
      <c r="D901" s="303"/>
      <c r="E901" s="304"/>
      <c r="F901" s="91">
        <f t="shared" si="42"/>
        <v>0</v>
      </c>
      <c r="G901" s="155"/>
      <c r="H901" s="136"/>
      <c r="I901" s="124" t="e">
        <f>VLOOKUP(H901,Presupuesto!$B$11:$C$565,2,0)</f>
        <v>#N/A</v>
      </c>
      <c r="J901" s="92" t="str">
        <f t="shared" si="43"/>
        <v>Docencia y Profesorado Universitario</v>
      </c>
      <c r="K901" s="92" t="s">
        <v>414</v>
      </c>
    </row>
    <row r="902" spans="3:11">
      <c r="C902" s="135"/>
      <c r="D902" s="303"/>
      <c r="E902" s="304"/>
      <c r="F902" s="91">
        <f t="shared" si="42"/>
        <v>0</v>
      </c>
      <c r="G902" s="155"/>
      <c r="H902" s="136"/>
      <c r="I902" s="124" t="e">
        <f>VLOOKUP(H902,Presupuesto!$B$11:$C$565,2,0)</f>
        <v>#N/A</v>
      </c>
      <c r="J902" s="92" t="str">
        <f t="shared" si="43"/>
        <v>Docencia y Profesorado Universitario</v>
      </c>
      <c r="K902" s="92" t="s">
        <v>414</v>
      </c>
    </row>
    <row r="903" spans="3:11">
      <c r="C903" s="135"/>
      <c r="D903" s="303"/>
      <c r="E903" s="304"/>
      <c r="F903" s="91">
        <f t="shared" si="42"/>
        <v>0</v>
      </c>
      <c r="G903" s="155"/>
      <c r="H903" s="136"/>
      <c r="I903" s="124" t="e">
        <f>VLOOKUP(H903,Presupuesto!$B$11:$C$565,2,0)</f>
        <v>#N/A</v>
      </c>
      <c r="J903" s="92" t="str">
        <f t="shared" si="43"/>
        <v>Docencia y Profesorado Universitario</v>
      </c>
      <c r="K903" s="92" t="s">
        <v>414</v>
      </c>
    </row>
    <row r="904" spans="3:11">
      <c r="C904" s="135"/>
      <c r="D904" s="303"/>
      <c r="E904" s="304"/>
      <c r="F904" s="91">
        <f t="shared" si="42"/>
        <v>0</v>
      </c>
      <c r="G904" s="155"/>
      <c r="H904" s="136"/>
      <c r="I904" s="124" t="e">
        <f>VLOOKUP(H904,Presupuesto!$B$11:$C$565,2,0)</f>
        <v>#N/A</v>
      </c>
      <c r="J904" s="92" t="str">
        <f t="shared" si="43"/>
        <v>Docencia y Profesorado Universitario</v>
      </c>
      <c r="K904" s="92" t="s">
        <v>414</v>
      </c>
    </row>
    <row r="905" spans="3:11">
      <c r="C905" s="135"/>
      <c r="D905" s="303"/>
      <c r="E905" s="304"/>
      <c r="F905" s="91">
        <f t="shared" si="42"/>
        <v>0</v>
      </c>
      <c r="G905" s="155"/>
      <c r="H905" s="136"/>
      <c r="I905" s="124" t="e">
        <f>VLOOKUP(H905,Presupuesto!$B$11:$C$565,2,0)</f>
        <v>#N/A</v>
      </c>
      <c r="J905" s="92" t="str">
        <f t="shared" si="43"/>
        <v>Docencia y Profesorado Universitario</v>
      </c>
      <c r="K905" s="92" t="s">
        <v>414</v>
      </c>
    </row>
    <row r="906" spans="3:11">
      <c r="C906" s="137"/>
      <c r="D906" s="303"/>
      <c r="E906" s="304"/>
      <c r="F906" s="91">
        <f t="shared" si="42"/>
        <v>0</v>
      </c>
      <c r="G906" s="155"/>
      <c r="H906" s="138"/>
      <c r="I906" s="124" t="e">
        <f>VLOOKUP(H906,Presupuesto!$B$11:$C$565,2,0)</f>
        <v>#N/A</v>
      </c>
      <c r="J906" s="92" t="str">
        <f t="shared" si="43"/>
        <v>Docencia y Profesorado Universitario</v>
      </c>
      <c r="K906" s="92" t="s">
        <v>414</v>
      </c>
    </row>
    <row r="907" spans="3:11">
      <c r="C907" s="137"/>
      <c r="D907" s="303"/>
      <c r="E907" s="304"/>
      <c r="F907" s="91">
        <f t="shared" si="42"/>
        <v>0</v>
      </c>
      <c r="G907" s="155"/>
      <c r="H907" s="138"/>
      <c r="I907" s="124" t="e">
        <f>VLOOKUP(H907,Presupuesto!$B$11:$C$565,2,0)</f>
        <v>#N/A</v>
      </c>
      <c r="J907" s="92" t="str">
        <f t="shared" si="43"/>
        <v>Docencia y Profesorado Universitario</v>
      </c>
      <c r="K907" s="92" t="s">
        <v>414</v>
      </c>
    </row>
    <row r="908" spans="3:11">
      <c r="C908" s="137"/>
      <c r="D908" s="303"/>
      <c r="E908" s="304"/>
      <c r="F908" s="91">
        <f t="shared" si="42"/>
        <v>0</v>
      </c>
      <c r="G908" s="155"/>
      <c r="H908" s="138"/>
      <c r="I908" s="124" t="e">
        <f>VLOOKUP(H908,Presupuesto!$B$11:$C$565,2,0)</f>
        <v>#N/A</v>
      </c>
      <c r="J908" s="92" t="str">
        <f t="shared" si="43"/>
        <v>Docencia y Profesorado Universitario</v>
      </c>
      <c r="K908" s="92" t="s">
        <v>414</v>
      </c>
    </row>
    <row r="909" spans="3:11">
      <c r="C909" s="137"/>
      <c r="D909" s="303"/>
      <c r="E909" s="304"/>
      <c r="F909" s="91">
        <f t="shared" si="42"/>
        <v>0</v>
      </c>
      <c r="G909" s="155"/>
      <c r="H909" s="138"/>
      <c r="I909" s="124" t="e">
        <f>VLOOKUP(H909,Presupuesto!$B$11:$C$565,2,0)</f>
        <v>#N/A</v>
      </c>
      <c r="J909" s="92" t="str">
        <f t="shared" si="43"/>
        <v>Docencia y Profesorado Universitario</v>
      </c>
      <c r="K909" s="92" t="s">
        <v>414</v>
      </c>
    </row>
    <row r="910" spans="3:11">
      <c r="C910" s="137"/>
      <c r="D910" s="303"/>
      <c r="E910" s="304"/>
      <c r="F910" s="91">
        <f t="shared" si="42"/>
        <v>0</v>
      </c>
      <c r="G910" s="155"/>
      <c r="H910" s="138"/>
      <c r="I910" s="124" t="e">
        <f>VLOOKUP(H910,Presupuesto!$B$11:$C$565,2,0)</f>
        <v>#N/A</v>
      </c>
      <c r="J910" s="92" t="str">
        <f t="shared" si="43"/>
        <v>Docencia y Profesorado Universitario</v>
      </c>
      <c r="K910" s="92" t="s">
        <v>414</v>
      </c>
    </row>
    <row r="911" spans="3:11">
      <c r="C911" s="137"/>
      <c r="D911" s="303"/>
      <c r="E911" s="304"/>
      <c r="F911" s="91">
        <f t="shared" si="42"/>
        <v>0</v>
      </c>
      <c r="G911" s="155"/>
      <c r="H911" s="138"/>
      <c r="I911" s="124" t="e">
        <f>VLOOKUP(H911,Presupuesto!$B$11:$C$565,2,0)</f>
        <v>#N/A</v>
      </c>
      <c r="J911" s="92" t="str">
        <f t="shared" si="43"/>
        <v>Docencia y Profesorado Universitario</v>
      </c>
      <c r="K911" s="92" t="s">
        <v>414</v>
      </c>
    </row>
    <row r="912" spans="3:11">
      <c r="C912" s="137"/>
      <c r="D912" s="303"/>
      <c r="E912" s="304"/>
      <c r="F912" s="91">
        <f t="shared" si="42"/>
        <v>0</v>
      </c>
      <c r="G912" s="155"/>
      <c r="H912" s="138"/>
      <c r="I912" s="124" t="e">
        <f>VLOOKUP(H912,Presupuesto!$B$11:$C$565,2,0)</f>
        <v>#N/A</v>
      </c>
      <c r="J912" s="92" t="str">
        <f t="shared" si="43"/>
        <v>Docencia y Profesorado Universitario</v>
      </c>
      <c r="K912" s="92" t="s">
        <v>414</v>
      </c>
    </row>
    <row r="913" spans="3:11">
      <c r="C913" s="137"/>
      <c r="D913" s="303"/>
      <c r="E913" s="304"/>
      <c r="F913" s="91">
        <f t="shared" si="42"/>
        <v>0</v>
      </c>
      <c r="G913" s="155"/>
      <c r="H913" s="138"/>
      <c r="I913" s="124" t="e">
        <f>VLOOKUP(H913,Presupuesto!$B$11:$C$565,2,0)</f>
        <v>#N/A</v>
      </c>
      <c r="J913" s="92" t="str">
        <f t="shared" si="43"/>
        <v>Docencia y Profesorado Universitario</v>
      </c>
      <c r="K913" s="92" t="s">
        <v>414</v>
      </c>
    </row>
    <row r="914" spans="3:11">
      <c r="C914" s="139"/>
      <c r="D914" s="303"/>
      <c r="E914" s="304"/>
      <c r="F914" s="91">
        <f t="shared" si="42"/>
        <v>0</v>
      </c>
      <c r="G914" s="155"/>
      <c r="H914" s="140"/>
      <c r="I914" s="124" t="e">
        <f>VLOOKUP(H914,Presupuesto!$B$11:$C$565,2,0)</f>
        <v>#N/A</v>
      </c>
      <c r="J914" s="92" t="str">
        <f t="shared" si="43"/>
        <v>Docencia y Profesorado Universitario</v>
      </c>
      <c r="K914" s="92" t="s">
        <v>405</v>
      </c>
    </row>
    <row r="915" spans="3:11">
      <c r="C915" s="139"/>
      <c r="D915" s="303"/>
      <c r="E915" s="304"/>
      <c r="F915" s="91">
        <f t="shared" si="42"/>
        <v>0</v>
      </c>
      <c r="G915" s="155"/>
      <c r="H915" s="140"/>
      <c r="I915" s="124" t="e">
        <f>VLOOKUP(H915,Presupuesto!$B$11:$C$565,2,0)</f>
        <v>#N/A</v>
      </c>
      <c r="J915" s="92" t="str">
        <f t="shared" si="43"/>
        <v>Docencia y Profesorado Universitario</v>
      </c>
      <c r="K915" s="92" t="s">
        <v>414</v>
      </c>
    </row>
    <row r="916" spans="3:11">
      <c r="C916" s="139"/>
      <c r="D916" s="303"/>
      <c r="E916" s="304"/>
      <c r="F916" s="91">
        <f t="shared" si="42"/>
        <v>0</v>
      </c>
      <c r="G916" s="155"/>
      <c r="H916" s="140"/>
      <c r="I916" s="124" t="e">
        <f>VLOOKUP(H916,Presupuesto!$B$11:$C$565,2,0)</f>
        <v>#N/A</v>
      </c>
      <c r="J916" s="92" t="str">
        <f t="shared" si="43"/>
        <v>Docencia y Profesorado Universitario</v>
      </c>
      <c r="K916" s="92" t="s">
        <v>414</v>
      </c>
    </row>
    <row r="917" spans="3:11">
      <c r="C917" s="139"/>
      <c r="D917" s="303"/>
      <c r="E917" s="304"/>
      <c r="F917" s="91">
        <f t="shared" si="42"/>
        <v>0</v>
      </c>
      <c r="G917" s="155"/>
      <c r="H917" s="140"/>
      <c r="I917" s="124" t="e">
        <f>VLOOKUP(H917,Presupuesto!$B$11:$C$565,2,0)</f>
        <v>#N/A</v>
      </c>
      <c r="J917" s="92" t="str">
        <f t="shared" si="43"/>
        <v>Docencia y Profesorado Universitario</v>
      </c>
      <c r="K917" s="92" t="s">
        <v>414</v>
      </c>
    </row>
    <row r="918" spans="3:11" ht="15.75" thickBot="1">
      <c r="C918" s="141"/>
      <c r="D918" s="305"/>
      <c r="E918" s="306"/>
      <c r="F918" s="99">
        <f t="shared" si="42"/>
        <v>0</v>
      </c>
      <c r="G918" s="156"/>
      <c r="H918" s="142"/>
      <c r="I918" s="126" t="e">
        <f>VLOOKUP(H918,Presupuesto!$B$11:$C$565,2,0)</f>
        <v>#N/A</v>
      </c>
      <c r="J918" s="100" t="str">
        <f>$J$20</f>
        <v>Docencia y Profesorado Universitario</v>
      </c>
      <c r="K918" s="118" t="s">
        <v>396</v>
      </c>
    </row>
    <row r="920" spans="3:11" ht="15.75" thickBot="1"/>
    <row r="921" spans="3:11" ht="15.75" thickBot="1">
      <c r="C921" s="151" t="s">
        <v>53</v>
      </c>
      <c r="D921" s="102">
        <f>SUM(F928:F962)</f>
        <v>146375</v>
      </c>
      <c r="F921" s="69"/>
      <c r="G921" s="73"/>
      <c r="H921" s="69"/>
      <c r="I921" s="69"/>
    </row>
    <row r="922" spans="3:11">
      <c r="C922" s="69"/>
      <c r="D922" s="31"/>
      <c r="E922" s="87"/>
      <c r="F922" s="87"/>
      <c r="G922" s="87"/>
      <c r="H922" s="70"/>
      <c r="I922" s="70"/>
      <c r="J922" s="70"/>
      <c r="K922" s="106"/>
    </row>
    <row r="923" spans="3:11">
      <c r="C923" s="69"/>
      <c r="D923" s="31"/>
      <c r="E923" s="87"/>
      <c r="F923" s="87"/>
      <c r="G923" s="87"/>
      <c r="H923" s="70"/>
      <c r="I923" s="70"/>
      <c r="J923" s="70"/>
      <c r="K923" s="106"/>
    </row>
    <row r="924" spans="3:11" ht="15.75">
      <c r="C924" s="199" t="s">
        <v>394</v>
      </c>
      <c r="D924" s="200" t="s">
        <v>2406</v>
      </c>
      <c r="E924" s="87"/>
      <c r="F924" s="87"/>
      <c r="G924" s="87"/>
      <c r="H924" s="70"/>
      <c r="I924" s="70"/>
      <c r="J924" s="70"/>
      <c r="K924" s="106"/>
    </row>
    <row r="925" spans="3:11" ht="18.75">
      <c r="C925" s="203" t="str">
        <f>IFERROR(VLOOKUP(D924,'Desarrollo e Innov. Curricular'!$G:$H,2,FALSE),IFERROR(VLOOKUP(D924,'Investigación Científica'!$G:$H,2,FALSE),IFERROR(VLOOKUP(D924,'Vinculación Univ. Sociedad'!$G:$H,2,FALSE),IFERROR(VLOOKUP(D924,'Docencia y Profesorado Universi'!$G:$H,2,FALSE),IFERROR(VLOOKUP(D924,'Estudiantes y Graduados'!$G:$H,2,FALSE),IFERROR(VLOOKUP(D924,'10Gestion Administrativa'!$G:$H,2,FALSE),IFERROR(VLOOKUP(D924,'Gestión Académica'!$G:$H,2,FALSE),IFERROR(VLOOKUP(D924,'Aseguramiento de la Calidad'!$G:$H,2,FALSE),IFERROR(VLOOKUP(D924,'Gestión del Conocimiento'!$G:$H,2,FALSE),IFERROR(VLOOKUP(D924,'Gobernabilidad y Procesos...'!$G:$H,2,FALSE),IFERROR(VLOOKUP(D924,'Gestión del Talento Humano'!$G:$H,2,FALSE),IFERROR(VLOOKUP(D924,'Internacionalización de la E.S.'!$G:$H,2,FALSE),IFERROR(VLOOKUP(D924,'Cultura de Innovación Insti...'!$G:$H,2,FALSE),VLOOKUP(D924,'Lo Esencial de la Reforma Univ.'!$G:$H,2,0))))))))))))))</f>
        <v>1. Formar en el proceso de re-clasificación de acuerdo al a normativa vigente, y talleres de sensibilización para asumir las resposnsabilidades que les competen.</v>
      </c>
      <c r="D925" s="31"/>
      <c r="E925" s="87"/>
      <c r="F925" s="87"/>
      <c r="G925" s="87"/>
      <c r="H925" s="70"/>
      <c r="I925" s="70"/>
      <c r="J925" s="70"/>
      <c r="K925" s="106"/>
    </row>
    <row r="926" spans="3:11" ht="15.75" thickBot="1">
      <c r="F926" s="87"/>
      <c r="G926" s="70"/>
      <c r="H926" s="70"/>
      <c r="I926" s="70"/>
    </row>
    <row r="927" spans="3:11" ht="30.75" thickBot="1">
      <c r="C927" s="123" t="s">
        <v>44</v>
      </c>
      <c r="D927" s="123" t="s">
        <v>55</v>
      </c>
      <c r="E927" s="130" t="s">
        <v>57</v>
      </c>
      <c r="F927" s="129" t="s">
        <v>27</v>
      </c>
      <c r="G927" s="127" t="s">
        <v>133</v>
      </c>
      <c r="H927" s="130" t="s">
        <v>46</v>
      </c>
      <c r="I927" s="127" t="s">
        <v>134</v>
      </c>
      <c r="J927" s="127" t="s">
        <v>412</v>
      </c>
      <c r="K927" s="127" t="s">
        <v>413</v>
      </c>
    </row>
    <row r="928" spans="3:11">
      <c r="C928" s="215" t="s">
        <v>452</v>
      </c>
      <c r="D928" s="301">
        <v>25</v>
      </c>
      <c r="E928" s="302">
        <f>HLOOKUP(C928,$AH$2:$BU$3,2,0)</f>
        <v>4095</v>
      </c>
      <c r="F928" s="91">
        <f t="shared" ref="F928:F962" si="44">D928*E928</f>
        <v>102375</v>
      </c>
      <c r="G928" s="155" t="s">
        <v>131</v>
      </c>
      <c r="H928" s="136" t="s">
        <v>310</v>
      </c>
      <c r="I928" s="124" t="str">
        <f>VLOOKUP(H928,Presupuesto!$B$11:$C$565,2,0)</f>
        <v>VIATICOS AL EXTERIOR</v>
      </c>
      <c r="J928" s="213" t="s">
        <v>1372</v>
      </c>
      <c r="K928" s="92" t="s">
        <v>398</v>
      </c>
    </row>
    <row r="929" spans="3:11">
      <c r="C929" s="135" t="s">
        <v>2790</v>
      </c>
      <c r="D929" s="303">
        <v>5</v>
      </c>
      <c r="E929" s="304">
        <v>8800</v>
      </c>
      <c r="F929" s="91">
        <f t="shared" si="44"/>
        <v>44000</v>
      </c>
      <c r="G929" s="155" t="s">
        <v>131</v>
      </c>
      <c r="H929" s="136" t="s">
        <v>761</v>
      </c>
      <c r="I929" s="124" t="str">
        <f>VLOOKUP(H929,Presupuesto!$B$11:$C$565,2,0)</f>
        <v>PASAJES AL EXTERIOR</v>
      </c>
      <c r="J929" s="92" t="s">
        <v>1372</v>
      </c>
      <c r="K929" s="92" t="s">
        <v>398</v>
      </c>
    </row>
    <row r="930" spans="3:11">
      <c r="C930" s="135"/>
      <c r="D930" s="303"/>
      <c r="E930" s="304">
        <v>0</v>
      </c>
      <c r="F930" s="91">
        <f t="shared" si="44"/>
        <v>0</v>
      </c>
      <c r="G930" s="155"/>
      <c r="H930" s="136"/>
      <c r="I930" s="124" t="e">
        <f>VLOOKUP(H930,Presupuesto!$B$11:$C$565,2,0)</f>
        <v>#N/A</v>
      </c>
      <c r="J930" s="92" t="s">
        <v>1373</v>
      </c>
      <c r="K930" s="92" t="s">
        <v>397</v>
      </c>
    </row>
    <row r="931" spans="3:11">
      <c r="C931" s="135"/>
      <c r="D931" s="303"/>
      <c r="E931" s="304"/>
      <c r="F931" s="91">
        <f t="shared" si="44"/>
        <v>0</v>
      </c>
      <c r="G931" s="155"/>
      <c r="H931" s="136"/>
      <c r="I931" s="124" t="e">
        <f>VLOOKUP(H931,Presupuesto!$B$11:$C$565,2,0)</f>
        <v>#N/A</v>
      </c>
      <c r="J931" s="92" t="str">
        <f t="shared" ref="J931:J961" si="45">$J$17</f>
        <v>Docencia y Profesorado Universitario</v>
      </c>
      <c r="K931" s="92" t="s">
        <v>414</v>
      </c>
    </row>
    <row r="932" spans="3:11">
      <c r="C932" s="135"/>
      <c r="D932" s="303"/>
      <c r="E932" s="304"/>
      <c r="F932" s="91">
        <f t="shared" si="44"/>
        <v>0</v>
      </c>
      <c r="G932" s="155"/>
      <c r="H932" s="136"/>
      <c r="I932" s="124" t="e">
        <f>VLOOKUP(H932,Presupuesto!$B$11:$C$565,2,0)</f>
        <v>#N/A</v>
      </c>
      <c r="J932" s="92" t="str">
        <f t="shared" si="45"/>
        <v>Docencia y Profesorado Universitario</v>
      </c>
      <c r="K932" s="92" t="s">
        <v>414</v>
      </c>
    </row>
    <row r="933" spans="3:11">
      <c r="C933" s="135"/>
      <c r="D933" s="303"/>
      <c r="E933" s="304"/>
      <c r="F933" s="91">
        <f t="shared" si="44"/>
        <v>0</v>
      </c>
      <c r="G933" s="155"/>
      <c r="H933" s="136"/>
      <c r="I933" s="124" t="e">
        <f>VLOOKUP(H933,Presupuesto!$B$11:$C$565,2,0)</f>
        <v>#N/A</v>
      </c>
      <c r="J933" s="92" t="str">
        <f t="shared" si="45"/>
        <v>Docencia y Profesorado Universitario</v>
      </c>
      <c r="K933" s="92" t="s">
        <v>403</v>
      </c>
    </row>
    <row r="934" spans="3:11">
      <c r="C934" s="135"/>
      <c r="D934" s="303"/>
      <c r="E934" s="304"/>
      <c r="F934" s="91">
        <f t="shared" si="44"/>
        <v>0</v>
      </c>
      <c r="G934" s="155"/>
      <c r="H934" s="136"/>
      <c r="I934" s="124" t="e">
        <f>VLOOKUP(H934,Presupuesto!$B$11:$C$565,2,0)</f>
        <v>#N/A</v>
      </c>
      <c r="J934" s="92" t="str">
        <f t="shared" si="45"/>
        <v>Docencia y Profesorado Universitario</v>
      </c>
      <c r="K934" s="92" t="s">
        <v>414</v>
      </c>
    </row>
    <row r="935" spans="3:11">
      <c r="C935" s="135"/>
      <c r="D935" s="303"/>
      <c r="E935" s="304"/>
      <c r="F935" s="91">
        <f t="shared" si="44"/>
        <v>0</v>
      </c>
      <c r="G935" s="155"/>
      <c r="H935" s="136"/>
      <c r="I935" s="124" t="e">
        <f>VLOOKUP(H935,Presupuesto!$B$11:$C$565,2,0)</f>
        <v>#N/A</v>
      </c>
      <c r="J935" s="92" t="str">
        <f t="shared" si="45"/>
        <v>Docencia y Profesorado Universitario</v>
      </c>
      <c r="K935" s="92" t="s">
        <v>414</v>
      </c>
    </row>
    <row r="936" spans="3:11">
      <c r="C936" s="135"/>
      <c r="D936" s="303"/>
      <c r="E936" s="304"/>
      <c r="F936" s="91">
        <f t="shared" si="44"/>
        <v>0</v>
      </c>
      <c r="G936" s="155"/>
      <c r="H936" s="136"/>
      <c r="I936" s="124" t="e">
        <f>VLOOKUP(H936,Presupuesto!$B$11:$C$565,2,0)</f>
        <v>#N/A</v>
      </c>
      <c r="J936" s="92" t="str">
        <f t="shared" si="45"/>
        <v>Docencia y Profesorado Universitario</v>
      </c>
      <c r="K936" s="92" t="s">
        <v>414</v>
      </c>
    </row>
    <row r="937" spans="3:11">
      <c r="C937" s="135"/>
      <c r="D937" s="303"/>
      <c r="E937" s="304"/>
      <c r="F937" s="91">
        <f t="shared" si="44"/>
        <v>0</v>
      </c>
      <c r="G937" s="155"/>
      <c r="H937" s="136"/>
      <c r="I937" s="124" t="e">
        <f>VLOOKUP(H937,Presupuesto!$B$11:$C$565,2,0)</f>
        <v>#N/A</v>
      </c>
      <c r="J937" s="92" t="str">
        <f t="shared" si="45"/>
        <v>Docencia y Profesorado Universitario</v>
      </c>
      <c r="K937" s="92" t="s">
        <v>414</v>
      </c>
    </row>
    <row r="938" spans="3:11">
      <c r="C938" s="135"/>
      <c r="D938" s="303"/>
      <c r="E938" s="304"/>
      <c r="F938" s="91">
        <f t="shared" si="44"/>
        <v>0</v>
      </c>
      <c r="G938" s="155"/>
      <c r="H938" s="136"/>
      <c r="I938" s="124" t="e">
        <f>VLOOKUP(H938,Presupuesto!$B$11:$C$565,2,0)</f>
        <v>#N/A</v>
      </c>
      <c r="J938" s="92" t="str">
        <f t="shared" si="45"/>
        <v>Docencia y Profesorado Universitario</v>
      </c>
      <c r="K938" s="92" t="s">
        <v>414</v>
      </c>
    </row>
    <row r="939" spans="3:11">
      <c r="C939" s="135"/>
      <c r="D939" s="303"/>
      <c r="E939" s="304"/>
      <c r="F939" s="91">
        <f t="shared" si="44"/>
        <v>0</v>
      </c>
      <c r="G939" s="155"/>
      <c r="H939" s="136"/>
      <c r="I939" s="124" t="e">
        <f>VLOOKUP(H939,Presupuesto!$B$11:$C$565,2,0)</f>
        <v>#N/A</v>
      </c>
      <c r="J939" s="92" t="str">
        <f t="shared" si="45"/>
        <v>Docencia y Profesorado Universitario</v>
      </c>
      <c r="K939" s="92" t="s">
        <v>414</v>
      </c>
    </row>
    <row r="940" spans="3:11">
      <c r="C940" s="135"/>
      <c r="D940" s="303"/>
      <c r="E940" s="304"/>
      <c r="F940" s="91">
        <f t="shared" si="44"/>
        <v>0</v>
      </c>
      <c r="G940" s="155"/>
      <c r="H940" s="136"/>
      <c r="I940" s="124" t="e">
        <f>VLOOKUP(H940,Presupuesto!$B$11:$C$565,2,0)</f>
        <v>#N/A</v>
      </c>
      <c r="J940" s="92" t="str">
        <f t="shared" si="45"/>
        <v>Docencia y Profesorado Universitario</v>
      </c>
      <c r="K940" s="92" t="s">
        <v>414</v>
      </c>
    </row>
    <row r="941" spans="3:11">
      <c r="C941" s="135"/>
      <c r="D941" s="303"/>
      <c r="E941" s="304"/>
      <c r="F941" s="91">
        <f t="shared" si="44"/>
        <v>0</v>
      </c>
      <c r="G941" s="155"/>
      <c r="H941" s="136"/>
      <c r="I941" s="124" t="e">
        <f>VLOOKUP(H941,Presupuesto!$B$11:$C$565,2,0)</f>
        <v>#N/A</v>
      </c>
      <c r="J941" s="92" t="str">
        <f t="shared" si="45"/>
        <v>Docencia y Profesorado Universitario</v>
      </c>
      <c r="K941" s="92" t="s">
        <v>414</v>
      </c>
    </row>
    <row r="942" spans="3:11">
      <c r="C942" s="135"/>
      <c r="D942" s="303"/>
      <c r="E942" s="304"/>
      <c r="F942" s="91">
        <f t="shared" si="44"/>
        <v>0</v>
      </c>
      <c r="G942" s="155"/>
      <c r="H942" s="136"/>
      <c r="I942" s="124" t="e">
        <f>VLOOKUP(H942,Presupuesto!$B$11:$C$565,2,0)</f>
        <v>#N/A</v>
      </c>
      <c r="J942" s="92" t="str">
        <f t="shared" si="45"/>
        <v>Docencia y Profesorado Universitario</v>
      </c>
      <c r="K942" s="92" t="s">
        <v>414</v>
      </c>
    </row>
    <row r="943" spans="3:11">
      <c r="C943" s="135"/>
      <c r="D943" s="303"/>
      <c r="E943" s="304"/>
      <c r="F943" s="91">
        <f t="shared" si="44"/>
        <v>0</v>
      </c>
      <c r="G943" s="155"/>
      <c r="H943" s="136"/>
      <c r="I943" s="124" t="e">
        <f>VLOOKUP(H943,Presupuesto!$B$11:$C$565,2,0)</f>
        <v>#N/A</v>
      </c>
      <c r="J943" s="92" t="str">
        <f t="shared" si="45"/>
        <v>Docencia y Profesorado Universitario</v>
      </c>
      <c r="K943" s="92" t="s">
        <v>414</v>
      </c>
    </row>
    <row r="944" spans="3:11">
      <c r="C944" s="135"/>
      <c r="D944" s="303"/>
      <c r="E944" s="304"/>
      <c r="F944" s="91">
        <f t="shared" si="44"/>
        <v>0</v>
      </c>
      <c r="G944" s="155"/>
      <c r="H944" s="136"/>
      <c r="I944" s="124" t="e">
        <f>VLOOKUP(H944,Presupuesto!$B$11:$C$565,2,0)</f>
        <v>#N/A</v>
      </c>
      <c r="J944" s="92" t="str">
        <f t="shared" si="45"/>
        <v>Docencia y Profesorado Universitario</v>
      </c>
      <c r="K944" s="92" t="s">
        <v>414</v>
      </c>
    </row>
    <row r="945" spans="3:11">
      <c r="C945" s="135"/>
      <c r="D945" s="303"/>
      <c r="E945" s="304"/>
      <c r="F945" s="91">
        <f t="shared" si="44"/>
        <v>0</v>
      </c>
      <c r="G945" s="155"/>
      <c r="H945" s="136"/>
      <c r="I945" s="124" t="e">
        <f>VLOOKUP(H945,Presupuesto!$B$11:$C$565,2,0)</f>
        <v>#N/A</v>
      </c>
      <c r="J945" s="92" t="str">
        <f t="shared" si="45"/>
        <v>Docencia y Profesorado Universitario</v>
      </c>
      <c r="K945" s="92" t="s">
        <v>414</v>
      </c>
    </row>
    <row r="946" spans="3:11">
      <c r="C946" s="135"/>
      <c r="D946" s="303"/>
      <c r="E946" s="304"/>
      <c r="F946" s="91">
        <f t="shared" si="44"/>
        <v>0</v>
      </c>
      <c r="G946" s="155"/>
      <c r="H946" s="136"/>
      <c r="I946" s="124" t="e">
        <f>VLOOKUP(H946,Presupuesto!$B$11:$C$565,2,0)</f>
        <v>#N/A</v>
      </c>
      <c r="J946" s="92" t="str">
        <f t="shared" si="45"/>
        <v>Docencia y Profesorado Universitario</v>
      </c>
      <c r="K946" s="92" t="s">
        <v>414</v>
      </c>
    </row>
    <row r="947" spans="3:11">
      <c r="C947" s="135"/>
      <c r="D947" s="303"/>
      <c r="E947" s="304"/>
      <c r="F947" s="91">
        <f t="shared" si="44"/>
        <v>0</v>
      </c>
      <c r="G947" s="155"/>
      <c r="H947" s="136"/>
      <c r="I947" s="124" t="e">
        <f>VLOOKUP(H947,Presupuesto!$B$11:$C$565,2,0)</f>
        <v>#N/A</v>
      </c>
      <c r="J947" s="92" t="str">
        <f t="shared" si="45"/>
        <v>Docencia y Profesorado Universitario</v>
      </c>
      <c r="K947" s="92" t="s">
        <v>414</v>
      </c>
    </row>
    <row r="948" spans="3:11">
      <c r="C948" s="135"/>
      <c r="D948" s="303"/>
      <c r="E948" s="304"/>
      <c r="F948" s="91">
        <f t="shared" si="44"/>
        <v>0</v>
      </c>
      <c r="G948" s="155"/>
      <c r="H948" s="136"/>
      <c r="I948" s="124" t="e">
        <f>VLOOKUP(H948,Presupuesto!$B$11:$C$565,2,0)</f>
        <v>#N/A</v>
      </c>
      <c r="J948" s="92" t="str">
        <f t="shared" si="45"/>
        <v>Docencia y Profesorado Universitario</v>
      </c>
      <c r="K948" s="92" t="s">
        <v>414</v>
      </c>
    </row>
    <row r="949" spans="3:11">
      <c r="C949" s="135"/>
      <c r="D949" s="303"/>
      <c r="E949" s="304"/>
      <c r="F949" s="91">
        <f t="shared" si="44"/>
        <v>0</v>
      </c>
      <c r="G949" s="155"/>
      <c r="H949" s="136"/>
      <c r="I949" s="124" t="e">
        <f>VLOOKUP(H949,Presupuesto!$B$11:$C$565,2,0)</f>
        <v>#N/A</v>
      </c>
      <c r="J949" s="92" t="str">
        <f t="shared" si="45"/>
        <v>Docencia y Profesorado Universitario</v>
      </c>
      <c r="K949" s="92" t="s">
        <v>414</v>
      </c>
    </row>
    <row r="950" spans="3:11">
      <c r="C950" s="137"/>
      <c r="D950" s="303"/>
      <c r="E950" s="304"/>
      <c r="F950" s="91">
        <f t="shared" si="44"/>
        <v>0</v>
      </c>
      <c r="G950" s="155"/>
      <c r="H950" s="138"/>
      <c r="I950" s="124" t="e">
        <f>VLOOKUP(H950,Presupuesto!$B$11:$C$565,2,0)</f>
        <v>#N/A</v>
      </c>
      <c r="J950" s="92" t="str">
        <f t="shared" si="45"/>
        <v>Docencia y Profesorado Universitario</v>
      </c>
      <c r="K950" s="92" t="s">
        <v>414</v>
      </c>
    </row>
    <row r="951" spans="3:11">
      <c r="C951" s="137"/>
      <c r="D951" s="303"/>
      <c r="E951" s="304"/>
      <c r="F951" s="91">
        <f t="shared" si="44"/>
        <v>0</v>
      </c>
      <c r="G951" s="155"/>
      <c r="H951" s="138"/>
      <c r="I951" s="124" t="e">
        <f>VLOOKUP(H951,Presupuesto!$B$11:$C$565,2,0)</f>
        <v>#N/A</v>
      </c>
      <c r="J951" s="92" t="str">
        <f t="shared" si="45"/>
        <v>Docencia y Profesorado Universitario</v>
      </c>
      <c r="K951" s="92" t="s">
        <v>414</v>
      </c>
    </row>
    <row r="952" spans="3:11">
      <c r="C952" s="137"/>
      <c r="D952" s="303"/>
      <c r="E952" s="304"/>
      <c r="F952" s="91">
        <f t="shared" si="44"/>
        <v>0</v>
      </c>
      <c r="G952" s="155"/>
      <c r="H952" s="138"/>
      <c r="I952" s="124" t="e">
        <f>VLOOKUP(H952,Presupuesto!$B$11:$C$565,2,0)</f>
        <v>#N/A</v>
      </c>
      <c r="J952" s="92" t="str">
        <f t="shared" si="45"/>
        <v>Docencia y Profesorado Universitario</v>
      </c>
      <c r="K952" s="92" t="s">
        <v>414</v>
      </c>
    </row>
    <row r="953" spans="3:11">
      <c r="C953" s="137"/>
      <c r="D953" s="303"/>
      <c r="E953" s="304"/>
      <c r="F953" s="91">
        <f t="shared" si="44"/>
        <v>0</v>
      </c>
      <c r="G953" s="155"/>
      <c r="H953" s="138"/>
      <c r="I953" s="124" t="e">
        <f>VLOOKUP(H953,Presupuesto!$B$11:$C$565,2,0)</f>
        <v>#N/A</v>
      </c>
      <c r="J953" s="92" t="str">
        <f t="shared" si="45"/>
        <v>Docencia y Profesorado Universitario</v>
      </c>
      <c r="K953" s="92" t="s">
        <v>414</v>
      </c>
    </row>
    <row r="954" spans="3:11">
      <c r="C954" s="137"/>
      <c r="D954" s="303"/>
      <c r="E954" s="304"/>
      <c r="F954" s="91">
        <f t="shared" si="44"/>
        <v>0</v>
      </c>
      <c r="G954" s="155"/>
      <c r="H954" s="138"/>
      <c r="I954" s="124" t="e">
        <f>VLOOKUP(H954,Presupuesto!$B$11:$C$565,2,0)</f>
        <v>#N/A</v>
      </c>
      <c r="J954" s="92" t="str">
        <f t="shared" si="45"/>
        <v>Docencia y Profesorado Universitario</v>
      </c>
      <c r="K954" s="92" t="s">
        <v>414</v>
      </c>
    </row>
    <row r="955" spans="3:11">
      <c r="C955" s="137"/>
      <c r="D955" s="303"/>
      <c r="E955" s="304"/>
      <c r="F955" s="91">
        <f t="shared" si="44"/>
        <v>0</v>
      </c>
      <c r="G955" s="155"/>
      <c r="H955" s="138"/>
      <c r="I955" s="124" t="e">
        <f>VLOOKUP(H955,Presupuesto!$B$11:$C$565,2,0)</f>
        <v>#N/A</v>
      </c>
      <c r="J955" s="92" t="str">
        <f t="shared" si="45"/>
        <v>Docencia y Profesorado Universitario</v>
      </c>
      <c r="K955" s="92" t="s">
        <v>414</v>
      </c>
    </row>
    <row r="956" spans="3:11">
      <c r="C956" s="137"/>
      <c r="D956" s="303"/>
      <c r="E956" s="304"/>
      <c r="F956" s="91">
        <f t="shared" si="44"/>
        <v>0</v>
      </c>
      <c r="G956" s="155"/>
      <c r="H956" s="138"/>
      <c r="I956" s="124" t="e">
        <f>VLOOKUP(H956,Presupuesto!$B$11:$C$565,2,0)</f>
        <v>#N/A</v>
      </c>
      <c r="J956" s="92" t="str">
        <f t="shared" si="45"/>
        <v>Docencia y Profesorado Universitario</v>
      </c>
      <c r="K956" s="92" t="s">
        <v>414</v>
      </c>
    </row>
    <row r="957" spans="3:11">
      <c r="C957" s="137"/>
      <c r="D957" s="303"/>
      <c r="E957" s="304"/>
      <c r="F957" s="91">
        <f t="shared" si="44"/>
        <v>0</v>
      </c>
      <c r="G957" s="155"/>
      <c r="H957" s="138"/>
      <c r="I957" s="124" t="e">
        <f>VLOOKUP(H957,Presupuesto!$B$11:$C$565,2,0)</f>
        <v>#N/A</v>
      </c>
      <c r="J957" s="92" t="str">
        <f t="shared" si="45"/>
        <v>Docencia y Profesorado Universitario</v>
      </c>
      <c r="K957" s="92" t="s">
        <v>414</v>
      </c>
    </row>
    <row r="958" spans="3:11">
      <c r="C958" s="139"/>
      <c r="D958" s="303"/>
      <c r="E958" s="304"/>
      <c r="F958" s="91">
        <f t="shared" si="44"/>
        <v>0</v>
      </c>
      <c r="G958" s="155"/>
      <c r="H958" s="140"/>
      <c r="I958" s="124" t="e">
        <f>VLOOKUP(H958,Presupuesto!$B$11:$C$565,2,0)</f>
        <v>#N/A</v>
      </c>
      <c r="J958" s="92" t="str">
        <f t="shared" si="45"/>
        <v>Docencia y Profesorado Universitario</v>
      </c>
      <c r="K958" s="92" t="s">
        <v>405</v>
      </c>
    </row>
    <row r="959" spans="3:11">
      <c r="C959" s="139"/>
      <c r="D959" s="303"/>
      <c r="E959" s="304"/>
      <c r="F959" s="91">
        <f t="shared" si="44"/>
        <v>0</v>
      </c>
      <c r="G959" s="155"/>
      <c r="H959" s="140"/>
      <c r="I959" s="124" t="e">
        <f>VLOOKUP(H959,Presupuesto!$B$11:$C$565,2,0)</f>
        <v>#N/A</v>
      </c>
      <c r="J959" s="92" t="str">
        <f t="shared" si="45"/>
        <v>Docencia y Profesorado Universitario</v>
      </c>
      <c r="K959" s="92" t="s">
        <v>414</v>
      </c>
    </row>
    <row r="960" spans="3:11">
      <c r="C960" s="139"/>
      <c r="D960" s="303"/>
      <c r="E960" s="304"/>
      <c r="F960" s="91">
        <f t="shared" si="44"/>
        <v>0</v>
      </c>
      <c r="G960" s="155"/>
      <c r="H960" s="140"/>
      <c r="I960" s="124" t="e">
        <f>VLOOKUP(H960,Presupuesto!$B$11:$C$565,2,0)</f>
        <v>#N/A</v>
      </c>
      <c r="J960" s="92" t="str">
        <f t="shared" si="45"/>
        <v>Docencia y Profesorado Universitario</v>
      </c>
      <c r="K960" s="92" t="s">
        <v>414</v>
      </c>
    </row>
    <row r="961" spans="3:11">
      <c r="C961" s="139"/>
      <c r="D961" s="303"/>
      <c r="E961" s="304"/>
      <c r="F961" s="91">
        <f t="shared" si="44"/>
        <v>0</v>
      </c>
      <c r="G961" s="155"/>
      <c r="H961" s="140"/>
      <c r="I961" s="124" t="e">
        <f>VLOOKUP(H961,Presupuesto!$B$11:$C$565,2,0)</f>
        <v>#N/A</v>
      </c>
      <c r="J961" s="92" t="str">
        <f t="shared" si="45"/>
        <v>Docencia y Profesorado Universitario</v>
      </c>
      <c r="K961" s="92" t="s">
        <v>414</v>
      </c>
    </row>
    <row r="962" spans="3:11" ht="15.75" thickBot="1">
      <c r="C962" s="141"/>
      <c r="D962" s="305"/>
      <c r="E962" s="306"/>
      <c r="F962" s="99">
        <f t="shared" si="44"/>
        <v>0</v>
      </c>
      <c r="G962" s="156"/>
      <c r="H962" s="142"/>
      <c r="I962" s="126" t="e">
        <f>VLOOKUP(H962,Presupuesto!$B$11:$C$565,2,0)</f>
        <v>#N/A</v>
      </c>
      <c r="J962" s="100" t="str">
        <f>$J$20</f>
        <v>Docencia y Profesorado Universitario</v>
      </c>
      <c r="K962" s="118" t="s">
        <v>396</v>
      </c>
    </row>
    <row r="964" spans="3:11" ht="15.75" thickBot="1"/>
    <row r="965" spans="3:11" ht="15.75" thickBot="1">
      <c r="C965" s="151" t="s">
        <v>53</v>
      </c>
      <c r="D965" s="102">
        <f>SUM(F972:F1006)</f>
        <v>248000</v>
      </c>
      <c r="F965" s="69"/>
      <c r="G965" s="73"/>
      <c r="H965" s="69"/>
      <c r="I965" s="69"/>
    </row>
    <row r="966" spans="3:11">
      <c r="C966" s="69"/>
      <c r="D966" s="31"/>
      <c r="E966" s="87"/>
      <c r="F966" s="87"/>
      <c r="G966" s="87"/>
      <c r="H966" s="70"/>
      <c r="I966" s="70"/>
      <c r="J966" s="70"/>
      <c r="K966" s="106"/>
    </row>
    <row r="967" spans="3:11">
      <c r="C967" s="69"/>
      <c r="D967" s="31"/>
      <c r="E967" s="87"/>
      <c r="F967" s="87"/>
      <c r="G967" s="87"/>
      <c r="H967" s="70"/>
      <c r="I967" s="70"/>
      <c r="J967" s="70"/>
      <c r="K967" s="106"/>
    </row>
    <row r="968" spans="3:11" ht="15.75">
      <c r="C968" s="199" t="s">
        <v>394</v>
      </c>
      <c r="D968" s="200" t="s">
        <v>2385</v>
      </c>
      <c r="E968" s="87"/>
      <c r="F968" s="87"/>
      <c r="G968" s="87"/>
      <c r="H968" s="70"/>
      <c r="I968" s="70"/>
      <c r="J968" s="70"/>
      <c r="K968" s="106"/>
    </row>
    <row r="969" spans="3:11" ht="18.75">
      <c r="C969" s="203" t="str">
        <f>IFERROR(VLOOKUP(D968,'Desarrollo e Innov. Curricular'!$G:$H,2,FALSE),IFERROR(VLOOKUP(D968,'Investigación Científica'!$G:$H,2,FALSE),IFERROR(VLOOKUP(D968,'Vinculación Univ. Sociedad'!$G:$H,2,FALSE),IFERROR(VLOOKUP(D968,'Docencia y Profesorado Universi'!$G:$H,2,FALSE),IFERROR(VLOOKUP(D968,'Estudiantes y Graduados'!$G:$H,2,FALSE),IFERROR(VLOOKUP(D968,'10Gestion Administrativa'!$G:$H,2,FALSE),IFERROR(VLOOKUP(D968,'Gestión Académica'!$G:$H,2,FALSE),IFERROR(VLOOKUP(D968,'Aseguramiento de la Calidad'!$G:$H,2,FALSE),IFERROR(VLOOKUP(D968,'Gestión del Conocimiento'!$G:$H,2,FALSE),IFERROR(VLOOKUP(D968,'Gobernabilidad y Procesos...'!$G:$H,2,FALSE),IFERROR(VLOOKUP(D968,'Gestión del Talento Humano'!$G:$H,2,FALSE),IFERROR(VLOOKUP(D968,'Internacionalización de la E.S.'!$G:$H,2,FALSE),IFERROR(VLOOKUP(D968,'Cultura de Innovación Insti...'!$G:$H,2,FALSE),VLOOKUP(D968,'Lo Esencial de la Reforma Univ.'!$G:$H,2,0))))))))))))))</f>
        <v>2. Instituir la Semana de la identidad  e interculturalidad.</v>
      </c>
      <c r="D969" s="31"/>
      <c r="E969" s="87"/>
      <c r="F969" s="87"/>
      <c r="G969" s="87"/>
      <c r="H969" s="70"/>
      <c r="I969" s="70"/>
      <c r="J969" s="70"/>
      <c r="K969" s="106"/>
    </row>
    <row r="970" spans="3:11" ht="15.75" thickBot="1">
      <c r="F970" s="87"/>
      <c r="G970" s="70"/>
      <c r="H970" s="70"/>
      <c r="I970" s="70"/>
    </row>
    <row r="971" spans="3:11" ht="30.75" thickBot="1">
      <c r="C971" s="123" t="s">
        <v>44</v>
      </c>
      <c r="D971" s="123" t="s">
        <v>55</v>
      </c>
      <c r="E971" s="130" t="s">
        <v>57</v>
      </c>
      <c r="F971" s="129" t="s">
        <v>27</v>
      </c>
      <c r="G971" s="127" t="s">
        <v>133</v>
      </c>
      <c r="H971" s="130" t="s">
        <v>46</v>
      </c>
      <c r="I971" s="127" t="s">
        <v>134</v>
      </c>
      <c r="J971" s="127" t="s">
        <v>412</v>
      </c>
      <c r="K971" s="127" t="s">
        <v>413</v>
      </c>
    </row>
    <row r="972" spans="3:11">
      <c r="C972" s="215" t="s">
        <v>443</v>
      </c>
      <c r="D972" s="301"/>
      <c r="E972" s="302">
        <f>HLOOKUP(C972,$AH$2:$BU$3,2,0)</f>
        <v>620</v>
      </c>
      <c r="F972" s="91">
        <f t="shared" ref="F972:F1006" si="46">D972*E972</f>
        <v>0</v>
      </c>
      <c r="G972" s="155"/>
      <c r="H972" s="136"/>
      <c r="I972" s="124" t="e">
        <f>VLOOKUP(H972,Presupuesto!$B$11:$C$565,2,0)</f>
        <v>#N/A</v>
      </c>
      <c r="J972" s="213" t="s">
        <v>1372</v>
      </c>
      <c r="K972" s="92" t="s">
        <v>396</v>
      </c>
    </row>
    <row r="973" spans="3:11">
      <c r="C973" s="135" t="s">
        <v>2253</v>
      </c>
      <c r="D973" s="303">
        <v>1</v>
      </c>
      <c r="E973" s="304">
        <v>150000</v>
      </c>
      <c r="F973" s="91">
        <f t="shared" si="46"/>
        <v>150000</v>
      </c>
      <c r="G973" s="155" t="s">
        <v>131</v>
      </c>
      <c r="H973" s="136" t="s">
        <v>798</v>
      </c>
      <c r="I973" s="124" t="str">
        <f>VLOOKUP(H973,Presupuesto!$B$11:$C$565,2,0)</f>
        <v>ALIMENTOS B EBIDAS PARA PERSONAS</v>
      </c>
      <c r="J973" s="92" t="s">
        <v>1375</v>
      </c>
      <c r="K973" s="92" t="s">
        <v>403</v>
      </c>
    </row>
    <row r="974" spans="3:11">
      <c r="C974" s="135" t="s">
        <v>2227</v>
      </c>
      <c r="D974" s="303">
        <v>1</v>
      </c>
      <c r="E974" s="304">
        <v>38000</v>
      </c>
      <c r="F974" s="91">
        <f t="shared" si="46"/>
        <v>38000</v>
      </c>
      <c r="G974" s="155" t="s">
        <v>131</v>
      </c>
      <c r="H974" s="136" t="s">
        <v>667</v>
      </c>
      <c r="I974" s="124" t="str">
        <f>VLOOKUP(H974,Presupuesto!$B$11:$C$565,2,0)</f>
        <v>OTROS ALQUILERES</v>
      </c>
      <c r="J974" s="92" t="s">
        <v>1375</v>
      </c>
      <c r="K974" s="92" t="s">
        <v>403</v>
      </c>
    </row>
    <row r="975" spans="3:11">
      <c r="C975" s="135" t="s">
        <v>2086</v>
      </c>
      <c r="D975" s="303">
        <v>1</v>
      </c>
      <c r="E975" s="304">
        <v>20000</v>
      </c>
      <c r="F975" s="91">
        <f t="shared" si="46"/>
        <v>20000</v>
      </c>
      <c r="G975" s="155" t="s">
        <v>131</v>
      </c>
      <c r="H975" s="136" t="s">
        <v>723</v>
      </c>
      <c r="I975" s="124" t="str">
        <f>VLOOKUP(H975,Presupuesto!$B$11:$C$565,2,0)</f>
        <v>SERVICIOS DE IMPRENTA PUBLIC.Y REPRODUCCION</v>
      </c>
      <c r="J975" s="92" t="s">
        <v>1375</v>
      </c>
      <c r="K975" s="92" t="s">
        <v>403</v>
      </c>
    </row>
    <row r="976" spans="3:11">
      <c r="C976" s="135" t="s">
        <v>2255</v>
      </c>
      <c r="D976" s="303">
        <v>1</v>
      </c>
      <c r="E976" s="304">
        <v>20000</v>
      </c>
      <c r="F976" s="91">
        <f t="shared" si="46"/>
        <v>20000</v>
      </c>
      <c r="G976" s="155" t="s">
        <v>131</v>
      </c>
      <c r="H976" s="136" t="s">
        <v>786</v>
      </c>
      <c r="I976" s="124" t="str">
        <f>VLOOKUP(H976,Presupuesto!$B$11:$C$565,2,0)</f>
        <v>SERVICIOS CEREMONIAL Y PROTOCOLO</v>
      </c>
      <c r="J976" s="92" t="s">
        <v>1375</v>
      </c>
      <c r="K976" s="92" t="s">
        <v>403</v>
      </c>
    </row>
    <row r="977" spans="3:11">
      <c r="C977" s="135" t="s">
        <v>2791</v>
      </c>
      <c r="D977" s="303">
        <v>1</v>
      </c>
      <c r="E977" s="304">
        <v>20000</v>
      </c>
      <c r="F977" s="91">
        <f t="shared" si="46"/>
        <v>20000</v>
      </c>
      <c r="G977" s="155" t="s">
        <v>131</v>
      </c>
      <c r="H977" s="136" t="s">
        <v>723</v>
      </c>
      <c r="I977" s="124" t="str">
        <f>VLOOKUP(H977,Presupuesto!$B$11:$C$565,2,0)</f>
        <v>SERVICIOS DE IMPRENTA PUBLIC.Y REPRODUCCION</v>
      </c>
      <c r="J977" s="92" t="s">
        <v>1375</v>
      </c>
      <c r="K977" s="92" t="s">
        <v>403</v>
      </c>
    </row>
    <row r="978" spans="3:11">
      <c r="C978" s="135"/>
      <c r="D978" s="303"/>
      <c r="E978" s="304"/>
      <c r="F978" s="91">
        <f t="shared" si="46"/>
        <v>0</v>
      </c>
      <c r="G978" s="155"/>
      <c r="H978" s="136"/>
      <c r="I978" s="124" t="e">
        <f>VLOOKUP(H978,Presupuesto!$B$11:$C$565,2,0)</f>
        <v>#N/A</v>
      </c>
      <c r="J978" s="92" t="str">
        <f t="shared" ref="J978:J1005" si="47">$J$17</f>
        <v>Docencia y Profesorado Universitario</v>
      </c>
      <c r="K978" s="92" t="s">
        <v>414</v>
      </c>
    </row>
    <row r="979" spans="3:11">
      <c r="C979" s="135"/>
      <c r="D979" s="303"/>
      <c r="E979" s="304"/>
      <c r="F979" s="91">
        <f t="shared" si="46"/>
        <v>0</v>
      </c>
      <c r="G979" s="155"/>
      <c r="H979" s="136"/>
      <c r="I979" s="124" t="e">
        <f>VLOOKUP(H979,Presupuesto!$B$11:$C$565,2,0)</f>
        <v>#N/A</v>
      </c>
      <c r="J979" s="92" t="str">
        <f t="shared" si="47"/>
        <v>Docencia y Profesorado Universitario</v>
      </c>
      <c r="K979" s="92" t="s">
        <v>414</v>
      </c>
    </row>
    <row r="980" spans="3:11">
      <c r="C980" s="135"/>
      <c r="D980" s="303"/>
      <c r="E980" s="304"/>
      <c r="F980" s="91">
        <f t="shared" si="46"/>
        <v>0</v>
      </c>
      <c r="G980" s="155"/>
      <c r="H980" s="136"/>
      <c r="I980" s="124" t="e">
        <f>VLOOKUP(H980,Presupuesto!$B$11:$C$565,2,0)</f>
        <v>#N/A</v>
      </c>
      <c r="J980" s="92" t="str">
        <f t="shared" si="47"/>
        <v>Docencia y Profesorado Universitario</v>
      </c>
      <c r="K980" s="92" t="s">
        <v>414</v>
      </c>
    </row>
    <row r="981" spans="3:11">
      <c r="C981" s="135"/>
      <c r="D981" s="303"/>
      <c r="E981" s="304"/>
      <c r="F981" s="91">
        <f t="shared" si="46"/>
        <v>0</v>
      </c>
      <c r="G981" s="155"/>
      <c r="H981" s="136"/>
      <c r="I981" s="124" t="e">
        <f>VLOOKUP(H981,Presupuesto!$B$11:$C$565,2,0)</f>
        <v>#N/A</v>
      </c>
      <c r="J981" s="92" t="str">
        <f t="shared" si="47"/>
        <v>Docencia y Profesorado Universitario</v>
      </c>
      <c r="K981" s="92" t="s">
        <v>414</v>
      </c>
    </row>
    <row r="982" spans="3:11">
      <c r="C982" s="135"/>
      <c r="D982" s="303"/>
      <c r="E982" s="304"/>
      <c r="F982" s="91">
        <f t="shared" si="46"/>
        <v>0</v>
      </c>
      <c r="G982" s="155"/>
      <c r="H982" s="136"/>
      <c r="I982" s="124" t="e">
        <f>VLOOKUP(H982,Presupuesto!$B$11:$C$565,2,0)</f>
        <v>#N/A</v>
      </c>
      <c r="J982" s="92" t="str">
        <f t="shared" si="47"/>
        <v>Docencia y Profesorado Universitario</v>
      </c>
      <c r="K982" s="92" t="s">
        <v>414</v>
      </c>
    </row>
    <row r="983" spans="3:11">
      <c r="C983" s="135"/>
      <c r="D983" s="303"/>
      <c r="E983" s="304"/>
      <c r="F983" s="91">
        <f t="shared" si="46"/>
        <v>0</v>
      </c>
      <c r="G983" s="155"/>
      <c r="H983" s="136"/>
      <c r="I983" s="124" t="e">
        <f>VLOOKUP(H983,Presupuesto!$B$11:$C$565,2,0)</f>
        <v>#N/A</v>
      </c>
      <c r="J983" s="92" t="str">
        <f t="shared" si="47"/>
        <v>Docencia y Profesorado Universitario</v>
      </c>
      <c r="K983" s="92" t="s">
        <v>414</v>
      </c>
    </row>
    <row r="984" spans="3:11">
      <c r="C984" s="135"/>
      <c r="D984" s="303"/>
      <c r="E984" s="304"/>
      <c r="F984" s="91">
        <f t="shared" si="46"/>
        <v>0</v>
      </c>
      <c r="G984" s="155"/>
      <c r="H984" s="136"/>
      <c r="I984" s="124" t="e">
        <f>VLOOKUP(H984,Presupuesto!$B$11:$C$565,2,0)</f>
        <v>#N/A</v>
      </c>
      <c r="J984" s="92" t="str">
        <f t="shared" si="47"/>
        <v>Docencia y Profesorado Universitario</v>
      </c>
      <c r="K984" s="92" t="s">
        <v>414</v>
      </c>
    </row>
    <row r="985" spans="3:11">
      <c r="C985" s="135"/>
      <c r="D985" s="303"/>
      <c r="E985" s="304"/>
      <c r="F985" s="91">
        <f t="shared" si="46"/>
        <v>0</v>
      </c>
      <c r="G985" s="155"/>
      <c r="H985" s="136"/>
      <c r="I985" s="124" t="e">
        <f>VLOOKUP(H985,Presupuesto!$B$11:$C$565,2,0)</f>
        <v>#N/A</v>
      </c>
      <c r="J985" s="92" t="str">
        <f t="shared" si="47"/>
        <v>Docencia y Profesorado Universitario</v>
      </c>
      <c r="K985" s="92" t="s">
        <v>414</v>
      </c>
    </row>
    <row r="986" spans="3:11">
      <c r="C986" s="135"/>
      <c r="D986" s="303"/>
      <c r="E986" s="304"/>
      <c r="F986" s="91">
        <f t="shared" si="46"/>
        <v>0</v>
      </c>
      <c r="G986" s="155"/>
      <c r="H986" s="136"/>
      <c r="I986" s="124" t="e">
        <f>VLOOKUP(H986,Presupuesto!$B$11:$C$565,2,0)</f>
        <v>#N/A</v>
      </c>
      <c r="J986" s="92" t="str">
        <f t="shared" si="47"/>
        <v>Docencia y Profesorado Universitario</v>
      </c>
      <c r="K986" s="92" t="s">
        <v>414</v>
      </c>
    </row>
    <row r="987" spans="3:11">
      <c r="C987" s="135"/>
      <c r="D987" s="303"/>
      <c r="E987" s="304"/>
      <c r="F987" s="91">
        <f t="shared" si="46"/>
        <v>0</v>
      </c>
      <c r="G987" s="155"/>
      <c r="H987" s="136"/>
      <c r="I987" s="124" t="e">
        <f>VLOOKUP(H987,Presupuesto!$B$11:$C$565,2,0)</f>
        <v>#N/A</v>
      </c>
      <c r="J987" s="92" t="str">
        <f t="shared" si="47"/>
        <v>Docencia y Profesorado Universitario</v>
      </c>
      <c r="K987" s="92" t="s">
        <v>414</v>
      </c>
    </row>
    <row r="988" spans="3:11">
      <c r="C988" s="135"/>
      <c r="D988" s="303"/>
      <c r="E988" s="304"/>
      <c r="F988" s="91">
        <f t="shared" si="46"/>
        <v>0</v>
      </c>
      <c r="G988" s="155"/>
      <c r="H988" s="136"/>
      <c r="I988" s="124" t="e">
        <f>VLOOKUP(H988,Presupuesto!$B$11:$C$565,2,0)</f>
        <v>#N/A</v>
      </c>
      <c r="J988" s="92" t="str">
        <f t="shared" si="47"/>
        <v>Docencia y Profesorado Universitario</v>
      </c>
      <c r="K988" s="92" t="s">
        <v>414</v>
      </c>
    </row>
    <row r="989" spans="3:11">
      <c r="C989" s="135"/>
      <c r="D989" s="303"/>
      <c r="E989" s="304"/>
      <c r="F989" s="91">
        <f t="shared" si="46"/>
        <v>0</v>
      </c>
      <c r="G989" s="155"/>
      <c r="H989" s="136"/>
      <c r="I989" s="124" t="e">
        <f>VLOOKUP(H989,Presupuesto!$B$11:$C$565,2,0)</f>
        <v>#N/A</v>
      </c>
      <c r="J989" s="92" t="str">
        <f t="shared" si="47"/>
        <v>Docencia y Profesorado Universitario</v>
      </c>
      <c r="K989" s="92" t="s">
        <v>414</v>
      </c>
    </row>
    <row r="990" spans="3:11">
      <c r="C990" s="135"/>
      <c r="D990" s="303"/>
      <c r="E990" s="304"/>
      <c r="F990" s="91">
        <f t="shared" si="46"/>
        <v>0</v>
      </c>
      <c r="G990" s="155"/>
      <c r="H990" s="136"/>
      <c r="I990" s="124" t="e">
        <f>VLOOKUP(H990,Presupuesto!$B$11:$C$565,2,0)</f>
        <v>#N/A</v>
      </c>
      <c r="J990" s="92" t="str">
        <f t="shared" si="47"/>
        <v>Docencia y Profesorado Universitario</v>
      </c>
      <c r="K990" s="92" t="s">
        <v>414</v>
      </c>
    </row>
    <row r="991" spans="3:11">
      <c r="C991" s="135"/>
      <c r="D991" s="303"/>
      <c r="E991" s="304"/>
      <c r="F991" s="91">
        <f t="shared" si="46"/>
        <v>0</v>
      </c>
      <c r="G991" s="155"/>
      <c r="H991" s="136"/>
      <c r="I991" s="124" t="e">
        <f>VLOOKUP(H991,Presupuesto!$B$11:$C$565,2,0)</f>
        <v>#N/A</v>
      </c>
      <c r="J991" s="92" t="str">
        <f t="shared" si="47"/>
        <v>Docencia y Profesorado Universitario</v>
      </c>
      <c r="K991" s="92" t="s">
        <v>414</v>
      </c>
    </row>
    <row r="992" spans="3:11">
      <c r="C992" s="135"/>
      <c r="D992" s="303"/>
      <c r="E992" s="304"/>
      <c r="F992" s="91">
        <f t="shared" si="46"/>
        <v>0</v>
      </c>
      <c r="G992" s="155"/>
      <c r="H992" s="136"/>
      <c r="I992" s="124" t="e">
        <f>VLOOKUP(H992,Presupuesto!$B$11:$C$565,2,0)</f>
        <v>#N/A</v>
      </c>
      <c r="J992" s="92" t="str">
        <f t="shared" si="47"/>
        <v>Docencia y Profesorado Universitario</v>
      </c>
      <c r="K992" s="92" t="s">
        <v>414</v>
      </c>
    </row>
    <row r="993" spans="3:11">
      <c r="C993" s="135"/>
      <c r="D993" s="303"/>
      <c r="E993" s="304"/>
      <c r="F993" s="91">
        <f t="shared" si="46"/>
        <v>0</v>
      </c>
      <c r="G993" s="155"/>
      <c r="H993" s="136"/>
      <c r="I993" s="124" t="e">
        <f>VLOOKUP(H993,Presupuesto!$B$11:$C$565,2,0)</f>
        <v>#N/A</v>
      </c>
      <c r="J993" s="92" t="str">
        <f t="shared" si="47"/>
        <v>Docencia y Profesorado Universitario</v>
      </c>
      <c r="K993" s="92" t="s">
        <v>414</v>
      </c>
    </row>
    <row r="994" spans="3:11">
      <c r="C994" s="137"/>
      <c r="D994" s="303"/>
      <c r="E994" s="304"/>
      <c r="F994" s="91">
        <f t="shared" si="46"/>
        <v>0</v>
      </c>
      <c r="G994" s="155"/>
      <c r="H994" s="138"/>
      <c r="I994" s="124" t="e">
        <f>VLOOKUP(H994,Presupuesto!$B$11:$C$565,2,0)</f>
        <v>#N/A</v>
      </c>
      <c r="J994" s="92" t="str">
        <f t="shared" si="47"/>
        <v>Docencia y Profesorado Universitario</v>
      </c>
      <c r="K994" s="92" t="s">
        <v>414</v>
      </c>
    </row>
    <row r="995" spans="3:11">
      <c r="C995" s="137"/>
      <c r="D995" s="303"/>
      <c r="E995" s="304"/>
      <c r="F995" s="91">
        <f t="shared" si="46"/>
        <v>0</v>
      </c>
      <c r="G995" s="155"/>
      <c r="H995" s="138"/>
      <c r="I995" s="124" t="e">
        <f>VLOOKUP(H995,Presupuesto!$B$11:$C$565,2,0)</f>
        <v>#N/A</v>
      </c>
      <c r="J995" s="92" t="str">
        <f t="shared" si="47"/>
        <v>Docencia y Profesorado Universitario</v>
      </c>
      <c r="K995" s="92" t="s">
        <v>414</v>
      </c>
    </row>
    <row r="996" spans="3:11">
      <c r="C996" s="137"/>
      <c r="D996" s="303"/>
      <c r="E996" s="304"/>
      <c r="F996" s="91">
        <f t="shared" si="46"/>
        <v>0</v>
      </c>
      <c r="G996" s="155"/>
      <c r="H996" s="138"/>
      <c r="I996" s="124" t="e">
        <f>VLOOKUP(H996,Presupuesto!$B$11:$C$565,2,0)</f>
        <v>#N/A</v>
      </c>
      <c r="J996" s="92" t="str">
        <f t="shared" si="47"/>
        <v>Docencia y Profesorado Universitario</v>
      </c>
      <c r="K996" s="92" t="s">
        <v>414</v>
      </c>
    </row>
    <row r="997" spans="3:11">
      <c r="C997" s="137"/>
      <c r="D997" s="303"/>
      <c r="E997" s="304"/>
      <c r="F997" s="91">
        <f t="shared" si="46"/>
        <v>0</v>
      </c>
      <c r="G997" s="155"/>
      <c r="H997" s="138"/>
      <c r="I997" s="124" t="e">
        <f>VLOOKUP(H997,Presupuesto!$B$11:$C$565,2,0)</f>
        <v>#N/A</v>
      </c>
      <c r="J997" s="92" t="str">
        <f t="shared" si="47"/>
        <v>Docencia y Profesorado Universitario</v>
      </c>
      <c r="K997" s="92" t="s">
        <v>414</v>
      </c>
    </row>
    <row r="998" spans="3:11">
      <c r="C998" s="137"/>
      <c r="D998" s="303"/>
      <c r="E998" s="304"/>
      <c r="F998" s="91">
        <f t="shared" si="46"/>
        <v>0</v>
      </c>
      <c r="G998" s="155"/>
      <c r="H998" s="138"/>
      <c r="I998" s="124" t="e">
        <f>VLOOKUP(H998,Presupuesto!$B$11:$C$565,2,0)</f>
        <v>#N/A</v>
      </c>
      <c r="J998" s="92" t="str">
        <f t="shared" si="47"/>
        <v>Docencia y Profesorado Universitario</v>
      </c>
      <c r="K998" s="92" t="s">
        <v>414</v>
      </c>
    </row>
    <row r="999" spans="3:11">
      <c r="C999" s="137"/>
      <c r="D999" s="303"/>
      <c r="E999" s="304"/>
      <c r="F999" s="91">
        <f t="shared" si="46"/>
        <v>0</v>
      </c>
      <c r="G999" s="155"/>
      <c r="H999" s="138"/>
      <c r="I999" s="124" t="e">
        <f>VLOOKUP(H999,Presupuesto!$B$11:$C$565,2,0)</f>
        <v>#N/A</v>
      </c>
      <c r="J999" s="92" t="str">
        <f t="shared" si="47"/>
        <v>Docencia y Profesorado Universitario</v>
      </c>
      <c r="K999" s="92" t="s">
        <v>414</v>
      </c>
    </row>
    <row r="1000" spans="3:11">
      <c r="C1000" s="137"/>
      <c r="D1000" s="303"/>
      <c r="E1000" s="304"/>
      <c r="F1000" s="91">
        <f t="shared" si="46"/>
        <v>0</v>
      </c>
      <c r="G1000" s="155"/>
      <c r="H1000" s="138"/>
      <c r="I1000" s="124" t="e">
        <f>VLOOKUP(H1000,Presupuesto!$B$11:$C$565,2,0)</f>
        <v>#N/A</v>
      </c>
      <c r="J1000" s="92" t="str">
        <f t="shared" si="47"/>
        <v>Docencia y Profesorado Universitario</v>
      </c>
      <c r="K1000" s="92" t="s">
        <v>414</v>
      </c>
    </row>
    <row r="1001" spans="3:11">
      <c r="C1001" s="137"/>
      <c r="D1001" s="303"/>
      <c r="E1001" s="304"/>
      <c r="F1001" s="91">
        <f t="shared" si="46"/>
        <v>0</v>
      </c>
      <c r="G1001" s="155"/>
      <c r="H1001" s="138"/>
      <c r="I1001" s="124" t="e">
        <f>VLOOKUP(H1001,Presupuesto!$B$11:$C$565,2,0)</f>
        <v>#N/A</v>
      </c>
      <c r="J1001" s="92" t="str">
        <f t="shared" si="47"/>
        <v>Docencia y Profesorado Universitario</v>
      </c>
      <c r="K1001" s="92" t="s">
        <v>414</v>
      </c>
    </row>
    <row r="1002" spans="3:11">
      <c r="C1002" s="139"/>
      <c r="D1002" s="303"/>
      <c r="E1002" s="304"/>
      <c r="F1002" s="91">
        <f t="shared" si="46"/>
        <v>0</v>
      </c>
      <c r="G1002" s="155"/>
      <c r="H1002" s="140"/>
      <c r="I1002" s="124" t="e">
        <f>VLOOKUP(H1002,Presupuesto!$B$11:$C$565,2,0)</f>
        <v>#N/A</v>
      </c>
      <c r="J1002" s="92" t="str">
        <f t="shared" si="47"/>
        <v>Docencia y Profesorado Universitario</v>
      </c>
      <c r="K1002" s="92" t="s">
        <v>405</v>
      </c>
    </row>
    <row r="1003" spans="3:11">
      <c r="C1003" s="139"/>
      <c r="D1003" s="303"/>
      <c r="E1003" s="304"/>
      <c r="F1003" s="91">
        <f t="shared" si="46"/>
        <v>0</v>
      </c>
      <c r="G1003" s="155"/>
      <c r="H1003" s="140"/>
      <c r="I1003" s="124" t="e">
        <f>VLOOKUP(H1003,Presupuesto!$B$11:$C$565,2,0)</f>
        <v>#N/A</v>
      </c>
      <c r="J1003" s="92" t="str">
        <f t="shared" si="47"/>
        <v>Docencia y Profesorado Universitario</v>
      </c>
      <c r="K1003" s="92" t="s">
        <v>414</v>
      </c>
    </row>
    <row r="1004" spans="3:11">
      <c r="C1004" s="139"/>
      <c r="D1004" s="303"/>
      <c r="E1004" s="304"/>
      <c r="F1004" s="91">
        <f t="shared" si="46"/>
        <v>0</v>
      </c>
      <c r="G1004" s="155"/>
      <c r="H1004" s="140"/>
      <c r="I1004" s="124" t="e">
        <f>VLOOKUP(H1004,Presupuesto!$B$11:$C$565,2,0)</f>
        <v>#N/A</v>
      </c>
      <c r="J1004" s="92" t="str">
        <f t="shared" si="47"/>
        <v>Docencia y Profesorado Universitario</v>
      </c>
      <c r="K1004" s="92" t="s">
        <v>414</v>
      </c>
    </row>
    <row r="1005" spans="3:11">
      <c r="C1005" s="139"/>
      <c r="D1005" s="303"/>
      <c r="E1005" s="304"/>
      <c r="F1005" s="91">
        <f t="shared" si="46"/>
        <v>0</v>
      </c>
      <c r="G1005" s="155"/>
      <c r="H1005" s="140"/>
      <c r="I1005" s="124" t="e">
        <f>VLOOKUP(H1005,Presupuesto!$B$11:$C$565,2,0)</f>
        <v>#N/A</v>
      </c>
      <c r="J1005" s="92" t="str">
        <f t="shared" si="47"/>
        <v>Docencia y Profesorado Universitario</v>
      </c>
      <c r="K1005" s="92" t="s">
        <v>414</v>
      </c>
    </row>
    <row r="1006" spans="3:11" ht="15.75" thickBot="1">
      <c r="C1006" s="141"/>
      <c r="D1006" s="305"/>
      <c r="E1006" s="306"/>
      <c r="F1006" s="99">
        <f t="shared" si="46"/>
        <v>0</v>
      </c>
      <c r="G1006" s="156"/>
      <c r="H1006" s="142"/>
      <c r="I1006" s="126" t="e">
        <f>VLOOKUP(H1006,Presupuesto!$B$11:$C$565,2,0)</f>
        <v>#N/A</v>
      </c>
      <c r="J1006" s="100" t="str">
        <f>$J$20</f>
        <v>Docencia y Profesorado Universitario</v>
      </c>
      <c r="K1006" s="118" t="s">
        <v>396</v>
      </c>
    </row>
    <row r="1008" spans="3:11" ht="15.75" thickBot="1"/>
    <row r="1009" spans="3:11" ht="15.75" thickBot="1">
      <c r="C1009" s="151" t="s">
        <v>53</v>
      </c>
      <c r="D1009" s="102">
        <f>SUM(F1016:F1050)</f>
        <v>24000</v>
      </c>
      <c r="F1009" s="69"/>
      <c r="G1009" s="73"/>
      <c r="H1009" s="69"/>
      <c r="I1009" s="69"/>
    </row>
    <row r="1010" spans="3:11">
      <c r="C1010" s="69"/>
      <c r="D1010" s="31"/>
      <c r="E1010" s="87"/>
      <c r="F1010" s="87"/>
      <c r="G1010" s="87"/>
      <c r="H1010" s="70"/>
      <c r="I1010" s="70"/>
      <c r="J1010" s="70"/>
      <c r="K1010" s="106"/>
    </row>
    <row r="1011" spans="3:11">
      <c r="C1011" s="69"/>
      <c r="D1011" s="31"/>
      <c r="E1011" s="87"/>
      <c r="F1011" s="87"/>
      <c r="G1011" s="87"/>
      <c r="H1011" s="70"/>
      <c r="I1011" s="70"/>
      <c r="J1011" s="70"/>
      <c r="K1011" s="106"/>
    </row>
    <row r="1012" spans="3:11" ht="15.75">
      <c r="C1012" s="199" t="s">
        <v>394</v>
      </c>
      <c r="D1012" s="200" t="s">
        <v>2371</v>
      </c>
      <c r="E1012" s="87"/>
      <c r="F1012" s="87"/>
      <c r="G1012" s="87"/>
      <c r="H1012" s="70"/>
      <c r="I1012" s="70"/>
      <c r="J1012" s="70"/>
      <c r="K1012" s="106"/>
    </row>
    <row r="1013" spans="3:11" ht="18.75">
      <c r="C1013" s="203" t="str">
        <f>IFERROR(VLOOKUP(D1012,'Desarrollo e Innov. Curricular'!$G:$H,2,FALSE),IFERROR(VLOOKUP(D1012,'Investigación Científica'!$G:$H,2,FALSE),IFERROR(VLOOKUP(D1012,'Vinculación Univ. Sociedad'!$G:$H,2,FALSE),IFERROR(VLOOKUP(D1012,'Docencia y Profesorado Universi'!$G:$H,2,FALSE),IFERROR(VLOOKUP(D1012,'Estudiantes y Graduados'!$G:$H,2,FALSE),IFERROR(VLOOKUP(D1012,'10Gestion Administrativa'!$G:$H,2,FALSE),IFERROR(VLOOKUP(D1012,'Gestión Académica'!$G:$H,2,FALSE),IFERROR(VLOOKUP(D1012,'Aseguramiento de la Calidad'!$G:$H,2,FALSE),IFERROR(VLOOKUP(D1012,'Gestión del Conocimiento'!$G:$H,2,FALSE),IFERROR(VLOOKUP(D1012,'Gobernabilidad y Procesos...'!$G:$H,2,FALSE),IFERROR(VLOOKUP(D1012,'Gestión del Talento Humano'!$G:$H,2,FALSE),IFERROR(VLOOKUP(D1012,'Internacionalización de la E.S.'!$G:$H,2,FALSE),IFERROR(VLOOKUP(D1012,'Cultura de Innovación Insti...'!$G:$H,2,FALSE),VLOOKUP(D1012,'Lo Esencial de la Reforma Univ.'!$G:$H,2,0))))))))))))))</f>
        <v>3.Desarrollar el proyecto de equipamiento con formación en el empleo.</v>
      </c>
      <c r="D1013" s="31"/>
      <c r="E1013" s="87"/>
      <c r="F1013" s="87"/>
      <c r="G1013" s="87"/>
      <c r="H1013" s="70"/>
      <c r="I1013" s="70"/>
      <c r="J1013" s="70"/>
      <c r="K1013" s="106"/>
    </row>
    <row r="1014" spans="3:11" ht="15.75" thickBot="1">
      <c r="F1014" s="87"/>
      <c r="G1014" s="70"/>
      <c r="H1014" s="70"/>
      <c r="I1014" s="70"/>
    </row>
    <row r="1015" spans="3:11" ht="30.75" thickBot="1">
      <c r="C1015" s="123" t="s">
        <v>44</v>
      </c>
      <c r="D1015" s="123" t="s">
        <v>55</v>
      </c>
      <c r="E1015" s="130" t="s">
        <v>57</v>
      </c>
      <c r="F1015" s="129" t="s">
        <v>27</v>
      </c>
      <c r="G1015" s="127" t="s">
        <v>133</v>
      </c>
      <c r="H1015" s="130" t="s">
        <v>46</v>
      </c>
      <c r="I1015" s="127" t="s">
        <v>134</v>
      </c>
      <c r="J1015" s="127" t="s">
        <v>412</v>
      </c>
      <c r="K1015" s="127" t="s">
        <v>413</v>
      </c>
    </row>
    <row r="1016" spans="3:11">
      <c r="C1016" s="215" t="s">
        <v>443</v>
      </c>
      <c r="D1016" s="301"/>
      <c r="E1016" s="302">
        <f>HLOOKUP(C1016,$AH$2:$BU$3,2,0)</f>
        <v>620</v>
      </c>
      <c r="F1016" s="91">
        <f t="shared" ref="F1016:F1050" si="48">D1016*E1016</f>
        <v>0</v>
      </c>
      <c r="G1016" s="155"/>
      <c r="H1016" s="136"/>
      <c r="I1016" s="124" t="e">
        <f>VLOOKUP(H1016,Presupuesto!$B$11:$C$565,2,0)</f>
        <v>#N/A</v>
      </c>
      <c r="J1016" s="213" t="s">
        <v>1372</v>
      </c>
      <c r="K1016" s="92" t="s">
        <v>396</v>
      </c>
    </row>
    <row r="1017" spans="3:11">
      <c r="C1017" s="135" t="s">
        <v>2775</v>
      </c>
      <c r="D1017" s="303">
        <v>30</v>
      </c>
      <c r="E1017" s="304">
        <v>800</v>
      </c>
      <c r="F1017" s="91">
        <f t="shared" si="48"/>
        <v>24000</v>
      </c>
      <c r="G1017" s="155" t="s">
        <v>131</v>
      </c>
      <c r="H1017" s="136" t="s">
        <v>831</v>
      </c>
      <c r="I1017" s="124" t="str">
        <f>VLOOKUP(H1017,Presupuesto!$B$11:$C$565,2,0)</f>
        <v>LIBROS REVISTAS Y PERIODICOS</v>
      </c>
      <c r="J1017" s="92" t="s">
        <v>1377</v>
      </c>
      <c r="K1017" s="92" t="s">
        <v>397</v>
      </c>
    </row>
    <row r="1018" spans="3:11">
      <c r="C1018" s="135"/>
      <c r="D1018" s="303"/>
      <c r="E1018" s="304">
        <v>0</v>
      </c>
      <c r="F1018" s="91">
        <f t="shared" si="48"/>
        <v>0</v>
      </c>
      <c r="G1018" s="155"/>
      <c r="H1018" s="136"/>
      <c r="I1018" s="124" t="e">
        <f>VLOOKUP(H1018,Presupuesto!$B$11:$C$565,2,0)</f>
        <v>#N/A</v>
      </c>
      <c r="J1018" s="92" t="s">
        <v>1373</v>
      </c>
      <c r="K1018" s="92" t="s">
        <v>397</v>
      </c>
    </row>
    <row r="1019" spans="3:11">
      <c r="C1019" s="135"/>
      <c r="D1019" s="303"/>
      <c r="E1019" s="304"/>
      <c r="F1019" s="91">
        <f t="shared" si="48"/>
        <v>0</v>
      </c>
      <c r="G1019" s="155"/>
      <c r="H1019" s="136"/>
      <c r="I1019" s="124" t="e">
        <f>VLOOKUP(H1019,Presupuesto!$B$11:$C$565,2,0)</f>
        <v>#N/A</v>
      </c>
      <c r="J1019" s="92" t="str">
        <f t="shared" ref="J1019:J1049" si="49">$J$17</f>
        <v>Docencia y Profesorado Universitario</v>
      </c>
      <c r="K1019" s="92" t="s">
        <v>414</v>
      </c>
    </row>
    <row r="1020" spans="3:11">
      <c r="C1020" s="135"/>
      <c r="D1020" s="303"/>
      <c r="E1020" s="304"/>
      <c r="F1020" s="91">
        <f t="shared" si="48"/>
        <v>0</v>
      </c>
      <c r="G1020" s="155"/>
      <c r="H1020" s="136"/>
      <c r="I1020" s="124" t="e">
        <f>VLOOKUP(H1020,Presupuesto!$B$11:$C$565,2,0)</f>
        <v>#N/A</v>
      </c>
      <c r="J1020" s="92" t="str">
        <f t="shared" si="49"/>
        <v>Docencia y Profesorado Universitario</v>
      </c>
      <c r="K1020" s="92" t="s">
        <v>414</v>
      </c>
    </row>
    <row r="1021" spans="3:11">
      <c r="C1021" s="135"/>
      <c r="D1021" s="303"/>
      <c r="E1021" s="304"/>
      <c r="F1021" s="91">
        <f t="shared" si="48"/>
        <v>0</v>
      </c>
      <c r="G1021" s="155"/>
      <c r="H1021" s="136"/>
      <c r="I1021" s="124" t="e">
        <f>VLOOKUP(H1021,Presupuesto!$B$11:$C$565,2,0)</f>
        <v>#N/A</v>
      </c>
      <c r="J1021" s="92" t="str">
        <f t="shared" si="49"/>
        <v>Docencia y Profesorado Universitario</v>
      </c>
      <c r="K1021" s="92" t="s">
        <v>403</v>
      </c>
    </row>
    <row r="1022" spans="3:11">
      <c r="C1022" s="135"/>
      <c r="D1022" s="303"/>
      <c r="E1022" s="304"/>
      <c r="F1022" s="91">
        <f t="shared" si="48"/>
        <v>0</v>
      </c>
      <c r="G1022" s="155"/>
      <c r="H1022" s="136"/>
      <c r="I1022" s="124" t="e">
        <f>VLOOKUP(H1022,Presupuesto!$B$11:$C$565,2,0)</f>
        <v>#N/A</v>
      </c>
      <c r="J1022" s="92" t="str">
        <f t="shared" si="49"/>
        <v>Docencia y Profesorado Universitario</v>
      </c>
      <c r="K1022" s="92" t="s">
        <v>414</v>
      </c>
    </row>
    <row r="1023" spans="3:11">
      <c r="C1023" s="135"/>
      <c r="D1023" s="303"/>
      <c r="E1023" s="304"/>
      <c r="F1023" s="91">
        <f t="shared" si="48"/>
        <v>0</v>
      </c>
      <c r="G1023" s="155"/>
      <c r="H1023" s="136"/>
      <c r="I1023" s="124" t="e">
        <f>VLOOKUP(H1023,Presupuesto!$B$11:$C$565,2,0)</f>
        <v>#N/A</v>
      </c>
      <c r="J1023" s="92" t="str">
        <f t="shared" si="49"/>
        <v>Docencia y Profesorado Universitario</v>
      </c>
      <c r="K1023" s="92" t="s">
        <v>414</v>
      </c>
    </row>
    <row r="1024" spans="3:11">
      <c r="C1024" s="135"/>
      <c r="D1024" s="303"/>
      <c r="E1024" s="304"/>
      <c r="F1024" s="91">
        <f t="shared" si="48"/>
        <v>0</v>
      </c>
      <c r="G1024" s="155"/>
      <c r="H1024" s="136"/>
      <c r="I1024" s="124" t="e">
        <f>VLOOKUP(H1024,Presupuesto!$B$11:$C$565,2,0)</f>
        <v>#N/A</v>
      </c>
      <c r="J1024" s="92" t="str">
        <f t="shared" si="49"/>
        <v>Docencia y Profesorado Universitario</v>
      </c>
      <c r="K1024" s="92" t="s">
        <v>414</v>
      </c>
    </row>
    <row r="1025" spans="3:11">
      <c r="C1025" s="135"/>
      <c r="D1025" s="303"/>
      <c r="E1025" s="304"/>
      <c r="F1025" s="91">
        <f t="shared" si="48"/>
        <v>0</v>
      </c>
      <c r="G1025" s="155"/>
      <c r="H1025" s="136"/>
      <c r="I1025" s="124" t="e">
        <f>VLOOKUP(H1025,Presupuesto!$B$11:$C$565,2,0)</f>
        <v>#N/A</v>
      </c>
      <c r="J1025" s="92" t="str">
        <f t="shared" si="49"/>
        <v>Docencia y Profesorado Universitario</v>
      </c>
      <c r="K1025" s="92" t="s">
        <v>414</v>
      </c>
    </row>
    <row r="1026" spans="3:11">
      <c r="C1026" s="135"/>
      <c r="D1026" s="303"/>
      <c r="E1026" s="304"/>
      <c r="F1026" s="91">
        <f t="shared" si="48"/>
        <v>0</v>
      </c>
      <c r="G1026" s="155"/>
      <c r="H1026" s="136"/>
      <c r="I1026" s="124" t="e">
        <f>VLOOKUP(H1026,Presupuesto!$B$11:$C$565,2,0)</f>
        <v>#N/A</v>
      </c>
      <c r="J1026" s="92" t="str">
        <f t="shared" si="49"/>
        <v>Docencia y Profesorado Universitario</v>
      </c>
      <c r="K1026" s="92" t="s">
        <v>414</v>
      </c>
    </row>
    <row r="1027" spans="3:11">
      <c r="C1027" s="135"/>
      <c r="D1027" s="303"/>
      <c r="E1027" s="304"/>
      <c r="F1027" s="91">
        <f t="shared" si="48"/>
        <v>0</v>
      </c>
      <c r="G1027" s="155"/>
      <c r="H1027" s="136"/>
      <c r="I1027" s="124" t="e">
        <f>VLOOKUP(H1027,Presupuesto!$B$11:$C$565,2,0)</f>
        <v>#N/A</v>
      </c>
      <c r="J1027" s="92" t="str">
        <f t="shared" si="49"/>
        <v>Docencia y Profesorado Universitario</v>
      </c>
      <c r="K1027" s="92" t="s">
        <v>414</v>
      </c>
    </row>
    <row r="1028" spans="3:11">
      <c r="C1028" s="135"/>
      <c r="D1028" s="303"/>
      <c r="E1028" s="304"/>
      <c r="F1028" s="91">
        <f t="shared" si="48"/>
        <v>0</v>
      </c>
      <c r="G1028" s="155"/>
      <c r="H1028" s="136"/>
      <c r="I1028" s="124" t="e">
        <f>VLOOKUP(H1028,Presupuesto!$B$11:$C$565,2,0)</f>
        <v>#N/A</v>
      </c>
      <c r="J1028" s="92" t="str">
        <f t="shared" si="49"/>
        <v>Docencia y Profesorado Universitario</v>
      </c>
      <c r="K1028" s="92" t="s">
        <v>414</v>
      </c>
    </row>
    <row r="1029" spans="3:11">
      <c r="C1029" s="135"/>
      <c r="D1029" s="303"/>
      <c r="E1029" s="304"/>
      <c r="F1029" s="91">
        <f t="shared" si="48"/>
        <v>0</v>
      </c>
      <c r="G1029" s="155"/>
      <c r="H1029" s="136"/>
      <c r="I1029" s="124" t="e">
        <f>VLOOKUP(H1029,Presupuesto!$B$11:$C$565,2,0)</f>
        <v>#N/A</v>
      </c>
      <c r="J1029" s="92" t="str">
        <f t="shared" si="49"/>
        <v>Docencia y Profesorado Universitario</v>
      </c>
      <c r="K1029" s="92" t="s">
        <v>414</v>
      </c>
    </row>
    <row r="1030" spans="3:11">
      <c r="C1030" s="135"/>
      <c r="D1030" s="303"/>
      <c r="E1030" s="304"/>
      <c r="F1030" s="91">
        <f t="shared" si="48"/>
        <v>0</v>
      </c>
      <c r="G1030" s="155"/>
      <c r="H1030" s="136"/>
      <c r="I1030" s="124" t="e">
        <f>VLOOKUP(H1030,Presupuesto!$B$11:$C$565,2,0)</f>
        <v>#N/A</v>
      </c>
      <c r="J1030" s="92" t="str">
        <f t="shared" si="49"/>
        <v>Docencia y Profesorado Universitario</v>
      </c>
      <c r="K1030" s="92" t="s">
        <v>414</v>
      </c>
    </row>
    <row r="1031" spans="3:11">
      <c r="C1031" s="135"/>
      <c r="D1031" s="303"/>
      <c r="E1031" s="304"/>
      <c r="F1031" s="91">
        <f t="shared" si="48"/>
        <v>0</v>
      </c>
      <c r="G1031" s="155"/>
      <c r="H1031" s="136"/>
      <c r="I1031" s="124" t="e">
        <f>VLOOKUP(H1031,Presupuesto!$B$11:$C$565,2,0)</f>
        <v>#N/A</v>
      </c>
      <c r="J1031" s="92" t="str">
        <f t="shared" si="49"/>
        <v>Docencia y Profesorado Universitario</v>
      </c>
      <c r="K1031" s="92" t="s">
        <v>414</v>
      </c>
    </row>
    <row r="1032" spans="3:11">
      <c r="C1032" s="135"/>
      <c r="D1032" s="303"/>
      <c r="E1032" s="304"/>
      <c r="F1032" s="91">
        <f t="shared" si="48"/>
        <v>0</v>
      </c>
      <c r="G1032" s="155"/>
      <c r="H1032" s="136"/>
      <c r="I1032" s="124" t="e">
        <f>VLOOKUP(H1032,Presupuesto!$B$11:$C$565,2,0)</f>
        <v>#N/A</v>
      </c>
      <c r="J1032" s="92" t="str">
        <f t="shared" si="49"/>
        <v>Docencia y Profesorado Universitario</v>
      </c>
      <c r="K1032" s="92" t="s">
        <v>414</v>
      </c>
    </row>
    <row r="1033" spans="3:11">
      <c r="C1033" s="135"/>
      <c r="D1033" s="303"/>
      <c r="E1033" s="304"/>
      <c r="F1033" s="91">
        <f t="shared" si="48"/>
        <v>0</v>
      </c>
      <c r="G1033" s="155"/>
      <c r="H1033" s="136"/>
      <c r="I1033" s="124" t="e">
        <f>VLOOKUP(H1033,Presupuesto!$B$11:$C$565,2,0)</f>
        <v>#N/A</v>
      </c>
      <c r="J1033" s="92" t="str">
        <f t="shared" si="49"/>
        <v>Docencia y Profesorado Universitario</v>
      </c>
      <c r="K1033" s="92" t="s">
        <v>414</v>
      </c>
    </row>
    <row r="1034" spans="3:11">
      <c r="C1034" s="135"/>
      <c r="D1034" s="303"/>
      <c r="E1034" s="304"/>
      <c r="F1034" s="91">
        <f t="shared" si="48"/>
        <v>0</v>
      </c>
      <c r="G1034" s="155"/>
      <c r="H1034" s="136"/>
      <c r="I1034" s="124" t="e">
        <f>VLOOKUP(H1034,Presupuesto!$B$11:$C$565,2,0)</f>
        <v>#N/A</v>
      </c>
      <c r="J1034" s="92" t="str">
        <f t="shared" si="49"/>
        <v>Docencia y Profesorado Universitario</v>
      </c>
      <c r="K1034" s="92" t="s">
        <v>414</v>
      </c>
    </row>
    <row r="1035" spans="3:11">
      <c r="C1035" s="135"/>
      <c r="D1035" s="303"/>
      <c r="E1035" s="304"/>
      <c r="F1035" s="91">
        <f t="shared" si="48"/>
        <v>0</v>
      </c>
      <c r="G1035" s="155"/>
      <c r="H1035" s="136"/>
      <c r="I1035" s="124" t="e">
        <f>VLOOKUP(H1035,Presupuesto!$B$11:$C$565,2,0)</f>
        <v>#N/A</v>
      </c>
      <c r="J1035" s="92" t="str">
        <f t="shared" si="49"/>
        <v>Docencia y Profesorado Universitario</v>
      </c>
      <c r="K1035" s="92" t="s">
        <v>414</v>
      </c>
    </row>
    <row r="1036" spans="3:11">
      <c r="C1036" s="135"/>
      <c r="D1036" s="303"/>
      <c r="E1036" s="304"/>
      <c r="F1036" s="91">
        <f t="shared" si="48"/>
        <v>0</v>
      </c>
      <c r="G1036" s="155"/>
      <c r="H1036" s="136"/>
      <c r="I1036" s="124" t="e">
        <f>VLOOKUP(H1036,Presupuesto!$B$11:$C$565,2,0)</f>
        <v>#N/A</v>
      </c>
      <c r="J1036" s="92" t="str">
        <f t="shared" si="49"/>
        <v>Docencia y Profesorado Universitario</v>
      </c>
      <c r="K1036" s="92" t="s">
        <v>414</v>
      </c>
    </row>
    <row r="1037" spans="3:11">
      <c r="C1037" s="135"/>
      <c r="D1037" s="303"/>
      <c r="E1037" s="304"/>
      <c r="F1037" s="91">
        <f t="shared" si="48"/>
        <v>0</v>
      </c>
      <c r="G1037" s="155"/>
      <c r="H1037" s="136"/>
      <c r="I1037" s="124" t="e">
        <f>VLOOKUP(H1037,Presupuesto!$B$11:$C$565,2,0)</f>
        <v>#N/A</v>
      </c>
      <c r="J1037" s="92" t="str">
        <f t="shared" si="49"/>
        <v>Docencia y Profesorado Universitario</v>
      </c>
      <c r="K1037" s="92" t="s">
        <v>414</v>
      </c>
    </row>
    <row r="1038" spans="3:11">
      <c r="C1038" s="137"/>
      <c r="D1038" s="303"/>
      <c r="E1038" s="304"/>
      <c r="F1038" s="91">
        <f t="shared" si="48"/>
        <v>0</v>
      </c>
      <c r="G1038" s="155"/>
      <c r="H1038" s="138"/>
      <c r="I1038" s="124" t="e">
        <f>VLOOKUP(H1038,Presupuesto!$B$11:$C$565,2,0)</f>
        <v>#N/A</v>
      </c>
      <c r="J1038" s="92" t="str">
        <f t="shared" si="49"/>
        <v>Docencia y Profesorado Universitario</v>
      </c>
      <c r="K1038" s="92" t="s">
        <v>414</v>
      </c>
    </row>
    <row r="1039" spans="3:11">
      <c r="C1039" s="137"/>
      <c r="D1039" s="303"/>
      <c r="E1039" s="304"/>
      <c r="F1039" s="91">
        <f t="shared" si="48"/>
        <v>0</v>
      </c>
      <c r="G1039" s="155"/>
      <c r="H1039" s="138"/>
      <c r="I1039" s="124" t="e">
        <f>VLOOKUP(H1039,Presupuesto!$B$11:$C$565,2,0)</f>
        <v>#N/A</v>
      </c>
      <c r="J1039" s="92" t="str">
        <f t="shared" si="49"/>
        <v>Docencia y Profesorado Universitario</v>
      </c>
      <c r="K1039" s="92" t="s">
        <v>414</v>
      </c>
    </row>
    <row r="1040" spans="3:11">
      <c r="C1040" s="137"/>
      <c r="D1040" s="303"/>
      <c r="E1040" s="304"/>
      <c r="F1040" s="91">
        <f t="shared" si="48"/>
        <v>0</v>
      </c>
      <c r="G1040" s="155"/>
      <c r="H1040" s="138"/>
      <c r="I1040" s="124" t="e">
        <f>VLOOKUP(H1040,Presupuesto!$B$11:$C$565,2,0)</f>
        <v>#N/A</v>
      </c>
      <c r="J1040" s="92" t="str">
        <f t="shared" si="49"/>
        <v>Docencia y Profesorado Universitario</v>
      </c>
      <c r="K1040" s="92" t="s">
        <v>414</v>
      </c>
    </row>
    <row r="1041" spans="3:11">
      <c r="C1041" s="137"/>
      <c r="D1041" s="303"/>
      <c r="E1041" s="304"/>
      <c r="F1041" s="91">
        <f t="shared" si="48"/>
        <v>0</v>
      </c>
      <c r="G1041" s="155"/>
      <c r="H1041" s="138"/>
      <c r="I1041" s="124" t="e">
        <f>VLOOKUP(H1041,Presupuesto!$B$11:$C$565,2,0)</f>
        <v>#N/A</v>
      </c>
      <c r="J1041" s="92" t="str">
        <f t="shared" si="49"/>
        <v>Docencia y Profesorado Universitario</v>
      </c>
      <c r="K1041" s="92" t="s">
        <v>414</v>
      </c>
    </row>
    <row r="1042" spans="3:11">
      <c r="C1042" s="137"/>
      <c r="D1042" s="303"/>
      <c r="E1042" s="304"/>
      <c r="F1042" s="91">
        <f t="shared" si="48"/>
        <v>0</v>
      </c>
      <c r="G1042" s="155"/>
      <c r="H1042" s="138"/>
      <c r="I1042" s="124" t="e">
        <f>VLOOKUP(H1042,Presupuesto!$B$11:$C$565,2,0)</f>
        <v>#N/A</v>
      </c>
      <c r="J1042" s="92" t="str">
        <f t="shared" si="49"/>
        <v>Docencia y Profesorado Universitario</v>
      </c>
      <c r="K1042" s="92" t="s">
        <v>414</v>
      </c>
    </row>
    <row r="1043" spans="3:11">
      <c r="C1043" s="137"/>
      <c r="D1043" s="303"/>
      <c r="E1043" s="304"/>
      <c r="F1043" s="91">
        <f t="shared" si="48"/>
        <v>0</v>
      </c>
      <c r="G1043" s="155"/>
      <c r="H1043" s="138"/>
      <c r="I1043" s="124" t="e">
        <f>VLOOKUP(H1043,Presupuesto!$B$11:$C$565,2,0)</f>
        <v>#N/A</v>
      </c>
      <c r="J1043" s="92" t="str">
        <f t="shared" si="49"/>
        <v>Docencia y Profesorado Universitario</v>
      </c>
      <c r="K1043" s="92" t="s">
        <v>414</v>
      </c>
    </row>
    <row r="1044" spans="3:11">
      <c r="C1044" s="137"/>
      <c r="D1044" s="303"/>
      <c r="E1044" s="304"/>
      <c r="F1044" s="91">
        <f t="shared" si="48"/>
        <v>0</v>
      </c>
      <c r="G1044" s="155"/>
      <c r="H1044" s="138"/>
      <c r="I1044" s="124" t="e">
        <f>VLOOKUP(H1044,Presupuesto!$B$11:$C$565,2,0)</f>
        <v>#N/A</v>
      </c>
      <c r="J1044" s="92" t="str">
        <f t="shared" si="49"/>
        <v>Docencia y Profesorado Universitario</v>
      </c>
      <c r="K1044" s="92" t="s">
        <v>414</v>
      </c>
    </row>
    <row r="1045" spans="3:11">
      <c r="C1045" s="137"/>
      <c r="D1045" s="303"/>
      <c r="E1045" s="304"/>
      <c r="F1045" s="91">
        <f t="shared" si="48"/>
        <v>0</v>
      </c>
      <c r="G1045" s="155"/>
      <c r="H1045" s="138"/>
      <c r="I1045" s="124" t="e">
        <f>VLOOKUP(H1045,Presupuesto!$B$11:$C$565,2,0)</f>
        <v>#N/A</v>
      </c>
      <c r="J1045" s="92" t="str">
        <f t="shared" si="49"/>
        <v>Docencia y Profesorado Universitario</v>
      </c>
      <c r="K1045" s="92" t="s">
        <v>414</v>
      </c>
    </row>
    <row r="1046" spans="3:11">
      <c r="C1046" s="139"/>
      <c r="D1046" s="303"/>
      <c r="E1046" s="304"/>
      <c r="F1046" s="91">
        <f t="shared" si="48"/>
        <v>0</v>
      </c>
      <c r="G1046" s="155"/>
      <c r="H1046" s="140"/>
      <c r="I1046" s="124" t="e">
        <f>VLOOKUP(H1046,Presupuesto!$B$11:$C$565,2,0)</f>
        <v>#N/A</v>
      </c>
      <c r="J1046" s="92" t="str">
        <f t="shared" si="49"/>
        <v>Docencia y Profesorado Universitario</v>
      </c>
      <c r="K1046" s="92" t="s">
        <v>405</v>
      </c>
    </row>
    <row r="1047" spans="3:11">
      <c r="C1047" s="139"/>
      <c r="D1047" s="303"/>
      <c r="E1047" s="304"/>
      <c r="F1047" s="91">
        <f t="shared" si="48"/>
        <v>0</v>
      </c>
      <c r="G1047" s="155"/>
      <c r="H1047" s="140"/>
      <c r="I1047" s="124" t="e">
        <f>VLOOKUP(H1047,Presupuesto!$B$11:$C$565,2,0)</f>
        <v>#N/A</v>
      </c>
      <c r="J1047" s="92" t="str">
        <f t="shared" si="49"/>
        <v>Docencia y Profesorado Universitario</v>
      </c>
      <c r="K1047" s="92" t="s">
        <v>414</v>
      </c>
    </row>
    <row r="1048" spans="3:11">
      <c r="C1048" s="139"/>
      <c r="D1048" s="303"/>
      <c r="E1048" s="304"/>
      <c r="F1048" s="91">
        <f t="shared" si="48"/>
        <v>0</v>
      </c>
      <c r="G1048" s="155"/>
      <c r="H1048" s="140"/>
      <c r="I1048" s="124" t="e">
        <f>VLOOKUP(H1048,Presupuesto!$B$11:$C$565,2,0)</f>
        <v>#N/A</v>
      </c>
      <c r="J1048" s="92" t="str">
        <f t="shared" si="49"/>
        <v>Docencia y Profesorado Universitario</v>
      </c>
      <c r="K1048" s="92" t="s">
        <v>414</v>
      </c>
    </row>
    <row r="1049" spans="3:11">
      <c r="C1049" s="139"/>
      <c r="D1049" s="303"/>
      <c r="E1049" s="304"/>
      <c r="F1049" s="91">
        <f t="shared" si="48"/>
        <v>0</v>
      </c>
      <c r="G1049" s="155"/>
      <c r="H1049" s="140"/>
      <c r="I1049" s="124" t="e">
        <f>VLOOKUP(H1049,Presupuesto!$B$11:$C$565,2,0)</f>
        <v>#N/A</v>
      </c>
      <c r="J1049" s="92" t="str">
        <f t="shared" si="49"/>
        <v>Docencia y Profesorado Universitario</v>
      </c>
      <c r="K1049" s="92" t="s">
        <v>414</v>
      </c>
    </row>
    <row r="1050" spans="3:11" ht="15.75" thickBot="1">
      <c r="C1050" s="141"/>
      <c r="D1050" s="305"/>
      <c r="E1050" s="306"/>
      <c r="F1050" s="99">
        <f t="shared" si="48"/>
        <v>0</v>
      </c>
      <c r="G1050" s="156"/>
      <c r="H1050" s="142"/>
      <c r="I1050" s="126" t="e">
        <f>VLOOKUP(H1050,Presupuesto!$B$11:$C$565,2,0)</f>
        <v>#N/A</v>
      </c>
      <c r="J1050" s="100" t="str">
        <f>$J$20</f>
        <v>Docencia y Profesorado Universitario</v>
      </c>
      <c r="K1050" s="118" t="s">
        <v>396</v>
      </c>
    </row>
    <row r="1052" spans="3:11" ht="15.75" thickBot="1"/>
    <row r="1053" spans="3:11" ht="15.75" thickBot="1">
      <c r="C1053" s="151" t="s">
        <v>53</v>
      </c>
      <c r="D1053" s="102">
        <f>SUM(F1060:F1094)</f>
        <v>1248000</v>
      </c>
      <c r="F1053" s="69"/>
      <c r="G1053" s="73"/>
      <c r="H1053" s="69"/>
      <c r="I1053" s="69"/>
    </row>
    <row r="1054" spans="3:11">
      <c r="C1054" s="69"/>
      <c r="D1054" s="31"/>
      <c r="E1054" s="87"/>
      <c r="F1054" s="87"/>
      <c r="G1054" s="87"/>
      <c r="H1054" s="70"/>
      <c r="I1054" s="70"/>
      <c r="J1054" s="70"/>
      <c r="K1054" s="106"/>
    </row>
    <row r="1055" spans="3:11">
      <c r="C1055" s="69"/>
      <c r="D1055" s="31"/>
      <c r="E1055" s="87"/>
      <c r="F1055" s="87"/>
      <c r="G1055" s="87"/>
      <c r="H1055" s="70"/>
      <c r="I1055" s="70"/>
      <c r="J1055" s="70"/>
      <c r="K1055" s="106"/>
    </row>
    <row r="1056" spans="3:11" ht="15.75">
      <c r="C1056" s="199" t="s">
        <v>394</v>
      </c>
      <c r="D1056" s="200" t="s">
        <v>2372</v>
      </c>
      <c r="E1056" s="87"/>
      <c r="F1056" s="87"/>
      <c r="G1056" s="87"/>
      <c r="H1056" s="70"/>
      <c r="I1056" s="70"/>
      <c r="J1056" s="70"/>
      <c r="K1056" s="106"/>
    </row>
    <row r="1057" spans="3:11" ht="18.75">
      <c r="C1057" s="203" t="str">
        <f>IFERROR(VLOOKUP(D1056,'Desarrollo e Innov. Curricular'!$G:$H,2,FALSE),IFERROR(VLOOKUP(D1056,'Investigación Científica'!$G:$H,2,FALSE),IFERROR(VLOOKUP(D1056,'Vinculación Univ. Sociedad'!$G:$H,2,FALSE),IFERROR(VLOOKUP(D1056,'Docencia y Profesorado Universi'!$G:$H,2,FALSE),IFERROR(VLOOKUP(D1056,'Estudiantes y Graduados'!$G:$H,2,FALSE),IFERROR(VLOOKUP(D1056,'10Gestion Administrativa'!$G:$H,2,FALSE),IFERROR(VLOOKUP(D1056,'Gestión Académica'!$G:$H,2,FALSE),IFERROR(VLOOKUP(D1056,'Aseguramiento de la Calidad'!$G:$H,2,FALSE),IFERROR(VLOOKUP(D1056,'Gestión del Conocimiento'!$G:$H,2,FALSE),IFERROR(VLOOKUP(D1056,'Gobernabilidad y Procesos...'!$G:$H,2,FALSE),IFERROR(VLOOKUP(D1056,'Gestión del Talento Humano'!$G:$H,2,FALSE),IFERROR(VLOOKUP(D1056,'Internacionalización de la E.S.'!$G:$H,2,FALSE),IFERROR(VLOOKUP(D1056,'Cultura de Innovación Insti...'!$G:$H,2,FALSE),VLOOKUP(D1056,'Lo Esencial de la Reforma Univ.'!$G:$H,2,0))))))))))))))</f>
        <v>3.Desarrollar el proyecto de equipamiento con formación en el empleo.</v>
      </c>
      <c r="D1057" s="31"/>
      <c r="E1057" s="87"/>
      <c r="F1057" s="87"/>
      <c r="G1057" s="87"/>
      <c r="H1057" s="70"/>
      <c r="I1057" s="70"/>
      <c r="J1057" s="70"/>
      <c r="K1057" s="106"/>
    </row>
    <row r="1058" spans="3:11" ht="15.75" thickBot="1">
      <c r="F1058" s="87"/>
      <c r="G1058" s="70"/>
      <c r="H1058" s="70"/>
      <c r="I1058" s="70"/>
    </row>
    <row r="1059" spans="3:11" ht="30.75" thickBot="1">
      <c r="C1059" s="123" t="s">
        <v>44</v>
      </c>
      <c r="D1059" s="123" t="s">
        <v>55</v>
      </c>
      <c r="E1059" s="130" t="s">
        <v>57</v>
      </c>
      <c r="F1059" s="129" t="s">
        <v>27</v>
      </c>
      <c r="G1059" s="127" t="s">
        <v>133</v>
      </c>
      <c r="H1059" s="130" t="s">
        <v>46</v>
      </c>
      <c r="I1059" s="127" t="s">
        <v>134</v>
      </c>
      <c r="J1059" s="127" t="s">
        <v>412</v>
      </c>
      <c r="K1059" s="127" t="s">
        <v>413</v>
      </c>
    </row>
    <row r="1060" spans="3:11">
      <c r="C1060" s="215" t="s">
        <v>443</v>
      </c>
      <c r="D1060" s="301"/>
      <c r="E1060" s="302">
        <f>HLOOKUP(C1060,$AH$2:$BU$3,2,0)</f>
        <v>620</v>
      </c>
      <c r="F1060" s="91">
        <f t="shared" ref="F1060:F1094" si="50">D1060*E1060</f>
        <v>0</v>
      </c>
      <c r="G1060" s="155"/>
      <c r="H1060" s="136"/>
      <c r="I1060" s="124" t="e">
        <f>VLOOKUP(H1060,Presupuesto!$B$11:$C$565,2,0)</f>
        <v>#N/A</v>
      </c>
      <c r="J1060" s="213" t="s">
        <v>1372</v>
      </c>
      <c r="K1060" s="92" t="s">
        <v>396</v>
      </c>
    </row>
    <row r="1061" spans="3:11">
      <c r="C1061" s="135" t="s">
        <v>2793</v>
      </c>
      <c r="D1061" s="303">
        <v>1</v>
      </c>
      <c r="E1061" s="304">
        <v>25000</v>
      </c>
      <c r="F1061" s="91">
        <f t="shared" si="50"/>
        <v>25000</v>
      </c>
      <c r="G1061" s="155" t="s">
        <v>1430</v>
      </c>
      <c r="H1061" s="136" t="s">
        <v>849</v>
      </c>
      <c r="I1061" s="124" t="str">
        <f>VLOOKUP(H1061,Presupuesto!$B$11:$C$565,2,0)</f>
        <v>MADERA CORCHO Y SUS MANUFACTURAS</v>
      </c>
      <c r="J1061" s="92" t="s">
        <v>1378</v>
      </c>
      <c r="K1061" s="92" t="s">
        <v>397</v>
      </c>
    </row>
    <row r="1062" spans="3:11">
      <c r="C1062" s="135" t="s">
        <v>2794</v>
      </c>
      <c r="D1062" s="303">
        <v>1</v>
      </c>
      <c r="E1062" s="304">
        <v>112000</v>
      </c>
      <c r="F1062" s="91">
        <f t="shared" si="50"/>
        <v>112000</v>
      </c>
      <c r="G1062" s="155" t="s">
        <v>1430</v>
      </c>
      <c r="H1062" s="136" t="s">
        <v>907</v>
      </c>
      <c r="I1062" s="124" t="str">
        <f>VLOOKUP(H1062,Presupuesto!$B$11:$C$565,2,0)</f>
        <v>ESTRUCTURAS METALICAS ACABADAS</v>
      </c>
      <c r="J1062" s="92" t="s">
        <v>1378</v>
      </c>
      <c r="K1062" s="92" t="s">
        <v>397</v>
      </c>
    </row>
    <row r="1063" spans="3:11">
      <c r="C1063" s="135" t="s">
        <v>2795</v>
      </c>
      <c r="D1063" s="303">
        <v>1</v>
      </c>
      <c r="E1063" s="304">
        <v>100000</v>
      </c>
      <c r="F1063" s="91">
        <f t="shared" si="50"/>
        <v>100000</v>
      </c>
      <c r="G1063" s="155" t="s">
        <v>1430</v>
      </c>
      <c r="H1063" s="136" t="s">
        <v>923</v>
      </c>
      <c r="I1063" s="124" t="str">
        <f>VLOOKUP(H1063,Presupuesto!$B$11:$C$565,2,0)</f>
        <v>PRODUCTOS DE CEMENTO Y ASBESTO Y YESO</v>
      </c>
      <c r="J1063" s="92" t="s">
        <v>1378</v>
      </c>
      <c r="K1063" s="92" t="s">
        <v>397</v>
      </c>
    </row>
    <row r="1064" spans="3:11">
      <c r="C1064" s="135" t="s">
        <v>2796</v>
      </c>
      <c r="D1064" s="303">
        <v>1</v>
      </c>
      <c r="E1064" s="304">
        <v>25000</v>
      </c>
      <c r="F1064" s="91">
        <f t="shared" si="50"/>
        <v>25000</v>
      </c>
      <c r="G1064" s="155" t="s">
        <v>1430</v>
      </c>
      <c r="H1064" s="136" t="s">
        <v>894</v>
      </c>
      <c r="I1064" s="124" t="str">
        <f>VLOOKUP(H1064,Presupuesto!$B$11:$C$565,2,0)</f>
        <v>PRODUCTOS EXPLOSIVOS Y DE PIROTECNIA</v>
      </c>
      <c r="J1064" s="92" t="s">
        <v>1378</v>
      </c>
      <c r="K1064" s="92" t="s">
        <v>397</v>
      </c>
    </row>
    <row r="1065" spans="3:11">
      <c r="C1065" s="135" t="s">
        <v>2797</v>
      </c>
      <c r="D1065" s="303">
        <v>1</v>
      </c>
      <c r="E1065" s="304">
        <v>36000</v>
      </c>
      <c r="F1065" s="91">
        <f t="shared" si="50"/>
        <v>36000</v>
      </c>
      <c r="G1065" s="155" t="s">
        <v>1430</v>
      </c>
      <c r="H1065" s="136" t="s">
        <v>907</v>
      </c>
      <c r="I1065" s="124" t="str">
        <f>VLOOKUP(H1065,Presupuesto!$B$11:$C$565,2,0)</f>
        <v>ESTRUCTURAS METALICAS ACABADAS</v>
      </c>
      <c r="J1065" s="92" t="s">
        <v>1378</v>
      </c>
      <c r="K1065" s="92" t="s">
        <v>397</v>
      </c>
    </row>
    <row r="1066" spans="3:11">
      <c r="C1066" s="135" t="s">
        <v>2064</v>
      </c>
      <c r="D1066" s="303">
        <v>1</v>
      </c>
      <c r="E1066" s="304">
        <v>500000</v>
      </c>
      <c r="F1066" s="91">
        <f t="shared" si="50"/>
        <v>500000</v>
      </c>
      <c r="G1066" s="155" t="s">
        <v>1430</v>
      </c>
      <c r="H1066" s="136" t="s">
        <v>989</v>
      </c>
      <c r="I1066" s="124" t="str">
        <f>VLOOKUP(H1066,Presupuesto!$B$11:$C$565,2,0)</f>
        <v>MUEBLES VARIOS DE OFICINA</v>
      </c>
      <c r="J1066" s="92" t="s">
        <v>1378</v>
      </c>
      <c r="K1066" s="92" t="s">
        <v>397</v>
      </c>
    </row>
    <row r="1067" spans="3:11">
      <c r="C1067" s="135" t="s">
        <v>2798</v>
      </c>
      <c r="D1067" s="303">
        <v>3</v>
      </c>
      <c r="E1067" s="304">
        <v>150000</v>
      </c>
      <c r="F1067" s="91">
        <f t="shared" si="50"/>
        <v>450000</v>
      </c>
      <c r="G1067" s="155" t="s">
        <v>1430</v>
      </c>
      <c r="H1067" s="136" t="s">
        <v>1031</v>
      </c>
      <c r="I1067" s="124" t="str">
        <f>VLOOKUP(H1067,Presupuesto!$B$11:$C$565,2,0)</f>
        <v>EQUIPO EDUCACIONAL Y RECREATIVO</v>
      </c>
      <c r="J1067" s="92" t="s">
        <v>1378</v>
      </c>
      <c r="K1067" s="92" t="s">
        <v>397</v>
      </c>
    </row>
    <row r="1068" spans="3:11">
      <c r="C1068" s="135"/>
      <c r="D1068" s="303"/>
      <c r="E1068" s="304"/>
      <c r="F1068" s="91">
        <f t="shared" si="50"/>
        <v>0</v>
      </c>
      <c r="G1068" s="155"/>
      <c r="H1068" s="136"/>
      <c r="I1068" s="124" t="e">
        <f>VLOOKUP(H1068,Presupuesto!$B$11:$C$565,2,0)</f>
        <v>#N/A</v>
      </c>
      <c r="J1068" s="92" t="str">
        <f t="shared" ref="J1068:J1093" si="51">$J$17</f>
        <v>Docencia y Profesorado Universitario</v>
      </c>
      <c r="K1068" s="92" t="s">
        <v>414</v>
      </c>
    </row>
    <row r="1069" spans="3:11">
      <c r="C1069" s="135"/>
      <c r="D1069" s="303"/>
      <c r="E1069" s="304"/>
      <c r="F1069" s="91">
        <f t="shared" si="50"/>
        <v>0</v>
      </c>
      <c r="G1069" s="155"/>
      <c r="H1069" s="136"/>
      <c r="I1069" s="124" t="e">
        <f>VLOOKUP(H1069,Presupuesto!$B$11:$C$565,2,0)</f>
        <v>#N/A</v>
      </c>
      <c r="J1069" s="92" t="str">
        <f t="shared" si="51"/>
        <v>Docencia y Profesorado Universitario</v>
      </c>
      <c r="K1069" s="92" t="s">
        <v>414</v>
      </c>
    </row>
    <row r="1070" spans="3:11">
      <c r="C1070" s="135"/>
      <c r="D1070" s="303"/>
      <c r="E1070" s="304"/>
      <c r="F1070" s="91">
        <f t="shared" si="50"/>
        <v>0</v>
      </c>
      <c r="G1070" s="155"/>
      <c r="H1070" s="136"/>
      <c r="I1070" s="124" t="e">
        <f>VLOOKUP(H1070,Presupuesto!$B$11:$C$565,2,0)</f>
        <v>#N/A</v>
      </c>
      <c r="J1070" s="92" t="str">
        <f t="shared" si="51"/>
        <v>Docencia y Profesorado Universitario</v>
      </c>
      <c r="K1070" s="92" t="s">
        <v>414</v>
      </c>
    </row>
    <row r="1071" spans="3:11">
      <c r="C1071" s="135"/>
      <c r="D1071" s="303"/>
      <c r="E1071" s="304"/>
      <c r="F1071" s="91">
        <f t="shared" si="50"/>
        <v>0</v>
      </c>
      <c r="G1071" s="155"/>
      <c r="H1071" s="136"/>
      <c r="I1071" s="124" t="e">
        <f>VLOOKUP(H1071,Presupuesto!$B$11:$C$565,2,0)</f>
        <v>#N/A</v>
      </c>
      <c r="J1071" s="92" t="str">
        <f t="shared" si="51"/>
        <v>Docencia y Profesorado Universitario</v>
      </c>
      <c r="K1071" s="92" t="s">
        <v>414</v>
      </c>
    </row>
    <row r="1072" spans="3:11">
      <c r="C1072" s="135"/>
      <c r="D1072" s="303"/>
      <c r="E1072" s="304"/>
      <c r="F1072" s="91">
        <f t="shared" si="50"/>
        <v>0</v>
      </c>
      <c r="G1072" s="155"/>
      <c r="H1072" s="136"/>
      <c r="I1072" s="124" t="e">
        <f>VLOOKUP(H1072,Presupuesto!$B$11:$C$565,2,0)</f>
        <v>#N/A</v>
      </c>
      <c r="J1072" s="92" t="str">
        <f t="shared" si="51"/>
        <v>Docencia y Profesorado Universitario</v>
      </c>
      <c r="K1072" s="92" t="s">
        <v>414</v>
      </c>
    </row>
    <row r="1073" spans="3:11">
      <c r="C1073" s="135"/>
      <c r="D1073" s="303"/>
      <c r="E1073" s="304"/>
      <c r="F1073" s="91">
        <f t="shared" si="50"/>
        <v>0</v>
      </c>
      <c r="G1073" s="155"/>
      <c r="H1073" s="136"/>
      <c r="I1073" s="124" t="e">
        <f>VLOOKUP(H1073,Presupuesto!$B$11:$C$565,2,0)</f>
        <v>#N/A</v>
      </c>
      <c r="J1073" s="92" t="str">
        <f t="shared" si="51"/>
        <v>Docencia y Profesorado Universitario</v>
      </c>
      <c r="K1073" s="92" t="s">
        <v>414</v>
      </c>
    </row>
    <row r="1074" spans="3:11">
      <c r="C1074" s="135"/>
      <c r="D1074" s="303"/>
      <c r="E1074" s="304"/>
      <c r="F1074" s="91">
        <f t="shared" si="50"/>
        <v>0</v>
      </c>
      <c r="G1074" s="155"/>
      <c r="H1074" s="136"/>
      <c r="I1074" s="124" t="e">
        <f>VLOOKUP(H1074,Presupuesto!$B$11:$C$565,2,0)</f>
        <v>#N/A</v>
      </c>
      <c r="J1074" s="92" t="str">
        <f t="shared" si="51"/>
        <v>Docencia y Profesorado Universitario</v>
      </c>
      <c r="K1074" s="92" t="s">
        <v>414</v>
      </c>
    </row>
    <row r="1075" spans="3:11">
      <c r="C1075" s="135"/>
      <c r="D1075" s="303"/>
      <c r="E1075" s="304"/>
      <c r="F1075" s="91">
        <f t="shared" si="50"/>
        <v>0</v>
      </c>
      <c r="G1075" s="155"/>
      <c r="H1075" s="136"/>
      <c r="I1075" s="124" t="e">
        <f>VLOOKUP(H1075,Presupuesto!$B$11:$C$565,2,0)</f>
        <v>#N/A</v>
      </c>
      <c r="J1075" s="92" t="str">
        <f t="shared" si="51"/>
        <v>Docencia y Profesorado Universitario</v>
      </c>
      <c r="K1075" s="92" t="s">
        <v>414</v>
      </c>
    </row>
    <row r="1076" spans="3:11">
      <c r="C1076" s="135"/>
      <c r="D1076" s="303"/>
      <c r="E1076" s="304"/>
      <c r="F1076" s="91">
        <f t="shared" si="50"/>
        <v>0</v>
      </c>
      <c r="G1076" s="155"/>
      <c r="H1076" s="136"/>
      <c r="I1076" s="124" t="e">
        <f>VLOOKUP(H1076,Presupuesto!$B$11:$C$565,2,0)</f>
        <v>#N/A</v>
      </c>
      <c r="J1076" s="92" t="str">
        <f t="shared" si="51"/>
        <v>Docencia y Profesorado Universitario</v>
      </c>
      <c r="K1076" s="92" t="s">
        <v>414</v>
      </c>
    </row>
    <row r="1077" spans="3:11">
      <c r="C1077" s="135"/>
      <c r="D1077" s="303"/>
      <c r="E1077" s="304"/>
      <c r="F1077" s="91">
        <f t="shared" si="50"/>
        <v>0</v>
      </c>
      <c r="G1077" s="155"/>
      <c r="H1077" s="136"/>
      <c r="I1077" s="124" t="e">
        <f>VLOOKUP(H1077,Presupuesto!$B$11:$C$565,2,0)</f>
        <v>#N/A</v>
      </c>
      <c r="J1077" s="92" t="str">
        <f t="shared" si="51"/>
        <v>Docencia y Profesorado Universitario</v>
      </c>
      <c r="K1077" s="92" t="s">
        <v>414</v>
      </c>
    </row>
    <row r="1078" spans="3:11">
      <c r="C1078" s="135"/>
      <c r="D1078" s="303"/>
      <c r="E1078" s="304"/>
      <c r="F1078" s="91">
        <f t="shared" si="50"/>
        <v>0</v>
      </c>
      <c r="G1078" s="155"/>
      <c r="H1078" s="136"/>
      <c r="I1078" s="124" t="e">
        <f>VLOOKUP(H1078,Presupuesto!$B$11:$C$565,2,0)</f>
        <v>#N/A</v>
      </c>
      <c r="J1078" s="92" t="str">
        <f t="shared" si="51"/>
        <v>Docencia y Profesorado Universitario</v>
      </c>
      <c r="K1078" s="92" t="s">
        <v>414</v>
      </c>
    </row>
    <row r="1079" spans="3:11">
      <c r="C1079" s="135"/>
      <c r="D1079" s="303"/>
      <c r="E1079" s="304"/>
      <c r="F1079" s="91">
        <f t="shared" si="50"/>
        <v>0</v>
      </c>
      <c r="G1079" s="155"/>
      <c r="H1079" s="136"/>
      <c r="I1079" s="124" t="e">
        <f>VLOOKUP(H1079,Presupuesto!$B$11:$C$565,2,0)</f>
        <v>#N/A</v>
      </c>
      <c r="J1079" s="92" t="str">
        <f t="shared" si="51"/>
        <v>Docencia y Profesorado Universitario</v>
      </c>
      <c r="K1079" s="92" t="s">
        <v>414</v>
      </c>
    </row>
    <row r="1080" spans="3:11">
      <c r="C1080" s="135"/>
      <c r="D1080" s="303"/>
      <c r="E1080" s="304"/>
      <c r="F1080" s="91">
        <f t="shared" si="50"/>
        <v>0</v>
      </c>
      <c r="G1080" s="155"/>
      <c r="H1080" s="136"/>
      <c r="I1080" s="124" t="e">
        <f>VLOOKUP(H1080,Presupuesto!$B$11:$C$565,2,0)</f>
        <v>#N/A</v>
      </c>
      <c r="J1080" s="92" t="str">
        <f t="shared" si="51"/>
        <v>Docencia y Profesorado Universitario</v>
      </c>
      <c r="K1080" s="92" t="s">
        <v>414</v>
      </c>
    </row>
    <row r="1081" spans="3:11">
      <c r="C1081" s="135"/>
      <c r="D1081" s="303"/>
      <c r="E1081" s="304"/>
      <c r="F1081" s="91">
        <f t="shared" si="50"/>
        <v>0</v>
      </c>
      <c r="G1081" s="155"/>
      <c r="H1081" s="136"/>
      <c r="I1081" s="124" t="e">
        <f>VLOOKUP(H1081,Presupuesto!$B$11:$C$565,2,0)</f>
        <v>#N/A</v>
      </c>
      <c r="J1081" s="92" t="str">
        <f t="shared" si="51"/>
        <v>Docencia y Profesorado Universitario</v>
      </c>
      <c r="K1081" s="92" t="s">
        <v>414</v>
      </c>
    </row>
    <row r="1082" spans="3:11">
      <c r="C1082" s="137"/>
      <c r="D1082" s="303"/>
      <c r="E1082" s="304"/>
      <c r="F1082" s="91">
        <f t="shared" si="50"/>
        <v>0</v>
      </c>
      <c r="G1082" s="155"/>
      <c r="H1082" s="138"/>
      <c r="I1082" s="124" t="e">
        <f>VLOOKUP(H1082,Presupuesto!$B$11:$C$565,2,0)</f>
        <v>#N/A</v>
      </c>
      <c r="J1082" s="92" t="str">
        <f t="shared" si="51"/>
        <v>Docencia y Profesorado Universitario</v>
      </c>
      <c r="K1082" s="92" t="s">
        <v>414</v>
      </c>
    </row>
    <row r="1083" spans="3:11">
      <c r="C1083" s="137"/>
      <c r="D1083" s="303"/>
      <c r="E1083" s="304"/>
      <c r="F1083" s="91">
        <f t="shared" si="50"/>
        <v>0</v>
      </c>
      <c r="G1083" s="155"/>
      <c r="H1083" s="138"/>
      <c r="I1083" s="124" t="e">
        <f>VLOOKUP(H1083,Presupuesto!$B$11:$C$565,2,0)</f>
        <v>#N/A</v>
      </c>
      <c r="J1083" s="92" t="str">
        <f t="shared" si="51"/>
        <v>Docencia y Profesorado Universitario</v>
      </c>
      <c r="K1083" s="92" t="s">
        <v>414</v>
      </c>
    </row>
    <row r="1084" spans="3:11">
      <c r="C1084" s="137"/>
      <c r="D1084" s="303"/>
      <c r="E1084" s="304"/>
      <c r="F1084" s="91">
        <f t="shared" si="50"/>
        <v>0</v>
      </c>
      <c r="G1084" s="155"/>
      <c r="H1084" s="138"/>
      <c r="I1084" s="124" t="e">
        <f>VLOOKUP(H1084,Presupuesto!$B$11:$C$565,2,0)</f>
        <v>#N/A</v>
      </c>
      <c r="J1084" s="92" t="str">
        <f t="shared" si="51"/>
        <v>Docencia y Profesorado Universitario</v>
      </c>
      <c r="K1084" s="92" t="s">
        <v>414</v>
      </c>
    </row>
    <row r="1085" spans="3:11">
      <c r="C1085" s="137"/>
      <c r="D1085" s="303"/>
      <c r="E1085" s="304"/>
      <c r="F1085" s="91">
        <f t="shared" si="50"/>
        <v>0</v>
      </c>
      <c r="G1085" s="155"/>
      <c r="H1085" s="138"/>
      <c r="I1085" s="124" t="e">
        <f>VLOOKUP(H1085,Presupuesto!$B$11:$C$565,2,0)</f>
        <v>#N/A</v>
      </c>
      <c r="J1085" s="92" t="str">
        <f t="shared" si="51"/>
        <v>Docencia y Profesorado Universitario</v>
      </c>
      <c r="K1085" s="92" t="s">
        <v>414</v>
      </c>
    </row>
    <row r="1086" spans="3:11">
      <c r="C1086" s="137"/>
      <c r="D1086" s="303"/>
      <c r="E1086" s="304"/>
      <c r="F1086" s="91">
        <f t="shared" si="50"/>
        <v>0</v>
      </c>
      <c r="G1086" s="155"/>
      <c r="H1086" s="138"/>
      <c r="I1086" s="124" t="e">
        <f>VLOOKUP(H1086,Presupuesto!$B$11:$C$565,2,0)</f>
        <v>#N/A</v>
      </c>
      <c r="J1086" s="92" t="str">
        <f t="shared" si="51"/>
        <v>Docencia y Profesorado Universitario</v>
      </c>
      <c r="K1086" s="92" t="s">
        <v>414</v>
      </c>
    </row>
    <row r="1087" spans="3:11">
      <c r="C1087" s="137"/>
      <c r="D1087" s="303"/>
      <c r="E1087" s="304"/>
      <c r="F1087" s="91">
        <f t="shared" si="50"/>
        <v>0</v>
      </c>
      <c r="G1087" s="155"/>
      <c r="H1087" s="138"/>
      <c r="I1087" s="124" t="e">
        <f>VLOOKUP(H1087,Presupuesto!$B$11:$C$565,2,0)</f>
        <v>#N/A</v>
      </c>
      <c r="J1087" s="92" t="str">
        <f t="shared" si="51"/>
        <v>Docencia y Profesorado Universitario</v>
      </c>
      <c r="K1087" s="92" t="s">
        <v>414</v>
      </c>
    </row>
    <row r="1088" spans="3:11">
      <c r="C1088" s="137"/>
      <c r="D1088" s="303"/>
      <c r="E1088" s="304"/>
      <c r="F1088" s="91">
        <f t="shared" si="50"/>
        <v>0</v>
      </c>
      <c r="G1088" s="155"/>
      <c r="H1088" s="138"/>
      <c r="I1088" s="124" t="e">
        <f>VLOOKUP(H1088,Presupuesto!$B$11:$C$565,2,0)</f>
        <v>#N/A</v>
      </c>
      <c r="J1088" s="92" t="str">
        <f t="shared" si="51"/>
        <v>Docencia y Profesorado Universitario</v>
      </c>
      <c r="K1088" s="92" t="s">
        <v>414</v>
      </c>
    </row>
    <row r="1089" spans="3:11">
      <c r="C1089" s="137"/>
      <c r="D1089" s="303"/>
      <c r="E1089" s="304"/>
      <c r="F1089" s="91">
        <f t="shared" si="50"/>
        <v>0</v>
      </c>
      <c r="G1089" s="155"/>
      <c r="H1089" s="138"/>
      <c r="I1089" s="124" t="e">
        <f>VLOOKUP(H1089,Presupuesto!$B$11:$C$565,2,0)</f>
        <v>#N/A</v>
      </c>
      <c r="J1089" s="92" t="str">
        <f t="shared" si="51"/>
        <v>Docencia y Profesorado Universitario</v>
      </c>
      <c r="K1089" s="92" t="s">
        <v>414</v>
      </c>
    </row>
    <row r="1090" spans="3:11">
      <c r="C1090" s="139"/>
      <c r="D1090" s="303"/>
      <c r="E1090" s="304"/>
      <c r="F1090" s="91">
        <f t="shared" si="50"/>
        <v>0</v>
      </c>
      <c r="G1090" s="155"/>
      <c r="H1090" s="140"/>
      <c r="I1090" s="124" t="e">
        <f>VLOOKUP(H1090,Presupuesto!$B$11:$C$565,2,0)</f>
        <v>#N/A</v>
      </c>
      <c r="J1090" s="92" t="str">
        <f t="shared" si="51"/>
        <v>Docencia y Profesorado Universitario</v>
      </c>
      <c r="K1090" s="92" t="s">
        <v>405</v>
      </c>
    </row>
    <row r="1091" spans="3:11">
      <c r="C1091" s="139"/>
      <c r="D1091" s="303"/>
      <c r="E1091" s="304"/>
      <c r="F1091" s="91">
        <f t="shared" si="50"/>
        <v>0</v>
      </c>
      <c r="G1091" s="155"/>
      <c r="H1091" s="140"/>
      <c r="I1091" s="124" t="e">
        <f>VLOOKUP(H1091,Presupuesto!$B$11:$C$565,2,0)</f>
        <v>#N/A</v>
      </c>
      <c r="J1091" s="92" t="str">
        <f t="shared" si="51"/>
        <v>Docencia y Profesorado Universitario</v>
      </c>
      <c r="K1091" s="92" t="s">
        <v>414</v>
      </c>
    </row>
    <row r="1092" spans="3:11">
      <c r="C1092" s="139"/>
      <c r="D1092" s="303"/>
      <c r="E1092" s="304"/>
      <c r="F1092" s="91">
        <f t="shared" si="50"/>
        <v>0</v>
      </c>
      <c r="G1092" s="155"/>
      <c r="H1092" s="140"/>
      <c r="I1092" s="124" t="e">
        <f>VLOOKUP(H1092,Presupuesto!$B$11:$C$565,2,0)</f>
        <v>#N/A</v>
      </c>
      <c r="J1092" s="92" t="str">
        <f t="shared" si="51"/>
        <v>Docencia y Profesorado Universitario</v>
      </c>
      <c r="K1092" s="92" t="s">
        <v>414</v>
      </c>
    </row>
    <row r="1093" spans="3:11">
      <c r="C1093" s="139"/>
      <c r="D1093" s="303"/>
      <c r="E1093" s="304"/>
      <c r="F1093" s="91">
        <f t="shared" si="50"/>
        <v>0</v>
      </c>
      <c r="G1093" s="155"/>
      <c r="H1093" s="140"/>
      <c r="I1093" s="124" t="e">
        <f>VLOOKUP(H1093,Presupuesto!$B$11:$C$565,2,0)</f>
        <v>#N/A</v>
      </c>
      <c r="J1093" s="92" t="str">
        <f t="shared" si="51"/>
        <v>Docencia y Profesorado Universitario</v>
      </c>
      <c r="K1093" s="92" t="s">
        <v>414</v>
      </c>
    </row>
    <row r="1094" spans="3:11" ht="15.75" thickBot="1">
      <c r="C1094" s="141"/>
      <c r="D1094" s="305"/>
      <c r="E1094" s="306"/>
      <c r="F1094" s="99">
        <f t="shared" si="50"/>
        <v>0</v>
      </c>
      <c r="G1094" s="156"/>
      <c r="H1094" s="142"/>
      <c r="I1094" s="126" t="e">
        <f>VLOOKUP(H1094,Presupuesto!$B$11:$C$565,2,0)</f>
        <v>#N/A</v>
      </c>
      <c r="J1094" s="100" t="str">
        <f>$J$20</f>
        <v>Docencia y Profesorado Universitario</v>
      </c>
      <c r="K1094" s="118" t="s">
        <v>396</v>
      </c>
    </row>
    <row r="1096" spans="3:11" ht="15.75" thickBot="1"/>
    <row r="1097" spans="3:11" ht="15.75" thickBot="1">
      <c r="C1097" s="151" t="s">
        <v>53</v>
      </c>
      <c r="D1097" s="102">
        <f>SUM(F1104:F1138)</f>
        <v>14966256</v>
      </c>
      <c r="F1097" s="69"/>
      <c r="G1097" s="73"/>
      <c r="H1097" s="69"/>
      <c r="I1097" s="69"/>
    </row>
    <row r="1098" spans="3:11">
      <c r="C1098" s="69"/>
      <c r="D1098" s="31"/>
      <c r="E1098" s="87"/>
      <c r="F1098" s="87"/>
      <c r="G1098" s="87"/>
      <c r="H1098" s="70"/>
      <c r="I1098" s="70"/>
      <c r="J1098" s="70"/>
      <c r="K1098" s="106"/>
    </row>
    <row r="1099" spans="3:11">
      <c r="C1099" s="69"/>
      <c r="D1099" s="31"/>
      <c r="E1099" s="87"/>
      <c r="F1099" s="87"/>
      <c r="G1099" s="87"/>
      <c r="H1099" s="70"/>
      <c r="I1099" s="70"/>
      <c r="J1099" s="70"/>
      <c r="K1099" s="106"/>
    </row>
    <row r="1100" spans="3:11" ht="15.75">
      <c r="C1100" s="199" t="s">
        <v>394</v>
      </c>
      <c r="D1100" s="200" t="s">
        <v>2373</v>
      </c>
      <c r="E1100" s="87"/>
      <c r="F1100" s="87"/>
      <c r="G1100" s="87"/>
      <c r="H1100" s="70"/>
      <c r="I1100" s="70"/>
      <c r="J1100" s="70"/>
      <c r="K1100" s="106"/>
    </row>
    <row r="1101" spans="3:11" ht="18.75">
      <c r="C1101" s="203" t="str">
        <f>IFERROR(VLOOKUP(D1100,'Desarrollo e Innov. Curricular'!$G:$H,2,FALSE),IFERROR(VLOOKUP(D1100,'Investigación Científica'!$G:$H,2,FALSE),IFERROR(VLOOKUP(D1100,'Vinculación Univ. Sociedad'!$G:$H,2,FALSE),IFERROR(VLOOKUP(D1100,'Docencia y Profesorado Universi'!$G:$H,2,FALSE),IFERROR(VLOOKUP(D1100,'Estudiantes y Graduados'!$G:$H,2,FALSE),IFERROR(VLOOKUP(D1100,'10Gestion Administrativa'!$G:$H,2,FALSE),IFERROR(VLOOKUP(D1100,'Gestión Académica'!$G:$H,2,FALSE),IFERROR(VLOOKUP(D1100,'Aseguramiento de la Calidad'!$G:$H,2,FALSE),IFERROR(VLOOKUP(D1100,'Gestión del Conocimiento'!$G:$H,2,FALSE),IFERROR(VLOOKUP(D1100,'Gobernabilidad y Procesos...'!$G:$H,2,FALSE),IFERROR(VLOOKUP(D1100,'Gestión del Talento Humano'!$G:$H,2,FALSE),IFERROR(VLOOKUP(D1100,'Internacionalización de la E.S.'!$G:$H,2,FALSE),IFERROR(VLOOKUP(D1100,'Cultura de Innovación Insti...'!$G:$H,2,FALSE),VLOOKUP(D1100,'Lo Esencial de la Reforma Univ.'!$G:$H,2,0))))))))))))))</f>
        <v>3.Desarrollar el proyecto de equipamiento con formación en el empleo.</v>
      </c>
      <c r="D1101" s="31"/>
      <c r="E1101" s="87"/>
      <c r="F1101" s="87"/>
      <c r="G1101" s="87"/>
      <c r="H1101" s="70"/>
      <c r="I1101" s="70"/>
      <c r="J1101" s="70"/>
      <c r="K1101" s="106"/>
    </row>
    <row r="1102" spans="3:11" ht="15.75" thickBot="1">
      <c r="F1102" s="87"/>
      <c r="G1102" s="70"/>
      <c r="H1102" s="70"/>
      <c r="I1102" s="70"/>
    </row>
    <row r="1103" spans="3:11" ht="30.75" thickBot="1">
      <c r="C1103" s="123" t="s">
        <v>44</v>
      </c>
      <c r="D1103" s="123" t="s">
        <v>55</v>
      </c>
      <c r="E1103" s="130" t="s">
        <v>57</v>
      </c>
      <c r="F1103" s="129" t="s">
        <v>27</v>
      </c>
      <c r="G1103" s="127" t="s">
        <v>133</v>
      </c>
      <c r="H1103" s="130" t="s">
        <v>46</v>
      </c>
      <c r="I1103" s="127" t="s">
        <v>134</v>
      </c>
      <c r="J1103" s="127" t="s">
        <v>412</v>
      </c>
      <c r="K1103" s="127" t="s">
        <v>413</v>
      </c>
    </row>
    <row r="1104" spans="3:11">
      <c r="C1104" s="215" t="s">
        <v>443</v>
      </c>
      <c r="D1104" s="301"/>
      <c r="E1104" s="302">
        <f>HLOOKUP(C1104,$AH$2:$BU$3,2,0)</f>
        <v>620</v>
      </c>
      <c r="F1104" s="91">
        <f t="shared" ref="F1104:F1138" si="52">D1104*E1104</f>
        <v>0</v>
      </c>
      <c r="G1104" s="155"/>
      <c r="H1104" s="136"/>
      <c r="I1104" s="124" t="e">
        <f>VLOOKUP(H1104,Presupuesto!$B$11:$C$565,2,0)</f>
        <v>#N/A</v>
      </c>
      <c r="J1104" s="213" t="s">
        <v>1372</v>
      </c>
      <c r="K1104" s="92" t="s">
        <v>396</v>
      </c>
    </row>
    <row r="1105" spans="3:11">
      <c r="C1105" s="135" t="s">
        <v>2800</v>
      </c>
      <c r="D1105" s="303">
        <v>1</v>
      </c>
      <c r="E1105" s="304">
        <v>13814256</v>
      </c>
      <c r="F1105" s="91">
        <f t="shared" si="52"/>
        <v>13814256</v>
      </c>
      <c r="G1105" s="155" t="s">
        <v>1430</v>
      </c>
      <c r="H1105" s="136" t="s">
        <v>1020</v>
      </c>
      <c r="I1105" s="124" t="str">
        <f>VLOOKUP(H1105,Presupuesto!$B$11:$C$565,2,0)</f>
        <v>EQUIPO DE COMPUTACION</v>
      </c>
      <c r="J1105" s="92" t="s">
        <v>1378</v>
      </c>
      <c r="K1105" s="92" t="s">
        <v>397</v>
      </c>
    </row>
    <row r="1106" spans="3:11">
      <c r="C1106" s="135" t="s">
        <v>2801</v>
      </c>
      <c r="D1106" s="303">
        <v>1</v>
      </c>
      <c r="E1106" s="304">
        <v>1152000</v>
      </c>
      <c r="F1106" s="91">
        <f t="shared" si="52"/>
        <v>1152000</v>
      </c>
      <c r="G1106" s="155" t="s">
        <v>1430</v>
      </c>
      <c r="H1106" s="136" t="s">
        <v>907</v>
      </c>
      <c r="I1106" s="124" t="str">
        <f>VLOOKUP(H1106,Presupuesto!$B$11:$C$565,2,0)</f>
        <v>ESTRUCTURAS METALICAS ACABADAS</v>
      </c>
      <c r="J1106" s="92" t="s">
        <v>1378</v>
      </c>
      <c r="K1106" s="92" t="s">
        <v>397</v>
      </c>
    </row>
    <row r="1107" spans="3:11">
      <c r="C1107" s="135"/>
      <c r="D1107" s="303"/>
      <c r="E1107" s="304"/>
      <c r="F1107" s="91">
        <f t="shared" si="52"/>
        <v>0</v>
      </c>
      <c r="G1107" s="155"/>
      <c r="H1107" s="136"/>
      <c r="I1107" s="124" t="e">
        <f>VLOOKUP(H1107,Presupuesto!$B$11:$C$565,2,0)</f>
        <v>#N/A</v>
      </c>
      <c r="J1107" s="92" t="str">
        <f t="shared" ref="J1107:J1137" si="53">$J$17</f>
        <v>Docencia y Profesorado Universitario</v>
      </c>
      <c r="K1107" s="92" t="s">
        <v>414</v>
      </c>
    </row>
    <row r="1108" spans="3:11">
      <c r="C1108" s="135"/>
      <c r="D1108" s="303"/>
      <c r="E1108" s="304"/>
      <c r="F1108" s="91">
        <f t="shared" si="52"/>
        <v>0</v>
      </c>
      <c r="G1108" s="155"/>
      <c r="H1108" s="136"/>
      <c r="I1108" s="124" t="e">
        <f>VLOOKUP(H1108,Presupuesto!$B$11:$C$565,2,0)</f>
        <v>#N/A</v>
      </c>
      <c r="J1108" s="92" t="str">
        <f t="shared" si="53"/>
        <v>Docencia y Profesorado Universitario</v>
      </c>
      <c r="K1108" s="92" t="s">
        <v>414</v>
      </c>
    </row>
    <row r="1109" spans="3:11">
      <c r="C1109" s="135"/>
      <c r="D1109" s="303"/>
      <c r="E1109" s="304"/>
      <c r="F1109" s="91">
        <f t="shared" si="52"/>
        <v>0</v>
      </c>
      <c r="G1109" s="155"/>
      <c r="H1109" s="136"/>
      <c r="I1109" s="124" t="e">
        <f>VLOOKUP(H1109,Presupuesto!$B$11:$C$565,2,0)</f>
        <v>#N/A</v>
      </c>
      <c r="J1109" s="92" t="str">
        <f t="shared" si="53"/>
        <v>Docencia y Profesorado Universitario</v>
      </c>
      <c r="K1109" s="92" t="s">
        <v>403</v>
      </c>
    </row>
    <row r="1110" spans="3:11">
      <c r="C1110" s="135"/>
      <c r="D1110" s="303"/>
      <c r="E1110" s="304"/>
      <c r="F1110" s="91">
        <f t="shared" si="52"/>
        <v>0</v>
      </c>
      <c r="G1110" s="155"/>
      <c r="H1110" s="136"/>
      <c r="I1110" s="124" t="e">
        <f>VLOOKUP(H1110,Presupuesto!$B$11:$C$565,2,0)</f>
        <v>#N/A</v>
      </c>
      <c r="J1110" s="92" t="str">
        <f t="shared" si="53"/>
        <v>Docencia y Profesorado Universitario</v>
      </c>
      <c r="K1110" s="92" t="s">
        <v>414</v>
      </c>
    </row>
    <row r="1111" spans="3:11">
      <c r="C1111" s="135"/>
      <c r="D1111" s="303"/>
      <c r="E1111" s="304"/>
      <c r="F1111" s="91">
        <f t="shared" si="52"/>
        <v>0</v>
      </c>
      <c r="G1111" s="155"/>
      <c r="H1111" s="136"/>
      <c r="I1111" s="124" t="e">
        <f>VLOOKUP(H1111,Presupuesto!$B$11:$C$565,2,0)</f>
        <v>#N/A</v>
      </c>
      <c r="J1111" s="92" t="str">
        <f t="shared" si="53"/>
        <v>Docencia y Profesorado Universitario</v>
      </c>
      <c r="K1111" s="92" t="s">
        <v>414</v>
      </c>
    </row>
    <row r="1112" spans="3:11">
      <c r="C1112" s="135"/>
      <c r="D1112" s="303"/>
      <c r="E1112" s="304"/>
      <c r="F1112" s="91">
        <f t="shared" si="52"/>
        <v>0</v>
      </c>
      <c r="G1112" s="155"/>
      <c r="H1112" s="136"/>
      <c r="I1112" s="124" t="e">
        <f>VLOOKUP(H1112,Presupuesto!$B$11:$C$565,2,0)</f>
        <v>#N/A</v>
      </c>
      <c r="J1112" s="92" t="str">
        <f t="shared" si="53"/>
        <v>Docencia y Profesorado Universitario</v>
      </c>
      <c r="K1112" s="92" t="s">
        <v>414</v>
      </c>
    </row>
    <row r="1113" spans="3:11">
      <c r="C1113" s="135"/>
      <c r="D1113" s="303"/>
      <c r="E1113" s="304"/>
      <c r="F1113" s="91">
        <f t="shared" si="52"/>
        <v>0</v>
      </c>
      <c r="G1113" s="155"/>
      <c r="H1113" s="136"/>
      <c r="I1113" s="124" t="e">
        <f>VLOOKUP(H1113,Presupuesto!$B$11:$C$565,2,0)</f>
        <v>#N/A</v>
      </c>
      <c r="J1113" s="92" t="str">
        <f t="shared" si="53"/>
        <v>Docencia y Profesorado Universitario</v>
      </c>
      <c r="K1113" s="92" t="s">
        <v>414</v>
      </c>
    </row>
    <row r="1114" spans="3:11">
      <c r="C1114" s="135"/>
      <c r="D1114" s="303"/>
      <c r="E1114" s="304"/>
      <c r="F1114" s="91">
        <f t="shared" si="52"/>
        <v>0</v>
      </c>
      <c r="G1114" s="155"/>
      <c r="H1114" s="136"/>
      <c r="I1114" s="124" t="e">
        <f>VLOOKUP(H1114,Presupuesto!$B$11:$C$565,2,0)</f>
        <v>#N/A</v>
      </c>
      <c r="J1114" s="92" t="str">
        <f t="shared" si="53"/>
        <v>Docencia y Profesorado Universitario</v>
      </c>
      <c r="K1114" s="92" t="s">
        <v>414</v>
      </c>
    </row>
    <row r="1115" spans="3:11">
      <c r="C1115" s="135"/>
      <c r="D1115" s="303"/>
      <c r="E1115" s="304"/>
      <c r="F1115" s="91">
        <f t="shared" si="52"/>
        <v>0</v>
      </c>
      <c r="G1115" s="155"/>
      <c r="H1115" s="136"/>
      <c r="I1115" s="124" t="e">
        <f>VLOOKUP(H1115,Presupuesto!$B$11:$C$565,2,0)</f>
        <v>#N/A</v>
      </c>
      <c r="J1115" s="92" t="str">
        <f t="shared" si="53"/>
        <v>Docencia y Profesorado Universitario</v>
      </c>
      <c r="K1115" s="92" t="s">
        <v>414</v>
      </c>
    </row>
    <row r="1116" spans="3:11">
      <c r="C1116" s="135"/>
      <c r="D1116" s="303"/>
      <c r="E1116" s="304"/>
      <c r="F1116" s="91">
        <f t="shared" si="52"/>
        <v>0</v>
      </c>
      <c r="G1116" s="155"/>
      <c r="H1116" s="136"/>
      <c r="I1116" s="124" t="e">
        <f>VLOOKUP(H1116,Presupuesto!$B$11:$C$565,2,0)</f>
        <v>#N/A</v>
      </c>
      <c r="J1116" s="92" t="str">
        <f t="shared" si="53"/>
        <v>Docencia y Profesorado Universitario</v>
      </c>
      <c r="K1116" s="92" t="s">
        <v>414</v>
      </c>
    </row>
    <row r="1117" spans="3:11">
      <c r="C1117" s="135"/>
      <c r="D1117" s="303"/>
      <c r="E1117" s="304"/>
      <c r="F1117" s="91">
        <f t="shared" si="52"/>
        <v>0</v>
      </c>
      <c r="G1117" s="155"/>
      <c r="H1117" s="136"/>
      <c r="I1117" s="124" t="e">
        <f>VLOOKUP(H1117,Presupuesto!$B$11:$C$565,2,0)</f>
        <v>#N/A</v>
      </c>
      <c r="J1117" s="92" t="str">
        <f t="shared" si="53"/>
        <v>Docencia y Profesorado Universitario</v>
      </c>
      <c r="K1117" s="92" t="s">
        <v>414</v>
      </c>
    </row>
    <row r="1118" spans="3:11">
      <c r="C1118" s="135"/>
      <c r="D1118" s="303"/>
      <c r="E1118" s="304"/>
      <c r="F1118" s="91">
        <f t="shared" si="52"/>
        <v>0</v>
      </c>
      <c r="G1118" s="155"/>
      <c r="H1118" s="136"/>
      <c r="I1118" s="124" t="e">
        <f>VLOOKUP(H1118,Presupuesto!$B$11:$C$565,2,0)</f>
        <v>#N/A</v>
      </c>
      <c r="J1118" s="92" t="str">
        <f t="shared" si="53"/>
        <v>Docencia y Profesorado Universitario</v>
      </c>
      <c r="K1118" s="92" t="s">
        <v>414</v>
      </c>
    </row>
    <row r="1119" spans="3:11">
      <c r="C1119" s="135"/>
      <c r="D1119" s="303"/>
      <c r="E1119" s="304"/>
      <c r="F1119" s="91">
        <f t="shared" si="52"/>
        <v>0</v>
      </c>
      <c r="G1119" s="155"/>
      <c r="H1119" s="136"/>
      <c r="I1119" s="124" t="e">
        <f>VLOOKUP(H1119,Presupuesto!$B$11:$C$565,2,0)</f>
        <v>#N/A</v>
      </c>
      <c r="J1119" s="92" t="str">
        <f t="shared" si="53"/>
        <v>Docencia y Profesorado Universitario</v>
      </c>
      <c r="K1119" s="92" t="s">
        <v>414</v>
      </c>
    </row>
    <row r="1120" spans="3:11">
      <c r="C1120" s="135"/>
      <c r="D1120" s="303"/>
      <c r="E1120" s="304"/>
      <c r="F1120" s="91">
        <f t="shared" si="52"/>
        <v>0</v>
      </c>
      <c r="G1120" s="155"/>
      <c r="H1120" s="136"/>
      <c r="I1120" s="124" t="e">
        <f>VLOOKUP(H1120,Presupuesto!$B$11:$C$565,2,0)</f>
        <v>#N/A</v>
      </c>
      <c r="J1120" s="92" t="str">
        <f t="shared" si="53"/>
        <v>Docencia y Profesorado Universitario</v>
      </c>
      <c r="K1120" s="92" t="s">
        <v>414</v>
      </c>
    </row>
    <row r="1121" spans="3:11">
      <c r="C1121" s="135"/>
      <c r="D1121" s="303"/>
      <c r="E1121" s="304"/>
      <c r="F1121" s="91">
        <f t="shared" si="52"/>
        <v>0</v>
      </c>
      <c r="G1121" s="155"/>
      <c r="H1121" s="136"/>
      <c r="I1121" s="124" t="e">
        <f>VLOOKUP(H1121,Presupuesto!$B$11:$C$565,2,0)</f>
        <v>#N/A</v>
      </c>
      <c r="J1121" s="92" t="str">
        <f t="shared" si="53"/>
        <v>Docencia y Profesorado Universitario</v>
      </c>
      <c r="K1121" s="92" t="s">
        <v>414</v>
      </c>
    </row>
    <row r="1122" spans="3:11">
      <c r="C1122" s="135"/>
      <c r="D1122" s="303"/>
      <c r="E1122" s="304"/>
      <c r="F1122" s="91">
        <f t="shared" si="52"/>
        <v>0</v>
      </c>
      <c r="G1122" s="155"/>
      <c r="H1122" s="136"/>
      <c r="I1122" s="124" t="e">
        <f>VLOOKUP(H1122,Presupuesto!$B$11:$C$565,2,0)</f>
        <v>#N/A</v>
      </c>
      <c r="J1122" s="92" t="str">
        <f t="shared" si="53"/>
        <v>Docencia y Profesorado Universitario</v>
      </c>
      <c r="K1122" s="92" t="s">
        <v>414</v>
      </c>
    </row>
    <row r="1123" spans="3:11">
      <c r="C1123" s="135"/>
      <c r="D1123" s="303"/>
      <c r="E1123" s="304"/>
      <c r="F1123" s="91">
        <f t="shared" si="52"/>
        <v>0</v>
      </c>
      <c r="G1123" s="155"/>
      <c r="H1123" s="136"/>
      <c r="I1123" s="124" t="e">
        <f>VLOOKUP(H1123,Presupuesto!$B$11:$C$565,2,0)</f>
        <v>#N/A</v>
      </c>
      <c r="J1123" s="92" t="str">
        <f t="shared" si="53"/>
        <v>Docencia y Profesorado Universitario</v>
      </c>
      <c r="K1123" s="92" t="s">
        <v>414</v>
      </c>
    </row>
    <row r="1124" spans="3:11">
      <c r="C1124" s="135"/>
      <c r="D1124" s="303"/>
      <c r="E1124" s="304"/>
      <c r="F1124" s="91">
        <f t="shared" si="52"/>
        <v>0</v>
      </c>
      <c r="G1124" s="155"/>
      <c r="H1124" s="136"/>
      <c r="I1124" s="124" t="e">
        <f>VLOOKUP(H1124,Presupuesto!$B$11:$C$565,2,0)</f>
        <v>#N/A</v>
      </c>
      <c r="J1124" s="92" t="str">
        <f t="shared" si="53"/>
        <v>Docencia y Profesorado Universitario</v>
      </c>
      <c r="K1124" s="92" t="s">
        <v>414</v>
      </c>
    </row>
    <row r="1125" spans="3:11">
      <c r="C1125" s="135"/>
      <c r="D1125" s="303"/>
      <c r="E1125" s="304"/>
      <c r="F1125" s="91">
        <f t="shared" si="52"/>
        <v>0</v>
      </c>
      <c r="G1125" s="155"/>
      <c r="H1125" s="136"/>
      <c r="I1125" s="124" t="e">
        <f>VLOOKUP(H1125,Presupuesto!$B$11:$C$565,2,0)</f>
        <v>#N/A</v>
      </c>
      <c r="J1125" s="92" t="str">
        <f t="shared" si="53"/>
        <v>Docencia y Profesorado Universitario</v>
      </c>
      <c r="K1125" s="92" t="s">
        <v>414</v>
      </c>
    </row>
    <row r="1126" spans="3:11">
      <c r="C1126" s="137"/>
      <c r="D1126" s="303"/>
      <c r="E1126" s="304"/>
      <c r="F1126" s="91">
        <f t="shared" si="52"/>
        <v>0</v>
      </c>
      <c r="G1126" s="155"/>
      <c r="H1126" s="138"/>
      <c r="I1126" s="124" t="e">
        <f>VLOOKUP(H1126,Presupuesto!$B$11:$C$565,2,0)</f>
        <v>#N/A</v>
      </c>
      <c r="J1126" s="92" t="str">
        <f t="shared" si="53"/>
        <v>Docencia y Profesorado Universitario</v>
      </c>
      <c r="K1126" s="92" t="s">
        <v>414</v>
      </c>
    </row>
    <row r="1127" spans="3:11">
      <c r="C1127" s="137"/>
      <c r="D1127" s="303"/>
      <c r="E1127" s="304"/>
      <c r="F1127" s="91">
        <f t="shared" si="52"/>
        <v>0</v>
      </c>
      <c r="G1127" s="155"/>
      <c r="H1127" s="138"/>
      <c r="I1127" s="124" t="e">
        <f>VLOOKUP(H1127,Presupuesto!$B$11:$C$565,2,0)</f>
        <v>#N/A</v>
      </c>
      <c r="J1127" s="92" t="str">
        <f t="shared" si="53"/>
        <v>Docencia y Profesorado Universitario</v>
      </c>
      <c r="K1127" s="92" t="s">
        <v>414</v>
      </c>
    </row>
    <row r="1128" spans="3:11">
      <c r="C1128" s="137"/>
      <c r="D1128" s="303"/>
      <c r="E1128" s="304"/>
      <c r="F1128" s="91">
        <f t="shared" si="52"/>
        <v>0</v>
      </c>
      <c r="G1128" s="155"/>
      <c r="H1128" s="138"/>
      <c r="I1128" s="124" t="e">
        <f>VLOOKUP(H1128,Presupuesto!$B$11:$C$565,2,0)</f>
        <v>#N/A</v>
      </c>
      <c r="J1128" s="92" t="str">
        <f t="shared" si="53"/>
        <v>Docencia y Profesorado Universitario</v>
      </c>
      <c r="K1128" s="92" t="s">
        <v>414</v>
      </c>
    </row>
    <row r="1129" spans="3:11">
      <c r="C1129" s="137"/>
      <c r="D1129" s="303"/>
      <c r="E1129" s="304"/>
      <c r="F1129" s="91">
        <f t="shared" si="52"/>
        <v>0</v>
      </c>
      <c r="G1129" s="155"/>
      <c r="H1129" s="138"/>
      <c r="I1129" s="124" t="e">
        <f>VLOOKUP(H1129,Presupuesto!$B$11:$C$565,2,0)</f>
        <v>#N/A</v>
      </c>
      <c r="J1129" s="92" t="str">
        <f t="shared" si="53"/>
        <v>Docencia y Profesorado Universitario</v>
      </c>
      <c r="K1129" s="92" t="s">
        <v>414</v>
      </c>
    </row>
    <row r="1130" spans="3:11">
      <c r="C1130" s="137"/>
      <c r="D1130" s="303"/>
      <c r="E1130" s="304"/>
      <c r="F1130" s="91">
        <f t="shared" si="52"/>
        <v>0</v>
      </c>
      <c r="G1130" s="155"/>
      <c r="H1130" s="138"/>
      <c r="I1130" s="124" t="e">
        <f>VLOOKUP(H1130,Presupuesto!$B$11:$C$565,2,0)</f>
        <v>#N/A</v>
      </c>
      <c r="J1130" s="92" t="str">
        <f t="shared" si="53"/>
        <v>Docencia y Profesorado Universitario</v>
      </c>
      <c r="K1130" s="92" t="s">
        <v>414</v>
      </c>
    </row>
    <row r="1131" spans="3:11">
      <c r="C1131" s="137"/>
      <c r="D1131" s="303"/>
      <c r="E1131" s="304"/>
      <c r="F1131" s="91">
        <f t="shared" si="52"/>
        <v>0</v>
      </c>
      <c r="G1131" s="155"/>
      <c r="H1131" s="138"/>
      <c r="I1131" s="124" t="e">
        <f>VLOOKUP(H1131,Presupuesto!$B$11:$C$565,2,0)</f>
        <v>#N/A</v>
      </c>
      <c r="J1131" s="92" t="str">
        <f t="shared" si="53"/>
        <v>Docencia y Profesorado Universitario</v>
      </c>
      <c r="K1131" s="92" t="s">
        <v>414</v>
      </c>
    </row>
    <row r="1132" spans="3:11">
      <c r="C1132" s="137"/>
      <c r="D1132" s="303"/>
      <c r="E1132" s="304"/>
      <c r="F1132" s="91">
        <f t="shared" si="52"/>
        <v>0</v>
      </c>
      <c r="G1132" s="155"/>
      <c r="H1132" s="138"/>
      <c r="I1132" s="124" t="e">
        <f>VLOOKUP(H1132,Presupuesto!$B$11:$C$565,2,0)</f>
        <v>#N/A</v>
      </c>
      <c r="J1132" s="92" t="str">
        <f t="shared" si="53"/>
        <v>Docencia y Profesorado Universitario</v>
      </c>
      <c r="K1132" s="92" t="s">
        <v>414</v>
      </c>
    </row>
    <row r="1133" spans="3:11">
      <c r="C1133" s="137"/>
      <c r="D1133" s="303"/>
      <c r="E1133" s="304"/>
      <c r="F1133" s="91">
        <f t="shared" si="52"/>
        <v>0</v>
      </c>
      <c r="G1133" s="155"/>
      <c r="H1133" s="138"/>
      <c r="I1133" s="124" t="e">
        <f>VLOOKUP(H1133,Presupuesto!$B$11:$C$565,2,0)</f>
        <v>#N/A</v>
      </c>
      <c r="J1133" s="92" t="str">
        <f t="shared" si="53"/>
        <v>Docencia y Profesorado Universitario</v>
      </c>
      <c r="K1133" s="92" t="s">
        <v>414</v>
      </c>
    </row>
    <row r="1134" spans="3:11">
      <c r="C1134" s="139"/>
      <c r="D1134" s="303"/>
      <c r="E1134" s="304"/>
      <c r="F1134" s="91">
        <f t="shared" si="52"/>
        <v>0</v>
      </c>
      <c r="G1134" s="155"/>
      <c r="H1134" s="140"/>
      <c r="I1134" s="124" t="e">
        <f>VLOOKUP(H1134,Presupuesto!$B$11:$C$565,2,0)</f>
        <v>#N/A</v>
      </c>
      <c r="J1134" s="92" t="str">
        <f t="shared" si="53"/>
        <v>Docencia y Profesorado Universitario</v>
      </c>
      <c r="K1134" s="92" t="s">
        <v>405</v>
      </c>
    </row>
    <row r="1135" spans="3:11">
      <c r="C1135" s="139"/>
      <c r="D1135" s="303"/>
      <c r="E1135" s="304"/>
      <c r="F1135" s="91">
        <f t="shared" si="52"/>
        <v>0</v>
      </c>
      <c r="G1135" s="155"/>
      <c r="H1135" s="140"/>
      <c r="I1135" s="124" t="e">
        <f>VLOOKUP(H1135,Presupuesto!$B$11:$C$565,2,0)</f>
        <v>#N/A</v>
      </c>
      <c r="J1135" s="92" t="str">
        <f t="shared" si="53"/>
        <v>Docencia y Profesorado Universitario</v>
      </c>
      <c r="K1135" s="92" t="s">
        <v>414</v>
      </c>
    </row>
    <row r="1136" spans="3:11">
      <c r="C1136" s="139"/>
      <c r="D1136" s="303"/>
      <c r="E1136" s="304"/>
      <c r="F1136" s="91">
        <f t="shared" si="52"/>
        <v>0</v>
      </c>
      <c r="G1136" s="155"/>
      <c r="H1136" s="140"/>
      <c r="I1136" s="124" t="e">
        <f>VLOOKUP(H1136,Presupuesto!$B$11:$C$565,2,0)</f>
        <v>#N/A</v>
      </c>
      <c r="J1136" s="92" t="str">
        <f t="shared" si="53"/>
        <v>Docencia y Profesorado Universitario</v>
      </c>
      <c r="K1136" s="92" t="s">
        <v>414</v>
      </c>
    </row>
    <row r="1137" spans="3:11">
      <c r="C1137" s="139"/>
      <c r="D1137" s="303"/>
      <c r="E1137" s="304"/>
      <c r="F1137" s="91">
        <f t="shared" si="52"/>
        <v>0</v>
      </c>
      <c r="G1137" s="155"/>
      <c r="H1137" s="140"/>
      <c r="I1137" s="124" t="e">
        <f>VLOOKUP(H1137,Presupuesto!$B$11:$C$565,2,0)</f>
        <v>#N/A</v>
      </c>
      <c r="J1137" s="92" t="str">
        <f t="shared" si="53"/>
        <v>Docencia y Profesorado Universitario</v>
      </c>
      <c r="K1137" s="92" t="s">
        <v>414</v>
      </c>
    </row>
    <row r="1138" spans="3:11" ht="15.75" thickBot="1">
      <c r="C1138" s="141"/>
      <c r="D1138" s="305"/>
      <c r="E1138" s="306"/>
      <c r="F1138" s="99">
        <f t="shared" si="52"/>
        <v>0</v>
      </c>
      <c r="G1138" s="156"/>
      <c r="H1138" s="142"/>
      <c r="I1138" s="126" t="e">
        <f>VLOOKUP(H1138,Presupuesto!$B$11:$C$565,2,0)</f>
        <v>#N/A</v>
      </c>
      <c r="J1138" s="100" t="str">
        <f>$J$20</f>
        <v>Docencia y Profesorado Universitario</v>
      </c>
      <c r="K1138" s="118" t="s">
        <v>396</v>
      </c>
    </row>
    <row r="1140" spans="3:11" ht="15.75" thickBot="1"/>
    <row r="1141" spans="3:11" ht="15.75" thickBot="1">
      <c r="C1141" s="151" t="s">
        <v>53</v>
      </c>
      <c r="D1141" s="102">
        <f>SUM(F1148:F1182)</f>
        <v>10627335</v>
      </c>
      <c r="F1141" s="69"/>
      <c r="G1141" s="73"/>
      <c r="H1141" s="69"/>
      <c r="I1141" s="69"/>
    </row>
    <row r="1142" spans="3:11">
      <c r="C1142" s="69"/>
      <c r="D1142" s="31"/>
      <c r="E1142" s="87"/>
      <c r="F1142" s="87"/>
      <c r="G1142" s="87"/>
      <c r="H1142" s="70"/>
      <c r="I1142" s="70"/>
      <c r="J1142" s="70"/>
      <c r="K1142" s="106"/>
    </row>
    <row r="1143" spans="3:11">
      <c r="C1143" s="69"/>
      <c r="D1143" s="31"/>
      <c r="E1143" s="87"/>
      <c r="F1143" s="87"/>
      <c r="G1143" s="87"/>
      <c r="H1143" s="70"/>
      <c r="I1143" s="70"/>
      <c r="J1143" s="70"/>
      <c r="K1143" s="106"/>
    </row>
    <row r="1144" spans="3:11" ht="15.75">
      <c r="C1144" s="199" t="s">
        <v>394</v>
      </c>
      <c r="D1144" s="200" t="s">
        <v>2374</v>
      </c>
      <c r="E1144" s="87"/>
      <c r="F1144" s="87"/>
      <c r="G1144" s="87"/>
      <c r="H1144" s="70"/>
      <c r="I1144" s="70"/>
      <c r="J1144" s="70"/>
      <c r="K1144" s="106"/>
    </row>
    <row r="1145" spans="3:11" ht="18.75">
      <c r="C1145" s="203" t="str">
        <f>IFERROR(VLOOKUP(D1144,'Desarrollo e Innov. Curricular'!$G:$H,2,FALSE),IFERROR(VLOOKUP(D1144,'Investigación Científica'!$G:$H,2,FALSE),IFERROR(VLOOKUP(D1144,'Vinculación Univ. Sociedad'!$G:$H,2,FALSE),IFERROR(VLOOKUP(D1144,'Docencia y Profesorado Universi'!$G:$H,2,FALSE),IFERROR(VLOOKUP(D1144,'Estudiantes y Graduados'!$G:$H,2,FALSE),IFERROR(VLOOKUP(D1144,'10Gestion Administrativa'!$G:$H,2,FALSE),IFERROR(VLOOKUP(D1144,'Gestión Académica'!$G:$H,2,FALSE),IFERROR(VLOOKUP(D1144,'Aseguramiento de la Calidad'!$G:$H,2,FALSE),IFERROR(VLOOKUP(D1144,'Gestión del Conocimiento'!$G:$H,2,FALSE),IFERROR(VLOOKUP(D1144,'Gobernabilidad y Procesos...'!$G:$H,2,FALSE),IFERROR(VLOOKUP(D1144,'Gestión del Talento Humano'!$G:$H,2,FALSE),IFERROR(VLOOKUP(D1144,'Internacionalización de la E.S.'!$G:$H,2,FALSE),IFERROR(VLOOKUP(D1144,'Cultura de Innovación Insti...'!$G:$H,2,FALSE),VLOOKUP(D1144,'Lo Esencial de la Reforma Univ.'!$G:$H,2,0))))))))))))))</f>
        <v>3.Desarrollar el proyecto de equipamiento con formación en el empleo.</v>
      </c>
      <c r="D1145" s="31"/>
      <c r="E1145" s="87"/>
      <c r="F1145" s="87"/>
      <c r="G1145" s="87"/>
      <c r="H1145" s="70"/>
      <c r="I1145" s="70"/>
      <c r="J1145" s="70"/>
      <c r="K1145" s="106"/>
    </row>
    <row r="1146" spans="3:11" ht="15.75" thickBot="1">
      <c r="F1146" s="87"/>
      <c r="G1146" s="70"/>
      <c r="H1146" s="70"/>
      <c r="I1146" s="70"/>
    </row>
    <row r="1147" spans="3:11" ht="30.75" thickBot="1">
      <c r="C1147" s="123" t="s">
        <v>44</v>
      </c>
      <c r="D1147" s="123" t="s">
        <v>55</v>
      </c>
      <c r="E1147" s="130" t="s">
        <v>57</v>
      </c>
      <c r="F1147" s="129" t="s">
        <v>27</v>
      </c>
      <c r="G1147" s="127" t="s">
        <v>133</v>
      </c>
      <c r="H1147" s="130" t="s">
        <v>46</v>
      </c>
      <c r="I1147" s="127" t="s">
        <v>134</v>
      </c>
      <c r="J1147" s="127" t="s">
        <v>412</v>
      </c>
      <c r="K1147" s="127" t="s">
        <v>413</v>
      </c>
    </row>
    <row r="1148" spans="3:11">
      <c r="C1148" s="215" t="s">
        <v>443</v>
      </c>
      <c r="D1148" s="301"/>
      <c r="E1148" s="302">
        <f>HLOOKUP(C1148,$AH$2:$BU$3,2,0)</f>
        <v>620</v>
      </c>
      <c r="F1148" s="91">
        <f t="shared" ref="F1148:F1182" si="54">D1148*E1148</f>
        <v>0</v>
      </c>
      <c r="G1148" s="155"/>
      <c r="H1148" s="136"/>
      <c r="I1148" s="124" t="e">
        <f>VLOOKUP(H1148,Presupuesto!$B$11:$C$565,2,0)</f>
        <v>#N/A</v>
      </c>
      <c r="J1148" s="213" t="s">
        <v>1372</v>
      </c>
      <c r="K1148" s="92" t="s">
        <v>396</v>
      </c>
    </row>
    <row r="1149" spans="3:11">
      <c r="C1149" s="135" t="s">
        <v>2802</v>
      </c>
      <c r="D1149" s="303">
        <v>1</v>
      </c>
      <c r="E1149" s="304">
        <v>4542445</v>
      </c>
      <c r="F1149" s="91">
        <f t="shared" si="54"/>
        <v>4542445</v>
      </c>
      <c r="G1149" s="155" t="s">
        <v>1430</v>
      </c>
      <c r="H1149" s="136" t="s">
        <v>907</v>
      </c>
      <c r="I1149" s="124" t="str">
        <f>VLOOKUP(H1149,Presupuesto!$B$11:$C$565,2,0)</f>
        <v>ESTRUCTURAS METALICAS ACABADAS</v>
      </c>
      <c r="J1149" s="92" t="s">
        <v>1378</v>
      </c>
      <c r="K1149" s="92" t="s">
        <v>397</v>
      </c>
    </row>
    <row r="1150" spans="3:11">
      <c r="C1150" s="135" t="s">
        <v>2803</v>
      </c>
      <c r="D1150" s="303">
        <v>1</v>
      </c>
      <c r="E1150" s="304">
        <v>2542445</v>
      </c>
      <c r="F1150" s="91">
        <f t="shared" si="54"/>
        <v>2542445</v>
      </c>
      <c r="G1150" s="155" t="s">
        <v>1430</v>
      </c>
      <c r="H1150" s="136" t="s">
        <v>952</v>
      </c>
      <c r="I1150" s="124" t="str">
        <f>VLOOKUP(H1150,Presupuesto!$B$11:$C$565,2,0)</f>
        <v>UTILES Y MATERIALES ELECTRICOS</v>
      </c>
      <c r="J1150" s="92" t="s">
        <v>1378</v>
      </c>
      <c r="K1150" s="92" t="s">
        <v>397</v>
      </c>
    </row>
    <row r="1151" spans="3:11">
      <c r="C1151" s="135" t="s">
        <v>2804</v>
      </c>
      <c r="D1151" s="303">
        <v>1</v>
      </c>
      <c r="E1151" s="304">
        <v>3542445</v>
      </c>
      <c r="F1151" s="91">
        <f t="shared" si="54"/>
        <v>3542445</v>
      </c>
      <c r="G1151" s="155" t="s">
        <v>1430</v>
      </c>
      <c r="H1151" s="136" t="s">
        <v>673</v>
      </c>
      <c r="I1151" s="124" t="str">
        <f>VLOOKUP(H1151,Presupuesto!$B$11:$C$565,2,0)</f>
        <v>MANTENIMIENTO Y REPARACION DE EQUIPO Y MAQUINARIA DE PRODUCCION</v>
      </c>
      <c r="J1151" s="92" t="s">
        <v>1378</v>
      </c>
      <c r="K1151" s="92" t="s">
        <v>414</v>
      </c>
    </row>
    <row r="1152" spans="3:11">
      <c r="C1152" s="135"/>
      <c r="D1152" s="303"/>
      <c r="E1152" s="304"/>
      <c r="F1152" s="91">
        <f t="shared" si="54"/>
        <v>0</v>
      </c>
      <c r="G1152" s="155"/>
      <c r="H1152" s="136"/>
      <c r="I1152" s="124" t="e">
        <f>VLOOKUP(H1152,Presupuesto!$B$11:$C$565,2,0)</f>
        <v>#N/A</v>
      </c>
      <c r="J1152" s="92" t="str">
        <f t="shared" ref="J1152:J1181" si="55">$J$17</f>
        <v>Docencia y Profesorado Universitario</v>
      </c>
      <c r="K1152" s="92" t="s">
        <v>414</v>
      </c>
    </row>
    <row r="1153" spans="3:11">
      <c r="C1153" s="135"/>
      <c r="D1153" s="303"/>
      <c r="E1153" s="304"/>
      <c r="F1153" s="91">
        <f t="shared" si="54"/>
        <v>0</v>
      </c>
      <c r="G1153" s="155"/>
      <c r="H1153" s="136"/>
      <c r="I1153" s="124" t="e">
        <f>VLOOKUP(H1153,Presupuesto!$B$11:$C$565,2,0)</f>
        <v>#N/A</v>
      </c>
      <c r="J1153" s="92" t="str">
        <f t="shared" si="55"/>
        <v>Docencia y Profesorado Universitario</v>
      </c>
      <c r="K1153" s="92" t="s">
        <v>403</v>
      </c>
    </row>
    <row r="1154" spans="3:11">
      <c r="C1154" s="135"/>
      <c r="D1154" s="303"/>
      <c r="E1154" s="304"/>
      <c r="F1154" s="91">
        <f t="shared" si="54"/>
        <v>0</v>
      </c>
      <c r="G1154" s="155"/>
      <c r="H1154" s="136"/>
      <c r="I1154" s="124" t="e">
        <f>VLOOKUP(H1154,Presupuesto!$B$11:$C$565,2,0)</f>
        <v>#N/A</v>
      </c>
      <c r="J1154" s="92" t="str">
        <f t="shared" si="55"/>
        <v>Docencia y Profesorado Universitario</v>
      </c>
      <c r="K1154" s="92" t="s">
        <v>414</v>
      </c>
    </row>
    <row r="1155" spans="3:11">
      <c r="C1155" s="135"/>
      <c r="D1155" s="303"/>
      <c r="E1155" s="304"/>
      <c r="F1155" s="91">
        <f t="shared" si="54"/>
        <v>0</v>
      </c>
      <c r="G1155" s="155"/>
      <c r="H1155" s="136"/>
      <c r="I1155" s="124" t="e">
        <f>VLOOKUP(H1155,Presupuesto!$B$11:$C$565,2,0)</f>
        <v>#N/A</v>
      </c>
      <c r="J1155" s="92" t="str">
        <f t="shared" si="55"/>
        <v>Docencia y Profesorado Universitario</v>
      </c>
      <c r="K1155" s="92" t="s">
        <v>414</v>
      </c>
    </row>
    <row r="1156" spans="3:11">
      <c r="C1156" s="135"/>
      <c r="D1156" s="303"/>
      <c r="E1156" s="304"/>
      <c r="F1156" s="91">
        <f t="shared" si="54"/>
        <v>0</v>
      </c>
      <c r="G1156" s="155"/>
      <c r="H1156" s="136"/>
      <c r="I1156" s="124" t="e">
        <f>VLOOKUP(H1156,Presupuesto!$B$11:$C$565,2,0)</f>
        <v>#N/A</v>
      </c>
      <c r="J1156" s="92" t="str">
        <f t="shared" si="55"/>
        <v>Docencia y Profesorado Universitario</v>
      </c>
      <c r="K1156" s="92" t="s">
        <v>414</v>
      </c>
    </row>
    <row r="1157" spans="3:11">
      <c r="C1157" s="135"/>
      <c r="D1157" s="303"/>
      <c r="E1157" s="304"/>
      <c r="F1157" s="91">
        <f t="shared" si="54"/>
        <v>0</v>
      </c>
      <c r="G1157" s="155"/>
      <c r="H1157" s="136"/>
      <c r="I1157" s="124" t="e">
        <f>VLOOKUP(H1157,Presupuesto!$B$11:$C$565,2,0)</f>
        <v>#N/A</v>
      </c>
      <c r="J1157" s="92" t="str">
        <f t="shared" si="55"/>
        <v>Docencia y Profesorado Universitario</v>
      </c>
      <c r="K1157" s="92" t="s">
        <v>414</v>
      </c>
    </row>
    <row r="1158" spans="3:11">
      <c r="C1158" s="135"/>
      <c r="D1158" s="303"/>
      <c r="E1158" s="304"/>
      <c r="F1158" s="91">
        <f t="shared" si="54"/>
        <v>0</v>
      </c>
      <c r="G1158" s="155"/>
      <c r="H1158" s="136"/>
      <c r="I1158" s="124" t="e">
        <f>VLOOKUP(H1158,Presupuesto!$B$11:$C$565,2,0)</f>
        <v>#N/A</v>
      </c>
      <c r="J1158" s="92" t="str">
        <f t="shared" si="55"/>
        <v>Docencia y Profesorado Universitario</v>
      </c>
      <c r="K1158" s="92" t="s">
        <v>414</v>
      </c>
    </row>
    <row r="1159" spans="3:11">
      <c r="C1159" s="135"/>
      <c r="D1159" s="303"/>
      <c r="E1159" s="304"/>
      <c r="F1159" s="91">
        <f t="shared" si="54"/>
        <v>0</v>
      </c>
      <c r="G1159" s="155"/>
      <c r="H1159" s="136"/>
      <c r="I1159" s="124" t="e">
        <f>VLOOKUP(H1159,Presupuesto!$B$11:$C$565,2,0)</f>
        <v>#N/A</v>
      </c>
      <c r="J1159" s="92" t="str">
        <f t="shared" si="55"/>
        <v>Docencia y Profesorado Universitario</v>
      </c>
      <c r="K1159" s="92" t="s">
        <v>414</v>
      </c>
    </row>
    <row r="1160" spans="3:11">
      <c r="C1160" s="135"/>
      <c r="D1160" s="303"/>
      <c r="E1160" s="304"/>
      <c r="F1160" s="91">
        <f t="shared" si="54"/>
        <v>0</v>
      </c>
      <c r="G1160" s="155"/>
      <c r="H1160" s="136"/>
      <c r="I1160" s="124" t="e">
        <f>VLOOKUP(H1160,Presupuesto!$B$11:$C$565,2,0)</f>
        <v>#N/A</v>
      </c>
      <c r="J1160" s="92" t="str">
        <f t="shared" si="55"/>
        <v>Docencia y Profesorado Universitario</v>
      </c>
      <c r="K1160" s="92" t="s">
        <v>414</v>
      </c>
    </row>
    <row r="1161" spans="3:11">
      <c r="C1161" s="135"/>
      <c r="D1161" s="303"/>
      <c r="E1161" s="304"/>
      <c r="F1161" s="91">
        <f t="shared" si="54"/>
        <v>0</v>
      </c>
      <c r="G1161" s="155"/>
      <c r="H1161" s="136"/>
      <c r="I1161" s="124" t="e">
        <f>VLOOKUP(H1161,Presupuesto!$B$11:$C$565,2,0)</f>
        <v>#N/A</v>
      </c>
      <c r="J1161" s="92" t="str">
        <f t="shared" si="55"/>
        <v>Docencia y Profesorado Universitario</v>
      </c>
      <c r="K1161" s="92" t="s">
        <v>414</v>
      </c>
    </row>
    <row r="1162" spans="3:11">
      <c r="C1162" s="135"/>
      <c r="D1162" s="303"/>
      <c r="E1162" s="304"/>
      <c r="F1162" s="91">
        <f t="shared" si="54"/>
        <v>0</v>
      </c>
      <c r="G1162" s="155"/>
      <c r="H1162" s="136"/>
      <c r="I1162" s="124" t="e">
        <f>VLOOKUP(H1162,Presupuesto!$B$11:$C$565,2,0)</f>
        <v>#N/A</v>
      </c>
      <c r="J1162" s="92" t="str">
        <f t="shared" si="55"/>
        <v>Docencia y Profesorado Universitario</v>
      </c>
      <c r="K1162" s="92" t="s">
        <v>414</v>
      </c>
    </row>
    <row r="1163" spans="3:11">
      <c r="C1163" s="135"/>
      <c r="D1163" s="303"/>
      <c r="E1163" s="304"/>
      <c r="F1163" s="91">
        <f t="shared" si="54"/>
        <v>0</v>
      </c>
      <c r="G1163" s="155"/>
      <c r="H1163" s="136"/>
      <c r="I1163" s="124" t="e">
        <f>VLOOKUP(H1163,Presupuesto!$B$11:$C$565,2,0)</f>
        <v>#N/A</v>
      </c>
      <c r="J1163" s="92" t="str">
        <f t="shared" si="55"/>
        <v>Docencia y Profesorado Universitario</v>
      </c>
      <c r="K1163" s="92" t="s">
        <v>414</v>
      </c>
    </row>
    <row r="1164" spans="3:11">
      <c r="C1164" s="135"/>
      <c r="D1164" s="303"/>
      <c r="E1164" s="304"/>
      <c r="F1164" s="91">
        <f t="shared" si="54"/>
        <v>0</v>
      </c>
      <c r="G1164" s="155"/>
      <c r="H1164" s="136"/>
      <c r="I1164" s="124" t="e">
        <f>VLOOKUP(H1164,Presupuesto!$B$11:$C$565,2,0)</f>
        <v>#N/A</v>
      </c>
      <c r="J1164" s="92" t="str">
        <f t="shared" si="55"/>
        <v>Docencia y Profesorado Universitario</v>
      </c>
      <c r="K1164" s="92" t="s">
        <v>414</v>
      </c>
    </row>
    <row r="1165" spans="3:11">
      <c r="C1165" s="135"/>
      <c r="D1165" s="303"/>
      <c r="E1165" s="304"/>
      <c r="F1165" s="91">
        <f t="shared" si="54"/>
        <v>0</v>
      </c>
      <c r="G1165" s="155"/>
      <c r="H1165" s="136"/>
      <c r="I1165" s="124" t="e">
        <f>VLOOKUP(H1165,Presupuesto!$B$11:$C$565,2,0)</f>
        <v>#N/A</v>
      </c>
      <c r="J1165" s="92" t="str">
        <f t="shared" si="55"/>
        <v>Docencia y Profesorado Universitario</v>
      </c>
      <c r="K1165" s="92" t="s">
        <v>414</v>
      </c>
    </row>
    <row r="1166" spans="3:11">
      <c r="C1166" s="135"/>
      <c r="D1166" s="303"/>
      <c r="E1166" s="304"/>
      <c r="F1166" s="91">
        <f t="shared" si="54"/>
        <v>0</v>
      </c>
      <c r="G1166" s="155"/>
      <c r="H1166" s="136"/>
      <c r="I1166" s="124" t="e">
        <f>VLOOKUP(H1166,Presupuesto!$B$11:$C$565,2,0)</f>
        <v>#N/A</v>
      </c>
      <c r="J1166" s="92" t="str">
        <f t="shared" si="55"/>
        <v>Docencia y Profesorado Universitario</v>
      </c>
      <c r="K1166" s="92" t="s">
        <v>414</v>
      </c>
    </row>
    <row r="1167" spans="3:11">
      <c r="C1167" s="135"/>
      <c r="D1167" s="303"/>
      <c r="E1167" s="304"/>
      <c r="F1167" s="91">
        <f t="shared" si="54"/>
        <v>0</v>
      </c>
      <c r="G1167" s="155"/>
      <c r="H1167" s="136"/>
      <c r="I1167" s="124" t="e">
        <f>VLOOKUP(H1167,Presupuesto!$B$11:$C$565,2,0)</f>
        <v>#N/A</v>
      </c>
      <c r="J1167" s="92" t="str">
        <f t="shared" si="55"/>
        <v>Docencia y Profesorado Universitario</v>
      </c>
      <c r="K1167" s="92" t="s">
        <v>414</v>
      </c>
    </row>
    <row r="1168" spans="3:11">
      <c r="C1168" s="135"/>
      <c r="D1168" s="303"/>
      <c r="E1168" s="304"/>
      <c r="F1168" s="91">
        <f t="shared" si="54"/>
        <v>0</v>
      </c>
      <c r="G1168" s="155"/>
      <c r="H1168" s="136"/>
      <c r="I1168" s="124" t="e">
        <f>VLOOKUP(H1168,Presupuesto!$B$11:$C$565,2,0)</f>
        <v>#N/A</v>
      </c>
      <c r="J1168" s="92" t="str">
        <f t="shared" si="55"/>
        <v>Docencia y Profesorado Universitario</v>
      </c>
      <c r="K1168" s="92" t="s">
        <v>414</v>
      </c>
    </row>
    <row r="1169" spans="3:11">
      <c r="C1169" s="135"/>
      <c r="D1169" s="303"/>
      <c r="E1169" s="304"/>
      <c r="F1169" s="91">
        <f t="shared" si="54"/>
        <v>0</v>
      </c>
      <c r="G1169" s="155"/>
      <c r="H1169" s="136"/>
      <c r="I1169" s="124" t="e">
        <f>VLOOKUP(H1169,Presupuesto!$B$11:$C$565,2,0)</f>
        <v>#N/A</v>
      </c>
      <c r="J1169" s="92" t="str">
        <f t="shared" si="55"/>
        <v>Docencia y Profesorado Universitario</v>
      </c>
      <c r="K1169" s="92" t="s">
        <v>414</v>
      </c>
    </row>
    <row r="1170" spans="3:11">
      <c r="C1170" s="137"/>
      <c r="D1170" s="303"/>
      <c r="E1170" s="304"/>
      <c r="F1170" s="91">
        <f t="shared" si="54"/>
        <v>0</v>
      </c>
      <c r="G1170" s="155"/>
      <c r="H1170" s="138"/>
      <c r="I1170" s="124" t="e">
        <f>VLOOKUP(H1170,Presupuesto!$B$11:$C$565,2,0)</f>
        <v>#N/A</v>
      </c>
      <c r="J1170" s="92" t="str">
        <f t="shared" si="55"/>
        <v>Docencia y Profesorado Universitario</v>
      </c>
      <c r="K1170" s="92" t="s">
        <v>414</v>
      </c>
    </row>
    <row r="1171" spans="3:11">
      <c r="C1171" s="137"/>
      <c r="D1171" s="303"/>
      <c r="E1171" s="304"/>
      <c r="F1171" s="91">
        <f t="shared" si="54"/>
        <v>0</v>
      </c>
      <c r="G1171" s="155"/>
      <c r="H1171" s="138"/>
      <c r="I1171" s="124" t="e">
        <f>VLOOKUP(H1171,Presupuesto!$B$11:$C$565,2,0)</f>
        <v>#N/A</v>
      </c>
      <c r="J1171" s="92" t="str">
        <f t="shared" si="55"/>
        <v>Docencia y Profesorado Universitario</v>
      </c>
      <c r="K1171" s="92" t="s">
        <v>414</v>
      </c>
    </row>
    <row r="1172" spans="3:11">
      <c r="C1172" s="137"/>
      <c r="D1172" s="303"/>
      <c r="E1172" s="304"/>
      <c r="F1172" s="91">
        <f t="shared" si="54"/>
        <v>0</v>
      </c>
      <c r="G1172" s="155"/>
      <c r="H1172" s="138"/>
      <c r="I1172" s="124" t="e">
        <f>VLOOKUP(H1172,Presupuesto!$B$11:$C$565,2,0)</f>
        <v>#N/A</v>
      </c>
      <c r="J1172" s="92" t="str">
        <f t="shared" si="55"/>
        <v>Docencia y Profesorado Universitario</v>
      </c>
      <c r="K1172" s="92" t="s">
        <v>414</v>
      </c>
    </row>
    <row r="1173" spans="3:11">
      <c r="C1173" s="137"/>
      <c r="D1173" s="303"/>
      <c r="E1173" s="304"/>
      <c r="F1173" s="91">
        <f t="shared" si="54"/>
        <v>0</v>
      </c>
      <c r="G1173" s="155"/>
      <c r="H1173" s="138"/>
      <c r="I1173" s="124" t="e">
        <f>VLOOKUP(H1173,Presupuesto!$B$11:$C$565,2,0)</f>
        <v>#N/A</v>
      </c>
      <c r="J1173" s="92" t="str">
        <f t="shared" si="55"/>
        <v>Docencia y Profesorado Universitario</v>
      </c>
      <c r="K1173" s="92" t="s">
        <v>414</v>
      </c>
    </row>
    <row r="1174" spans="3:11">
      <c r="C1174" s="137"/>
      <c r="D1174" s="303"/>
      <c r="E1174" s="304"/>
      <c r="F1174" s="91">
        <f t="shared" si="54"/>
        <v>0</v>
      </c>
      <c r="G1174" s="155"/>
      <c r="H1174" s="138"/>
      <c r="I1174" s="124" t="e">
        <f>VLOOKUP(H1174,Presupuesto!$B$11:$C$565,2,0)</f>
        <v>#N/A</v>
      </c>
      <c r="J1174" s="92" t="str">
        <f t="shared" si="55"/>
        <v>Docencia y Profesorado Universitario</v>
      </c>
      <c r="K1174" s="92" t="s">
        <v>414</v>
      </c>
    </row>
    <row r="1175" spans="3:11">
      <c r="C1175" s="137"/>
      <c r="D1175" s="303"/>
      <c r="E1175" s="304"/>
      <c r="F1175" s="91">
        <f t="shared" si="54"/>
        <v>0</v>
      </c>
      <c r="G1175" s="155"/>
      <c r="H1175" s="138"/>
      <c r="I1175" s="124" t="e">
        <f>VLOOKUP(H1175,Presupuesto!$B$11:$C$565,2,0)</f>
        <v>#N/A</v>
      </c>
      <c r="J1175" s="92" t="str">
        <f t="shared" si="55"/>
        <v>Docencia y Profesorado Universitario</v>
      </c>
      <c r="K1175" s="92" t="s">
        <v>414</v>
      </c>
    </row>
    <row r="1176" spans="3:11">
      <c r="C1176" s="137"/>
      <c r="D1176" s="303"/>
      <c r="E1176" s="304"/>
      <c r="F1176" s="91">
        <f t="shared" si="54"/>
        <v>0</v>
      </c>
      <c r="G1176" s="155"/>
      <c r="H1176" s="138"/>
      <c r="I1176" s="124" t="e">
        <f>VLOOKUP(H1176,Presupuesto!$B$11:$C$565,2,0)</f>
        <v>#N/A</v>
      </c>
      <c r="J1176" s="92" t="str">
        <f t="shared" si="55"/>
        <v>Docencia y Profesorado Universitario</v>
      </c>
      <c r="K1176" s="92" t="s">
        <v>414</v>
      </c>
    </row>
    <row r="1177" spans="3:11">
      <c r="C1177" s="137"/>
      <c r="D1177" s="303"/>
      <c r="E1177" s="304"/>
      <c r="F1177" s="91">
        <f t="shared" si="54"/>
        <v>0</v>
      </c>
      <c r="G1177" s="155"/>
      <c r="H1177" s="138"/>
      <c r="I1177" s="124" t="e">
        <f>VLOOKUP(H1177,Presupuesto!$B$11:$C$565,2,0)</f>
        <v>#N/A</v>
      </c>
      <c r="J1177" s="92" t="str">
        <f t="shared" si="55"/>
        <v>Docencia y Profesorado Universitario</v>
      </c>
      <c r="K1177" s="92" t="s">
        <v>414</v>
      </c>
    </row>
    <row r="1178" spans="3:11">
      <c r="C1178" s="139"/>
      <c r="D1178" s="303"/>
      <c r="E1178" s="304"/>
      <c r="F1178" s="91">
        <f t="shared" si="54"/>
        <v>0</v>
      </c>
      <c r="G1178" s="155"/>
      <c r="H1178" s="140"/>
      <c r="I1178" s="124" t="e">
        <f>VLOOKUP(H1178,Presupuesto!$B$11:$C$565,2,0)</f>
        <v>#N/A</v>
      </c>
      <c r="J1178" s="92" t="str">
        <f t="shared" si="55"/>
        <v>Docencia y Profesorado Universitario</v>
      </c>
      <c r="K1178" s="92" t="s">
        <v>405</v>
      </c>
    </row>
    <row r="1179" spans="3:11">
      <c r="C1179" s="139"/>
      <c r="D1179" s="303"/>
      <c r="E1179" s="304"/>
      <c r="F1179" s="91">
        <f t="shared" si="54"/>
        <v>0</v>
      </c>
      <c r="G1179" s="155"/>
      <c r="H1179" s="140"/>
      <c r="I1179" s="124" t="e">
        <f>VLOOKUP(H1179,Presupuesto!$B$11:$C$565,2,0)</f>
        <v>#N/A</v>
      </c>
      <c r="J1179" s="92" t="str">
        <f t="shared" si="55"/>
        <v>Docencia y Profesorado Universitario</v>
      </c>
      <c r="K1179" s="92" t="s">
        <v>414</v>
      </c>
    </row>
    <row r="1180" spans="3:11">
      <c r="C1180" s="139"/>
      <c r="D1180" s="303"/>
      <c r="E1180" s="304"/>
      <c r="F1180" s="91">
        <f t="shared" si="54"/>
        <v>0</v>
      </c>
      <c r="G1180" s="155"/>
      <c r="H1180" s="140"/>
      <c r="I1180" s="124" t="e">
        <f>VLOOKUP(H1180,Presupuesto!$B$11:$C$565,2,0)</f>
        <v>#N/A</v>
      </c>
      <c r="J1180" s="92" t="str">
        <f t="shared" si="55"/>
        <v>Docencia y Profesorado Universitario</v>
      </c>
      <c r="K1180" s="92" t="s">
        <v>414</v>
      </c>
    </row>
    <row r="1181" spans="3:11">
      <c r="C1181" s="139"/>
      <c r="D1181" s="303"/>
      <c r="E1181" s="304"/>
      <c r="F1181" s="91">
        <f t="shared" si="54"/>
        <v>0</v>
      </c>
      <c r="G1181" s="155"/>
      <c r="H1181" s="140"/>
      <c r="I1181" s="124" t="e">
        <f>VLOOKUP(H1181,Presupuesto!$B$11:$C$565,2,0)</f>
        <v>#N/A</v>
      </c>
      <c r="J1181" s="92" t="str">
        <f t="shared" si="55"/>
        <v>Docencia y Profesorado Universitario</v>
      </c>
      <c r="K1181" s="92" t="s">
        <v>414</v>
      </c>
    </row>
    <row r="1182" spans="3:11" ht="15.75" thickBot="1">
      <c r="C1182" s="141"/>
      <c r="D1182" s="305"/>
      <c r="E1182" s="306"/>
      <c r="F1182" s="99">
        <f t="shared" si="54"/>
        <v>0</v>
      </c>
      <c r="G1182" s="156"/>
      <c r="H1182" s="142"/>
      <c r="I1182" s="126" t="e">
        <f>VLOOKUP(H1182,Presupuesto!$B$11:$C$565,2,0)</f>
        <v>#N/A</v>
      </c>
      <c r="J1182" s="100" t="str">
        <f>$J$20</f>
        <v>Docencia y Profesorado Universitario</v>
      </c>
      <c r="K1182" s="118" t="s">
        <v>396</v>
      </c>
    </row>
    <row r="1184" spans="3:11" ht="15.75" thickBot="1"/>
    <row r="1185" spans="3:11" ht="15.75" thickBot="1">
      <c r="C1185" s="151" t="s">
        <v>53</v>
      </c>
      <c r="D1185" s="102">
        <f>SUM(F1192:F1226)</f>
        <v>60600</v>
      </c>
      <c r="F1185" s="69"/>
      <c r="G1185" s="73"/>
      <c r="H1185" s="69"/>
      <c r="I1185" s="69"/>
    </row>
    <row r="1186" spans="3:11">
      <c r="C1186" s="69"/>
      <c r="D1186" s="31"/>
      <c r="E1186" s="87"/>
      <c r="F1186" s="87"/>
      <c r="G1186" s="87"/>
      <c r="H1186" s="70"/>
      <c r="I1186" s="70"/>
      <c r="J1186" s="70"/>
      <c r="K1186" s="106"/>
    </row>
    <row r="1187" spans="3:11">
      <c r="C1187" s="69"/>
      <c r="D1187" s="31"/>
      <c r="E1187" s="87"/>
      <c r="F1187" s="87"/>
      <c r="G1187" s="87"/>
      <c r="H1187" s="70"/>
      <c r="I1187" s="70"/>
      <c r="J1187" s="70"/>
      <c r="K1187" s="106"/>
    </row>
    <row r="1188" spans="3:11" ht="15.75">
      <c r="C1188" s="199" t="s">
        <v>394</v>
      </c>
      <c r="D1188" s="200" t="s">
        <v>2384</v>
      </c>
      <c r="E1188" s="87"/>
      <c r="F1188" s="87"/>
      <c r="G1188" s="87"/>
      <c r="H1188" s="70"/>
      <c r="I1188" s="70"/>
      <c r="J1188" s="70"/>
      <c r="K1188" s="106"/>
    </row>
    <row r="1189" spans="3:11" ht="18.75">
      <c r="C1189" s="203" t="str">
        <f>IFERROR(VLOOKUP(D1188,'Desarrollo e Innov. Curricular'!$G:$H,2,FALSE),IFERROR(VLOOKUP(D1188,'Investigación Científica'!$G:$H,2,FALSE),IFERROR(VLOOKUP(D1188,'Vinculación Univ. Sociedad'!$G:$H,2,FALSE),IFERROR(VLOOKUP(D1188,'Docencia y Profesorado Universi'!$G:$H,2,FALSE),IFERROR(VLOOKUP(D1188,'Estudiantes y Graduados'!$G:$H,2,FALSE),IFERROR(VLOOKUP(D1188,'10Gestion Administrativa'!$G:$H,2,FALSE),IFERROR(VLOOKUP(D1188,'Gestión Académica'!$G:$H,2,FALSE),IFERROR(VLOOKUP(D1188,'Aseguramiento de la Calidad'!$G:$H,2,FALSE),IFERROR(VLOOKUP(D1188,'Gestión del Conocimiento'!$G:$H,2,FALSE),IFERROR(VLOOKUP(D1188,'Gobernabilidad y Procesos...'!$G:$H,2,FALSE),IFERROR(VLOOKUP(D1188,'Gestión del Talento Humano'!$G:$H,2,FALSE),IFERROR(VLOOKUP(D1188,'Internacionalización de la E.S.'!$G:$H,2,FALSE),IFERROR(VLOOKUP(D1188,'Cultura de Innovación Insti...'!$G:$H,2,FALSE),VLOOKUP(D1188,'Lo Esencial de la Reforma Univ.'!$G:$H,2,0))))))))))))))</f>
        <v>2. Instituir la Semana de la identidad  e interculturalidad.</v>
      </c>
      <c r="D1189" s="31"/>
      <c r="E1189" s="87"/>
      <c r="F1189" s="87"/>
      <c r="G1189" s="87"/>
      <c r="H1189" s="70"/>
      <c r="I1189" s="70"/>
      <c r="J1189" s="70"/>
      <c r="K1189" s="106"/>
    </row>
    <row r="1190" spans="3:11" ht="15.75" thickBot="1">
      <c r="F1190" s="87"/>
      <c r="G1190" s="70"/>
      <c r="H1190" s="70"/>
      <c r="I1190" s="70"/>
    </row>
    <row r="1191" spans="3:11" ht="30.75" thickBot="1">
      <c r="C1191" s="123" t="s">
        <v>44</v>
      </c>
      <c r="D1191" s="123" t="s">
        <v>55</v>
      </c>
      <c r="E1191" s="130" t="s">
        <v>57</v>
      </c>
      <c r="F1191" s="129" t="s">
        <v>27</v>
      </c>
      <c r="G1191" s="127" t="s">
        <v>133</v>
      </c>
      <c r="H1191" s="130" t="s">
        <v>46</v>
      </c>
      <c r="I1191" s="127" t="s">
        <v>134</v>
      </c>
      <c r="J1191" s="127" t="s">
        <v>412</v>
      </c>
      <c r="K1191" s="127" t="s">
        <v>413</v>
      </c>
    </row>
    <row r="1192" spans="3:11">
      <c r="C1192" s="215" t="s">
        <v>443</v>
      </c>
      <c r="D1192" s="301"/>
      <c r="E1192" s="302">
        <f>HLOOKUP(C1192,$AH$2:$BU$3,2,0)</f>
        <v>620</v>
      </c>
      <c r="F1192" s="91">
        <f t="shared" ref="F1192:F1226" si="56">D1192*E1192</f>
        <v>0</v>
      </c>
      <c r="G1192" s="155"/>
      <c r="H1192" s="136"/>
      <c r="I1192" s="124" t="e">
        <f>VLOOKUP(H1192,Presupuesto!$B$11:$C$565,2,0)</f>
        <v>#N/A</v>
      </c>
      <c r="J1192" s="213" t="s">
        <v>1372</v>
      </c>
      <c r="K1192" s="92" t="s">
        <v>396</v>
      </c>
    </row>
    <row r="1193" spans="3:11">
      <c r="C1193" s="135" t="s">
        <v>2791</v>
      </c>
      <c r="D1193" s="303">
        <v>5</v>
      </c>
      <c r="E1193" s="304">
        <v>1000</v>
      </c>
      <c r="F1193" s="91">
        <f t="shared" si="56"/>
        <v>5000</v>
      </c>
      <c r="G1193" s="155" t="s">
        <v>131</v>
      </c>
      <c r="H1193" s="136" t="s">
        <v>723</v>
      </c>
      <c r="I1193" s="124" t="str">
        <f>VLOOKUP(H1193,Presupuesto!$B$11:$C$565,2,0)</f>
        <v>SERVICIOS DE IMPRENTA PUBLIC.Y REPRODUCCION</v>
      </c>
      <c r="J1193" s="92" t="s">
        <v>1375</v>
      </c>
      <c r="K1193" s="92" t="s">
        <v>400</v>
      </c>
    </row>
    <row r="1194" spans="3:11">
      <c r="C1194" s="135" t="s">
        <v>2238</v>
      </c>
      <c r="D1194" s="303">
        <v>1950</v>
      </c>
      <c r="E1194" s="304">
        <v>4</v>
      </c>
      <c r="F1194" s="91">
        <f t="shared" si="56"/>
        <v>7800</v>
      </c>
      <c r="G1194" s="155" t="s">
        <v>131</v>
      </c>
      <c r="H1194" s="136" t="s">
        <v>723</v>
      </c>
      <c r="I1194" s="124" t="str">
        <f>VLOOKUP(H1194,Presupuesto!$B$11:$C$565,2,0)</f>
        <v>SERVICIOS DE IMPRENTA PUBLIC.Y REPRODUCCION</v>
      </c>
      <c r="J1194" s="92" t="s">
        <v>1375</v>
      </c>
      <c r="K1194" s="92" t="s">
        <v>400</v>
      </c>
    </row>
    <row r="1195" spans="3:11">
      <c r="C1195" s="135" t="s">
        <v>2227</v>
      </c>
      <c r="D1195" s="303">
        <v>17</v>
      </c>
      <c r="E1195" s="304">
        <v>1000</v>
      </c>
      <c r="F1195" s="91">
        <f t="shared" si="56"/>
        <v>17000</v>
      </c>
      <c r="G1195" s="155" t="s">
        <v>131</v>
      </c>
      <c r="H1195" s="136" t="s">
        <v>667</v>
      </c>
      <c r="I1195" s="124" t="str">
        <f>VLOOKUP(H1195,Presupuesto!$B$11:$C$565,2,0)</f>
        <v>OTROS ALQUILERES</v>
      </c>
      <c r="J1195" s="92" t="s">
        <v>1375</v>
      </c>
      <c r="K1195" s="92" t="s">
        <v>400</v>
      </c>
    </row>
    <row r="1196" spans="3:11">
      <c r="C1196" s="135" t="s">
        <v>2255</v>
      </c>
      <c r="D1196" s="303">
        <v>5</v>
      </c>
      <c r="E1196" s="304">
        <v>960</v>
      </c>
      <c r="F1196" s="91">
        <f t="shared" si="56"/>
        <v>4800</v>
      </c>
      <c r="G1196" s="155" t="s">
        <v>131</v>
      </c>
      <c r="H1196" s="136" t="s">
        <v>786</v>
      </c>
      <c r="I1196" s="124" t="str">
        <f>VLOOKUP(H1196,Presupuesto!$B$11:$C$565,2,0)</f>
        <v>SERVICIOS CEREMONIAL Y PROTOCOLO</v>
      </c>
      <c r="J1196" s="92" t="s">
        <v>1375</v>
      </c>
      <c r="K1196" s="92" t="s">
        <v>400</v>
      </c>
    </row>
    <row r="1197" spans="3:11">
      <c r="C1197" s="135" t="s">
        <v>2253</v>
      </c>
      <c r="D1197" s="303">
        <v>5</v>
      </c>
      <c r="E1197" s="304">
        <v>5200</v>
      </c>
      <c r="F1197" s="91">
        <f t="shared" si="56"/>
        <v>26000</v>
      </c>
      <c r="G1197" s="155" t="s">
        <v>131</v>
      </c>
      <c r="H1197" s="136" t="s">
        <v>798</v>
      </c>
      <c r="I1197" s="124" t="str">
        <f>VLOOKUP(H1197,Presupuesto!$B$11:$C$565,2,0)</f>
        <v>ALIMENTOS B EBIDAS PARA PERSONAS</v>
      </c>
      <c r="J1197" s="92" t="s">
        <v>1375</v>
      </c>
      <c r="K1197" s="92" t="s">
        <v>400</v>
      </c>
    </row>
    <row r="1198" spans="3:11">
      <c r="C1198" s="135"/>
      <c r="D1198" s="303"/>
      <c r="E1198" s="304"/>
      <c r="F1198" s="91">
        <f t="shared" si="56"/>
        <v>0</v>
      </c>
      <c r="G1198" s="155"/>
      <c r="H1198" s="136"/>
      <c r="I1198" s="124" t="e">
        <f>VLOOKUP(H1198,Presupuesto!$B$11:$C$565,2,0)</f>
        <v>#N/A</v>
      </c>
      <c r="J1198" s="92" t="str">
        <f t="shared" ref="J1198:J1225" si="57">$J$17</f>
        <v>Docencia y Profesorado Universitario</v>
      </c>
      <c r="K1198" s="92" t="s">
        <v>414</v>
      </c>
    </row>
    <row r="1199" spans="3:11">
      <c r="C1199" s="135"/>
      <c r="D1199" s="303"/>
      <c r="E1199" s="304"/>
      <c r="F1199" s="91">
        <f t="shared" si="56"/>
        <v>0</v>
      </c>
      <c r="G1199" s="155"/>
      <c r="H1199" s="136"/>
      <c r="I1199" s="124" t="e">
        <f>VLOOKUP(H1199,Presupuesto!$B$11:$C$565,2,0)</f>
        <v>#N/A</v>
      </c>
      <c r="J1199" s="92" t="str">
        <f t="shared" si="57"/>
        <v>Docencia y Profesorado Universitario</v>
      </c>
      <c r="K1199" s="92" t="s">
        <v>414</v>
      </c>
    </row>
    <row r="1200" spans="3:11">
      <c r="C1200" s="135"/>
      <c r="D1200" s="303"/>
      <c r="E1200" s="304"/>
      <c r="F1200" s="91">
        <f t="shared" si="56"/>
        <v>0</v>
      </c>
      <c r="G1200" s="155"/>
      <c r="H1200" s="136"/>
      <c r="I1200" s="124" t="e">
        <f>VLOOKUP(H1200,Presupuesto!$B$11:$C$565,2,0)</f>
        <v>#N/A</v>
      </c>
      <c r="J1200" s="92" t="str">
        <f t="shared" si="57"/>
        <v>Docencia y Profesorado Universitario</v>
      </c>
      <c r="K1200" s="92" t="s">
        <v>414</v>
      </c>
    </row>
    <row r="1201" spans="3:11">
      <c r="C1201" s="135"/>
      <c r="D1201" s="303"/>
      <c r="E1201" s="304"/>
      <c r="F1201" s="91">
        <f t="shared" si="56"/>
        <v>0</v>
      </c>
      <c r="G1201" s="155"/>
      <c r="H1201" s="136"/>
      <c r="I1201" s="124" t="e">
        <f>VLOOKUP(H1201,Presupuesto!$B$11:$C$565,2,0)</f>
        <v>#N/A</v>
      </c>
      <c r="J1201" s="92" t="str">
        <f t="shared" si="57"/>
        <v>Docencia y Profesorado Universitario</v>
      </c>
      <c r="K1201" s="92" t="s">
        <v>414</v>
      </c>
    </row>
    <row r="1202" spans="3:11">
      <c r="C1202" s="135"/>
      <c r="D1202" s="303"/>
      <c r="E1202" s="304"/>
      <c r="F1202" s="91">
        <f t="shared" si="56"/>
        <v>0</v>
      </c>
      <c r="G1202" s="155"/>
      <c r="H1202" s="136"/>
      <c r="I1202" s="124" t="e">
        <f>VLOOKUP(H1202,Presupuesto!$B$11:$C$565,2,0)</f>
        <v>#N/A</v>
      </c>
      <c r="J1202" s="92" t="str">
        <f t="shared" si="57"/>
        <v>Docencia y Profesorado Universitario</v>
      </c>
      <c r="K1202" s="92" t="s">
        <v>414</v>
      </c>
    </row>
    <row r="1203" spans="3:11">
      <c r="C1203" s="135"/>
      <c r="D1203" s="303"/>
      <c r="E1203" s="304"/>
      <c r="F1203" s="91">
        <f t="shared" si="56"/>
        <v>0</v>
      </c>
      <c r="G1203" s="155"/>
      <c r="H1203" s="136"/>
      <c r="I1203" s="124" t="e">
        <f>VLOOKUP(H1203,Presupuesto!$B$11:$C$565,2,0)</f>
        <v>#N/A</v>
      </c>
      <c r="J1203" s="92" t="str">
        <f t="shared" si="57"/>
        <v>Docencia y Profesorado Universitario</v>
      </c>
      <c r="K1203" s="92" t="s">
        <v>414</v>
      </c>
    </row>
    <row r="1204" spans="3:11">
      <c r="C1204" s="135"/>
      <c r="D1204" s="303"/>
      <c r="E1204" s="304"/>
      <c r="F1204" s="91">
        <f t="shared" si="56"/>
        <v>0</v>
      </c>
      <c r="G1204" s="155"/>
      <c r="H1204" s="136"/>
      <c r="I1204" s="124" t="e">
        <f>VLOOKUP(H1204,Presupuesto!$B$11:$C$565,2,0)</f>
        <v>#N/A</v>
      </c>
      <c r="J1204" s="92" t="str">
        <f t="shared" si="57"/>
        <v>Docencia y Profesorado Universitario</v>
      </c>
      <c r="K1204" s="92" t="s">
        <v>414</v>
      </c>
    </row>
    <row r="1205" spans="3:11">
      <c r="C1205" s="135"/>
      <c r="D1205" s="303"/>
      <c r="E1205" s="304"/>
      <c r="F1205" s="91">
        <f t="shared" si="56"/>
        <v>0</v>
      </c>
      <c r="G1205" s="155"/>
      <c r="H1205" s="136"/>
      <c r="I1205" s="124" t="e">
        <f>VLOOKUP(H1205,Presupuesto!$B$11:$C$565,2,0)</f>
        <v>#N/A</v>
      </c>
      <c r="J1205" s="92" t="str">
        <f t="shared" si="57"/>
        <v>Docencia y Profesorado Universitario</v>
      </c>
      <c r="K1205" s="92" t="s">
        <v>414</v>
      </c>
    </row>
    <row r="1206" spans="3:11">
      <c r="C1206" s="135"/>
      <c r="D1206" s="303"/>
      <c r="E1206" s="304"/>
      <c r="F1206" s="91">
        <f t="shared" si="56"/>
        <v>0</v>
      </c>
      <c r="G1206" s="155"/>
      <c r="H1206" s="136"/>
      <c r="I1206" s="124" t="e">
        <f>VLOOKUP(H1206,Presupuesto!$B$11:$C$565,2,0)</f>
        <v>#N/A</v>
      </c>
      <c r="J1206" s="92" t="str">
        <f t="shared" si="57"/>
        <v>Docencia y Profesorado Universitario</v>
      </c>
      <c r="K1206" s="92" t="s">
        <v>414</v>
      </c>
    </row>
    <row r="1207" spans="3:11">
      <c r="C1207" s="135"/>
      <c r="D1207" s="303"/>
      <c r="E1207" s="304"/>
      <c r="F1207" s="91">
        <f t="shared" si="56"/>
        <v>0</v>
      </c>
      <c r="G1207" s="155"/>
      <c r="H1207" s="136"/>
      <c r="I1207" s="124" t="e">
        <f>VLOOKUP(H1207,Presupuesto!$B$11:$C$565,2,0)</f>
        <v>#N/A</v>
      </c>
      <c r="J1207" s="92" t="str">
        <f t="shared" si="57"/>
        <v>Docencia y Profesorado Universitario</v>
      </c>
      <c r="K1207" s="92" t="s">
        <v>414</v>
      </c>
    </row>
    <row r="1208" spans="3:11">
      <c r="C1208" s="135"/>
      <c r="D1208" s="303"/>
      <c r="E1208" s="304"/>
      <c r="F1208" s="91">
        <f t="shared" si="56"/>
        <v>0</v>
      </c>
      <c r="G1208" s="155"/>
      <c r="H1208" s="136"/>
      <c r="I1208" s="124" t="e">
        <f>VLOOKUP(H1208,Presupuesto!$B$11:$C$565,2,0)</f>
        <v>#N/A</v>
      </c>
      <c r="J1208" s="92" t="str">
        <f t="shared" si="57"/>
        <v>Docencia y Profesorado Universitario</v>
      </c>
      <c r="K1208" s="92" t="s">
        <v>414</v>
      </c>
    </row>
    <row r="1209" spans="3:11">
      <c r="C1209" s="135"/>
      <c r="D1209" s="303"/>
      <c r="E1209" s="304"/>
      <c r="F1209" s="91">
        <f t="shared" si="56"/>
        <v>0</v>
      </c>
      <c r="G1209" s="155"/>
      <c r="H1209" s="136"/>
      <c r="I1209" s="124" t="e">
        <f>VLOOKUP(H1209,Presupuesto!$B$11:$C$565,2,0)</f>
        <v>#N/A</v>
      </c>
      <c r="J1209" s="92" t="str">
        <f t="shared" si="57"/>
        <v>Docencia y Profesorado Universitario</v>
      </c>
      <c r="K1209" s="92" t="s">
        <v>414</v>
      </c>
    </row>
    <row r="1210" spans="3:11">
      <c r="C1210" s="135"/>
      <c r="D1210" s="303"/>
      <c r="E1210" s="304"/>
      <c r="F1210" s="91">
        <f t="shared" si="56"/>
        <v>0</v>
      </c>
      <c r="G1210" s="155"/>
      <c r="H1210" s="136"/>
      <c r="I1210" s="124" t="e">
        <f>VLOOKUP(H1210,Presupuesto!$B$11:$C$565,2,0)</f>
        <v>#N/A</v>
      </c>
      <c r="J1210" s="92" t="str">
        <f t="shared" si="57"/>
        <v>Docencia y Profesorado Universitario</v>
      </c>
      <c r="K1210" s="92" t="s">
        <v>414</v>
      </c>
    </row>
    <row r="1211" spans="3:11">
      <c r="C1211" s="135"/>
      <c r="D1211" s="303"/>
      <c r="E1211" s="304"/>
      <c r="F1211" s="91">
        <f t="shared" si="56"/>
        <v>0</v>
      </c>
      <c r="G1211" s="155"/>
      <c r="H1211" s="136"/>
      <c r="I1211" s="124" t="e">
        <f>VLOOKUP(H1211,Presupuesto!$B$11:$C$565,2,0)</f>
        <v>#N/A</v>
      </c>
      <c r="J1211" s="92" t="str">
        <f t="shared" si="57"/>
        <v>Docencia y Profesorado Universitario</v>
      </c>
      <c r="K1211" s="92" t="s">
        <v>414</v>
      </c>
    </row>
    <row r="1212" spans="3:11">
      <c r="C1212" s="135"/>
      <c r="D1212" s="303"/>
      <c r="E1212" s="304"/>
      <c r="F1212" s="91">
        <f t="shared" si="56"/>
        <v>0</v>
      </c>
      <c r="G1212" s="155"/>
      <c r="H1212" s="136"/>
      <c r="I1212" s="124" t="e">
        <f>VLOOKUP(H1212,Presupuesto!$B$11:$C$565,2,0)</f>
        <v>#N/A</v>
      </c>
      <c r="J1212" s="92" t="str">
        <f t="shared" si="57"/>
        <v>Docencia y Profesorado Universitario</v>
      </c>
      <c r="K1212" s="92" t="s">
        <v>414</v>
      </c>
    </row>
    <row r="1213" spans="3:11">
      <c r="C1213" s="135"/>
      <c r="D1213" s="303"/>
      <c r="E1213" s="304"/>
      <c r="F1213" s="91">
        <f t="shared" si="56"/>
        <v>0</v>
      </c>
      <c r="G1213" s="155"/>
      <c r="H1213" s="136"/>
      <c r="I1213" s="124" t="e">
        <f>VLOOKUP(H1213,Presupuesto!$B$11:$C$565,2,0)</f>
        <v>#N/A</v>
      </c>
      <c r="J1213" s="92" t="str">
        <f t="shared" si="57"/>
        <v>Docencia y Profesorado Universitario</v>
      </c>
      <c r="K1213" s="92" t="s">
        <v>414</v>
      </c>
    </row>
    <row r="1214" spans="3:11">
      <c r="C1214" s="137"/>
      <c r="D1214" s="303"/>
      <c r="E1214" s="304"/>
      <c r="F1214" s="91">
        <f t="shared" si="56"/>
        <v>0</v>
      </c>
      <c r="G1214" s="155"/>
      <c r="H1214" s="138"/>
      <c r="I1214" s="124" t="e">
        <f>VLOOKUP(H1214,Presupuesto!$B$11:$C$565,2,0)</f>
        <v>#N/A</v>
      </c>
      <c r="J1214" s="92" t="str">
        <f t="shared" si="57"/>
        <v>Docencia y Profesorado Universitario</v>
      </c>
      <c r="K1214" s="92" t="s">
        <v>414</v>
      </c>
    </row>
    <row r="1215" spans="3:11">
      <c r="C1215" s="137"/>
      <c r="D1215" s="303"/>
      <c r="E1215" s="304"/>
      <c r="F1215" s="91">
        <f t="shared" si="56"/>
        <v>0</v>
      </c>
      <c r="G1215" s="155"/>
      <c r="H1215" s="138"/>
      <c r="I1215" s="124" t="e">
        <f>VLOOKUP(H1215,Presupuesto!$B$11:$C$565,2,0)</f>
        <v>#N/A</v>
      </c>
      <c r="J1215" s="92" t="str">
        <f t="shared" si="57"/>
        <v>Docencia y Profesorado Universitario</v>
      </c>
      <c r="K1215" s="92" t="s">
        <v>414</v>
      </c>
    </row>
    <row r="1216" spans="3:11">
      <c r="C1216" s="137"/>
      <c r="D1216" s="303"/>
      <c r="E1216" s="304"/>
      <c r="F1216" s="91">
        <f t="shared" si="56"/>
        <v>0</v>
      </c>
      <c r="G1216" s="155"/>
      <c r="H1216" s="138"/>
      <c r="I1216" s="124" t="e">
        <f>VLOOKUP(H1216,Presupuesto!$B$11:$C$565,2,0)</f>
        <v>#N/A</v>
      </c>
      <c r="J1216" s="92" t="str">
        <f t="shared" si="57"/>
        <v>Docencia y Profesorado Universitario</v>
      </c>
      <c r="K1216" s="92" t="s">
        <v>414</v>
      </c>
    </row>
    <row r="1217" spans="3:11">
      <c r="C1217" s="137"/>
      <c r="D1217" s="303"/>
      <c r="E1217" s="304"/>
      <c r="F1217" s="91">
        <f t="shared" si="56"/>
        <v>0</v>
      </c>
      <c r="G1217" s="155"/>
      <c r="H1217" s="138"/>
      <c r="I1217" s="124" t="e">
        <f>VLOOKUP(H1217,Presupuesto!$B$11:$C$565,2,0)</f>
        <v>#N/A</v>
      </c>
      <c r="J1217" s="92" t="str">
        <f t="shared" si="57"/>
        <v>Docencia y Profesorado Universitario</v>
      </c>
      <c r="K1217" s="92" t="s">
        <v>414</v>
      </c>
    </row>
    <row r="1218" spans="3:11">
      <c r="C1218" s="137"/>
      <c r="D1218" s="303"/>
      <c r="E1218" s="304"/>
      <c r="F1218" s="91">
        <f t="shared" si="56"/>
        <v>0</v>
      </c>
      <c r="G1218" s="155"/>
      <c r="H1218" s="138"/>
      <c r="I1218" s="124" t="e">
        <f>VLOOKUP(H1218,Presupuesto!$B$11:$C$565,2,0)</f>
        <v>#N/A</v>
      </c>
      <c r="J1218" s="92" t="str">
        <f t="shared" si="57"/>
        <v>Docencia y Profesorado Universitario</v>
      </c>
      <c r="K1218" s="92" t="s">
        <v>414</v>
      </c>
    </row>
    <row r="1219" spans="3:11">
      <c r="C1219" s="137"/>
      <c r="D1219" s="303"/>
      <c r="E1219" s="304"/>
      <c r="F1219" s="91">
        <f t="shared" si="56"/>
        <v>0</v>
      </c>
      <c r="G1219" s="155"/>
      <c r="H1219" s="138"/>
      <c r="I1219" s="124" t="e">
        <f>VLOOKUP(H1219,Presupuesto!$B$11:$C$565,2,0)</f>
        <v>#N/A</v>
      </c>
      <c r="J1219" s="92" t="str">
        <f t="shared" si="57"/>
        <v>Docencia y Profesorado Universitario</v>
      </c>
      <c r="K1219" s="92" t="s">
        <v>414</v>
      </c>
    </row>
    <row r="1220" spans="3:11">
      <c r="C1220" s="137"/>
      <c r="D1220" s="303"/>
      <c r="E1220" s="304"/>
      <c r="F1220" s="91">
        <f t="shared" si="56"/>
        <v>0</v>
      </c>
      <c r="G1220" s="155"/>
      <c r="H1220" s="138"/>
      <c r="I1220" s="124" t="e">
        <f>VLOOKUP(H1220,Presupuesto!$B$11:$C$565,2,0)</f>
        <v>#N/A</v>
      </c>
      <c r="J1220" s="92" t="str">
        <f t="shared" si="57"/>
        <v>Docencia y Profesorado Universitario</v>
      </c>
      <c r="K1220" s="92" t="s">
        <v>414</v>
      </c>
    </row>
    <row r="1221" spans="3:11">
      <c r="C1221" s="137"/>
      <c r="D1221" s="303"/>
      <c r="E1221" s="304"/>
      <c r="F1221" s="91">
        <f t="shared" si="56"/>
        <v>0</v>
      </c>
      <c r="G1221" s="155"/>
      <c r="H1221" s="138"/>
      <c r="I1221" s="124" t="e">
        <f>VLOOKUP(H1221,Presupuesto!$B$11:$C$565,2,0)</f>
        <v>#N/A</v>
      </c>
      <c r="J1221" s="92" t="str">
        <f t="shared" si="57"/>
        <v>Docencia y Profesorado Universitario</v>
      </c>
      <c r="K1221" s="92" t="s">
        <v>414</v>
      </c>
    </row>
    <row r="1222" spans="3:11">
      <c r="C1222" s="139"/>
      <c r="D1222" s="303"/>
      <c r="E1222" s="304"/>
      <c r="F1222" s="91">
        <f t="shared" si="56"/>
        <v>0</v>
      </c>
      <c r="G1222" s="155"/>
      <c r="H1222" s="140"/>
      <c r="I1222" s="124" t="e">
        <f>VLOOKUP(H1222,Presupuesto!$B$11:$C$565,2,0)</f>
        <v>#N/A</v>
      </c>
      <c r="J1222" s="92" t="str">
        <f t="shared" si="57"/>
        <v>Docencia y Profesorado Universitario</v>
      </c>
      <c r="K1222" s="92" t="s">
        <v>405</v>
      </c>
    </row>
    <row r="1223" spans="3:11">
      <c r="C1223" s="139"/>
      <c r="D1223" s="303"/>
      <c r="E1223" s="304"/>
      <c r="F1223" s="91">
        <f t="shared" si="56"/>
        <v>0</v>
      </c>
      <c r="G1223" s="155"/>
      <c r="H1223" s="140"/>
      <c r="I1223" s="124" t="e">
        <f>VLOOKUP(H1223,Presupuesto!$B$11:$C$565,2,0)</f>
        <v>#N/A</v>
      </c>
      <c r="J1223" s="92" t="str">
        <f t="shared" si="57"/>
        <v>Docencia y Profesorado Universitario</v>
      </c>
      <c r="K1223" s="92" t="s">
        <v>414</v>
      </c>
    </row>
    <row r="1224" spans="3:11">
      <c r="C1224" s="139"/>
      <c r="D1224" s="303"/>
      <c r="E1224" s="304"/>
      <c r="F1224" s="91">
        <f t="shared" si="56"/>
        <v>0</v>
      </c>
      <c r="G1224" s="155"/>
      <c r="H1224" s="140"/>
      <c r="I1224" s="124" t="e">
        <f>VLOOKUP(H1224,Presupuesto!$B$11:$C$565,2,0)</f>
        <v>#N/A</v>
      </c>
      <c r="J1224" s="92" t="str">
        <f t="shared" si="57"/>
        <v>Docencia y Profesorado Universitario</v>
      </c>
      <c r="K1224" s="92" t="s">
        <v>414</v>
      </c>
    </row>
    <row r="1225" spans="3:11">
      <c r="C1225" s="139"/>
      <c r="D1225" s="303"/>
      <c r="E1225" s="304"/>
      <c r="F1225" s="91">
        <f t="shared" si="56"/>
        <v>0</v>
      </c>
      <c r="G1225" s="155"/>
      <c r="H1225" s="140"/>
      <c r="I1225" s="124" t="e">
        <f>VLOOKUP(H1225,Presupuesto!$B$11:$C$565,2,0)</f>
        <v>#N/A</v>
      </c>
      <c r="J1225" s="92" t="str">
        <f t="shared" si="57"/>
        <v>Docencia y Profesorado Universitario</v>
      </c>
      <c r="K1225" s="92" t="s">
        <v>414</v>
      </c>
    </row>
    <row r="1226" spans="3:11" ht="15.75" thickBot="1">
      <c r="C1226" s="141"/>
      <c r="D1226" s="305"/>
      <c r="E1226" s="306"/>
      <c r="F1226" s="99">
        <f t="shared" si="56"/>
        <v>0</v>
      </c>
      <c r="G1226" s="156"/>
      <c r="H1226" s="142"/>
      <c r="I1226" s="126" t="e">
        <f>VLOOKUP(H1226,Presupuesto!$B$11:$C$565,2,0)</f>
        <v>#N/A</v>
      </c>
      <c r="J1226" s="100" t="str">
        <f>$J$20</f>
        <v>Docencia y Profesorado Universitario</v>
      </c>
      <c r="K1226" s="118" t="s">
        <v>396</v>
      </c>
    </row>
    <row r="1228" spans="3:11" ht="15.75" thickBot="1"/>
    <row r="1229" spans="3:11" ht="15.75" thickBot="1">
      <c r="C1229" s="151" t="s">
        <v>53</v>
      </c>
      <c r="D1229" s="102">
        <f>SUM(F1236:F1270)</f>
        <v>70000</v>
      </c>
      <c r="F1229" s="69"/>
      <c r="G1229" s="73"/>
      <c r="H1229" s="69"/>
      <c r="I1229" s="69"/>
    </row>
    <row r="1230" spans="3:11">
      <c r="C1230" s="69"/>
      <c r="D1230" s="31"/>
      <c r="E1230" s="87"/>
      <c r="F1230" s="87"/>
      <c r="G1230" s="87"/>
      <c r="H1230" s="70"/>
      <c r="I1230" s="70"/>
      <c r="J1230" s="70"/>
      <c r="K1230" s="106"/>
    </row>
    <row r="1231" spans="3:11">
      <c r="C1231" s="69"/>
      <c r="D1231" s="31"/>
      <c r="E1231" s="87"/>
      <c r="F1231" s="87"/>
      <c r="G1231" s="87"/>
      <c r="H1231" s="70"/>
      <c r="I1231" s="70"/>
      <c r="J1231" s="70"/>
      <c r="K1231" s="106"/>
    </row>
    <row r="1232" spans="3:11" ht="15.75">
      <c r="C1232" s="199" t="s">
        <v>394</v>
      </c>
      <c r="D1232" s="200" t="s">
        <v>2380</v>
      </c>
      <c r="E1232" s="87"/>
      <c r="F1232" s="87"/>
      <c r="G1232" s="87"/>
      <c r="H1232" s="70"/>
      <c r="I1232" s="70"/>
      <c r="J1232" s="70"/>
      <c r="K1232" s="106"/>
    </row>
    <row r="1233" spans="3:11" ht="18.75">
      <c r="C1233" s="203" t="str">
        <f>IFERROR(VLOOKUP(D1232,'Desarrollo e Innov. Curricular'!$G:$H,2,FALSE),IFERROR(VLOOKUP(D1232,'Investigación Científica'!$G:$H,2,FALSE),IFERROR(VLOOKUP(D1232,'Vinculación Univ. Sociedad'!$G:$H,2,FALSE),IFERROR(VLOOKUP(D1232,'Docencia y Profesorado Universi'!$G:$H,2,FALSE),IFERROR(VLOOKUP(D1232,'Estudiantes y Graduados'!$G:$H,2,FALSE),IFERROR(VLOOKUP(D1232,'10Gestion Administrativa'!$G:$H,2,FALSE),IFERROR(VLOOKUP(D1232,'Gestión Académica'!$G:$H,2,FALSE),IFERROR(VLOOKUP(D1232,'Aseguramiento de la Calidad'!$G:$H,2,FALSE),IFERROR(VLOOKUP(D1232,'Gestión del Conocimiento'!$G:$H,2,FALSE),IFERROR(VLOOKUP(D1232,'Gobernabilidad y Procesos...'!$G:$H,2,FALSE),IFERROR(VLOOKUP(D1232,'Gestión del Talento Humano'!$G:$H,2,FALSE),IFERROR(VLOOKUP(D1232,'Internacionalización de la E.S.'!$G:$H,2,FALSE),IFERROR(VLOOKUP(D1232,'Cultura de Innovación Insti...'!$G:$H,2,FALSE),VLOOKUP(D1232,'Lo Esencial de la Reforma Univ.'!$G:$H,2,0))))))))))))))</f>
        <v>2. Acciones no derivadas de alguna acción estratégica pero que están contempladas en la Implementación del Plan de Mejoras.</v>
      </c>
      <c r="D1233" s="31"/>
      <c r="E1233" s="87"/>
      <c r="F1233" s="87"/>
      <c r="G1233" s="87"/>
      <c r="H1233" s="70"/>
      <c r="I1233" s="70"/>
      <c r="J1233" s="70"/>
      <c r="K1233" s="106"/>
    </row>
    <row r="1234" spans="3:11" ht="15.75" thickBot="1">
      <c r="F1234" s="87"/>
      <c r="G1234" s="70"/>
      <c r="H1234" s="70"/>
      <c r="I1234" s="70"/>
    </row>
    <row r="1235" spans="3:11" ht="30.75" thickBot="1">
      <c r="C1235" s="123" t="s">
        <v>44</v>
      </c>
      <c r="D1235" s="123" t="s">
        <v>55</v>
      </c>
      <c r="E1235" s="130" t="s">
        <v>57</v>
      </c>
      <c r="F1235" s="129" t="s">
        <v>27</v>
      </c>
      <c r="G1235" s="127" t="s">
        <v>133</v>
      </c>
      <c r="H1235" s="130" t="s">
        <v>46</v>
      </c>
      <c r="I1235" s="127" t="s">
        <v>134</v>
      </c>
      <c r="J1235" s="127" t="s">
        <v>412</v>
      </c>
      <c r="K1235" s="127" t="s">
        <v>413</v>
      </c>
    </row>
    <row r="1236" spans="3:11">
      <c r="C1236" s="215" t="s">
        <v>443</v>
      </c>
      <c r="D1236" s="301"/>
      <c r="E1236" s="302">
        <f>HLOOKUP(C1236,$AH$2:$BU$3,2,0)</f>
        <v>620</v>
      </c>
      <c r="F1236" s="91">
        <f t="shared" ref="F1236:F1270" si="58">D1236*E1236</f>
        <v>0</v>
      </c>
      <c r="G1236" s="155"/>
      <c r="H1236" s="136"/>
      <c r="I1236" s="124" t="e">
        <f>VLOOKUP(H1236,Presupuesto!$B$11:$C$565,2,0)</f>
        <v>#N/A</v>
      </c>
      <c r="J1236" s="213" t="s">
        <v>1372</v>
      </c>
      <c r="K1236" s="92" t="s">
        <v>396</v>
      </c>
    </row>
    <row r="1237" spans="3:11">
      <c r="C1237" s="135" t="s">
        <v>2784</v>
      </c>
      <c r="D1237" s="303">
        <v>0</v>
      </c>
      <c r="E1237" s="304">
        <v>0</v>
      </c>
      <c r="F1237" s="91">
        <f t="shared" si="58"/>
        <v>0</v>
      </c>
      <c r="G1237" s="155" t="s">
        <v>131</v>
      </c>
      <c r="H1237" s="136" t="s">
        <v>723</v>
      </c>
      <c r="I1237" s="124" t="str">
        <f>VLOOKUP(H1237,Presupuesto!$B$11:$C$565,2,0)</f>
        <v>SERVICIOS DE IMPRENTA PUBLIC.Y REPRODUCCION</v>
      </c>
      <c r="J1237" s="92" t="s">
        <v>1373</v>
      </c>
      <c r="K1237" s="92" t="s">
        <v>397</v>
      </c>
    </row>
    <row r="1238" spans="3:11">
      <c r="C1238" s="135" t="s">
        <v>2785</v>
      </c>
      <c r="D1238" s="303">
        <v>0</v>
      </c>
      <c r="E1238" s="304">
        <v>0</v>
      </c>
      <c r="F1238" s="91">
        <f t="shared" si="58"/>
        <v>0</v>
      </c>
      <c r="G1238" s="155" t="s">
        <v>131</v>
      </c>
      <c r="H1238" s="136" t="s">
        <v>825</v>
      </c>
      <c r="I1238" s="124" t="str">
        <f>VLOOKUP(H1238,Presupuesto!$B$11:$C$565,2,0)</f>
        <v>PRODUCTOS DE ARTES GRAFICAS</v>
      </c>
      <c r="J1238" s="92" t="s">
        <v>1373</v>
      </c>
      <c r="K1238" s="92" t="s">
        <v>397</v>
      </c>
    </row>
    <row r="1239" spans="3:11">
      <c r="C1239" s="135" t="s">
        <v>2903</v>
      </c>
      <c r="D1239" s="303">
        <v>20</v>
      </c>
      <c r="E1239" s="304">
        <v>3500</v>
      </c>
      <c r="F1239" s="91">
        <f t="shared" si="58"/>
        <v>70000</v>
      </c>
      <c r="G1239" s="155" t="s">
        <v>1430</v>
      </c>
      <c r="H1239" s="136" t="s">
        <v>749</v>
      </c>
      <c r="I1239" s="124" t="str">
        <f>VLOOKUP(H1239,Presupuesto!$B$11:$C$565,2,0)</f>
        <v>OTROS SERVICIOS COMERCIALES Y FINANCIEROS</v>
      </c>
      <c r="J1239" s="92" t="str">
        <f t="shared" ref="J1239:J1269" si="59">$J$17</f>
        <v>Docencia y Profesorado Universitario</v>
      </c>
      <c r="K1239" s="92" t="s">
        <v>414</v>
      </c>
    </row>
    <row r="1240" spans="3:11">
      <c r="C1240" s="135"/>
      <c r="D1240" s="303"/>
      <c r="E1240" s="304"/>
      <c r="F1240" s="91">
        <f t="shared" si="58"/>
        <v>0</v>
      </c>
      <c r="G1240" s="155"/>
      <c r="H1240" s="136"/>
      <c r="I1240" s="124" t="e">
        <f>VLOOKUP(H1240,Presupuesto!$B$11:$C$565,2,0)</f>
        <v>#N/A</v>
      </c>
      <c r="J1240" s="92" t="str">
        <f t="shared" si="59"/>
        <v>Docencia y Profesorado Universitario</v>
      </c>
      <c r="K1240" s="92" t="s">
        <v>414</v>
      </c>
    </row>
    <row r="1241" spans="3:11">
      <c r="C1241" s="135"/>
      <c r="D1241" s="303"/>
      <c r="E1241" s="304"/>
      <c r="F1241" s="91">
        <f t="shared" si="58"/>
        <v>0</v>
      </c>
      <c r="G1241" s="155"/>
      <c r="H1241" s="136"/>
      <c r="I1241" s="124" t="e">
        <f>VLOOKUP(H1241,Presupuesto!$B$11:$C$565,2,0)</f>
        <v>#N/A</v>
      </c>
      <c r="J1241" s="92" t="str">
        <f t="shared" si="59"/>
        <v>Docencia y Profesorado Universitario</v>
      </c>
      <c r="K1241" s="92" t="s">
        <v>403</v>
      </c>
    </row>
    <row r="1242" spans="3:11">
      <c r="C1242" s="135"/>
      <c r="D1242" s="303"/>
      <c r="E1242" s="304"/>
      <c r="F1242" s="91">
        <f t="shared" si="58"/>
        <v>0</v>
      </c>
      <c r="G1242" s="155"/>
      <c r="H1242" s="136"/>
      <c r="I1242" s="124" t="e">
        <f>VLOOKUP(H1242,Presupuesto!$B$11:$C$565,2,0)</f>
        <v>#N/A</v>
      </c>
      <c r="J1242" s="92" t="str">
        <f t="shared" si="59"/>
        <v>Docencia y Profesorado Universitario</v>
      </c>
      <c r="K1242" s="92" t="s">
        <v>414</v>
      </c>
    </row>
    <row r="1243" spans="3:11">
      <c r="C1243" s="135"/>
      <c r="D1243" s="303"/>
      <c r="E1243" s="304"/>
      <c r="F1243" s="91">
        <f t="shared" si="58"/>
        <v>0</v>
      </c>
      <c r="G1243" s="155"/>
      <c r="H1243" s="136"/>
      <c r="I1243" s="124" t="e">
        <f>VLOOKUP(H1243,Presupuesto!$B$11:$C$565,2,0)</f>
        <v>#N/A</v>
      </c>
      <c r="J1243" s="92" t="str">
        <f t="shared" si="59"/>
        <v>Docencia y Profesorado Universitario</v>
      </c>
      <c r="K1243" s="92" t="s">
        <v>414</v>
      </c>
    </row>
    <row r="1244" spans="3:11">
      <c r="C1244" s="135"/>
      <c r="D1244" s="303"/>
      <c r="E1244" s="304"/>
      <c r="F1244" s="91">
        <f t="shared" si="58"/>
        <v>0</v>
      </c>
      <c r="G1244" s="155"/>
      <c r="H1244" s="136"/>
      <c r="I1244" s="124" t="e">
        <f>VLOOKUP(H1244,Presupuesto!$B$11:$C$565,2,0)</f>
        <v>#N/A</v>
      </c>
      <c r="J1244" s="92" t="str">
        <f t="shared" si="59"/>
        <v>Docencia y Profesorado Universitario</v>
      </c>
      <c r="K1244" s="92" t="s">
        <v>414</v>
      </c>
    </row>
    <row r="1245" spans="3:11">
      <c r="C1245" s="135"/>
      <c r="D1245" s="303"/>
      <c r="E1245" s="304"/>
      <c r="F1245" s="91">
        <f t="shared" si="58"/>
        <v>0</v>
      </c>
      <c r="G1245" s="155"/>
      <c r="H1245" s="136"/>
      <c r="I1245" s="124" t="e">
        <f>VLOOKUP(H1245,Presupuesto!$B$11:$C$565,2,0)</f>
        <v>#N/A</v>
      </c>
      <c r="J1245" s="92" t="str">
        <f t="shared" si="59"/>
        <v>Docencia y Profesorado Universitario</v>
      </c>
      <c r="K1245" s="92" t="s">
        <v>414</v>
      </c>
    </row>
    <row r="1246" spans="3:11">
      <c r="C1246" s="135"/>
      <c r="D1246" s="303"/>
      <c r="E1246" s="304"/>
      <c r="F1246" s="91">
        <f t="shared" si="58"/>
        <v>0</v>
      </c>
      <c r="G1246" s="155"/>
      <c r="H1246" s="136"/>
      <c r="I1246" s="124" t="e">
        <f>VLOOKUP(H1246,Presupuesto!$B$11:$C$565,2,0)</f>
        <v>#N/A</v>
      </c>
      <c r="J1246" s="92" t="str">
        <f t="shared" si="59"/>
        <v>Docencia y Profesorado Universitario</v>
      </c>
      <c r="K1246" s="92" t="s">
        <v>414</v>
      </c>
    </row>
    <row r="1247" spans="3:11">
      <c r="C1247" s="135"/>
      <c r="D1247" s="303"/>
      <c r="E1247" s="304"/>
      <c r="F1247" s="91">
        <f t="shared" si="58"/>
        <v>0</v>
      </c>
      <c r="G1247" s="155"/>
      <c r="H1247" s="136"/>
      <c r="I1247" s="124" t="e">
        <f>VLOOKUP(H1247,Presupuesto!$B$11:$C$565,2,0)</f>
        <v>#N/A</v>
      </c>
      <c r="J1247" s="92" t="str">
        <f t="shared" si="59"/>
        <v>Docencia y Profesorado Universitario</v>
      </c>
      <c r="K1247" s="92" t="s">
        <v>414</v>
      </c>
    </row>
    <row r="1248" spans="3:11">
      <c r="C1248" s="135"/>
      <c r="D1248" s="303"/>
      <c r="E1248" s="304"/>
      <c r="F1248" s="91">
        <f t="shared" si="58"/>
        <v>0</v>
      </c>
      <c r="G1248" s="155"/>
      <c r="H1248" s="136"/>
      <c r="I1248" s="124" t="e">
        <f>VLOOKUP(H1248,Presupuesto!$B$11:$C$565,2,0)</f>
        <v>#N/A</v>
      </c>
      <c r="J1248" s="92" t="str">
        <f t="shared" si="59"/>
        <v>Docencia y Profesorado Universitario</v>
      </c>
      <c r="K1248" s="92" t="s">
        <v>414</v>
      </c>
    </row>
    <row r="1249" spans="3:11">
      <c r="C1249" s="135"/>
      <c r="D1249" s="303"/>
      <c r="E1249" s="304"/>
      <c r="F1249" s="91">
        <f t="shared" si="58"/>
        <v>0</v>
      </c>
      <c r="G1249" s="155"/>
      <c r="H1249" s="136"/>
      <c r="I1249" s="124" t="e">
        <f>VLOOKUP(H1249,Presupuesto!$B$11:$C$565,2,0)</f>
        <v>#N/A</v>
      </c>
      <c r="J1249" s="92" t="str">
        <f t="shared" si="59"/>
        <v>Docencia y Profesorado Universitario</v>
      </c>
      <c r="K1249" s="92" t="s">
        <v>414</v>
      </c>
    </row>
    <row r="1250" spans="3:11">
      <c r="C1250" s="135"/>
      <c r="D1250" s="303"/>
      <c r="E1250" s="304"/>
      <c r="F1250" s="91">
        <f t="shared" si="58"/>
        <v>0</v>
      </c>
      <c r="G1250" s="155"/>
      <c r="H1250" s="136"/>
      <c r="I1250" s="124" t="e">
        <f>VLOOKUP(H1250,Presupuesto!$B$11:$C$565,2,0)</f>
        <v>#N/A</v>
      </c>
      <c r="J1250" s="92" t="str">
        <f t="shared" si="59"/>
        <v>Docencia y Profesorado Universitario</v>
      </c>
      <c r="K1250" s="92" t="s">
        <v>414</v>
      </c>
    </row>
    <row r="1251" spans="3:11">
      <c r="C1251" s="135"/>
      <c r="D1251" s="303"/>
      <c r="E1251" s="304"/>
      <c r="F1251" s="91">
        <f t="shared" si="58"/>
        <v>0</v>
      </c>
      <c r="G1251" s="155"/>
      <c r="H1251" s="136"/>
      <c r="I1251" s="124" t="e">
        <f>VLOOKUP(H1251,Presupuesto!$B$11:$C$565,2,0)</f>
        <v>#N/A</v>
      </c>
      <c r="J1251" s="92" t="str">
        <f t="shared" si="59"/>
        <v>Docencia y Profesorado Universitario</v>
      </c>
      <c r="K1251" s="92" t="s">
        <v>414</v>
      </c>
    </row>
    <row r="1252" spans="3:11">
      <c r="C1252" s="135"/>
      <c r="D1252" s="303"/>
      <c r="E1252" s="304"/>
      <c r="F1252" s="91">
        <f t="shared" si="58"/>
        <v>0</v>
      </c>
      <c r="G1252" s="155"/>
      <c r="H1252" s="136"/>
      <c r="I1252" s="124" t="e">
        <f>VLOOKUP(H1252,Presupuesto!$B$11:$C$565,2,0)</f>
        <v>#N/A</v>
      </c>
      <c r="J1252" s="92" t="str">
        <f t="shared" si="59"/>
        <v>Docencia y Profesorado Universitario</v>
      </c>
      <c r="K1252" s="92" t="s">
        <v>414</v>
      </c>
    </row>
    <row r="1253" spans="3:11">
      <c r="C1253" s="135"/>
      <c r="D1253" s="303"/>
      <c r="E1253" s="304"/>
      <c r="F1253" s="91">
        <f t="shared" si="58"/>
        <v>0</v>
      </c>
      <c r="G1253" s="155"/>
      <c r="H1253" s="136"/>
      <c r="I1253" s="124" t="e">
        <f>VLOOKUP(H1253,Presupuesto!$B$11:$C$565,2,0)</f>
        <v>#N/A</v>
      </c>
      <c r="J1253" s="92" t="str">
        <f t="shared" si="59"/>
        <v>Docencia y Profesorado Universitario</v>
      </c>
      <c r="K1253" s="92" t="s">
        <v>414</v>
      </c>
    </row>
    <row r="1254" spans="3:11">
      <c r="C1254" s="135"/>
      <c r="D1254" s="303"/>
      <c r="E1254" s="304"/>
      <c r="F1254" s="91">
        <f t="shared" si="58"/>
        <v>0</v>
      </c>
      <c r="G1254" s="155"/>
      <c r="H1254" s="136"/>
      <c r="I1254" s="124" t="e">
        <f>VLOOKUP(H1254,Presupuesto!$B$11:$C$565,2,0)</f>
        <v>#N/A</v>
      </c>
      <c r="J1254" s="92" t="str">
        <f t="shared" si="59"/>
        <v>Docencia y Profesorado Universitario</v>
      </c>
      <c r="K1254" s="92" t="s">
        <v>414</v>
      </c>
    </row>
    <row r="1255" spans="3:11">
      <c r="C1255" s="135"/>
      <c r="D1255" s="303"/>
      <c r="E1255" s="304"/>
      <c r="F1255" s="91">
        <f t="shared" si="58"/>
        <v>0</v>
      </c>
      <c r="G1255" s="155"/>
      <c r="H1255" s="136"/>
      <c r="I1255" s="124" t="e">
        <f>VLOOKUP(H1255,Presupuesto!$B$11:$C$565,2,0)</f>
        <v>#N/A</v>
      </c>
      <c r="J1255" s="92" t="str">
        <f t="shared" si="59"/>
        <v>Docencia y Profesorado Universitario</v>
      </c>
      <c r="K1255" s="92" t="s">
        <v>414</v>
      </c>
    </row>
    <row r="1256" spans="3:11">
      <c r="C1256" s="135"/>
      <c r="D1256" s="303"/>
      <c r="E1256" s="304"/>
      <c r="F1256" s="91">
        <f t="shared" si="58"/>
        <v>0</v>
      </c>
      <c r="G1256" s="155"/>
      <c r="H1256" s="136"/>
      <c r="I1256" s="124" t="e">
        <f>VLOOKUP(H1256,Presupuesto!$B$11:$C$565,2,0)</f>
        <v>#N/A</v>
      </c>
      <c r="J1256" s="92" t="str">
        <f t="shared" si="59"/>
        <v>Docencia y Profesorado Universitario</v>
      </c>
      <c r="K1256" s="92" t="s">
        <v>414</v>
      </c>
    </row>
    <row r="1257" spans="3:11">
      <c r="C1257" s="135"/>
      <c r="D1257" s="303"/>
      <c r="E1257" s="304"/>
      <c r="F1257" s="91">
        <f t="shared" si="58"/>
        <v>0</v>
      </c>
      <c r="G1257" s="155"/>
      <c r="H1257" s="136"/>
      <c r="I1257" s="124" t="e">
        <f>VLOOKUP(H1257,Presupuesto!$B$11:$C$565,2,0)</f>
        <v>#N/A</v>
      </c>
      <c r="J1257" s="92" t="str">
        <f t="shared" si="59"/>
        <v>Docencia y Profesorado Universitario</v>
      </c>
      <c r="K1257" s="92" t="s">
        <v>414</v>
      </c>
    </row>
    <row r="1258" spans="3:11">
      <c r="C1258" s="137"/>
      <c r="D1258" s="303"/>
      <c r="E1258" s="304"/>
      <c r="F1258" s="91">
        <f t="shared" si="58"/>
        <v>0</v>
      </c>
      <c r="G1258" s="155"/>
      <c r="H1258" s="138"/>
      <c r="I1258" s="124" t="e">
        <f>VLOOKUP(H1258,Presupuesto!$B$11:$C$565,2,0)</f>
        <v>#N/A</v>
      </c>
      <c r="J1258" s="92" t="str">
        <f t="shared" si="59"/>
        <v>Docencia y Profesorado Universitario</v>
      </c>
      <c r="K1258" s="92" t="s">
        <v>414</v>
      </c>
    </row>
    <row r="1259" spans="3:11">
      <c r="C1259" s="137"/>
      <c r="D1259" s="303"/>
      <c r="E1259" s="304"/>
      <c r="F1259" s="91">
        <f t="shared" si="58"/>
        <v>0</v>
      </c>
      <c r="G1259" s="155"/>
      <c r="H1259" s="138"/>
      <c r="I1259" s="124" t="e">
        <f>VLOOKUP(H1259,Presupuesto!$B$11:$C$565,2,0)</f>
        <v>#N/A</v>
      </c>
      <c r="J1259" s="92" t="str">
        <f t="shared" si="59"/>
        <v>Docencia y Profesorado Universitario</v>
      </c>
      <c r="K1259" s="92" t="s">
        <v>414</v>
      </c>
    </row>
    <row r="1260" spans="3:11">
      <c r="C1260" s="137"/>
      <c r="D1260" s="303"/>
      <c r="E1260" s="304"/>
      <c r="F1260" s="91">
        <f t="shared" si="58"/>
        <v>0</v>
      </c>
      <c r="G1260" s="155"/>
      <c r="H1260" s="138"/>
      <c r="I1260" s="124" t="e">
        <f>VLOOKUP(H1260,Presupuesto!$B$11:$C$565,2,0)</f>
        <v>#N/A</v>
      </c>
      <c r="J1260" s="92" t="str">
        <f t="shared" si="59"/>
        <v>Docencia y Profesorado Universitario</v>
      </c>
      <c r="K1260" s="92" t="s">
        <v>414</v>
      </c>
    </row>
    <row r="1261" spans="3:11">
      <c r="C1261" s="137"/>
      <c r="D1261" s="303"/>
      <c r="E1261" s="304"/>
      <c r="F1261" s="91">
        <f t="shared" si="58"/>
        <v>0</v>
      </c>
      <c r="G1261" s="155"/>
      <c r="H1261" s="138"/>
      <c r="I1261" s="124" t="e">
        <f>VLOOKUP(H1261,Presupuesto!$B$11:$C$565,2,0)</f>
        <v>#N/A</v>
      </c>
      <c r="J1261" s="92" t="str">
        <f t="shared" si="59"/>
        <v>Docencia y Profesorado Universitario</v>
      </c>
      <c r="K1261" s="92" t="s">
        <v>414</v>
      </c>
    </row>
    <row r="1262" spans="3:11">
      <c r="C1262" s="137"/>
      <c r="D1262" s="303"/>
      <c r="E1262" s="304"/>
      <c r="F1262" s="91">
        <f t="shared" si="58"/>
        <v>0</v>
      </c>
      <c r="G1262" s="155"/>
      <c r="H1262" s="138"/>
      <c r="I1262" s="124" t="e">
        <f>VLOOKUP(H1262,Presupuesto!$B$11:$C$565,2,0)</f>
        <v>#N/A</v>
      </c>
      <c r="J1262" s="92" t="str">
        <f t="shared" si="59"/>
        <v>Docencia y Profesorado Universitario</v>
      </c>
      <c r="K1262" s="92" t="s">
        <v>414</v>
      </c>
    </row>
    <row r="1263" spans="3:11">
      <c r="C1263" s="137"/>
      <c r="D1263" s="303"/>
      <c r="E1263" s="304"/>
      <c r="F1263" s="91">
        <f t="shared" si="58"/>
        <v>0</v>
      </c>
      <c r="G1263" s="155"/>
      <c r="H1263" s="138"/>
      <c r="I1263" s="124" t="e">
        <f>VLOOKUP(H1263,Presupuesto!$B$11:$C$565,2,0)</f>
        <v>#N/A</v>
      </c>
      <c r="J1263" s="92" t="str">
        <f t="shared" si="59"/>
        <v>Docencia y Profesorado Universitario</v>
      </c>
      <c r="K1263" s="92" t="s">
        <v>414</v>
      </c>
    </row>
    <row r="1264" spans="3:11">
      <c r="C1264" s="137"/>
      <c r="D1264" s="303"/>
      <c r="E1264" s="304"/>
      <c r="F1264" s="91">
        <f t="shared" si="58"/>
        <v>0</v>
      </c>
      <c r="G1264" s="155"/>
      <c r="H1264" s="138"/>
      <c r="I1264" s="124" t="e">
        <f>VLOOKUP(H1264,Presupuesto!$B$11:$C$565,2,0)</f>
        <v>#N/A</v>
      </c>
      <c r="J1264" s="92" t="str">
        <f t="shared" si="59"/>
        <v>Docencia y Profesorado Universitario</v>
      </c>
      <c r="K1264" s="92" t="s">
        <v>414</v>
      </c>
    </row>
    <row r="1265" spans="3:11">
      <c r="C1265" s="137"/>
      <c r="D1265" s="303"/>
      <c r="E1265" s="304"/>
      <c r="F1265" s="91">
        <f t="shared" si="58"/>
        <v>0</v>
      </c>
      <c r="G1265" s="155"/>
      <c r="H1265" s="138"/>
      <c r="I1265" s="124" t="e">
        <f>VLOOKUP(H1265,Presupuesto!$B$11:$C$565,2,0)</f>
        <v>#N/A</v>
      </c>
      <c r="J1265" s="92" t="str">
        <f t="shared" si="59"/>
        <v>Docencia y Profesorado Universitario</v>
      </c>
      <c r="K1265" s="92" t="s">
        <v>414</v>
      </c>
    </row>
    <row r="1266" spans="3:11">
      <c r="C1266" s="139"/>
      <c r="D1266" s="303"/>
      <c r="E1266" s="304"/>
      <c r="F1266" s="91">
        <f t="shared" si="58"/>
        <v>0</v>
      </c>
      <c r="G1266" s="155"/>
      <c r="H1266" s="140"/>
      <c r="I1266" s="124" t="e">
        <f>VLOOKUP(H1266,Presupuesto!$B$11:$C$565,2,0)</f>
        <v>#N/A</v>
      </c>
      <c r="J1266" s="92" t="str">
        <f t="shared" si="59"/>
        <v>Docencia y Profesorado Universitario</v>
      </c>
      <c r="K1266" s="92" t="s">
        <v>405</v>
      </c>
    </row>
    <row r="1267" spans="3:11">
      <c r="C1267" s="139"/>
      <c r="D1267" s="303"/>
      <c r="E1267" s="304"/>
      <c r="F1267" s="91">
        <f t="shared" si="58"/>
        <v>0</v>
      </c>
      <c r="G1267" s="155"/>
      <c r="H1267" s="140"/>
      <c r="I1267" s="124" t="e">
        <f>VLOOKUP(H1267,Presupuesto!$B$11:$C$565,2,0)</f>
        <v>#N/A</v>
      </c>
      <c r="J1267" s="92" t="str">
        <f t="shared" si="59"/>
        <v>Docencia y Profesorado Universitario</v>
      </c>
      <c r="K1267" s="92" t="s">
        <v>414</v>
      </c>
    </row>
    <row r="1268" spans="3:11">
      <c r="C1268" s="139"/>
      <c r="D1268" s="303"/>
      <c r="E1268" s="304"/>
      <c r="F1268" s="91">
        <f t="shared" si="58"/>
        <v>0</v>
      </c>
      <c r="G1268" s="155"/>
      <c r="H1268" s="140"/>
      <c r="I1268" s="124" t="e">
        <f>VLOOKUP(H1268,Presupuesto!$B$11:$C$565,2,0)</f>
        <v>#N/A</v>
      </c>
      <c r="J1268" s="92" t="str">
        <f t="shared" si="59"/>
        <v>Docencia y Profesorado Universitario</v>
      </c>
      <c r="K1268" s="92" t="s">
        <v>414</v>
      </c>
    </row>
    <row r="1269" spans="3:11">
      <c r="C1269" s="139"/>
      <c r="D1269" s="303"/>
      <c r="E1269" s="304"/>
      <c r="F1269" s="91">
        <f t="shared" si="58"/>
        <v>0</v>
      </c>
      <c r="G1269" s="155"/>
      <c r="H1269" s="140"/>
      <c r="I1269" s="124" t="e">
        <f>VLOOKUP(H1269,Presupuesto!$B$11:$C$565,2,0)</f>
        <v>#N/A</v>
      </c>
      <c r="J1269" s="92" t="str">
        <f t="shared" si="59"/>
        <v>Docencia y Profesorado Universitario</v>
      </c>
      <c r="K1269" s="92" t="s">
        <v>414</v>
      </c>
    </row>
    <row r="1270" spans="3:11" ht="15.75" thickBot="1">
      <c r="C1270" s="141"/>
      <c r="D1270" s="305"/>
      <c r="E1270" s="306"/>
      <c r="F1270" s="99">
        <f t="shared" si="58"/>
        <v>0</v>
      </c>
      <c r="G1270" s="156"/>
      <c r="H1270" s="142"/>
      <c r="I1270" s="126" t="e">
        <f>VLOOKUP(H1270,Presupuesto!$B$11:$C$565,2,0)</f>
        <v>#N/A</v>
      </c>
      <c r="J1270" s="100" t="str">
        <f>$J$20</f>
        <v>Docencia y Profesorado Universitario</v>
      </c>
      <c r="K1270" s="118" t="s">
        <v>396</v>
      </c>
    </row>
    <row r="1272" spans="3:11" ht="15.75" thickBot="1"/>
    <row r="1273" spans="3:11" ht="15.75" thickBot="1">
      <c r="C1273" s="151" t="s">
        <v>53</v>
      </c>
      <c r="D1273" s="102">
        <f>SUM(F1280:F1314)</f>
        <v>30000</v>
      </c>
      <c r="F1273" s="69"/>
      <c r="G1273" s="73"/>
      <c r="H1273" s="69"/>
      <c r="I1273" s="69"/>
    </row>
    <row r="1274" spans="3:11">
      <c r="C1274" s="69"/>
      <c r="D1274" s="31"/>
      <c r="E1274" s="87"/>
      <c r="F1274" s="87"/>
      <c r="G1274" s="87"/>
      <c r="H1274" s="70"/>
      <c r="I1274" s="70"/>
      <c r="J1274" s="70"/>
      <c r="K1274" s="106"/>
    </row>
    <row r="1275" spans="3:11">
      <c r="C1275" s="69"/>
      <c r="D1275" s="31"/>
      <c r="E1275" s="87"/>
      <c r="F1275" s="87"/>
      <c r="G1275" s="87"/>
      <c r="H1275" s="70"/>
      <c r="I1275" s="70"/>
      <c r="J1275" s="70"/>
      <c r="K1275" s="106"/>
    </row>
    <row r="1276" spans="3:11" ht="15.75">
      <c r="C1276" s="199" t="s">
        <v>394</v>
      </c>
      <c r="D1276" s="200" t="s">
        <v>2381</v>
      </c>
      <c r="E1276" s="87"/>
      <c r="F1276" s="87"/>
      <c r="G1276" s="87"/>
      <c r="H1276" s="70"/>
      <c r="I1276" s="70"/>
      <c r="J1276" s="70"/>
      <c r="K1276" s="106"/>
    </row>
    <row r="1277" spans="3:11" ht="18.75">
      <c r="C1277" s="203" t="str">
        <f>IFERROR(VLOOKUP(D1276,'Desarrollo e Innov. Curricular'!$G:$H,2,FALSE),IFERROR(VLOOKUP(D1276,'Investigación Científica'!$G:$H,2,FALSE),IFERROR(VLOOKUP(D1276,'Vinculación Univ. Sociedad'!$G:$H,2,FALSE),IFERROR(VLOOKUP(D1276,'Docencia y Profesorado Universi'!$G:$H,2,FALSE),IFERROR(VLOOKUP(D1276,'Estudiantes y Graduados'!$G:$H,2,FALSE),IFERROR(VLOOKUP(D1276,'10Gestion Administrativa'!$G:$H,2,FALSE),IFERROR(VLOOKUP(D1276,'Gestión Académica'!$G:$H,2,FALSE),IFERROR(VLOOKUP(D1276,'Aseguramiento de la Calidad'!$G:$H,2,FALSE),IFERROR(VLOOKUP(D1276,'Gestión del Conocimiento'!$G:$H,2,FALSE),IFERROR(VLOOKUP(D1276,'Gobernabilidad y Procesos...'!$G:$H,2,FALSE),IFERROR(VLOOKUP(D1276,'Gestión del Talento Humano'!$G:$H,2,FALSE),IFERROR(VLOOKUP(D1276,'Internacionalización de la E.S.'!$G:$H,2,FALSE),IFERROR(VLOOKUP(D1276,'Cultura de Innovación Insti...'!$G:$H,2,FALSE),VLOOKUP(D1276,'Lo Esencial de la Reforma Univ.'!$G:$H,2,0))))))))))))))</f>
        <v>2. Acciones no derivadas de alguna acción estratégica pero que están contempladas en la Implementación del Plan de Mejoras.</v>
      </c>
      <c r="D1277" s="31"/>
      <c r="E1277" s="87"/>
      <c r="F1277" s="87"/>
      <c r="G1277" s="87"/>
      <c r="H1277" s="70"/>
      <c r="I1277" s="70"/>
      <c r="J1277" s="70"/>
      <c r="K1277" s="106"/>
    </row>
    <row r="1278" spans="3:11" ht="15.75" thickBot="1">
      <c r="F1278" s="87"/>
      <c r="G1278" s="70"/>
      <c r="H1278" s="70"/>
      <c r="I1278" s="70"/>
    </row>
    <row r="1279" spans="3:11" ht="30.75" thickBot="1">
      <c r="C1279" s="123" t="s">
        <v>44</v>
      </c>
      <c r="D1279" s="123" t="s">
        <v>55</v>
      </c>
      <c r="E1279" s="130" t="s">
        <v>57</v>
      </c>
      <c r="F1279" s="129" t="s">
        <v>27</v>
      </c>
      <c r="G1279" s="127" t="s">
        <v>133</v>
      </c>
      <c r="H1279" s="130" t="s">
        <v>46</v>
      </c>
      <c r="I1279" s="127" t="s">
        <v>134</v>
      </c>
      <c r="J1279" s="127" t="s">
        <v>412</v>
      </c>
      <c r="K1279" s="127" t="s">
        <v>413</v>
      </c>
    </row>
    <row r="1280" spans="3:11">
      <c r="C1280" s="215" t="s">
        <v>443</v>
      </c>
      <c r="D1280" s="301"/>
      <c r="E1280" s="302">
        <f>HLOOKUP(C1280,$AH$2:$BU$3,2,0)</f>
        <v>620</v>
      </c>
      <c r="F1280" s="91">
        <f t="shared" ref="F1280:F1314" si="60">D1280*E1280</f>
        <v>0</v>
      </c>
      <c r="G1280" s="155"/>
      <c r="H1280" s="136"/>
      <c r="I1280" s="124" t="e">
        <f>VLOOKUP(H1280,Presupuesto!$B$11:$C$565,2,0)</f>
        <v>#N/A</v>
      </c>
      <c r="J1280" s="213" t="s">
        <v>1372</v>
      </c>
      <c r="K1280" s="92" t="s">
        <v>396</v>
      </c>
    </row>
    <row r="1281" spans="3:11">
      <c r="C1281" s="135" t="s">
        <v>2784</v>
      </c>
      <c r="D1281" s="303">
        <v>0</v>
      </c>
      <c r="E1281" s="304">
        <v>0</v>
      </c>
      <c r="F1281" s="91">
        <f t="shared" si="60"/>
        <v>0</v>
      </c>
      <c r="G1281" s="155" t="s">
        <v>131</v>
      </c>
      <c r="H1281" s="136" t="s">
        <v>723</v>
      </c>
      <c r="I1281" s="124" t="str">
        <f>VLOOKUP(H1281,Presupuesto!$B$11:$C$565,2,0)</f>
        <v>SERVICIOS DE IMPRENTA PUBLIC.Y REPRODUCCION</v>
      </c>
      <c r="J1281" s="92" t="s">
        <v>1373</v>
      </c>
      <c r="K1281" s="92" t="s">
        <v>397</v>
      </c>
    </row>
    <row r="1282" spans="3:11">
      <c r="C1282" s="135" t="s">
        <v>2785</v>
      </c>
      <c r="D1282" s="303">
        <v>0</v>
      </c>
      <c r="E1282" s="304">
        <v>0</v>
      </c>
      <c r="F1282" s="91">
        <f t="shared" si="60"/>
        <v>0</v>
      </c>
      <c r="G1282" s="155" t="s">
        <v>131</v>
      </c>
      <c r="H1282" s="136" t="s">
        <v>825</v>
      </c>
      <c r="I1282" s="124" t="str">
        <f>VLOOKUP(H1282,Presupuesto!$B$11:$C$565,2,0)</f>
        <v>PRODUCTOS DE ARTES GRAFICAS</v>
      </c>
      <c r="J1282" s="92" t="s">
        <v>1373</v>
      </c>
      <c r="K1282" s="92" t="s">
        <v>397</v>
      </c>
    </row>
    <row r="1283" spans="3:11">
      <c r="C1283" s="135" t="s">
        <v>2904</v>
      </c>
      <c r="D1283" s="303">
        <v>1</v>
      </c>
      <c r="E1283" s="304">
        <v>20000</v>
      </c>
      <c r="F1283" s="91">
        <f t="shared" si="60"/>
        <v>20000</v>
      </c>
      <c r="G1283" s="155" t="s">
        <v>131</v>
      </c>
      <c r="H1283" s="136" t="s">
        <v>874</v>
      </c>
      <c r="I1283" s="124" t="str">
        <f>VLOOKUP(H1283,Presupuesto!$B$11:$C$565,2,0)</f>
        <v>TINTES, PINTURAS Y COLORANTES</v>
      </c>
      <c r="J1283" s="92" t="str">
        <f t="shared" ref="J1283:J1313" si="61">$J$17</f>
        <v>Docencia y Profesorado Universitario</v>
      </c>
      <c r="K1283" s="92" t="s">
        <v>414</v>
      </c>
    </row>
    <row r="1284" spans="3:11">
      <c r="C1284" s="135"/>
      <c r="D1284" s="303">
        <v>1</v>
      </c>
      <c r="E1284" s="304">
        <v>10000</v>
      </c>
      <c r="F1284" s="91">
        <f t="shared" si="60"/>
        <v>10000</v>
      </c>
      <c r="G1284" s="155" t="s">
        <v>131</v>
      </c>
      <c r="H1284" s="136" t="s">
        <v>969</v>
      </c>
      <c r="I1284" s="124" t="str">
        <f>VLOOKUP(H1284,Presupuesto!$B$11:$C$565,2,0)</f>
        <v>ELEMENTOS DE FERRETERIA</v>
      </c>
      <c r="J1284" s="92" t="str">
        <f t="shared" si="61"/>
        <v>Docencia y Profesorado Universitario</v>
      </c>
      <c r="K1284" s="92" t="s">
        <v>414</v>
      </c>
    </row>
    <row r="1285" spans="3:11">
      <c r="C1285" s="135"/>
      <c r="D1285" s="303"/>
      <c r="E1285" s="304"/>
      <c r="F1285" s="91">
        <f t="shared" si="60"/>
        <v>0</v>
      </c>
      <c r="G1285" s="155"/>
      <c r="H1285" s="136"/>
      <c r="I1285" s="124" t="e">
        <f>VLOOKUP(H1285,Presupuesto!$B$11:$C$565,2,0)</f>
        <v>#N/A</v>
      </c>
      <c r="J1285" s="92" t="str">
        <f t="shared" si="61"/>
        <v>Docencia y Profesorado Universitario</v>
      </c>
      <c r="K1285" s="92" t="s">
        <v>403</v>
      </c>
    </row>
    <row r="1286" spans="3:11">
      <c r="C1286" s="135"/>
      <c r="D1286" s="303"/>
      <c r="E1286" s="304"/>
      <c r="F1286" s="91">
        <f t="shared" si="60"/>
        <v>0</v>
      </c>
      <c r="G1286" s="155"/>
      <c r="H1286" s="136"/>
      <c r="I1286" s="124" t="e">
        <f>VLOOKUP(H1286,Presupuesto!$B$11:$C$565,2,0)</f>
        <v>#N/A</v>
      </c>
      <c r="J1286" s="92" t="str">
        <f t="shared" si="61"/>
        <v>Docencia y Profesorado Universitario</v>
      </c>
      <c r="K1286" s="92" t="s">
        <v>414</v>
      </c>
    </row>
    <row r="1287" spans="3:11">
      <c r="C1287" s="135"/>
      <c r="D1287" s="303"/>
      <c r="E1287" s="304"/>
      <c r="F1287" s="91">
        <f t="shared" si="60"/>
        <v>0</v>
      </c>
      <c r="G1287" s="155"/>
      <c r="H1287" s="136"/>
      <c r="I1287" s="124" t="e">
        <f>VLOOKUP(H1287,Presupuesto!$B$11:$C$565,2,0)</f>
        <v>#N/A</v>
      </c>
      <c r="J1287" s="92" t="str">
        <f t="shared" si="61"/>
        <v>Docencia y Profesorado Universitario</v>
      </c>
      <c r="K1287" s="92" t="s">
        <v>414</v>
      </c>
    </row>
    <row r="1288" spans="3:11">
      <c r="C1288" s="135"/>
      <c r="D1288" s="303"/>
      <c r="E1288" s="304"/>
      <c r="F1288" s="91">
        <f t="shared" si="60"/>
        <v>0</v>
      </c>
      <c r="G1288" s="155"/>
      <c r="H1288" s="136"/>
      <c r="I1288" s="124" t="e">
        <f>VLOOKUP(H1288,Presupuesto!$B$11:$C$565,2,0)</f>
        <v>#N/A</v>
      </c>
      <c r="J1288" s="92" t="str">
        <f t="shared" si="61"/>
        <v>Docencia y Profesorado Universitario</v>
      </c>
      <c r="K1288" s="92" t="s">
        <v>414</v>
      </c>
    </row>
    <row r="1289" spans="3:11">
      <c r="C1289" s="135"/>
      <c r="D1289" s="303"/>
      <c r="E1289" s="304"/>
      <c r="F1289" s="91">
        <f t="shared" si="60"/>
        <v>0</v>
      </c>
      <c r="G1289" s="155"/>
      <c r="H1289" s="136"/>
      <c r="I1289" s="124" t="e">
        <f>VLOOKUP(H1289,Presupuesto!$B$11:$C$565,2,0)</f>
        <v>#N/A</v>
      </c>
      <c r="J1289" s="92" t="str">
        <f t="shared" si="61"/>
        <v>Docencia y Profesorado Universitario</v>
      </c>
      <c r="K1289" s="92" t="s">
        <v>414</v>
      </c>
    </row>
    <row r="1290" spans="3:11">
      <c r="C1290" s="135"/>
      <c r="D1290" s="303"/>
      <c r="E1290" s="304"/>
      <c r="F1290" s="91">
        <f t="shared" si="60"/>
        <v>0</v>
      </c>
      <c r="G1290" s="155"/>
      <c r="H1290" s="136"/>
      <c r="I1290" s="124" t="e">
        <f>VLOOKUP(H1290,Presupuesto!$B$11:$C$565,2,0)</f>
        <v>#N/A</v>
      </c>
      <c r="J1290" s="92" t="str">
        <f t="shared" si="61"/>
        <v>Docencia y Profesorado Universitario</v>
      </c>
      <c r="K1290" s="92" t="s">
        <v>414</v>
      </c>
    </row>
    <row r="1291" spans="3:11">
      <c r="C1291" s="135"/>
      <c r="D1291" s="303"/>
      <c r="E1291" s="304"/>
      <c r="F1291" s="91">
        <f t="shared" si="60"/>
        <v>0</v>
      </c>
      <c r="G1291" s="155"/>
      <c r="H1291" s="136"/>
      <c r="I1291" s="124" t="e">
        <f>VLOOKUP(H1291,Presupuesto!$B$11:$C$565,2,0)</f>
        <v>#N/A</v>
      </c>
      <c r="J1291" s="92" t="str">
        <f t="shared" si="61"/>
        <v>Docencia y Profesorado Universitario</v>
      </c>
      <c r="K1291" s="92" t="s">
        <v>414</v>
      </c>
    </row>
    <row r="1292" spans="3:11">
      <c r="C1292" s="135"/>
      <c r="D1292" s="303"/>
      <c r="E1292" s="304"/>
      <c r="F1292" s="91">
        <f t="shared" si="60"/>
        <v>0</v>
      </c>
      <c r="G1292" s="155"/>
      <c r="H1292" s="136"/>
      <c r="I1292" s="124" t="e">
        <f>VLOOKUP(H1292,Presupuesto!$B$11:$C$565,2,0)</f>
        <v>#N/A</v>
      </c>
      <c r="J1292" s="92" t="str">
        <f t="shared" si="61"/>
        <v>Docencia y Profesorado Universitario</v>
      </c>
      <c r="K1292" s="92" t="s">
        <v>414</v>
      </c>
    </row>
    <row r="1293" spans="3:11">
      <c r="C1293" s="135"/>
      <c r="D1293" s="303"/>
      <c r="E1293" s="304"/>
      <c r="F1293" s="91">
        <f t="shared" si="60"/>
        <v>0</v>
      </c>
      <c r="G1293" s="155"/>
      <c r="H1293" s="136"/>
      <c r="I1293" s="124" t="e">
        <f>VLOOKUP(H1293,Presupuesto!$B$11:$C$565,2,0)</f>
        <v>#N/A</v>
      </c>
      <c r="J1293" s="92" t="str">
        <f t="shared" si="61"/>
        <v>Docencia y Profesorado Universitario</v>
      </c>
      <c r="K1293" s="92" t="s">
        <v>414</v>
      </c>
    </row>
    <row r="1294" spans="3:11">
      <c r="C1294" s="135"/>
      <c r="D1294" s="303"/>
      <c r="E1294" s="304"/>
      <c r="F1294" s="91">
        <f t="shared" si="60"/>
        <v>0</v>
      </c>
      <c r="G1294" s="155"/>
      <c r="H1294" s="136"/>
      <c r="I1294" s="124" t="e">
        <f>VLOOKUP(H1294,Presupuesto!$B$11:$C$565,2,0)</f>
        <v>#N/A</v>
      </c>
      <c r="J1294" s="92" t="str">
        <f t="shared" si="61"/>
        <v>Docencia y Profesorado Universitario</v>
      </c>
      <c r="K1294" s="92" t="s">
        <v>414</v>
      </c>
    </row>
    <row r="1295" spans="3:11">
      <c r="C1295" s="135"/>
      <c r="D1295" s="303"/>
      <c r="E1295" s="304"/>
      <c r="F1295" s="91">
        <f t="shared" si="60"/>
        <v>0</v>
      </c>
      <c r="G1295" s="155"/>
      <c r="H1295" s="136"/>
      <c r="I1295" s="124" t="e">
        <f>VLOOKUP(H1295,Presupuesto!$B$11:$C$565,2,0)</f>
        <v>#N/A</v>
      </c>
      <c r="J1295" s="92" t="str">
        <f t="shared" si="61"/>
        <v>Docencia y Profesorado Universitario</v>
      </c>
      <c r="K1295" s="92" t="s">
        <v>414</v>
      </c>
    </row>
    <row r="1296" spans="3:11">
      <c r="C1296" s="135"/>
      <c r="D1296" s="303"/>
      <c r="E1296" s="304"/>
      <c r="F1296" s="91">
        <f t="shared" si="60"/>
        <v>0</v>
      </c>
      <c r="G1296" s="155"/>
      <c r="H1296" s="136"/>
      <c r="I1296" s="124" t="e">
        <f>VLOOKUP(H1296,Presupuesto!$B$11:$C$565,2,0)</f>
        <v>#N/A</v>
      </c>
      <c r="J1296" s="92" t="str">
        <f t="shared" si="61"/>
        <v>Docencia y Profesorado Universitario</v>
      </c>
      <c r="K1296" s="92" t="s">
        <v>414</v>
      </c>
    </row>
    <row r="1297" spans="3:11">
      <c r="C1297" s="135"/>
      <c r="D1297" s="303"/>
      <c r="E1297" s="304"/>
      <c r="F1297" s="91">
        <f t="shared" si="60"/>
        <v>0</v>
      </c>
      <c r="G1297" s="155"/>
      <c r="H1297" s="136"/>
      <c r="I1297" s="124" t="e">
        <f>VLOOKUP(H1297,Presupuesto!$B$11:$C$565,2,0)</f>
        <v>#N/A</v>
      </c>
      <c r="J1297" s="92" t="str">
        <f t="shared" si="61"/>
        <v>Docencia y Profesorado Universitario</v>
      </c>
      <c r="K1297" s="92" t="s">
        <v>414</v>
      </c>
    </row>
    <row r="1298" spans="3:11">
      <c r="C1298" s="135"/>
      <c r="D1298" s="303"/>
      <c r="E1298" s="304"/>
      <c r="F1298" s="91">
        <f t="shared" si="60"/>
        <v>0</v>
      </c>
      <c r="G1298" s="155"/>
      <c r="H1298" s="136"/>
      <c r="I1298" s="124" t="e">
        <f>VLOOKUP(H1298,Presupuesto!$B$11:$C$565,2,0)</f>
        <v>#N/A</v>
      </c>
      <c r="J1298" s="92" t="str">
        <f t="shared" si="61"/>
        <v>Docencia y Profesorado Universitario</v>
      </c>
      <c r="K1298" s="92" t="s">
        <v>414</v>
      </c>
    </row>
    <row r="1299" spans="3:11">
      <c r="C1299" s="135"/>
      <c r="D1299" s="303"/>
      <c r="E1299" s="304"/>
      <c r="F1299" s="91">
        <f t="shared" si="60"/>
        <v>0</v>
      </c>
      <c r="G1299" s="155"/>
      <c r="H1299" s="136"/>
      <c r="I1299" s="124" t="e">
        <f>VLOOKUP(H1299,Presupuesto!$B$11:$C$565,2,0)</f>
        <v>#N/A</v>
      </c>
      <c r="J1299" s="92" t="str">
        <f t="shared" si="61"/>
        <v>Docencia y Profesorado Universitario</v>
      </c>
      <c r="K1299" s="92" t="s">
        <v>414</v>
      </c>
    </row>
    <row r="1300" spans="3:11">
      <c r="C1300" s="135"/>
      <c r="D1300" s="303"/>
      <c r="E1300" s="304"/>
      <c r="F1300" s="91">
        <f t="shared" si="60"/>
        <v>0</v>
      </c>
      <c r="G1300" s="155"/>
      <c r="H1300" s="136"/>
      <c r="I1300" s="124" t="e">
        <f>VLOOKUP(H1300,Presupuesto!$B$11:$C$565,2,0)</f>
        <v>#N/A</v>
      </c>
      <c r="J1300" s="92" t="str">
        <f t="shared" si="61"/>
        <v>Docencia y Profesorado Universitario</v>
      </c>
      <c r="K1300" s="92" t="s">
        <v>414</v>
      </c>
    </row>
    <row r="1301" spans="3:11">
      <c r="C1301" s="135"/>
      <c r="D1301" s="303"/>
      <c r="E1301" s="304"/>
      <c r="F1301" s="91">
        <f t="shared" si="60"/>
        <v>0</v>
      </c>
      <c r="G1301" s="155"/>
      <c r="H1301" s="136"/>
      <c r="I1301" s="124" t="e">
        <f>VLOOKUP(H1301,Presupuesto!$B$11:$C$565,2,0)</f>
        <v>#N/A</v>
      </c>
      <c r="J1301" s="92" t="str">
        <f t="shared" si="61"/>
        <v>Docencia y Profesorado Universitario</v>
      </c>
      <c r="K1301" s="92" t="s">
        <v>414</v>
      </c>
    </row>
    <row r="1302" spans="3:11">
      <c r="C1302" s="137"/>
      <c r="D1302" s="303"/>
      <c r="E1302" s="304"/>
      <c r="F1302" s="91">
        <f t="shared" si="60"/>
        <v>0</v>
      </c>
      <c r="G1302" s="155"/>
      <c r="H1302" s="138"/>
      <c r="I1302" s="124" t="e">
        <f>VLOOKUP(H1302,Presupuesto!$B$11:$C$565,2,0)</f>
        <v>#N/A</v>
      </c>
      <c r="J1302" s="92" t="str">
        <f t="shared" si="61"/>
        <v>Docencia y Profesorado Universitario</v>
      </c>
      <c r="K1302" s="92" t="s">
        <v>414</v>
      </c>
    </row>
    <row r="1303" spans="3:11">
      <c r="C1303" s="137"/>
      <c r="D1303" s="303"/>
      <c r="E1303" s="304"/>
      <c r="F1303" s="91">
        <f t="shared" si="60"/>
        <v>0</v>
      </c>
      <c r="G1303" s="155"/>
      <c r="H1303" s="138"/>
      <c r="I1303" s="124" t="e">
        <f>VLOOKUP(H1303,Presupuesto!$B$11:$C$565,2,0)</f>
        <v>#N/A</v>
      </c>
      <c r="J1303" s="92" t="str">
        <f t="shared" si="61"/>
        <v>Docencia y Profesorado Universitario</v>
      </c>
      <c r="K1303" s="92" t="s">
        <v>414</v>
      </c>
    </row>
    <row r="1304" spans="3:11">
      <c r="C1304" s="137"/>
      <c r="D1304" s="303"/>
      <c r="E1304" s="304"/>
      <c r="F1304" s="91">
        <f t="shared" si="60"/>
        <v>0</v>
      </c>
      <c r="G1304" s="155"/>
      <c r="H1304" s="138"/>
      <c r="I1304" s="124" t="e">
        <f>VLOOKUP(H1304,Presupuesto!$B$11:$C$565,2,0)</f>
        <v>#N/A</v>
      </c>
      <c r="J1304" s="92" t="str">
        <f t="shared" si="61"/>
        <v>Docencia y Profesorado Universitario</v>
      </c>
      <c r="K1304" s="92" t="s">
        <v>414</v>
      </c>
    </row>
    <row r="1305" spans="3:11">
      <c r="C1305" s="137"/>
      <c r="D1305" s="303"/>
      <c r="E1305" s="304"/>
      <c r="F1305" s="91">
        <f t="shared" si="60"/>
        <v>0</v>
      </c>
      <c r="G1305" s="155"/>
      <c r="H1305" s="138"/>
      <c r="I1305" s="124" t="e">
        <f>VLOOKUP(H1305,Presupuesto!$B$11:$C$565,2,0)</f>
        <v>#N/A</v>
      </c>
      <c r="J1305" s="92" t="str">
        <f t="shared" si="61"/>
        <v>Docencia y Profesorado Universitario</v>
      </c>
      <c r="K1305" s="92" t="s">
        <v>414</v>
      </c>
    </row>
    <row r="1306" spans="3:11">
      <c r="C1306" s="137"/>
      <c r="D1306" s="303"/>
      <c r="E1306" s="304"/>
      <c r="F1306" s="91">
        <f t="shared" si="60"/>
        <v>0</v>
      </c>
      <c r="G1306" s="155"/>
      <c r="H1306" s="138"/>
      <c r="I1306" s="124" t="e">
        <f>VLOOKUP(H1306,Presupuesto!$B$11:$C$565,2,0)</f>
        <v>#N/A</v>
      </c>
      <c r="J1306" s="92" t="str">
        <f t="shared" si="61"/>
        <v>Docencia y Profesorado Universitario</v>
      </c>
      <c r="K1306" s="92" t="s">
        <v>414</v>
      </c>
    </row>
    <row r="1307" spans="3:11">
      <c r="C1307" s="137"/>
      <c r="D1307" s="303"/>
      <c r="E1307" s="304"/>
      <c r="F1307" s="91">
        <f t="shared" si="60"/>
        <v>0</v>
      </c>
      <c r="G1307" s="155"/>
      <c r="H1307" s="138"/>
      <c r="I1307" s="124" t="e">
        <f>VLOOKUP(H1307,Presupuesto!$B$11:$C$565,2,0)</f>
        <v>#N/A</v>
      </c>
      <c r="J1307" s="92" t="str">
        <f t="shared" si="61"/>
        <v>Docencia y Profesorado Universitario</v>
      </c>
      <c r="K1307" s="92" t="s">
        <v>414</v>
      </c>
    </row>
    <row r="1308" spans="3:11">
      <c r="C1308" s="137"/>
      <c r="D1308" s="303"/>
      <c r="E1308" s="304"/>
      <c r="F1308" s="91">
        <f t="shared" si="60"/>
        <v>0</v>
      </c>
      <c r="G1308" s="155"/>
      <c r="H1308" s="138"/>
      <c r="I1308" s="124" t="e">
        <f>VLOOKUP(H1308,Presupuesto!$B$11:$C$565,2,0)</f>
        <v>#N/A</v>
      </c>
      <c r="J1308" s="92" t="str">
        <f t="shared" si="61"/>
        <v>Docencia y Profesorado Universitario</v>
      </c>
      <c r="K1308" s="92" t="s">
        <v>414</v>
      </c>
    </row>
    <row r="1309" spans="3:11">
      <c r="C1309" s="137"/>
      <c r="D1309" s="303"/>
      <c r="E1309" s="304"/>
      <c r="F1309" s="91">
        <f t="shared" si="60"/>
        <v>0</v>
      </c>
      <c r="G1309" s="155"/>
      <c r="H1309" s="138"/>
      <c r="I1309" s="124" t="e">
        <f>VLOOKUP(H1309,Presupuesto!$B$11:$C$565,2,0)</f>
        <v>#N/A</v>
      </c>
      <c r="J1309" s="92" t="str">
        <f t="shared" si="61"/>
        <v>Docencia y Profesorado Universitario</v>
      </c>
      <c r="K1309" s="92" t="s">
        <v>414</v>
      </c>
    </row>
    <row r="1310" spans="3:11">
      <c r="C1310" s="139"/>
      <c r="D1310" s="303"/>
      <c r="E1310" s="304"/>
      <c r="F1310" s="91">
        <f t="shared" si="60"/>
        <v>0</v>
      </c>
      <c r="G1310" s="155"/>
      <c r="H1310" s="140"/>
      <c r="I1310" s="124" t="e">
        <f>VLOOKUP(H1310,Presupuesto!$B$11:$C$565,2,0)</f>
        <v>#N/A</v>
      </c>
      <c r="J1310" s="92" t="str">
        <f t="shared" si="61"/>
        <v>Docencia y Profesorado Universitario</v>
      </c>
      <c r="K1310" s="92" t="s">
        <v>405</v>
      </c>
    </row>
    <row r="1311" spans="3:11">
      <c r="C1311" s="139"/>
      <c r="D1311" s="303"/>
      <c r="E1311" s="304"/>
      <c r="F1311" s="91">
        <f t="shared" si="60"/>
        <v>0</v>
      </c>
      <c r="G1311" s="155"/>
      <c r="H1311" s="140"/>
      <c r="I1311" s="124" t="e">
        <f>VLOOKUP(H1311,Presupuesto!$B$11:$C$565,2,0)</f>
        <v>#N/A</v>
      </c>
      <c r="J1311" s="92" t="str">
        <f t="shared" si="61"/>
        <v>Docencia y Profesorado Universitario</v>
      </c>
      <c r="K1311" s="92" t="s">
        <v>414</v>
      </c>
    </row>
    <row r="1312" spans="3:11">
      <c r="C1312" s="139"/>
      <c r="D1312" s="303"/>
      <c r="E1312" s="304"/>
      <c r="F1312" s="91">
        <f t="shared" si="60"/>
        <v>0</v>
      </c>
      <c r="G1312" s="155"/>
      <c r="H1312" s="140"/>
      <c r="I1312" s="124" t="e">
        <f>VLOOKUP(H1312,Presupuesto!$B$11:$C$565,2,0)</f>
        <v>#N/A</v>
      </c>
      <c r="J1312" s="92" t="str">
        <f t="shared" si="61"/>
        <v>Docencia y Profesorado Universitario</v>
      </c>
      <c r="K1312" s="92" t="s">
        <v>414</v>
      </c>
    </row>
    <row r="1313" spans="3:11">
      <c r="C1313" s="139"/>
      <c r="D1313" s="303"/>
      <c r="E1313" s="304"/>
      <c r="F1313" s="91">
        <f t="shared" si="60"/>
        <v>0</v>
      </c>
      <c r="G1313" s="155"/>
      <c r="H1313" s="140"/>
      <c r="I1313" s="124" t="e">
        <f>VLOOKUP(H1313,Presupuesto!$B$11:$C$565,2,0)</f>
        <v>#N/A</v>
      </c>
      <c r="J1313" s="92" t="str">
        <f t="shared" si="61"/>
        <v>Docencia y Profesorado Universitario</v>
      </c>
      <c r="K1313" s="92" t="s">
        <v>414</v>
      </c>
    </row>
    <row r="1314" spans="3:11" ht="15.75" thickBot="1">
      <c r="C1314" s="141"/>
      <c r="D1314" s="305"/>
      <c r="E1314" s="306"/>
      <c r="F1314" s="99">
        <f t="shared" si="60"/>
        <v>0</v>
      </c>
      <c r="G1314" s="156"/>
      <c r="H1314" s="142"/>
      <c r="I1314" s="126" t="e">
        <f>VLOOKUP(H1314,Presupuesto!$B$11:$C$565,2,0)</f>
        <v>#N/A</v>
      </c>
      <c r="J1314" s="100" t="str">
        <f>$J$20</f>
        <v>Docencia y Profesorado Universitario</v>
      </c>
      <c r="K1314" s="118" t="s">
        <v>396</v>
      </c>
    </row>
    <row r="1316" spans="3:11" ht="15.75" thickBot="1"/>
    <row r="1317" spans="3:11" ht="15.75" thickBot="1">
      <c r="C1317" s="151" t="s">
        <v>53</v>
      </c>
      <c r="D1317" s="102">
        <f>SUM(F1324:F1358)</f>
        <v>80000</v>
      </c>
      <c r="F1317" s="69"/>
      <c r="G1317" s="73"/>
      <c r="H1317" s="69"/>
      <c r="I1317" s="69"/>
    </row>
    <row r="1318" spans="3:11">
      <c r="C1318" s="69"/>
      <c r="D1318" s="31"/>
      <c r="E1318" s="87"/>
      <c r="F1318" s="87"/>
      <c r="G1318" s="87"/>
      <c r="H1318" s="70"/>
      <c r="I1318" s="70"/>
      <c r="J1318" s="70"/>
      <c r="K1318" s="106"/>
    </row>
    <row r="1319" spans="3:11">
      <c r="C1319" s="69"/>
      <c r="D1319" s="31"/>
      <c r="E1319" s="87"/>
      <c r="F1319" s="87"/>
      <c r="G1319" s="87"/>
      <c r="H1319" s="70"/>
      <c r="I1319" s="70"/>
      <c r="J1319" s="70"/>
      <c r="K1319" s="106"/>
    </row>
    <row r="1320" spans="3:11" ht="15.75">
      <c r="C1320" s="199" t="s">
        <v>394</v>
      </c>
      <c r="D1320" s="200" t="s">
        <v>2851</v>
      </c>
      <c r="E1320" s="87"/>
      <c r="F1320" s="87"/>
      <c r="G1320" s="87"/>
      <c r="H1320" s="70"/>
      <c r="I1320" s="70"/>
      <c r="J1320" s="70"/>
      <c r="K1320" s="106"/>
    </row>
    <row r="1321" spans="3:11" ht="18.75">
      <c r="C1321" s="203" t="str">
        <f>IFERROR(VLOOKUP(D1320,'Desarrollo e Innov. Curricular'!$G:$H,2,FALSE),IFERROR(VLOOKUP(D1320,'Investigación Científica'!$G:$H,2,FALSE),IFERROR(VLOOKUP(D1320,'Vinculación Univ. Sociedad'!$G:$H,2,FALSE),IFERROR(VLOOKUP(D1320,'Docencia y Profesorado Universi'!$G:$H,2,FALSE),IFERROR(VLOOKUP(D1320,'Estudiantes y Graduados'!$G:$H,2,FALSE),IFERROR(VLOOKUP(D1320,'10Gestion Administrativa'!$G:$H,2,FALSE),IFERROR(VLOOKUP(D1320,'Gestión Académica'!$G:$H,2,FALSE),IFERROR(VLOOKUP(D1320,'Aseguramiento de la Calidad'!$G:$H,2,FALSE),IFERROR(VLOOKUP(D1320,'Gestión del Conocimiento'!$G:$H,2,FALSE),IFERROR(VLOOKUP(D1320,'Gobernabilidad y Procesos...'!$G:$H,2,FALSE),IFERROR(VLOOKUP(D1320,'Gestión del Talento Humano'!$G:$H,2,FALSE),IFERROR(VLOOKUP(D1320,'Internacionalización de la E.S.'!$G:$H,2,FALSE),IFERROR(VLOOKUP(D1320,'Cultura de Innovación Insti...'!$G:$H,2,FALSE),VLOOKUP(D1320,'Lo Esencial de la Reforma Univ.'!$G:$H,2,0))))))))))))))</f>
        <v>7. Gestionar el apoyo internacional y local para  la formación del más alto nivel del personal docente, a través de convenios internacionales-regionales-locales, sistema de becas y otros afines.</v>
      </c>
      <c r="D1321" s="31"/>
      <c r="E1321" s="87"/>
      <c r="F1321" s="87"/>
      <c r="G1321" s="87"/>
      <c r="H1321" s="70"/>
      <c r="I1321" s="70"/>
      <c r="J1321" s="70"/>
      <c r="K1321" s="106"/>
    </row>
    <row r="1322" spans="3:11" ht="15.75" thickBot="1">
      <c r="F1322" s="87"/>
      <c r="G1322" s="70"/>
      <c r="H1322" s="70"/>
      <c r="I1322" s="70"/>
    </row>
    <row r="1323" spans="3:11" ht="30.75" thickBot="1">
      <c r="C1323" s="123" t="s">
        <v>44</v>
      </c>
      <c r="D1323" s="123" t="s">
        <v>55</v>
      </c>
      <c r="E1323" s="130" t="s">
        <v>57</v>
      </c>
      <c r="F1323" s="129" t="s">
        <v>27</v>
      </c>
      <c r="G1323" s="127" t="s">
        <v>133</v>
      </c>
      <c r="H1323" s="130" t="s">
        <v>46</v>
      </c>
      <c r="I1323" s="127" t="s">
        <v>134</v>
      </c>
      <c r="J1323" s="127" t="s">
        <v>412</v>
      </c>
      <c r="K1323" s="127" t="s">
        <v>413</v>
      </c>
    </row>
    <row r="1324" spans="3:11">
      <c r="C1324" s="215" t="s">
        <v>443</v>
      </c>
      <c r="D1324" s="301"/>
      <c r="E1324" s="302">
        <f>HLOOKUP(C1324,$AH$2:$BU$3,2,0)</f>
        <v>620</v>
      </c>
      <c r="F1324" s="91">
        <f t="shared" ref="F1324:F1358" si="62">D1324*E1324</f>
        <v>0</v>
      </c>
      <c r="G1324" s="155"/>
      <c r="H1324" s="136"/>
      <c r="I1324" s="124" t="e">
        <f>VLOOKUP(H1324,Presupuesto!$B$11:$C$565,2,0)</f>
        <v>#N/A</v>
      </c>
      <c r="J1324" s="213" t="s">
        <v>1372</v>
      </c>
      <c r="K1324" s="92" t="s">
        <v>396</v>
      </c>
    </row>
    <row r="1325" spans="3:11">
      <c r="C1325" s="135" t="s">
        <v>2784</v>
      </c>
      <c r="D1325" s="303">
        <v>0</v>
      </c>
      <c r="E1325" s="304">
        <v>0</v>
      </c>
      <c r="F1325" s="91">
        <f t="shared" si="62"/>
        <v>0</v>
      </c>
      <c r="G1325" s="155" t="s">
        <v>131</v>
      </c>
      <c r="H1325" s="136" t="s">
        <v>723</v>
      </c>
      <c r="I1325" s="124" t="str">
        <f>VLOOKUP(H1325,Presupuesto!$B$11:$C$565,2,0)</f>
        <v>SERVICIOS DE IMPRENTA PUBLIC.Y REPRODUCCION</v>
      </c>
      <c r="J1325" s="92" t="s">
        <v>1373</v>
      </c>
      <c r="K1325" s="92" t="s">
        <v>397</v>
      </c>
    </row>
    <row r="1326" spans="3:11">
      <c r="C1326" s="135" t="s">
        <v>2785</v>
      </c>
      <c r="D1326" s="303">
        <v>0</v>
      </c>
      <c r="E1326" s="304">
        <v>0</v>
      </c>
      <c r="F1326" s="91">
        <f t="shared" si="62"/>
        <v>0</v>
      </c>
      <c r="G1326" s="155" t="s">
        <v>131</v>
      </c>
      <c r="H1326" s="136" t="s">
        <v>825</v>
      </c>
      <c r="I1326" s="124" t="str">
        <f>VLOOKUP(H1326,Presupuesto!$B$11:$C$565,2,0)</f>
        <v>PRODUCTOS DE ARTES GRAFICAS</v>
      </c>
      <c r="J1326" s="92" t="s">
        <v>1373</v>
      </c>
      <c r="K1326" s="92" t="s">
        <v>397</v>
      </c>
    </row>
    <row r="1327" spans="3:11">
      <c r="C1327" s="135" t="s">
        <v>2905</v>
      </c>
      <c r="D1327" s="303">
        <v>1</v>
      </c>
      <c r="E1327" s="304">
        <v>30000</v>
      </c>
      <c r="F1327" s="91">
        <f t="shared" si="62"/>
        <v>30000</v>
      </c>
      <c r="G1327" s="155" t="s">
        <v>1430</v>
      </c>
      <c r="H1327" s="136" t="s">
        <v>761</v>
      </c>
      <c r="I1327" s="124" t="str">
        <f>VLOOKUP(H1327,Presupuesto!$B$11:$C$565,2,0)</f>
        <v>PASAJES AL EXTERIOR</v>
      </c>
      <c r="J1327" s="92" t="str">
        <f t="shared" ref="J1327:J1357" si="63">$J$17</f>
        <v>Docencia y Profesorado Universitario</v>
      </c>
      <c r="K1327" s="92" t="s">
        <v>414</v>
      </c>
    </row>
    <row r="1328" spans="3:11">
      <c r="C1328" s="135" t="s">
        <v>2906</v>
      </c>
      <c r="D1328" s="303">
        <v>1</v>
      </c>
      <c r="E1328" s="304">
        <v>50000</v>
      </c>
      <c r="F1328" s="91">
        <f t="shared" si="62"/>
        <v>50000</v>
      </c>
      <c r="G1328" s="155" t="s">
        <v>1430</v>
      </c>
      <c r="H1328" s="136" t="s">
        <v>1136</v>
      </c>
      <c r="I1328" s="124" t="str">
        <f>VLOOKUP(H1328,Presupuesto!$B$11:$C$565,2,0)</f>
        <v>AYUDAS SOCIALES A PERSONAS</v>
      </c>
      <c r="J1328" s="92" t="str">
        <f t="shared" si="63"/>
        <v>Docencia y Profesorado Universitario</v>
      </c>
      <c r="K1328" s="92" t="s">
        <v>414</v>
      </c>
    </row>
    <row r="1329" spans="3:11">
      <c r="C1329" s="135"/>
      <c r="D1329" s="303"/>
      <c r="E1329" s="304"/>
      <c r="F1329" s="91">
        <f t="shared" si="62"/>
        <v>0</v>
      </c>
      <c r="G1329" s="155"/>
      <c r="H1329" s="136"/>
      <c r="I1329" s="124" t="e">
        <f>VLOOKUP(H1329,Presupuesto!$B$11:$C$565,2,0)</f>
        <v>#N/A</v>
      </c>
      <c r="J1329" s="92" t="str">
        <f t="shared" si="63"/>
        <v>Docencia y Profesorado Universitario</v>
      </c>
      <c r="K1329" s="92" t="s">
        <v>403</v>
      </c>
    </row>
    <row r="1330" spans="3:11">
      <c r="C1330" s="135"/>
      <c r="D1330" s="303"/>
      <c r="E1330" s="304"/>
      <c r="F1330" s="91">
        <f t="shared" si="62"/>
        <v>0</v>
      </c>
      <c r="G1330" s="155"/>
      <c r="H1330" s="136"/>
      <c r="I1330" s="124" t="e">
        <f>VLOOKUP(H1330,Presupuesto!$B$11:$C$565,2,0)</f>
        <v>#N/A</v>
      </c>
      <c r="J1330" s="92" t="str">
        <f t="shared" si="63"/>
        <v>Docencia y Profesorado Universitario</v>
      </c>
      <c r="K1330" s="92" t="s">
        <v>414</v>
      </c>
    </row>
    <row r="1331" spans="3:11">
      <c r="C1331" s="135"/>
      <c r="D1331" s="303"/>
      <c r="E1331" s="304"/>
      <c r="F1331" s="91">
        <f t="shared" si="62"/>
        <v>0</v>
      </c>
      <c r="G1331" s="155"/>
      <c r="H1331" s="136"/>
      <c r="I1331" s="124" t="e">
        <f>VLOOKUP(H1331,Presupuesto!$B$11:$C$565,2,0)</f>
        <v>#N/A</v>
      </c>
      <c r="J1331" s="92" t="str">
        <f t="shared" si="63"/>
        <v>Docencia y Profesorado Universitario</v>
      </c>
      <c r="K1331" s="92" t="s">
        <v>414</v>
      </c>
    </row>
    <row r="1332" spans="3:11">
      <c r="C1332" s="135"/>
      <c r="D1332" s="303"/>
      <c r="E1332" s="304"/>
      <c r="F1332" s="91">
        <f t="shared" si="62"/>
        <v>0</v>
      </c>
      <c r="G1332" s="155"/>
      <c r="H1332" s="136"/>
      <c r="I1332" s="124" t="e">
        <f>VLOOKUP(H1332,Presupuesto!$B$11:$C$565,2,0)</f>
        <v>#N/A</v>
      </c>
      <c r="J1332" s="92" t="str">
        <f t="shared" si="63"/>
        <v>Docencia y Profesorado Universitario</v>
      </c>
      <c r="K1332" s="92" t="s">
        <v>414</v>
      </c>
    </row>
    <row r="1333" spans="3:11">
      <c r="C1333" s="135"/>
      <c r="D1333" s="303"/>
      <c r="E1333" s="304"/>
      <c r="F1333" s="91">
        <f t="shared" si="62"/>
        <v>0</v>
      </c>
      <c r="G1333" s="155"/>
      <c r="H1333" s="136"/>
      <c r="I1333" s="124" t="e">
        <f>VLOOKUP(H1333,Presupuesto!$B$11:$C$565,2,0)</f>
        <v>#N/A</v>
      </c>
      <c r="J1333" s="92" t="str">
        <f t="shared" si="63"/>
        <v>Docencia y Profesorado Universitario</v>
      </c>
      <c r="K1333" s="92" t="s">
        <v>414</v>
      </c>
    </row>
    <row r="1334" spans="3:11">
      <c r="C1334" s="135"/>
      <c r="D1334" s="303"/>
      <c r="E1334" s="304"/>
      <c r="F1334" s="91">
        <f t="shared" si="62"/>
        <v>0</v>
      </c>
      <c r="G1334" s="155"/>
      <c r="H1334" s="136"/>
      <c r="I1334" s="124" t="e">
        <f>VLOOKUP(H1334,Presupuesto!$B$11:$C$565,2,0)</f>
        <v>#N/A</v>
      </c>
      <c r="J1334" s="92" t="str">
        <f t="shared" si="63"/>
        <v>Docencia y Profesorado Universitario</v>
      </c>
      <c r="K1334" s="92" t="s">
        <v>414</v>
      </c>
    </row>
    <row r="1335" spans="3:11">
      <c r="C1335" s="135"/>
      <c r="D1335" s="303"/>
      <c r="E1335" s="304"/>
      <c r="F1335" s="91">
        <f t="shared" si="62"/>
        <v>0</v>
      </c>
      <c r="G1335" s="155"/>
      <c r="H1335" s="136"/>
      <c r="I1335" s="124" t="e">
        <f>VLOOKUP(H1335,Presupuesto!$B$11:$C$565,2,0)</f>
        <v>#N/A</v>
      </c>
      <c r="J1335" s="92" t="str">
        <f t="shared" si="63"/>
        <v>Docencia y Profesorado Universitario</v>
      </c>
      <c r="K1335" s="92" t="s">
        <v>414</v>
      </c>
    </row>
    <row r="1336" spans="3:11">
      <c r="C1336" s="135"/>
      <c r="D1336" s="303"/>
      <c r="E1336" s="304"/>
      <c r="F1336" s="91">
        <f t="shared" si="62"/>
        <v>0</v>
      </c>
      <c r="G1336" s="155"/>
      <c r="H1336" s="136"/>
      <c r="I1336" s="124" t="e">
        <f>VLOOKUP(H1336,Presupuesto!$B$11:$C$565,2,0)</f>
        <v>#N/A</v>
      </c>
      <c r="J1336" s="92" t="str">
        <f t="shared" si="63"/>
        <v>Docencia y Profesorado Universitario</v>
      </c>
      <c r="K1336" s="92" t="s">
        <v>414</v>
      </c>
    </row>
    <row r="1337" spans="3:11">
      <c r="C1337" s="135"/>
      <c r="D1337" s="303"/>
      <c r="E1337" s="304"/>
      <c r="F1337" s="91">
        <f t="shared" si="62"/>
        <v>0</v>
      </c>
      <c r="G1337" s="155"/>
      <c r="H1337" s="136"/>
      <c r="I1337" s="124" t="e">
        <f>VLOOKUP(H1337,Presupuesto!$B$11:$C$565,2,0)</f>
        <v>#N/A</v>
      </c>
      <c r="J1337" s="92" t="str">
        <f t="shared" si="63"/>
        <v>Docencia y Profesorado Universitario</v>
      </c>
      <c r="K1337" s="92" t="s">
        <v>414</v>
      </c>
    </row>
    <row r="1338" spans="3:11">
      <c r="C1338" s="135"/>
      <c r="D1338" s="303"/>
      <c r="E1338" s="304"/>
      <c r="F1338" s="91">
        <f t="shared" si="62"/>
        <v>0</v>
      </c>
      <c r="G1338" s="155"/>
      <c r="H1338" s="136"/>
      <c r="I1338" s="124" t="e">
        <f>VLOOKUP(H1338,Presupuesto!$B$11:$C$565,2,0)</f>
        <v>#N/A</v>
      </c>
      <c r="J1338" s="92" t="str">
        <f t="shared" si="63"/>
        <v>Docencia y Profesorado Universitario</v>
      </c>
      <c r="K1338" s="92" t="s">
        <v>414</v>
      </c>
    </row>
    <row r="1339" spans="3:11">
      <c r="C1339" s="135"/>
      <c r="D1339" s="303"/>
      <c r="E1339" s="304"/>
      <c r="F1339" s="91">
        <f t="shared" si="62"/>
        <v>0</v>
      </c>
      <c r="G1339" s="155"/>
      <c r="H1339" s="136"/>
      <c r="I1339" s="124" t="e">
        <f>VLOOKUP(H1339,Presupuesto!$B$11:$C$565,2,0)</f>
        <v>#N/A</v>
      </c>
      <c r="J1339" s="92" t="str">
        <f t="shared" si="63"/>
        <v>Docencia y Profesorado Universitario</v>
      </c>
      <c r="K1339" s="92" t="s">
        <v>414</v>
      </c>
    </row>
    <row r="1340" spans="3:11">
      <c r="C1340" s="135"/>
      <c r="D1340" s="303"/>
      <c r="E1340" s="304"/>
      <c r="F1340" s="91">
        <f t="shared" si="62"/>
        <v>0</v>
      </c>
      <c r="G1340" s="155"/>
      <c r="H1340" s="136"/>
      <c r="I1340" s="124" t="e">
        <f>VLOOKUP(H1340,Presupuesto!$B$11:$C$565,2,0)</f>
        <v>#N/A</v>
      </c>
      <c r="J1340" s="92" t="str">
        <f t="shared" si="63"/>
        <v>Docencia y Profesorado Universitario</v>
      </c>
      <c r="K1340" s="92" t="s">
        <v>414</v>
      </c>
    </row>
    <row r="1341" spans="3:11">
      <c r="C1341" s="135"/>
      <c r="D1341" s="303"/>
      <c r="E1341" s="304"/>
      <c r="F1341" s="91">
        <f t="shared" si="62"/>
        <v>0</v>
      </c>
      <c r="G1341" s="155"/>
      <c r="H1341" s="136"/>
      <c r="I1341" s="124" t="e">
        <f>VLOOKUP(H1341,Presupuesto!$B$11:$C$565,2,0)</f>
        <v>#N/A</v>
      </c>
      <c r="J1341" s="92" t="str">
        <f t="shared" si="63"/>
        <v>Docencia y Profesorado Universitario</v>
      </c>
      <c r="K1341" s="92" t="s">
        <v>414</v>
      </c>
    </row>
    <row r="1342" spans="3:11">
      <c r="C1342" s="135"/>
      <c r="D1342" s="303"/>
      <c r="E1342" s="304"/>
      <c r="F1342" s="91">
        <f t="shared" si="62"/>
        <v>0</v>
      </c>
      <c r="G1342" s="155"/>
      <c r="H1342" s="136"/>
      <c r="I1342" s="124" t="e">
        <f>VLOOKUP(H1342,Presupuesto!$B$11:$C$565,2,0)</f>
        <v>#N/A</v>
      </c>
      <c r="J1342" s="92" t="str">
        <f t="shared" si="63"/>
        <v>Docencia y Profesorado Universitario</v>
      </c>
      <c r="K1342" s="92" t="s">
        <v>414</v>
      </c>
    </row>
    <row r="1343" spans="3:11">
      <c r="C1343" s="135"/>
      <c r="D1343" s="303"/>
      <c r="E1343" s="304"/>
      <c r="F1343" s="91">
        <f t="shared" si="62"/>
        <v>0</v>
      </c>
      <c r="G1343" s="155"/>
      <c r="H1343" s="136"/>
      <c r="I1343" s="124" t="e">
        <f>VLOOKUP(H1343,Presupuesto!$B$11:$C$565,2,0)</f>
        <v>#N/A</v>
      </c>
      <c r="J1343" s="92" t="str">
        <f t="shared" si="63"/>
        <v>Docencia y Profesorado Universitario</v>
      </c>
      <c r="K1343" s="92" t="s">
        <v>414</v>
      </c>
    </row>
    <row r="1344" spans="3:11">
      <c r="C1344" s="135"/>
      <c r="D1344" s="303"/>
      <c r="E1344" s="304"/>
      <c r="F1344" s="91">
        <f t="shared" si="62"/>
        <v>0</v>
      </c>
      <c r="G1344" s="155"/>
      <c r="H1344" s="136"/>
      <c r="I1344" s="124" t="e">
        <f>VLOOKUP(H1344,Presupuesto!$B$11:$C$565,2,0)</f>
        <v>#N/A</v>
      </c>
      <c r="J1344" s="92" t="str">
        <f t="shared" si="63"/>
        <v>Docencia y Profesorado Universitario</v>
      </c>
      <c r="K1344" s="92" t="s">
        <v>414</v>
      </c>
    </row>
    <row r="1345" spans="3:11">
      <c r="C1345" s="135"/>
      <c r="D1345" s="303"/>
      <c r="E1345" s="304"/>
      <c r="F1345" s="91">
        <f t="shared" si="62"/>
        <v>0</v>
      </c>
      <c r="G1345" s="155"/>
      <c r="H1345" s="136"/>
      <c r="I1345" s="124" t="e">
        <f>VLOOKUP(H1345,Presupuesto!$B$11:$C$565,2,0)</f>
        <v>#N/A</v>
      </c>
      <c r="J1345" s="92" t="str">
        <f t="shared" si="63"/>
        <v>Docencia y Profesorado Universitario</v>
      </c>
      <c r="K1345" s="92" t="s">
        <v>414</v>
      </c>
    </row>
    <row r="1346" spans="3:11">
      <c r="C1346" s="137"/>
      <c r="D1346" s="303"/>
      <c r="E1346" s="304"/>
      <c r="F1346" s="91">
        <f t="shared" si="62"/>
        <v>0</v>
      </c>
      <c r="G1346" s="155"/>
      <c r="H1346" s="138"/>
      <c r="I1346" s="124" t="e">
        <f>VLOOKUP(H1346,Presupuesto!$B$11:$C$565,2,0)</f>
        <v>#N/A</v>
      </c>
      <c r="J1346" s="92" t="str">
        <f t="shared" si="63"/>
        <v>Docencia y Profesorado Universitario</v>
      </c>
      <c r="K1346" s="92" t="s">
        <v>414</v>
      </c>
    </row>
    <row r="1347" spans="3:11">
      <c r="C1347" s="137"/>
      <c r="D1347" s="303"/>
      <c r="E1347" s="304"/>
      <c r="F1347" s="91">
        <f t="shared" si="62"/>
        <v>0</v>
      </c>
      <c r="G1347" s="155"/>
      <c r="H1347" s="138"/>
      <c r="I1347" s="124" t="e">
        <f>VLOOKUP(H1347,Presupuesto!$B$11:$C$565,2,0)</f>
        <v>#N/A</v>
      </c>
      <c r="J1347" s="92" t="str">
        <f t="shared" si="63"/>
        <v>Docencia y Profesorado Universitario</v>
      </c>
      <c r="K1347" s="92" t="s">
        <v>414</v>
      </c>
    </row>
    <row r="1348" spans="3:11">
      <c r="C1348" s="137"/>
      <c r="D1348" s="303"/>
      <c r="E1348" s="304"/>
      <c r="F1348" s="91">
        <f t="shared" si="62"/>
        <v>0</v>
      </c>
      <c r="G1348" s="155"/>
      <c r="H1348" s="138"/>
      <c r="I1348" s="124" t="e">
        <f>VLOOKUP(H1348,Presupuesto!$B$11:$C$565,2,0)</f>
        <v>#N/A</v>
      </c>
      <c r="J1348" s="92" t="str">
        <f t="shared" si="63"/>
        <v>Docencia y Profesorado Universitario</v>
      </c>
      <c r="K1348" s="92" t="s">
        <v>414</v>
      </c>
    </row>
    <row r="1349" spans="3:11">
      <c r="C1349" s="137"/>
      <c r="D1349" s="303"/>
      <c r="E1349" s="304"/>
      <c r="F1349" s="91">
        <f t="shared" si="62"/>
        <v>0</v>
      </c>
      <c r="G1349" s="155"/>
      <c r="H1349" s="138"/>
      <c r="I1349" s="124" t="e">
        <f>VLOOKUP(H1349,Presupuesto!$B$11:$C$565,2,0)</f>
        <v>#N/A</v>
      </c>
      <c r="J1349" s="92" t="str">
        <f t="shared" si="63"/>
        <v>Docencia y Profesorado Universitario</v>
      </c>
      <c r="K1349" s="92" t="s">
        <v>414</v>
      </c>
    </row>
    <row r="1350" spans="3:11">
      <c r="C1350" s="137"/>
      <c r="D1350" s="303"/>
      <c r="E1350" s="304"/>
      <c r="F1350" s="91">
        <f t="shared" si="62"/>
        <v>0</v>
      </c>
      <c r="G1350" s="155"/>
      <c r="H1350" s="138"/>
      <c r="I1350" s="124" t="e">
        <f>VLOOKUP(H1350,Presupuesto!$B$11:$C$565,2,0)</f>
        <v>#N/A</v>
      </c>
      <c r="J1350" s="92" t="str">
        <f t="shared" si="63"/>
        <v>Docencia y Profesorado Universitario</v>
      </c>
      <c r="K1350" s="92" t="s">
        <v>414</v>
      </c>
    </row>
    <row r="1351" spans="3:11">
      <c r="C1351" s="137"/>
      <c r="D1351" s="303"/>
      <c r="E1351" s="304"/>
      <c r="F1351" s="91">
        <f t="shared" si="62"/>
        <v>0</v>
      </c>
      <c r="G1351" s="155"/>
      <c r="H1351" s="138"/>
      <c r="I1351" s="124" t="e">
        <f>VLOOKUP(H1351,Presupuesto!$B$11:$C$565,2,0)</f>
        <v>#N/A</v>
      </c>
      <c r="J1351" s="92" t="str">
        <f t="shared" si="63"/>
        <v>Docencia y Profesorado Universitario</v>
      </c>
      <c r="K1351" s="92" t="s">
        <v>414</v>
      </c>
    </row>
    <row r="1352" spans="3:11">
      <c r="C1352" s="137"/>
      <c r="D1352" s="303"/>
      <c r="E1352" s="304"/>
      <c r="F1352" s="91">
        <f t="shared" si="62"/>
        <v>0</v>
      </c>
      <c r="G1352" s="155"/>
      <c r="H1352" s="138"/>
      <c r="I1352" s="124" t="e">
        <f>VLOOKUP(H1352,Presupuesto!$B$11:$C$565,2,0)</f>
        <v>#N/A</v>
      </c>
      <c r="J1352" s="92" t="str">
        <f t="shared" si="63"/>
        <v>Docencia y Profesorado Universitario</v>
      </c>
      <c r="K1352" s="92" t="s">
        <v>414</v>
      </c>
    </row>
    <row r="1353" spans="3:11">
      <c r="C1353" s="137"/>
      <c r="D1353" s="303"/>
      <c r="E1353" s="304"/>
      <c r="F1353" s="91">
        <f t="shared" si="62"/>
        <v>0</v>
      </c>
      <c r="G1353" s="155"/>
      <c r="H1353" s="138"/>
      <c r="I1353" s="124" t="e">
        <f>VLOOKUP(H1353,Presupuesto!$B$11:$C$565,2,0)</f>
        <v>#N/A</v>
      </c>
      <c r="J1353" s="92" t="str">
        <f t="shared" si="63"/>
        <v>Docencia y Profesorado Universitario</v>
      </c>
      <c r="K1353" s="92" t="s">
        <v>414</v>
      </c>
    </row>
    <row r="1354" spans="3:11">
      <c r="C1354" s="139"/>
      <c r="D1354" s="303"/>
      <c r="E1354" s="304"/>
      <c r="F1354" s="91">
        <f t="shared" si="62"/>
        <v>0</v>
      </c>
      <c r="G1354" s="155"/>
      <c r="H1354" s="140"/>
      <c r="I1354" s="124" t="e">
        <f>VLOOKUP(H1354,Presupuesto!$B$11:$C$565,2,0)</f>
        <v>#N/A</v>
      </c>
      <c r="J1354" s="92" t="str">
        <f t="shared" si="63"/>
        <v>Docencia y Profesorado Universitario</v>
      </c>
      <c r="K1354" s="92" t="s">
        <v>405</v>
      </c>
    </row>
    <row r="1355" spans="3:11">
      <c r="C1355" s="139"/>
      <c r="D1355" s="303"/>
      <c r="E1355" s="304"/>
      <c r="F1355" s="91">
        <f t="shared" si="62"/>
        <v>0</v>
      </c>
      <c r="G1355" s="155"/>
      <c r="H1355" s="140"/>
      <c r="I1355" s="124" t="e">
        <f>VLOOKUP(H1355,Presupuesto!$B$11:$C$565,2,0)</f>
        <v>#N/A</v>
      </c>
      <c r="J1355" s="92" t="str">
        <f t="shared" si="63"/>
        <v>Docencia y Profesorado Universitario</v>
      </c>
      <c r="K1355" s="92" t="s">
        <v>414</v>
      </c>
    </row>
    <row r="1356" spans="3:11">
      <c r="C1356" s="139"/>
      <c r="D1356" s="303"/>
      <c r="E1356" s="304"/>
      <c r="F1356" s="91">
        <f t="shared" si="62"/>
        <v>0</v>
      </c>
      <c r="G1356" s="155"/>
      <c r="H1356" s="140"/>
      <c r="I1356" s="124" t="e">
        <f>VLOOKUP(H1356,Presupuesto!$B$11:$C$565,2,0)</f>
        <v>#N/A</v>
      </c>
      <c r="J1356" s="92" t="str">
        <f t="shared" si="63"/>
        <v>Docencia y Profesorado Universitario</v>
      </c>
      <c r="K1356" s="92" t="s">
        <v>414</v>
      </c>
    </row>
    <row r="1357" spans="3:11">
      <c r="C1357" s="139"/>
      <c r="D1357" s="303"/>
      <c r="E1357" s="304"/>
      <c r="F1357" s="91">
        <f t="shared" si="62"/>
        <v>0</v>
      </c>
      <c r="G1357" s="155"/>
      <c r="H1357" s="140"/>
      <c r="I1357" s="124" t="e">
        <f>VLOOKUP(H1357,Presupuesto!$B$11:$C$565,2,0)</f>
        <v>#N/A</v>
      </c>
      <c r="J1357" s="92" t="str">
        <f t="shared" si="63"/>
        <v>Docencia y Profesorado Universitario</v>
      </c>
      <c r="K1357" s="92" t="s">
        <v>414</v>
      </c>
    </row>
    <row r="1358" spans="3:11" ht="15.75" thickBot="1">
      <c r="C1358" s="141"/>
      <c r="D1358" s="305"/>
      <c r="E1358" s="306"/>
      <c r="F1358" s="99">
        <f t="shared" si="62"/>
        <v>0</v>
      </c>
      <c r="G1358" s="156"/>
      <c r="H1358" s="142"/>
      <c r="I1358" s="126" t="e">
        <f>VLOOKUP(H1358,Presupuesto!$B$11:$C$565,2,0)</f>
        <v>#N/A</v>
      </c>
      <c r="J1358" s="100" t="str">
        <f>$J$20</f>
        <v>Docencia y Profesorado Universitario</v>
      </c>
      <c r="K1358" s="118" t="s">
        <v>396</v>
      </c>
    </row>
    <row r="1360" spans="3:11" ht="15.75" thickBot="1"/>
    <row r="1361" spans="3:11" ht="15.75" thickBot="1">
      <c r="C1361" s="151" t="s">
        <v>53</v>
      </c>
      <c r="D1361" s="102">
        <f>SUM(F1368:F1402)</f>
        <v>152180</v>
      </c>
      <c r="F1361" s="69"/>
      <c r="G1361" s="73"/>
      <c r="H1361" s="69"/>
      <c r="I1361" s="69"/>
    </row>
    <row r="1362" spans="3:11">
      <c r="C1362" s="69"/>
      <c r="D1362" s="31"/>
      <c r="E1362" s="87"/>
      <c r="F1362" s="87"/>
      <c r="G1362" s="87"/>
      <c r="H1362" s="70"/>
      <c r="I1362" s="70"/>
      <c r="J1362" s="70"/>
      <c r="K1362" s="106"/>
    </row>
    <row r="1363" spans="3:11">
      <c r="C1363" s="69"/>
      <c r="D1363" s="31"/>
      <c r="E1363" s="87"/>
      <c r="F1363" s="87"/>
      <c r="G1363" s="87"/>
      <c r="H1363" s="70"/>
      <c r="I1363" s="70"/>
      <c r="J1363" s="70"/>
      <c r="K1363" s="106"/>
    </row>
    <row r="1364" spans="3:11" ht="15.75">
      <c r="C1364" s="199" t="s">
        <v>394</v>
      </c>
      <c r="D1364" s="200" t="s">
        <v>2204</v>
      </c>
      <c r="E1364" s="87"/>
      <c r="F1364" s="87"/>
      <c r="G1364" s="87"/>
      <c r="H1364" s="70"/>
      <c r="I1364" s="70"/>
      <c r="J1364" s="70"/>
      <c r="K1364" s="106"/>
    </row>
    <row r="1365" spans="3:11" ht="18.75">
      <c r="C1365" s="203" t="str">
        <f>IFERROR(VLOOKUP(D1364,'Desarrollo e Innov. Curricular'!$G:$H,2,FALSE),IFERROR(VLOOKUP(D1364,'Investigación Científica'!$G:$H,2,FALSE),IFERROR(VLOOKUP(D1364,'Vinculación Univ. Sociedad'!$G:$H,2,FALSE),IFERROR(VLOOKUP(D1364,'Docencia y Profesorado Universi'!$G:$H,2,FALSE),IFERROR(VLOOKUP(D1364,'Estudiantes y Graduados'!$G:$H,2,FALSE),IFERROR(VLOOKUP(D1364,'10Gestion Administrativa'!$G:$H,2,FALSE),IFERROR(VLOOKUP(D1364,'Gestión Académica'!$G:$H,2,FALSE),IFERROR(VLOOKUP(D1364,'Aseguramiento de la Calidad'!$G:$H,2,FALSE),IFERROR(VLOOKUP(D1364,'Gestión del Conocimiento'!$G:$H,2,FALSE),IFERROR(VLOOKUP(D1364,'Gobernabilidad y Procesos...'!$G:$H,2,FALSE),IFERROR(VLOOKUP(D1364,'Gestión del Talento Humano'!$G:$H,2,FALSE),IFERROR(VLOOKUP(D1364,'Internacionalización de la E.S.'!$G:$H,2,FALSE),IFERROR(VLOOKUP(D1364,'Cultura de Innovación Insti...'!$G:$H,2,FALSE),VLOOKUP(D1364,'Lo Esencial de la Reforma Univ.'!$G:$H,2,0))))))))))))))</f>
        <v>6. Implementar el proyecto de desarrollo de la convivencia armónica.</v>
      </c>
      <c r="D1365" s="31"/>
      <c r="E1365" s="87"/>
      <c r="F1365" s="87"/>
      <c r="G1365" s="87"/>
      <c r="H1365" s="70"/>
      <c r="I1365" s="70"/>
      <c r="J1365" s="70"/>
      <c r="K1365" s="106"/>
    </row>
    <row r="1366" spans="3:11" ht="15.75" thickBot="1">
      <c r="F1366" s="87"/>
      <c r="G1366" s="70"/>
      <c r="H1366" s="70"/>
      <c r="I1366" s="70"/>
    </row>
    <row r="1367" spans="3:11" ht="30.75" thickBot="1">
      <c r="C1367" s="123" t="s">
        <v>44</v>
      </c>
      <c r="D1367" s="123" t="s">
        <v>55</v>
      </c>
      <c r="E1367" s="130" t="s">
        <v>57</v>
      </c>
      <c r="F1367" s="129" t="s">
        <v>27</v>
      </c>
      <c r="G1367" s="127" t="s">
        <v>133</v>
      </c>
      <c r="H1367" s="130" t="s">
        <v>46</v>
      </c>
      <c r="I1367" s="127" t="s">
        <v>134</v>
      </c>
      <c r="J1367" s="127" t="s">
        <v>412</v>
      </c>
      <c r="K1367" s="127" t="s">
        <v>413</v>
      </c>
    </row>
    <row r="1368" spans="3:11">
      <c r="C1368" s="215" t="s">
        <v>443</v>
      </c>
      <c r="D1368" s="301"/>
      <c r="E1368" s="302">
        <f>HLOOKUP(C1368,$AH$2:$BU$3,2,0)</f>
        <v>620</v>
      </c>
      <c r="F1368" s="91">
        <f t="shared" ref="F1368:F1402" si="64">D1368*E1368</f>
        <v>0</v>
      </c>
      <c r="G1368" s="155"/>
      <c r="H1368" s="136"/>
      <c r="I1368" s="124" t="e">
        <f>VLOOKUP(H1368,Presupuesto!$B$11:$C$565,2,0)</f>
        <v>#N/A</v>
      </c>
      <c r="J1368" s="213" t="s">
        <v>1372</v>
      </c>
      <c r="K1368" s="92" t="s">
        <v>396</v>
      </c>
    </row>
    <row r="1369" spans="3:11">
      <c r="C1369" s="135" t="s">
        <v>2910</v>
      </c>
      <c r="D1369" s="303">
        <v>30</v>
      </c>
      <c r="E1369" s="304">
        <v>6</v>
      </c>
      <c r="F1369" s="91">
        <f t="shared" si="64"/>
        <v>180</v>
      </c>
      <c r="G1369" s="155" t="s">
        <v>131</v>
      </c>
      <c r="H1369" s="136" t="s">
        <v>723</v>
      </c>
      <c r="I1369" s="124" t="str">
        <f>VLOOKUP(H1369,Presupuesto!$B$11:$C$565,2,0)</f>
        <v>SERVICIOS DE IMPRENTA PUBLIC.Y REPRODUCCION</v>
      </c>
      <c r="J1369" s="92" t="s">
        <v>1379</v>
      </c>
      <c r="K1369" s="92" t="s">
        <v>399</v>
      </c>
    </row>
    <row r="1370" spans="3:11">
      <c r="C1370" s="135" t="s">
        <v>2911</v>
      </c>
      <c r="D1370" s="303">
        <v>390</v>
      </c>
      <c r="E1370" s="304">
        <v>100</v>
      </c>
      <c r="F1370" s="91">
        <f t="shared" si="64"/>
        <v>39000</v>
      </c>
      <c r="G1370" s="155" t="s">
        <v>131</v>
      </c>
      <c r="H1370" s="136" t="s">
        <v>798</v>
      </c>
      <c r="I1370" s="124" t="str">
        <f>VLOOKUP(H1370,Presupuesto!$B$11:$C$565,2,0)</f>
        <v>ALIMENTOS B EBIDAS PARA PERSONAS</v>
      </c>
      <c r="J1370" s="92" t="s">
        <v>1379</v>
      </c>
      <c r="K1370" s="92" t="s">
        <v>399</v>
      </c>
    </row>
    <row r="1371" spans="3:11">
      <c r="C1371" s="135" t="s">
        <v>2912</v>
      </c>
      <c r="D1371" s="303">
        <v>70</v>
      </c>
      <c r="E1371" s="304">
        <v>200</v>
      </c>
      <c r="F1371" s="91">
        <f t="shared" si="64"/>
        <v>14000</v>
      </c>
      <c r="G1371" s="155" t="s">
        <v>131</v>
      </c>
      <c r="H1371" s="136" t="s">
        <v>798</v>
      </c>
      <c r="I1371" s="124" t="str">
        <f>VLOOKUP(H1371,Presupuesto!$B$11:$C$565,2,0)</f>
        <v>ALIMENTOS B EBIDAS PARA PERSONAS</v>
      </c>
      <c r="J1371" s="92" t="s">
        <v>1379</v>
      </c>
      <c r="K1371" s="92" t="s">
        <v>399</v>
      </c>
    </row>
    <row r="1372" spans="3:11">
      <c r="C1372" s="135" t="s">
        <v>2913</v>
      </c>
      <c r="D1372" s="303">
        <v>30</v>
      </c>
      <c r="E1372" s="304">
        <v>1800</v>
      </c>
      <c r="F1372" s="91">
        <f t="shared" si="64"/>
        <v>54000</v>
      </c>
      <c r="G1372" s="155" t="s">
        <v>131</v>
      </c>
      <c r="H1372" s="136" t="s">
        <v>667</v>
      </c>
      <c r="I1372" s="124" t="str">
        <f>VLOOKUP(H1372,Presupuesto!$B$11:$C$565,2,0)</f>
        <v>OTROS ALQUILERES</v>
      </c>
      <c r="J1372" s="92" t="s">
        <v>1379</v>
      </c>
      <c r="K1372" s="92" t="s">
        <v>399</v>
      </c>
    </row>
    <row r="1373" spans="3:11">
      <c r="C1373" s="135" t="s">
        <v>2914</v>
      </c>
      <c r="D1373" s="303">
        <v>1</v>
      </c>
      <c r="E1373" s="304">
        <v>10000</v>
      </c>
      <c r="F1373" s="91">
        <f t="shared" si="64"/>
        <v>10000</v>
      </c>
      <c r="G1373" s="155" t="s">
        <v>131</v>
      </c>
      <c r="H1373" s="136" t="s">
        <v>667</v>
      </c>
      <c r="I1373" s="124" t="str">
        <f>VLOOKUP(H1373,Presupuesto!$B$11:$C$565,2,0)</f>
        <v>OTROS ALQUILERES</v>
      </c>
      <c r="J1373" s="92" t="s">
        <v>1379</v>
      </c>
      <c r="K1373" s="92" t="s">
        <v>399</v>
      </c>
    </row>
    <row r="1374" spans="3:11">
      <c r="C1374" s="135" t="s">
        <v>2915</v>
      </c>
      <c r="D1374" s="303">
        <v>1</v>
      </c>
      <c r="E1374" s="304">
        <v>5000</v>
      </c>
      <c r="F1374" s="91">
        <f t="shared" si="64"/>
        <v>5000</v>
      </c>
      <c r="G1374" s="155" t="s">
        <v>131</v>
      </c>
      <c r="H1374" s="136" t="s">
        <v>786</v>
      </c>
      <c r="I1374" s="124" t="str">
        <f>VLOOKUP(H1374,Presupuesto!$B$11:$C$565,2,0)</f>
        <v>SERVICIOS CEREMONIAL Y PROTOCOLO</v>
      </c>
      <c r="J1374" s="92" t="s">
        <v>1379</v>
      </c>
      <c r="K1374" s="92" t="s">
        <v>399</v>
      </c>
    </row>
    <row r="1375" spans="3:11">
      <c r="C1375" s="135" t="s">
        <v>2775</v>
      </c>
      <c r="D1375" s="303">
        <v>25</v>
      </c>
      <c r="E1375" s="304">
        <v>200</v>
      </c>
      <c r="F1375" s="91">
        <f t="shared" si="64"/>
        <v>5000</v>
      </c>
      <c r="G1375" s="155" t="s">
        <v>131</v>
      </c>
      <c r="H1375" s="136" t="s">
        <v>831</v>
      </c>
      <c r="I1375" s="124" t="str">
        <f>VLOOKUP(H1375,Presupuesto!$B$11:$C$565,2,0)</f>
        <v>LIBROS REVISTAS Y PERIODICOS</v>
      </c>
      <c r="J1375" s="92" t="s">
        <v>1379</v>
      </c>
      <c r="K1375" s="92" t="s">
        <v>399</v>
      </c>
    </row>
    <row r="1376" spans="3:11">
      <c r="C1376" s="135" t="s">
        <v>2916</v>
      </c>
      <c r="D1376" s="303">
        <v>1</v>
      </c>
      <c r="E1376" s="304">
        <v>25000</v>
      </c>
      <c r="F1376" s="91">
        <f t="shared" si="64"/>
        <v>25000</v>
      </c>
      <c r="G1376" s="155" t="s">
        <v>131</v>
      </c>
      <c r="H1376" s="136" t="s">
        <v>796</v>
      </c>
      <c r="I1376" s="124" t="str">
        <f>VLOOKUP(H1376,Presupuesto!$B$11:$C$565,2,0)</f>
        <v>ACTUACIONES ARTISTICAS</v>
      </c>
      <c r="J1376" s="92" t="s">
        <v>1379</v>
      </c>
      <c r="K1376" s="92" t="s">
        <v>399</v>
      </c>
    </row>
    <row r="1377" spans="3:11">
      <c r="C1377" s="135"/>
      <c r="D1377" s="303"/>
      <c r="E1377" s="304"/>
      <c r="F1377" s="91">
        <f t="shared" si="64"/>
        <v>0</v>
      </c>
      <c r="G1377" s="155"/>
      <c r="H1377" s="136"/>
      <c r="I1377" s="124" t="e">
        <f>VLOOKUP(H1377,Presupuesto!$B$11:$C$565,2,0)</f>
        <v>#N/A</v>
      </c>
      <c r="J1377" s="92" t="str">
        <f t="shared" ref="J1377:J1401" si="65">$J$17</f>
        <v>Docencia y Profesorado Universitario</v>
      </c>
      <c r="K1377" s="92" t="s">
        <v>414</v>
      </c>
    </row>
    <row r="1378" spans="3:11">
      <c r="C1378" s="135"/>
      <c r="D1378" s="303"/>
      <c r="E1378" s="304"/>
      <c r="F1378" s="91">
        <f t="shared" si="64"/>
        <v>0</v>
      </c>
      <c r="G1378" s="155"/>
      <c r="H1378" s="136"/>
      <c r="I1378" s="124" t="e">
        <f>VLOOKUP(H1378,Presupuesto!$B$11:$C$565,2,0)</f>
        <v>#N/A</v>
      </c>
      <c r="J1378" s="92" t="str">
        <f t="shared" si="65"/>
        <v>Docencia y Profesorado Universitario</v>
      </c>
      <c r="K1378" s="92" t="s">
        <v>414</v>
      </c>
    </row>
    <row r="1379" spans="3:11">
      <c r="C1379" s="135"/>
      <c r="D1379" s="303"/>
      <c r="E1379" s="304"/>
      <c r="F1379" s="91">
        <f t="shared" si="64"/>
        <v>0</v>
      </c>
      <c r="G1379" s="155"/>
      <c r="H1379" s="136"/>
      <c r="I1379" s="124" t="e">
        <f>VLOOKUP(H1379,Presupuesto!$B$11:$C$565,2,0)</f>
        <v>#N/A</v>
      </c>
      <c r="J1379" s="92" t="str">
        <f t="shared" si="65"/>
        <v>Docencia y Profesorado Universitario</v>
      </c>
      <c r="K1379" s="92" t="s">
        <v>414</v>
      </c>
    </row>
    <row r="1380" spans="3:11">
      <c r="C1380" s="135"/>
      <c r="D1380" s="303"/>
      <c r="E1380" s="304"/>
      <c r="F1380" s="91">
        <f t="shared" si="64"/>
        <v>0</v>
      </c>
      <c r="G1380" s="155"/>
      <c r="H1380" s="136"/>
      <c r="I1380" s="124" t="e">
        <f>VLOOKUP(H1380,Presupuesto!$B$11:$C$565,2,0)</f>
        <v>#N/A</v>
      </c>
      <c r="J1380" s="92" t="str">
        <f t="shared" si="65"/>
        <v>Docencia y Profesorado Universitario</v>
      </c>
      <c r="K1380" s="92" t="s">
        <v>414</v>
      </c>
    </row>
    <row r="1381" spans="3:11">
      <c r="C1381" s="135"/>
      <c r="D1381" s="303"/>
      <c r="E1381" s="304"/>
      <c r="F1381" s="91">
        <f t="shared" si="64"/>
        <v>0</v>
      </c>
      <c r="G1381" s="155"/>
      <c r="H1381" s="136"/>
      <c r="I1381" s="124" t="e">
        <f>VLOOKUP(H1381,Presupuesto!$B$11:$C$565,2,0)</f>
        <v>#N/A</v>
      </c>
      <c r="J1381" s="92" t="str">
        <f t="shared" si="65"/>
        <v>Docencia y Profesorado Universitario</v>
      </c>
      <c r="K1381" s="92" t="s">
        <v>414</v>
      </c>
    </row>
    <row r="1382" spans="3:11">
      <c r="C1382" s="135"/>
      <c r="D1382" s="303"/>
      <c r="E1382" s="304"/>
      <c r="F1382" s="91">
        <f t="shared" si="64"/>
        <v>0</v>
      </c>
      <c r="G1382" s="155"/>
      <c r="H1382" s="136"/>
      <c r="I1382" s="124" t="e">
        <f>VLOOKUP(H1382,Presupuesto!$B$11:$C$565,2,0)</f>
        <v>#N/A</v>
      </c>
      <c r="J1382" s="92" t="str">
        <f t="shared" si="65"/>
        <v>Docencia y Profesorado Universitario</v>
      </c>
      <c r="K1382" s="92" t="s">
        <v>414</v>
      </c>
    </row>
    <row r="1383" spans="3:11">
      <c r="C1383" s="135"/>
      <c r="D1383" s="303"/>
      <c r="E1383" s="304"/>
      <c r="F1383" s="91">
        <f t="shared" si="64"/>
        <v>0</v>
      </c>
      <c r="G1383" s="155"/>
      <c r="H1383" s="136"/>
      <c r="I1383" s="124" t="e">
        <f>VLOOKUP(H1383,Presupuesto!$B$11:$C$565,2,0)</f>
        <v>#N/A</v>
      </c>
      <c r="J1383" s="92" t="str">
        <f t="shared" si="65"/>
        <v>Docencia y Profesorado Universitario</v>
      </c>
      <c r="K1383" s="92" t="s">
        <v>414</v>
      </c>
    </row>
    <row r="1384" spans="3:11">
      <c r="C1384" s="135"/>
      <c r="D1384" s="303"/>
      <c r="E1384" s="304"/>
      <c r="F1384" s="91">
        <f t="shared" si="64"/>
        <v>0</v>
      </c>
      <c r="G1384" s="155"/>
      <c r="H1384" s="136"/>
      <c r="I1384" s="124" t="e">
        <f>VLOOKUP(H1384,Presupuesto!$B$11:$C$565,2,0)</f>
        <v>#N/A</v>
      </c>
      <c r="J1384" s="92" t="str">
        <f t="shared" si="65"/>
        <v>Docencia y Profesorado Universitario</v>
      </c>
      <c r="K1384" s="92" t="s">
        <v>414</v>
      </c>
    </row>
    <row r="1385" spans="3:11">
      <c r="C1385" s="135"/>
      <c r="D1385" s="303"/>
      <c r="E1385" s="304"/>
      <c r="F1385" s="91">
        <f t="shared" si="64"/>
        <v>0</v>
      </c>
      <c r="G1385" s="155"/>
      <c r="H1385" s="136"/>
      <c r="I1385" s="124" t="e">
        <f>VLOOKUP(H1385,Presupuesto!$B$11:$C$565,2,0)</f>
        <v>#N/A</v>
      </c>
      <c r="J1385" s="92" t="str">
        <f t="shared" si="65"/>
        <v>Docencia y Profesorado Universitario</v>
      </c>
      <c r="K1385" s="92" t="s">
        <v>414</v>
      </c>
    </row>
    <row r="1386" spans="3:11">
      <c r="C1386" s="135"/>
      <c r="D1386" s="303"/>
      <c r="E1386" s="304"/>
      <c r="F1386" s="91">
        <f t="shared" si="64"/>
        <v>0</v>
      </c>
      <c r="G1386" s="155"/>
      <c r="H1386" s="136"/>
      <c r="I1386" s="124" t="e">
        <f>VLOOKUP(H1386,Presupuesto!$B$11:$C$565,2,0)</f>
        <v>#N/A</v>
      </c>
      <c r="J1386" s="92" t="str">
        <f t="shared" si="65"/>
        <v>Docencia y Profesorado Universitario</v>
      </c>
      <c r="K1386" s="92" t="s">
        <v>414</v>
      </c>
    </row>
    <row r="1387" spans="3:11">
      <c r="C1387" s="135"/>
      <c r="D1387" s="303"/>
      <c r="E1387" s="304"/>
      <c r="F1387" s="91">
        <f t="shared" si="64"/>
        <v>0</v>
      </c>
      <c r="G1387" s="155"/>
      <c r="H1387" s="136"/>
      <c r="I1387" s="124" t="e">
        <f>VLOOKUP(H1387,Presupuesto!$B$11:$C$565,2,0)</f>
        <v>#N/A</v>
      </c>
      <c r="J1387" s="92" t="str">
        <f t="shared" si="65"/>
        <v>Docencia y Profesorado Universitario</v>
      </c>
      <c r="K1387" s="92" t="s">
        <v>414</v>
      </c>
    </row>
    <row r="1388" spans="3:11">
      <c r="C1388" s="135"/>
      <c r="D1388" s="303"/>
      <c r="E1388" s="304"/>
      <c r="F1388" s="91">
        <f t="shared" si="64"/>
        <v>0</v>
      </c>
      <c r="G1388" s="155"/>
      <c r="H1388" s="136"/>
      <c r="I1388" s="124" t="e">
        <f>VLOOKUP(H1388,Presupuesto!$B$11:$C$565,2,0)</f>
        <v>#N/A</v>
      </c>
      <c r="J1388" s="92" t="str">
        <f t="shared" si="65"/>
        <v>Docencia y Profesorado Universitario</v>
      </c>
      <c r="K1388" s="92" t="s">
        <v>414</v>
      </c>
    </row>
    <row r="1389" spans="3:11">
      <c r="C1389" s="135"/>
      <c r="D1389" s="303"/>
      <c r="E1389" s="304"/>
      <c r="F1389" s="91">
        <f t="shared" si="64"/>
        <v>0</v>
      </c>
      <c r="G1389" s="155"/>
      <c r="H1389" s="136"/>
      <c r="I1389" s="124" t="e">
        <f>VLOOKUP(H1389,Presupuesto!$B$11:$C$565,2,0)</f>
        <v>#N/A</v>
      </c>
      <c r="J1389" s="92" t="str">
        <f t="shared" si="65"/>
        <v>Docencia y Profesorado Universitario</v>
      </c>
      <c r="K1389" s="92" t="s">
        <v>414</v>
      </c>
    </row>
    <row r="1390" spans="3:11">
      <c r="C1390" s="137"/>
      <c r="D1390" s="303"/>
      <c r="E1390" s="304"/>
      <c r="F1390" s="91">
        <f t="shared" si="64"/>
        <v>0</v>
      </c>
      <c r="G1390" s="155"/>
      <c r="H1390" s="138"/>
      <c r="I1390" s="124" t="e">
        <f>VLOOKUP(H1390,Presupuesto!$B$11:$C$565,2,0)</f>
        <v>#N/A</v>
      </c>
      <c r="J1390" s="92" t="str">
        <f t="shared" si="65"/>
        <v>Docencia y Profesorado Universitario</v>
      </c>
      <c r="K1390" s="92" t="s">
        <v>414</v>
      </c>
    </row>
    <row r="1391" spans="3:11">
      <c r="C1391" s="137"/>
      <c r="D1391" s="303"/>
      <c r="E1391" s="304"/>
      <c r="F1391" s="91">
        <f t="shared" si="64"/>
        <v>0</v>
      </c>
      <c r="G1391" s="155"/>
      <c r="H1391" s="138"/>
      <c r="I1391" s="124" t="e">
        <f>VLOOKUP(H1391,Presupuesto!$B$11:$C$565,2,0)</f>
        <v>#N/A</v>
      </c>
      <c r="J1391" s="92" t="str">
        <f t="shared" si="65"/>
        <v>Docencia y Profesorado Universitario</v>
      </c>
      <c r="K1391" s="92" t="s">
        <v>414</v>
      </c>
    </row>
    <row r="1392" spans="3:11">
      <c r="C1392" s="137"/>
      <c r="D1392" s="303"/>
      <c r="E1392" s="304"/>
      <c r="F1392" s="91">
        <f t="shared" si="64"/>
        <v>0</v>
      </c>
      <c r="G1392" s="155"/>
      <c r="H1392" s="138"/>
      <c r="I1392" s="124" t="e">
        <f>VLOOKUP(H1392,Presupuesto!$B$11:$C$565,2,0)</f>
        <v>#N/A</v>
      </c>
      <c r="J1392" s="92" t="str">
        <f t="shared" si="65"/>
        <v>Docencia y Profesorado Universitario</v>
      </c>
      <c r="K1392" s="92" t="s">
        <v>414</v>
      </c>
    </row>
    <row r="1393" spans="3:11">
      <c r="C1393" s="137"/>
      <c r="D1393" s="303"/>
      <c r="E1393" s="304"/>
      <c r="F1393" s="91">
        <f t="shared" si="64"/>
        <v>0</v>
      </c>
      <c r="G1393" s="155"/>
      <c r="H1393" s="138"/>
      <c r="I1393" s="124" t="e">
        <f>VLOOKUP(H1393,Presupuesto!$B$11:$C$565,2,0)</f>
        <v>#N/A</v>
      </c>
      <c r="J1393" s="92" t="str">
        <f t="shared" si="65"/>
        <v>Docencia y Profesorado Universitario</v>
      </c>
      <c r="K1393" s="92" t="s">
        <v>414</v>
      </c>
    </row>
    <row r="1394" spans="3:11">
      <c r="C1394" s="137"/>
      <c r="D1394" s="303"/>
      <c r="E1394" s="304"/>
      <c r="F1394" s="91">
        <f t="shared" si="64"/>
        <v>0</v>
      </c>
      <c r="G1394" s="155"/>
      <c r="H1394" s="138"/>
      <c r="I1394" s="124" t="e">
        <f>VLOOKUP(H1394,Presupuesto!$B$11:$C$565,2,0)</f>
        <v>#N/A</v>
      </c>
      <c r="J1394" s="92" t="str">
        <f t="shared" si="65"/>
        <v>Docencia y Profesorado Universitario</v>
      </c>
      <c r="K1394" s="92" t="s">
        <v>414</v>
      </c>
    </row>
    <row r="1395" spans="3:11">
      <c r="C1395" s="137"/>
      <c r="D1395" s="303"/>
      <c r="E1395" s="304"/>
      <c r="F1395" s="91">
        <f t="shared" si="64"/>
        <v>0</v>
      </c>
      <c r="G1395" s="155"/>
      <c r="H1395" s="138"/>
      <c r="I1395" s="124" t="e">
        <f>VLOOKUP(H1395,Presupuesto!$B$11:$C$565,2,0)</f>
        <v>#N/A</v>
      </c>
      <c r="J1395" s="92" t="str">
        <f t="shared" si="65"/>
        <v>Docencia y Profesorado Universitario</v>
      </c>
      <c r="K1395" s="92" t="s">
        <v>414</v>
      </c>
    </row>
    <row r="1396" spans="3:11">
      <c r="C1396" s="137"/>
      <c r="D1396" s="303"/>
      <c r="E1396" s="304"/>
      <c r="F1396" s="91">
        <f t="shared" si="64"/>
        <v>0</v>
      </c>
      <c r="G1396" s="155"/>
      <c r="H1396" s="138"/>
      <c r="I1396" s="124" t="e">
        <f>VLOOKUP(H1396,Presupuesto!$B$11:$C$565,2,0)</f>
        <v>#N/A</v>
      </c>
      <c r="J1396" s="92" t="str">
        <f t="shared" si="65"/>
        <v>Docencia y Profesorado Universitario</v>
      </c>
      <c r="K1396" s="92" t="s">
        <v>414</v>
      </c>
    </row>
    <row r="1397" spans="3:11">
      <c r="C1397" s="137"/>
      <c r="D1397" s="303"/>
      <c r="E1397" s="304"/>
      <c r="F1397" s="91">
        <f t="shared" si="64"/>
        <v>0</v>
      </c>
      <c r="G1397" s="155"/>
      <c r="H1397" s="138"/>
      <c r="I1397" s="124" t="e">
        <f>VLOOKUP(H1397,Presupuesto!$B$11:$C$565,2,0)</f>
        <v>#N/A</v>
      </c>
      <c r="J1397" s="92" t="str">
        <f t="shared" si="65"/>
        <v>Docencia y Profesorado Universitario</v>
      </c>
      <c r="K1397" s="92" t="s">
        <v>414</v>
      </c>
    </row>
    <row r="1398" spans="3:11">
      <c r="C1398" s="139"/>
      <c r="D1398" s="303"/>
      <c r="E1398" s="304"/>
      <c r="F1398" s="91">
        <f t="shared" si="64"/>
        <v>0</v>
      </c>
      <c r="G1398" s="155"/>
      <c r="H1398" s="140"/>
      <c r="I1398" s="124" t="e">
        <f>VLOOKUP(H1398,Presupuesto!$B$11:$C$565,2,0)</f>
        <v>#N/A</v>
      </c>
      <c r="J1398" s="92" t="str">
        <f t="shared" si="65"/>
        <v>Docencia y Profesorado Universitario</v>
      </c>
      <c r="K1398" s="92" t="s">
        <v>405</v>
      </c>
    </row>
    <row r="1399" spans="3:11">
      <c r="C1399" s="139"/>
      <c r="D1399" s="303"/>
      <c r="E1399" s="304"/>
      <c r="F1399" s="91">
        <f t="shared" si="64"/>
        <v>0</v>
      </c>
      <c r="G1399" s="155"/>
      <c r="H1399" s="140"/>
      <c r="I1399" s="124" t="e">
        <f>VLOOKUP(H1399,Presupuesto!$B$11:$C$565,2,0)</f>
        <v>#N/A</v>
      </c>
      <c r="J1399" s="92" t="str">
        <f t="shared" si="65"/>
        <v>Docencia y Profesorado Universitario</v>
      </c>
      <c r="K1399" s="92" t="s">
        <v>414</v>
      </c>
    </row>
    <row r="1400" spans="3:11">
      <c r="C1400" s="139"/>
      <c r="D1400" s="303"/>
      <c r="E1400" s="304"/>
      <c r="F1400" s="91">
        <f t="shared" si="64"/>
        <v>0</v>
      </c>
      <c r="G1400" s="155"/>
      <c r="H1400" s="140"/>
      <c r="I1400" s="124" t="e">
        <f>VLOOKUP(H1400,Presupuesto!$B$11:$C$565,2,0)</f>
        <v>#N/A</v>
      </c>
      <c r="J1400" s="92" t="str">
        <f t="shared" si="65"/>
        <v>Docencia y Profesorado Universitario</v>
      </c>
      <c r="K1400" s="92" t="s">
        <v>414</v>
      </c>
    </row>
    <row r="1401" spans="3:11">
      <c r="C1401" s="139"/>
      <c r="D1401" s="303"/>
      <c r="E1401" s="304"/>
      <c r="F1401" s="91">
        <f t="shared" si="64"/>
        <v>0</v>
      </c>
      <c r="G1401" s="155"/>
      <c r="H1401" s="140"/>
      <c r="I1401" s="124" t="e">
        <f>VLOOKUP(H1401,Presupuesto!$B$11:$C$565,2,0)</f>
        <v>#N/A</v>
      </c>
      <c r="J1401" s="92" t="str">
        <f t="shared" si="65"/>
        <v>Docencia y Profesorado Universitario</v>
      </c>
      <c r="K1401" s="92" t="s">
        <v>414</v>
      </c>
    </row>
    <row r="1402" spans="3:11" ht="15.75" thickBot="1">
      <c r="C1402" s="141"/>
      <c r="D1402" s="305"/>
      <c r="E1402" s="306"/>
      <c r="F1402" s="99">
        <f t="shared" si="64"/>
        <v>0</v>
      </c>
      <c r="G1402" s="156"/>
      <c r="H1402" s="142"/>
      <c r="I1402" s="126" t="e">
        <f>VLOOKUP(H1402,Presupuesto!$B$11:$C$565,2,0)</f>
        <v>#N/A</v>
      </c>
      <c r="J1402" s="100" t="str">
        <f>$J$20</f>
        <v>Docencia y Profesorado Universitario</v>
      </c>
      <c r="K1402" s="118" t="s">
        <v>396</v>
      </c>
    </row>
    <row r="1404" spans="3:11" ht="15.75" thickBot="1"/>
    <row r="1405" spans="3:11" ht="15.75" thickBot="1">
      <c r="C1405" s="151" t="s">
        <v>53</v>
      </c>
      <c r="D1405" s="102">
        <f>SUM(F1412:F1446)</f>
        <v>1100000</v>
      </c>
      <c r="F1405" s="69"/>
      <c r="G1405" s="73"/>
      <c r="H1405" s="69"/>
      <c r="I1405" s="69"/>
    </row>
    <row r="1406" spans="3:11">
      <c r="C1406" s="69"/>
      <c r="D1406" s="31"/>
      <c r="E1406" s="87"/>
      <c r="F1406" s="87"/>
      <c r="G1406" s="87"/>
      <c r="H1406" s="70"/>
      <c r="I1406" s="70"/>
      <c r="J1406" s="70"/>
      <c r="K1406" s="106"/>
    </row>
    <row r="1407" spans="3:11">
      <c r="C1407" s="69"/>
      <c r="D1407" s="31"/>
      <c r="E1407" s="87"/>
      <c r="F1407" s="87"/>
      <c r="G1407" s="87"/>
      <c r="H1407" s="70"/>
      <c r="I1407" s="70"/>
      <c r="J1407" s="70"/>
      <c r="K1407" s="106"/>
    </row>
    <row r="1408" spans="3:11" ht="15.75">
      <c r="C1408" s="199" t="s">
        <v>394</v>
      </c>
      <c r="D1408" s="200" t="s">
        <v>2034</v>
      </c>
      <c r="E1408" s="87"/>
      <c r="F1408" s="87"/>
      <c r="G1408" s="87"/>
      <c r="H1408" s="70"/>
      <c r="I1408" s="70"/>
      <c r="J1408" s="70"/>
      <c r="K1408" s="106"/>
    </row>
    <row r="1409" spans="3:11" ht="18.75">
      <c r="C1409" s="203" t="str">
        <f>IFERROR(VLOOKUP(D1408,'Desarrollo e Innov. Curricular'!$G:$H,2,FALSE),IFERROR(VLOOKUP(D1408,'Investigación Científica'!$G:$H,2,FALSE),IFERROR(VLOOKUP(D1408,'Vinculación Univ. Sociedad'!$G:$H,2,FALSE),IFERROR(VLOOKUP(D1408,'Docencia y Profesorado Universi'!$G:$H,2,FALSE),IFERROR(VLOOKUP(D1408,'Estudiantes y Graduados'!$G:$H,2,FALSE),IFERROR(VLOOKUP(D1408,'10Gestion Administrativa'!$G:$H,2,FALSE),IFERROR(VLOOKUP(D1408,'Gestión Académica'!$G:$H,2,FALSE),IFERROR(VLOOKUP(D1408,'Aseguramiento de la Calidad'!$G:$H,2,FALSE),IFERROR(VLOOKUP(D1408,'Gestión del Conocimiento'!$G:$H,2,FALSE),IFERROR(VLOOKUP(D1408,'Gobernabilidad y Procesos...'!$G:$H,2,FALSE),IFERROR(VLOOKUP(D1408,'Gestión del Talento Humano'!$G:$H,2,FALSE),IFERROR(VLOOKUP(D1408,'Internacionalización de la E.S.'!$G:$H,2,FALSE),IFERROR(VLOOKUP(D1408,'Cultura de Innovación Insti...'!$G:$H,2,FALSE),VLOOKUP(D1408,'Lo Esencial de la Reforma Univ.'!$G:$H,2,0))))))))))))))</f>
        <v>4. Contratar al personal idóneo para las maestrías de las diferentes unidades académicas.</v>
      </c>
      <c r="D1409" s="31"/>
      <c r="E1409" s="87"/>
      <c r="F1409" s="87"/>
      <c r="G1409" s="87"/>
      <c r="H1409" s="70"/>
      <c r="I1409" s="70"/>
      <c r="J1409" s="70"/>
      <c r="K1409" s="106"/>
    </row>
    <row r="1410" spans="3:11" ht="15.75" thickBot="1">
      <c r="F1410" s="87"/>
      <c r="G1410" s="70"/>
      <c r="H1410" s="70"/>
      <c r="I1410" s="70"/>
    </row>
    <row r="1411" spans="3:11" ht="30.75" thickBot="1">
      <c r="C1411" s="123" t="s">
        <v>44</v>
      </c>
      <c r="D1411" s="123" t="s">
        <v>55</v>
      </c>
      <c r="E1411" s="130" t="s">
        <v>57</v>
      </c>
      <c r="F1411" s="129" t="s">
        <v>27</v>
      </c>
      <c r="G1411" s="127" t="s">
        <v>133</v>
      </c>
      <c r="H1411" s="130" t="s">
        <v>46</v>
      </c>
      <c r="I1411" s="127" t="s">
        <v>134</v>
      </c>
      <c r="J1411" s="127" t="s">
        <v>412</v>
      </c>
      <c r="K1411" s="127" t="s">
        <v>413</v>
      </c>
    </row>
    <row r="1412" spans="3:11">
      <c r="C1412" s="215" t="s">
        <v>443</v>
      </c>
      <c r="D1412" s="301"/>
      <c r="E1412" s="302">
        <f>HLOOKUP(C1412,$AH$2:$BU$3,2,0)</f>
        <v>620</v>
      </c>
      <c r="F1412" s="91">
        <f t="shared" ref="F1412:F1446" si="66">D1412*E1412</f>
        <v>0</v>
      </c>
      <c r="G1412" s="155"/>
      <c r="H1412" s="136"/>
      <c r="I1412" s="124" t="e">
        <f>VLOOKUP(H1412,Presupuesto!$B$11:$C$565,2,0)</f>
        <v>#N/A</v>
      </c>
      <c r="J1412" s="213" t="s">
        <v>1372</v>
      </c>
      <c r="K1412" s="92" t="s">
        <v>396</v>
      </c>
    </row>
    <row r="1413" spans="3:11">
      <c r="C1413" s="135" t="s">
        <v>2784</v>
      </c>
      <c r="D1413" s="303">
        <v>0</v>
      </c>
      <c r="E1413" s="304">
        <v>0</v>
      </c>
      <c r="F1413" s="91">
        <f t="shared" si="66"/>
        <v>0</v>
      </c>
      <c r="G1413" s="155" t="s">
        <v>131</v>
      </c>
      <c r="H1413" s="136" t="s">
        <v>723</v>
      </c>
      <c r="I1413" s="124" t="str">
        <f>VLOOKUP(H1413,Presupuesto!$B$11:$C$565,2,0)</f>
        <v>SERVICIOS DE IMPRENTA PUBLIC.Y REPRODUCCION</v>
      </c>
      <c r="J1413" s="92" t="s">
        <v>1373</v>
      </c>
      <c r="K1413" s="92" t="s">
        <v>397</v>
      </c>
    </row>
    <row r="1414" spans="3:11">
      <c r="C1414" s="135" t="s">
        <v>2785</v>
      </c>
      <c r="D1414" s="303">
        <v>0</v>
      </c>
      <c r="E1414" s="304">
        <v>0</v>
      </c>
      <c r="F1414" s="91">
        <f t="shared" si="66"/>
        <v>0</v>
      </c>
      <c r="G1414" s="155" t="s">
        <v>131</v>
      </c>
      <c r="H1414" s="136" t="s">
        <v>825</v>
      </c>
      <c r="I1414" s="124" t="str">
        <f>VLOOKUP(H1414,Presupuesto!$B$11:$C$565,2,0)</f>
        <v>PRODUCTOS DE ARTES GRAFICAS</v>
      </c>
      <c r="J1414" s="92" t="s">
        <v>1373</v>
      </c>
      <c r="K1414" s="92" t="s">
        <v>397</v>
      </c>
    </row>
    <row r="1415" spans="3:11">
      <c r="C1415" s="135" t="s">
        <v>2918</v>
      </c>
      <c r="D1415" s="303">
        <v>1</v>
      </c>
      <c r="E1415" s="304">
        <v>1100000</v>
      </c>
      <c r="F1415" s="91">
        <f t="shared" si="66"/>
        <v>1100000</v>
      </c>
      <c r="G1415" s="155" t="s">
        <v>1430</v>
      </c>
      <c r="H1415" s="136" t="s">
        <v>711</v>
      </c>
      <c r="I1415" s="124" t="str">
        <f>VLOOKUP(H1415,Presupuesto!$B$11:$C$565,2,0)</f>
        <v>OTROS SERVICIOS TECNICOS Y PROFESIONALES</v>
      </c>
      <c r="J1415" s="92" t="str">
        <f t="shared" ref="J1415:J1445" si="67">$J$17</f>
        <v>Docencia y Profesorado Universitario</v>
      </c>
      <c r="K1415" s="92" t="s">
        <v>414</v>
      </c>
    </row>
    <row r="1416" spans="3:11">
      <c r="C1416" s="135"/>
      <c r="D1416" s="303"/>
      <c r="E1416" s="304"/>
      <c r="F1416" s="91">
        <f t="shared" si="66"/>
        <v>0</v>
      </c>
      <c r="G1416" s="155"/>
      <c r="H1416" s="136"/>
      <c r="I1416" s="124" t="e">
        <f>VLOOKUP(H1416,Presupuesto!$B$11:$C$565,2,0)</f>
        <v>#N/A</v>
      </c>
      <c r="J1416" s="92" t="str">
        <f t="shared" si="67"/>
        <v>Docencia y Profesorado Universitario</v>
      </c>
      <c r="K1416" s="92" t="s">
        <v>414</v>
      </c>
    </row>
    <row r="1417" spans="3:11">
      <c r="C1417" s="135"/>
      <c r="D1417" s="303"/>
      <c r="E1417" s="304"/>
      <c r="F1417" s="91">
        <f t="shared" si="66"/>
        <v>0</v>
      </c>
      <c r="G1417" s="155"/>
      <c r="H1417" s="136"/>
      <c r="I1417" s="124" t="e">
        <f>VLOOKUP(H1417,Presupuesto!$B$11:$C$565,2,0)</f>
        <v>#N/A</v>
      </c>
      <c r="J1417" s="92" t="str">
        <f t="shared" si="67"/>
        <v>Docencia y Profesorado Universitario</v>
      </c>
      <c r="K1417" s="92" t="s">
        <v>403</v>
      </c>
    </row>
    <row r="1418" spans="3:11">
      <c r="C1418" s="135"/>
      <c r="D1418" s="303"/>
      <c r="E1418" s="304"/>
      <c r="F1418" s="91">
        <f t="shared" si="66"/>
        <v>0</v>
      </c>
      <c r="G1418" s="155"/>
      <c r="H1418" s="136"/>
      <c r="I1418" s="124" t="e">
        <f>VLOOKUP(H1418,Presupuesto!$B$11:$C$565,2,0)</f>
        <v>#N/A</v>
      </c>
      <c r="J1418" s="92" t="str">
        <f t="shared" si="67"/>
        <v>Docencia y Profesorado Universitario</v>
      </c>
      <c r="K1418" s="92" t="s">
        <v>414</v>
      </c>
    </row>
    <row r="1419" spans="3:11">
      <c r="C1419" s="135"/>
      <c r="D1419" s="303"/>
      <c r="E1419" s="304"/>
      <c r="F1419" s="91">
        <f t="shared" si="66"/>
        <v>0</v>
      </c>
      <c r="G1419" s="155"/>
      <c r="H1419" s="136"/>
      <c r="I1419" s="124" t="e">
        <f>VLOOKUP(H1419,Presupuesto!$B$11:$C$565,2,0)</f>
        <v>#N/A</v>
      </c>
      <c r="J1419" s="92" t="str">
        <f t="shared" si="67"/>
        <v>Docencia y Profesorado Universitario</v>
      </c>
      <c r="K1419" s="92" t="s">
        <v>414</v>
      </c>
    </row>
    <row r="1420" spans="3:11">
      <c r="C1420" s="135"/>
      <c r="D1420" s="303"/>
      <c r="E1420" s="304"/>
      <c r="F1420" s="91">
        <f t="shared" si="66"/>
        <v>0</v>
      </c>
      <c r="G1420" s="155"/>
      <c r="H1420" s="136"/>
      <c r="I1420" s="124" t="e">
        <f>VLOOKUP(H1420,Presupuesto!$B$11:$C$565,2,0)</f>
        <v>#N/A</v>
      </c>
      <c r="J1420" s="92" t="str">
        <f t="shared" si="67"/>
        <v>Docencia y Profesorado Universitario</v>
      </c>
      <c r="K1420" s="92" t="s">
        <v>414</v>
      </c>
    </row>
    <row r="1421" spans="3:11">
      <c r="C1421" s="135"/>
      <c r="D1421" s="303"/>
      <c r="E1421" s="304"/>
      <c r="F1421" s="91">
        <f t="shared" si="66"/>
        <v>0</v>
      </c>
      <c r="G1421" s="155"/>
      <c r="H1421" s="136"/>
      <c r="I1421" s="124" t="e">
        <f>VLOOKUP(H1421,Presupuesto!$B$11:$C$565,2,0)</f>
        <v>#N/A</v>
      </c>
      <c r="J1421" s="92" t="str">
        <f t="shared" si="67"/>
        <v>Docencia y Profesorado Universitario</v>
      </c>
      <c r="K1421" s="92" t="s">
        <v>414</v>
      </c>
    </row>
    <row r="1422" spans="3:11">
      <c r="C1422" s="135"/>
      <c r="D1422" s="303"/>
      <c r="E1422" s="304"/>
      <c r="F1422" s="91">
        <f t="shared" si="66"/>
        <v>0</v>
      </c>
      <c r="G1422" s="155"/>
      <c r="H1422" s="136"/>
      <c r="I1422" s="124" t="e">
        <f>VLOOKUP(H1422,Presupuesto!$B$11:$C$565,2,0)</f>
        <v>#N/A</v>
      </c>
      <c r="J1422" s="92" t="str">
        <f t="shared" si="67"/>
        <v>Docencia y Profesorado Universitario</v>
      </c>
      <c r="K1422" s="92" t="s">
        <v>414</v>
      </c>
    </row>
    <row r="1423" spans="3:11">
      <c r="C1423" s="135"/>
      <c r="D1423" s="303"/>
      <c r="E1423" s="304"/>
      <c r="F1423" s="91">
        <f t="shared" si="66"/>
        <v>0</v>
      </c>
      <c r="G1423" s="155"/>
      <c r="H1423" s="136"/>
      <c r="I1423" s="124" t="e">
        <f>VLOOKUP(H1423,Presupuesto!$B$11:$C$565,2,0)</f>
        <v>#N/A</v>
      </c>
      <c r="J1423" s="92" t="str">
        <f t="shared" si="67"/>
        <v>Docencia y Profesorado Universitario</v>
      </c>
      <c r="K1423" s="92" t="s">
        <v>414</v>
      </c>
    </row>
    <row r="1424" spans="3:11">
      <c r="C1424" s="135"/>
      <c r="D1424" s="303"/>
      <c r="E1424" s="304"/>
      <c r="F1424" s="91">
        <f t="shared" si="66"/>
        <v>0</v>
      </c>
      <c r="G1424" s="155"/>
      <c r="H1424" s="136"/>
      <c r="I1424" s="124" t="e">
        <f>VLOOKUP(H1424,Presupuesto!$B$11:$C$565,2,0)</f>
        <v>#N/A</v>
      </c>
      <c r="J1424" s="92" t="str">
        <f t="shared" si="67"/>
        <v>Docencia y Profesorado Universitario</v>
      </c>
      <c r="K1424" s="92" t="s">
        <v>414</v>
      </c>
    </row>
    <row r="1425" spans="3:11">
      <c r="C1425" s="135"/>
      <c r="D1425" s="303"/>
      <c r="E1425" s="304"/>
      <c r="F1425" s="91">
        <f t="shared" si="66"/>
        <v>0</v>
      </c>
      <c r="G1425" s="155"/>
      <c r="H1425" s="136"/>
      <c r="I1425" s="124" t="e">
        <f>VLOOKUP(H1425,Presupuesto!$B$11:$C$565,2,0)</f>
        <v>#N/A</v>
      </c>
      <c r="J1425" s="92" t="str">
        <f t="shared" si="67"/>
        <v>Docencia y Profesorado Universitario</v>
      </c>
      <c r="K1425" s="92" t="s">
        <v>414</v>
      </c>
    </row>
    <row r="1426" spans="3:11">
      <c r="C1426" s="135"/>
      <c r="D1426" s="303"/>
      <c r="E1426" s="304"/>
      <c r="F1426" s="91">
        <f t="shared" si="66"/>
        <v>0</v>
      </c>
      <c r="G1426" s="155"/>
      <c r="H1426" s="136"/>
      <c r="I1426" s="124" t="e">
        <f>VLOOKUP(H1426,Presupuesto!$B$11:$C$565,2,0)</f>
        <v>#N/A</v>
      </c>
      <c r="J1426" s="92" t="str">
        <f t="shared" si="67"/>
        <v>Docencia y Profesorado Universitario</v>
      </c>
      <c r="K1426" s="92" t="s">
        <v>414</v>
      </c>
    </row>
    <row r="1427" spans="3:11">
      <c r="C1427" s="135"/>
      <c r="D1427" s="303"/>
      <c r="E1427" s="304"/>
      <c r="F1427" s="91">
        <f t="shared" si="66"/>
        <v>0</v>
      </c>
      <c r="G1427" s="155"/>
      <c r="H1427" s="136"/>
      <c r="I1427" s="124" t="e">
        <f>VLOOKUP(H1427,Presupuesto!$B$11:$C$565,2,0)</f>
        <v>#N/A</v>
      </c>
      <c r="J1427" s="92" t="str">
        <f t="shared" si="67"/>
        <v>Docencia y Profesorado Universitario</v>
      </c>
      <c r="K1427" s="92" t="s">
        <v>414</v>
      </c>
    </row>
    <row r="1428" spans="3:11">
      <c r="C1428" s="135"/>
      <c r="D1428" s="303"/>
      <c r="E1428" s="304"/>
      <c r="F1428" s="91">
        <f t="shared" si="66"/>
        <v>0</v>
      </c>
      <c r="G1428" s="155"/>
      <c r="H1428" s="136"/>
      <c r="I1428" s="124" t="e">
        <f>VLOOKUP(H1428,Presupuesto!$B$11:$C$565,2,0)</f>
        <v>#N/A</v>
      </c>
      <c r="J1428" s="92" t="str">
        <f t="shared" si="67"/>
        <v>Docencia y Profesorado Universitario</v>
      </c>
      <c r="K1428" s="92" t="s">
        <v>414</v>
      </c>
    </row>
    <row r="1429" spans="3:11">
      <c r="C1429" s="135"/>
      <c r="D1429" s="303"/>
      <c r="E1429" s="304"/>
      <c r="F1429" s="91">
        <f t="shared" si="66"/>
        <v>0</v>
      </c>
      <c r="G1429" s="155"/>
      <c r="H1429" s="136"/>
      <c r="I1429" s="124" t="e">
        <f>VLOOKUP(H1429,Presupuesto!$B$11:$C$565,2,0)</f>
        <v>#N/A</v>
      </c>
      <c r="J1429" s="92" t="str">
        <f t="shared" si="67"/>
        <v>Docencia y Profesorado Universitario</v>
      </c>
      <c r="K1429" s="92" t="s">
        <v>414</v>
      </c>
    </row>
    <row r="1430" spans="3:11">
      <c r="C1430" s="135"/>
      <c r="D1430" s="303"/>
      <c r="E1430" s="304"/>
      <c r="F1430" s="91">
        <f t="shared" si="66"/>
        <v>0</v>
      </c>
      <c r="G1430" s="155"/>
      <c r="H1430" s="136"/>
      <c r="I1430" s="124" t="e">
        <f>VLOOKUP(H1430,Presupuesto!$B$11:$C$565,2,0)</f>
        <v>#N/A</v>
      </c>
      <c r="J1430" s="92" t="str">
        <f t="shared" si="67"/>
        <v>Docencia y Profesorado Universitario</v>
      </c>
      <c r="K1430" s="92" t="s">
        <v>414</v>
      </c>
    </row>
    <row r="1431" spans="3:11">
      <c r="C1431" s="135"/>
      <c r="D1431" s="303"/>
      <c r="E1431" s="304"/>
      <c r="F1431" s="91">
        <f t="shared" si="66"/>
        <v>0</v>
      </c>
      <c r="G1431" s="155"/>
      <c r="H1431" s="136"/>
      <c r="I1431" s="124" t="e">
        <f>VLOOKUP(H1431,Presupuesto!$B$11:$C$565,2,0)</f>
        <v>#N/A</v>
      </c>
      <c r="J1431" s="92" t="str">
        <f t="shared" si="67"/>
        <v>Docencia y Profesorado Universitario</v>
      </c>
      <c r="K1431" s="92" t="s">
        <v>414</v>
      </c>
    </row>
    <row r="1432" spans="3:11">
      <c r="C1432" s="135"/>
      <c r="D1432" s="303"/>
      <c r="E1432" s="304"/>
      <c r="F1432" s="91">
        <f t="shared" si="66"/>
        <v>0</v>
      </c>
      <c r="G1432" s="155"/>
      <c r="H1432" s="136"/>
      <c r="I1432" s="124" t="e">
        <f>VLOOKUP(H1432,Presupuesto!$B$11:$C$565,2,0)</f>
        <v>#N/A</v>
      </c>
      <c r="J1432" s="92" t="str">
        <f t="shared" si="67"/>
        <v>Docencia y Profesorado Universitario</v>
      </c>
      <c r="K1432" s="92" t="s">
        <v>414</v>
      </c>
    </row>
    <row r="1433" spans="3:11">
      <c r="C1433" s="135"/>
      <c r="D1433" s="303"/>
      <c r="E1433" s="304"/>
      <c r="F1433" s="91">
        <f t="shared" si="66"/>
        <v>0</v>
      </c>
      <c r="G1433" s="155"/>
      <c r="H1433" s="136"/>
      <c r="I1433" s="124" t="e">
        <f>VLOOKUP(H1433,Presupuesto!$B$11:$C$565,2,0)</f>
        <v>#N/A</v>
      </c>
      <c r="J1433" s="92" t="str">
        <f t="shared" si="67"/>
        <v>Docencia y Profesorado Universitario</v>
      </c>
      <c r="K1433" s="92" t="s">
        <v>414</v>
      </c>
    </row>
    <row r="1434" spans="3:11">
      <c r="C1434" s="137"/>
      <c r="D1434" s="303"/>
      <c r="E1434" s="304"/>
      <c r="F1434" s="91">
        <f t="shared" si="66"/>
        <v>0</v>
      </c>
      <c r="G1434" s="155"/>
      <c r="H1434" s="138"/>
      <c r="I1434" s="124" t="e">
        <f>VLOOKUP(H1434,Presupuesto!$B$11:$C$565,2,0)</f>
        <v>#N/A</v>
      </c>
      <c r="J1434" s="92" t="str">
        <f t="shared" si="67"/>
        <v>Docencia y Profesorado Universitario</v>
      </c>
      <c r="K1434" s="92" t="s">
        <v>414</v>
      </c>
    </row>
    <row r="1435" spans="3:11">
      <c r="C1435" s="137"/>
      <c r="D1435" s="303"/>
      <c r="E1435" s="304"/>
      <c r="F1435" s="91">
        <f t="shared" si="66"/>
        <v>0</v>
      </c>
      <c r="G1435" s="155"/>
      <c r="H1435" s="138"/>
      <c r="I1435" s="124" t="e">
        <f>VLOOKUP(H1435,Presupuesto!$B$11:$C$565,2,0)</f>
        <v>#N/A</v>
      </c>
      <c r="J1435" s="92" t="str">
        <f t="shared" si="67"/>
        <v>Docencia y Profesorado Universitario</v>
      </c>
      <c r="K1435" s="92" t="s">
        <v>414</v>
      </c>
    </row>
    <row r="1436" spans="3:11">
      <c r="C1436" s="137"/>
      <c r="D1436" s="303"/>
      <c r="E1436" s="304"/>
      <c r="F1436" s="91">
        <f t="shared" si="66"/>
        <v>0</v>
      </c>
      <c r="G1436" s="155"/>
      <c r="H1436" s="138"/>
      <c r="I1436" s="124" t="e">
        <f>VLOOKUP(H1436,Presupuesto!$B$11:$C$565,2,0)</f>
        <v>#N/A</v>
      </c>
      <c r="J1436" s="92" t="str">
        <f t="shared" si="67"/>
        <v>Docencia y Profesorado Universitario</v>
      </c>
      <c r="K1436" s="92" t="s">
        <v>414</v>
      </c>
    </row>
    <row r="1437" spans="3:11">
      <c r="C1437" s="137"/>
      <c r="D1437" s="303"/>
      <c r="E1437" s="304"/>
      <c r="F1437" s="91">
        <f t="shared" si="66"/>
        <v>0</v>
      </c>
      <c r="G1437" s="155"/>
      <c r="H1437" s="138"/>
      <c r="I1437" s="124" t="e">
        <f>VLOOKUP(H1437,Presupuesto!$B$11:$C$565,2,0)</f>
        <v>#N/A</v>
      </c>
      <c r="J1437" s="92" t="str">
        <f t="shared" si="67"/>
        <v>Docencia y Profesorado Universitario</v>
      </c>
      <c r="K1437" s="92" t="s">
        <v>414</v>
      </c>
    </row>
    <row r="1438" spans="3:11">
      <c r="C1438" s="137"/>
      <c r="D1438" s="303"/>
      <c r="E1438" s="304"/>
      <c r="F1438" s="91">
        <f t="shared" si="66"/>
        <v>0</v>
      </c>
      <c r="G1438" s="155"/>
      <c r="H1438" s="138"/>
      <c r="I1438" s="124" t="e">
        <f>VLOOKUP(H1438,Presupuesto!$B$11:$C$565,2,0)</f>
        <v>#N/A</v>
      </c>
      <c r="J1438" s="92" t="str">
        <f t="shared" si="67"/>
        <v>Docencia y Profesorado Universitario</v>
      </c>
      <c r="K1438" s="92" t="s">
        <v>414</v>
      </c>
    </row>
    <row r="1439" spans="3:11">
      <c r="C1439" s="137"/>
      <c r="D1439" s="303"/>
      <c r="E1439" s="304"/>
      <c r="F1439" s="91">
        <f t="shared" si="66"/>
        <v>0</v>
      </c>
      <c r="G1439" s="155"/>
      <c r="H1439" s="138"/>
      <c r="I1439" s="124" t="e">
        <f>VLOOKUP(H1439,Presupuesto!$B$11:$C$565,2,0)</f>
        <v>#N/A</v>
      </c>
      <c r="J1439" s="92" t="str">
        <f t="shared" si="67"/>
        <v>Docencia y Profesorado Universitario</v>
      </c>
      <c r="K1439" s="92" t="s">
        <v>414</v>
      </c>
    </row>
    <row r="1440" spans="3:11">
      <c r="C1440" s="137"/>
      <c r="D1440" s="303"/>
      <c r="E1440" s="304"/>
      <c r="F1440" s="91">
        <f t="shared" si="66"/>
        <v>0</v>
      </c>
      <c r="G1440" s="155"/>
      <c r="H1440" s="138"/>
      <c r="I1440" s="124" t="e">
        <f>VLOOKUP(H1440,Presupuesto!$B$11:$C$565,2,0)</f>
        <v>#N/A</v>
      </c>
      <c r="J1440" s="92" t="str">
        <f t="shared" si="67"/>
        <v>Docencia y Profesorado Universitario</v>
      </c>
      <c r="K1440" s="92" t="s">
        <v>414</v>
      </c>
    </row>
    <row r="1441" spans="3:11">
      <c r="C1441" s="137"/>
      <c r="D1441" s="303"/>
      <c r="E1441" s="304"/>
      <c r="F1441" s="91">
        <f t="shared" si="66"/>
        <v>0</v>
      </c>
      <c r="G1441" s="155"/>
      <c r="H1441" s="138"/>
      <c r="I1441" s="124" t="e">
        <f>VLOOKUP(H1441,Presupuesto!$B$11:$C$565,2,0)</f>
        <v>#N/A</v>
      </c>
      <c r="J1441" s="92" t="str">
        <f t="shared" si="67"/>
        <v>Docencia y Profesorado Universitario</v>
      </c>
      <c r="K1441" s="92" t="s">
        <v>414</v>
      </c>
    </row>
    <row r="1442" spans="3:11">
      <c r="C1442" s="139"/>
      <c r="D1442" s="303"/>
      <c r="E1442" s="304"/>
      <c r="F1442" s="91">
        <f t="shared" si="66"/>
        <v>0</v>
      </c>
      <c r="G1442" s="155"/>
      <c r="H1442" s="140"/>
      <c r="I1442" s="124" t="e">
        <f>VLOOKUP(H1442,Presupuesto!$B$11:$C$565,2,0)</f>
        <v>#N/A</v>
      </c>
      <c r="J1442" s="92" t="str">
        <f t="shared" si="67"/>
        <v>Docencia y Profesorado Universitario</v>
      </c>
      <c r="K1442" s="92" t="s">
        <v>405</v>
      </c>
    </row>
    <row r="1443" spans="3:11">
      <c r="C1443" s="139"/>
      <c r="D1443" s="303"/>
      <c r="E1443" s="304"/>
      <c r="F1443" s="91">
        <f t="shared" si="66"/>
        <v>0</v>
      </c>
      <c r="G1443" s="155"/>
      <c r="H1443" s="140"/>
      <c r="I1443" s="124" t="e">
        <f>VLOOKUP(H1443,Presupuesto!$B$11:$C$565,2,0)</f>
        <v>#N/A</v>
      </c>
      <c r="J1443" s="92" t="str">
        <f t="shared" si="67"/>
        <v>Docencia y Profesorado Universitario</v>
      </c>
      <c r="K1443" s="92" t="s">
        <v>414</v>
      </c>
    </row>
    <row r="1444" spans="3:11">
      <c r="C1444" s="139"/>
      <c r="D1444" s="303"/>
      <c r="E1444" s="304"/>
      <c r="F1444" s="91">
        <f t="shared" si="66"/>
        <v>0</v>
      </c>
      <c r="G1444" s="155"/>
      <c r="H1444" s="140"/>
      <c r="I1444" s="124" t="e">
        <f>VLOOKUP(H1444,Presupuesto!$B$11:$C$565,2,0)</f>
        <v>#N/A</v>
      </c>
      <c r="J1444" s="92" t="str">
        <f t="shared" si="67"/>
        <v>Docencia y Profesorado Universitario</v>
      </c>
      <c r="K1444" s="92" t="s">
        <v>414</v>
      </c>
    </row>
    <row r="1445" spans="3:11">
      <c r="C1445" s="139"/>
      <c r="D1445" s="303"/>
      <c r="E1445" s="304"/>
      <c r="F1445" s="91">
        <f t="shared" si="66"/>
        <v>0</v>
      </c>
      <c r="G1445" s="155"/>
      <c r="H1445" s="140"/>
      <c r="I1445" s="124" t="e">
        <f>VLOOKUP(H1445,Presupuesto!$B$11:$C$565,2,0)</f>
        <v>#N/A</v>
      </c>
      <c r="J1445" s="92" t="str">
        <f t="shared" si="67"/>
        <v>Docencia y Profesorado Universitario</v>
      </c>
      <c r="K1445" s="92" t="s">
        <v>414</v>
      </c>
    </row>
    <row r="1446" spans="3:11" ht="15.75" thickBot="1">
      <c r="C1446" s="141"/>
      <c r="D1446" s="305"/>
      <c r="E1446" s="306"/>
      <c r="F1446" s="99">
        <f t="shared" si="66"/>
        <v>0</v>
      </c>
      <c r="G1446" s="156"/>
      <c r="H1446" s="142"/>
      <c r="I1446" s="126" t="e">
        <f>VLOOKUP(H1446,Presupuesto!$B$11:$C$565,2,0)</f>
        <v>#N/A</v>
      </c>
      <c r="J1446" s="100" t="str">
        <f>$J$20</f>
        <v>Docencia y Profesorado Universitario</v>
      </c>
      <c r="K1446" s="118" t="s">
        <v>396</v>
      </c>
    </row>
    <row r="1448" spans="3:11" ht="15.75" thickBot="1"/>
    <row r="1449" spans="3:11" ht="15.75" thickBot="1">
      <c r="C1449" s="151" t="s">
        <v>53</v>
      </c>
      <c r="D1449" s="102">
        <f>SUM(F1456:F1490)</f>
        <v>0</v>
      </c>
      <c r="F1449" s="69"/>
      <c r="G1449" s="73"/>
      <c r="H1449" s="69"/>
      <c r="I1449" s="69"/>
    </row>
    <row r="1450" spans="3:11">
      <c r="C1450" s="69"/>
      <c r="D1450" s="31"/>
      <c r="E1450" s="87"/>
      <c r="F1450" s="87"/>
      <c r="G1450" s="87"/>
      <c r="H1450" s="70"/>
      <c r="I1450" s="70"/>
      <c r="J1450" s="70"/>
      <c r="K1450" s="106"/>
    </row>
    <row r="1451" spans="3:11">
      <c r="C1451" s="69"/>
      <c r="D1451" s="31"/>
      <c r="E1451" s="87"/>
      <c r="F1451" s="87"/>
      <c r="G1451" s="87"/>
      <c r="H1451" s="70"/>
      <c r="I1451" s="70"/>
      <c r="J1451" s="70"/>
      <c r="K1451" s="106"/>
    </row>
    <row r="1452" spans="3:11" ht="15.75">
      <c r="C1452" s="199" t="s">
        <v>394</v>
      </c>
      <c r="D1452" s="200"/>
      <c r="E1452" s="87"/>
      <c r="F1452" s="87"/>
      <c r="G1452" s="87"/>
      <c r="H1452" s="70"/>
      <c r="I1452" s="70"/>
      <c r="J1452" s="70"/>
      <c r="K1452" s="106"/>
    </row>
    <row r="1453" spans="3:11" ht="18.75">
      <c r="C1453" s="203" t="e">
        <f>IFERROR(VLOOKUP(D1452,'Desarrollo e Innov. Curricular'!$G:$H,2,FALSE),IFERROR(VLOOKUP(D1452,'Investigación Científica'!$G:$H,2,FALSE),IFERROR(VLOOKUP(D1452,'Vinculación Univ. Sociedad'!$G:$H,2,FALSE),IFERROR(VLOOKUP(D1452,'Docencia y Profesorado Universi'!$G:$H,2,FALSE),IFERROR(VLOOKUP(D1452,'Estudiantes y Graduados'!$G:$H,2,FALSE),IFERROR(VLOOKUP(D1452,'10Gestion Administrativa'!$G:$H,2,FALSE),IFERROR(VLOOKUP(D1452,'Gestión Académica'!$G:$H,2,FALSE),IFERROR(VLOOKUP(D1452,'Aseguramiento de la Calidad'!$G:$H,2,FALSE),IFERROR(VLOOKUP(D1452,'Gestión del Conocimiento'!$G:$H,2,FALSE),IFERROR(VLOOKUP(D1452,'Gobernabilidad y Procesos...'!$G:$H,2,FALSE),IFERROR(VLOOKUP(D1452,'Gestión del Talento Humano'!$G:$H,2,FALSE),IFERROR(VLOOKUP(D1452,'Internacionalización de la E.S.'!$G:$H,2,FALSE),IFERROR(VLOOKUP(D1452,'Cultura de Innovación Insti...'!$G:$H,2,FALSE),VLOOKUP(D1452,'Lo Esencial de la Reforma Univ.'!$G:$H,2,0))))))))))))))</f>
        <v>#N/A</v>
      </c>
      <c r="D1453" s="31"/>
      <c r="E1453" s="87"/>
      <c r="F1453" s="87"/>
      <c r="G1453" s="87"/>
      <c r="H1453" s="70"/>
      <c r="I1453" s="70"/>
      <c r="J1453" s="70"/>
      <c r="K1453" s="106"/>
    </row>
    <row r="1454" spans="3:11" ht="15.75" thickBot="1">
      <c r="F1454" s="87"/>
      <c r="G1454" s="70"/>
      <c r="H1454" s="70"/>
      <c r="I1454" s="70"/>
    </row>
    <row r="1455" spans="3:11" ht="30.75" thickBot="1">
      <c r="C1455" s="123" t="s">
        <v>44</v>
      </c>
      <c r="D1455" s="123" t="s">
        <v>55</v>
      </c>
      <c r="E1455" s="130" t="s">
        <v>57</v>
      </c>
      <c r="F1455" s="129" t="s">
        <v>27</v>
      </c>
      <c r="G1455" s="127" t="s">
        <v>133</v>
      </c>
      <c r="H1455" s="130" t="s">
        <v>46</v>
      </c>
      <c r="I1455" s="127" t="s">
        <v>134</v>
      </c>
      <c r="J1455" s="127" t="s">
        <v>412</v>
      </c>
      <c r="K1455" s="127" t="s">
        <v>413</v>
      </c>
    </row>
    <row r="1456" spans="3:11">
      <c r="C1456" s="215" t="s">
        <v>443</v>
      </c>
      <c r="D1456" s="301"/>
      <c r="E1456" s="302">
        <f>HLOOKUP(C1456,$AH$2:$BU$3,2,0)</f>
        <v>620</v>
      </c>
      <c r="F1456" s="91">
        <f t="shared" ref="F1456:F1490" si="68">D1456*E1456</f>
        <v>0</v>
      </c>
      <c r="G1456" s="155"/>
      <c r="H1456" s="136"/>
      <c r="I1456" s="124" t="e">
        <f>VLOOKUP(H1456,Presupuesto!$B$11:$C$565,2,0)</f>
        <v>#N/A</v>
      </c>
      <c r="J1456" s="213" t="s">
        <v>1372</v>
      </c>
      <c r="K1456" s="92" t="s">
        <v>396</v>
      </c>
    </row>
    <row r="1457" spans="3:11">
      <c r="C1457" s="135" t="s">
        <v>2784</v>
      </c>
      <c r="D1457" s="303">
        <v>0</v>
      </c>
      <c r="E1457" s="304">
        <v>0</v>
      </c>
      <c r="F1457" s="91">
        <f t="shared" si="68"/>
        <v>0</v>
      </c>
      <c r="G1457" s="155" t="s">
        <v>131</v>
      </c>
      <c r="H1457" s="136" t="s">
        <v>723</v>
      </c>
      <c r="I1457" s="124" t="str">
        <f>VLOOKUP(H1457,Presupuesto!$B$11:$C$565,2,0)</f>
        <v>SERVICIOS DE IMPRENTA PUBLIC.Y REPRODUCCION</v>
      </c>
      <c r="J1457" s="92" t="s">
        <v>1373</v>
      </c>
      <c r="K1457" s="92" t="s">
        <v>397</v>
      </c>
    </row>
    <row r="1458" spans="3:11">
      <c r="C1458" s="135" t="s">
        <v>2785</v>
      </c>
      <c r="D1458" s="303">
        <v>0</v>
      </c>
      <c r="E1458" s="304">
        <v>0</v>
      </c>
      <c r="F1458" s="91">
        <f t="shared" si="68"/>
        <v>0</v>
      </c>
      <c r="G1458" s="155" t="s">
        <v>131</v>
      </c>
      <c r="H1458" s="136" t="s">
        <v>825</v>
      </c>
      <c r="I1458" s="124" t="str">
        <f>VLOOKUP(H1458,Presupuesto!$B$11:$C$565,2,0)</f>
        <v>PRODUCTOS DE ARTES GRAFICAS</v>
      </c>
      <c r="J1458" s="92" t="s">
        <v>1373</v>
      </c>
      <c r="K1458" s="92" t="s">
        <v>397</v>
      </c>
    </row>
    <row r="1459" spans="3:11">
      <c r="C1459" s="135"/>
      <c r="D1459" s="303"/>
      <c r="E1459" s="304"/>
      <c r="F1459" s="91">
        <f t="shared" si="68"/>
        <v>0</v>
      </c>
      <c r="G1459" s="155"/>
      <c r="H1459" s="136"/>
      <c r="I1459" s="124" t="e">
        <f>VLOOKUP(H1459,Presupuesto!$B$11:$C$565,2,0)</f>
        <v>#N/A</v>
      </c>
      <c r="J1459" s="92" t="str">
        <f t="shared" ref="J1459:J1489" si="69">$J$17</f>
        <v>Docencia y Profesorado Universitario</v>
      </c>
      <c r="K1459" s="92" t="s">
        <v>414</v>
      </c>
    </row>
    <row r="1460" spans="3:11">
      <c r="C1460" s="135"/>
      <c r="D1460" s="303"/>
      <c r="E1460" s="304"/>
      <c r="F1460" s="91">
        <f t="shared" si="68"/>
        <v>0</v>
      </c>
      <c r="G1460" s="155"/>
      <c r="H1460" s="136"/>
      <c r="I1460" s="124" t="e">
        <f>VLOOKUP(H1460,Presupuesto!$B$11:$C$565,2,0)</f>
        <v>#N/A</v>
      </c>
      <c r="J1460" s="92" t="str">
        <f t="shared" si="69"/>
        <v>Docencia y Profesorado Universitario</v>
      </c>
      <c r="K1460" s="92" t="s">
        <v>414</v>
      </c>
    </row>
    <row r="1461" spans="3:11">
      <c r="C1461" s="135"/>
      <c r="D1461" s="303"/>
      <c r="E1461" s="304"/>
      <c r="F1461" s="91">
        <f t="shared" si="68"/>
        <v>0</v>
      </c>
      <c r="G1461" s="155"/>
      <c r="H1461" s="136"/>
      <c r="I1461" s="124" t="e">
        <f>VLOOKUP(H1461,Presupuesto!$B$11:$C$565,2,0)</f>
        <v>#N/A</v>
      </c>
      <c r="J1461" s="92" t="str">
        <f t="shared" si="69"/>
        <v>Docencia y Profesorado Universitario</v>
      </c>
      <c r="K1461" s="92" t="s">
        <v>403</v>
      </c>
    </row>
    <row r="1462" spans="3:11">
      <c r="C1462" s="135"/>
      <c r="D1462" s="303"/>
      <c r="E1462" s="304"/>
      <c r="F1462" s="91">
        <f t="shared" si="68"/>
        <v>0</v>
      </c>
      <c r="G1462" s="155"/>
      <c r="H1462" s="136"/>
      <c r="I1462" s="124" t="e">
        <f>VLOOKUP(H1462,Presupuesto!$B$11:$C$565,2,0)</f>
        <v>#N/A</v>
      </c>
      <c r="J1462" s="92" t="str">
        <f t="shared" si="69"/>
        <v>Docencia y Profesorado Universitario</v>
      </c>
      <c r="K1462" s="92" t="s">
        <v>414</v>
      </c>
    </row>
    <row r="1463" spans="3:11">
      <c r="C1463" s="135"/>
      <c r="D1463" s="303"/>
      <c r="E1463" s="304"/>
      <c r="F1463" s="91">
        <f t="shared" si="68"/>
        <v>0</v>
      </c>
      <c r="G1463" s="155"/>
      <c r="H1463" s="136"/>
      <c r="I1463" s="124" t="e">
        <f>VLOOKUP(H1463,Presupuesto!$B$11:$C$565,2,0)</f>
        <v>#N/A</v>
      </c>
      <c r="J1463" s="92" t="str">
        <f t="shared" si="69"/>
        <v>Docencia y Profesorado Universitario</v>
      </c>
      <c r="K1463" s="92" t="s">
        <v>414</v>
      </c>
    </row>
    <row r="1464" spans="3:11">
      <c r="C1464" s="135"/>
      <c r="D1464" s="303"/>
      <c r="E1464" s="304"/>
      <c r="F1464" s="91">
        <f t="shared" si="68"/>
        <v>0</v>
      </c>
      <c r="G1464" s="155"/>
      <c r="H1464" s="136"/>
      <c r="I1464" s="124" t="e">
        <f>VLOOKUP(H1464,Presupuesto!$B$11:$C$565,2,0)</f>
        <v>#N/A</v>
      </c>
      <c r="J1464" s="92" t="str">
        <f t="shared" si="69"/>
        <v>Docencia y Profesorado Universitario</v>
      </c>
      <c r="K1464" s="92" t="s">
        <v>414</v>
      </c>
    </row>
    <row r="1465" spans="3:11">
      <c r="C1465" s="135"/>
      <c r="D1465" s="303"/>
      <c r="E1465" s="304"/>
      <c r="F1465" s="91">
        <f t="shared" si="68"/>
        <v>0</v>
      </c>
      <c r="G1465" s="155"/>
      <c r="H1465" s="136"/>
      <c r="I1465" s="124" t="e">
        <f>VLOOKUP(H1465,Presupuesto!$B$11:$C$565,2,0)</f>
        <v>#N/A</v>
      </c>
      <c r="J1465" s="92" t="str">
        <f t="shared" si="69"/>
        <v>Docencia y Profesorado Universitario</v>
      </c>
      <c r="K1465" s="92" t="s">
        <v>414</v>
      </c>
    </row>
    <row r="1466" spans="3:11">
      <c r="C1466" s="135"/>
      <c r="D1466" s="303"/>
      <c r="E1466" s="304"/>
      <c r="F1466" s="91">
        <f t="shared" si="68"/>
        <v>0</v>
      </c>
      <c r="G1466" s="155"/>
      <c r="H1466" s="136"/>
      <c r="I1466" s="124" t="e">
        <f>VLOOKUP(H1466,Presupuesto!$B$11:$C$565,2,0)</f>
        <v>#N/A</v>
      </c>
      <c r="J1466" s="92" t="str">
        <f t="shared" si="69"/>
        <v>Docencia y Profesorado Universitario</v>
      </c>
      <c r="K1466" s="92" t="s">
        <v>414</v>
      </c>
    </row>
    <row r="1467" spans="3:11">
      <c r="C1467" s="135"/>
      <c r="D1467" s="303"/>
      <c r="E1467" s="304"/>
      <c r="F1467" s="91">
        <f t="shared" si="68"/>
        <v>0</v>
      </c>
      <c r="G1467" s="155"/>
      <c r="H1467" s="136"/>
      <c r="I1467" s="124" t="e">
        <f>VLOOKUP(H1467,Presupuesto!$B$11:$C$565,2,0)</f>
        <v>#N/A</v>
      </c>
      <c r="J1467" s="92" t="str">
        <f t="shared" si="69"/>
        <v>Docencia y Profesorado Universitario</v>
      </c>
      <c r="K1467" s="92" t="s">
        <v>414</v>
      </c>
    </row>
    <row r="1468" spans="3:11">
      <c r="C1468" s="135"/>
      <c r="D1468" s="303"/>
      <c r="E1468" s="304"/>
      <c r="F1468" s="91">
        <f t="shared" si="68"/>
        <v>0</v>
      </c>
      <c r="G1468" s="155"/>
      <c r="H1468" s="136"/>
      <c r="I1468" s="124" t="e">
        <f>VLOOKUP(H1468,Presupuesto!$B$11:$C$565,2,0)</f>
        <v>#N/A</v>
      </c>
      <c r="J1468" s="92" t="str">
        <f t="shared" si="69"/>
        <v>Docencia y Profesorado Universitario</v>
      </c>
      <c r="K1468" s="92" t="s">
        <v>414</v>
      </c>
    </row>
    <row r="1469" spans="3:11">
      <c r="C1469" s="135"/>
      <c r="D1469" s="303"/>
      <c r="E1469" s="304"/>
      <c r="F1469" s="91">
        <f t="shared" si="68"/>
        <v>0</v>
      </c>
      <c r="G1469" s="155"/>
      <c r="H1469" s="136"/>
      <c r="I1469" s="124" t="e">
        <f>VLOOKUP(H1469,Presupuesto!$B$11:$C$565,2,0)</f>
        <v>#N/A</v>
      </c>
      <c r="J1469" s="92" t="str">
        <f t="shared" si="69"/>
        <v>Docencia y Profesorado Universitario</v>
      </c>
      <c r="K1469" s="92" t="s">
        <v>414</v>
      </c>
    </row>
    <row r="1470" spans="3:11">
      <c r="C1470" s="135"/>
      <c r="D1470" s="303"/>
      <c r="E1470" s="304"/>
      <c r="F1470" s="91">
        <f t="shared" si="68"/>
        <v>0</v>
      </c>
      <c r="G1470" s="155"/>
      <c r="H1470" s="136"/>
      <c r="I1470" s="124" t="e">
        <f>VLOOKUP(H1470,Presupuesto!$B$11:$C$565,2,0)</f>
        <v>#N/A</v>
      </c>
      <c r="J1470" s="92" t="str">
        <f t="shared" si="69"/>
        <v>Docencia y Profesorado Universitario</v>
      </c>
      <c r="K1470" s="92" t="s">
        <v>414</v>
      </c>
    </row>
    <row r="1471" spans="3:11">
      <c r="C1471" s="135"/>
      <c r="D1471" s="303"/>
      <c r="E1471" s="304"/>
      <c r="F1471" s="91">
        <f t="shared" si="68"/>
        <v>0</v>
      </c>
      <c r="G1471" s="155"/>
      <c r="H1471" s="136"/>
      <c r="I1471" s="124" t="e">
        <f>VLOOKUP(H1471,Presupuesto!$B$11:$C$565,2,0)</f>
        <v>#N/A</v>
      </c>
      <c r="J1471" s="92" t="str">
        <f t="shared" si="69"/>
        <v>Docencia y Profesorado Universitario</v>
      </c>
      <c r="K1471" s="92" t="s">
        <v>414</v>
      </c>
    </row>
    <row r="1472" spans="3:11">
      <c r="C1472" s="135"/>
      <c r="D1472" s="303"/>
      <c r="E1472" s="304"/>
      <c r="F1472" s="91">
        <f t="shared" si="68"/>
        <v>0</v>
      </c>
      <c r="G1472" s="155"/>
      <c r="H1472" s="136"/>
      <c r="I1472" s="124" t="e">
        <f>VLOOKUP(H1472,Presupuesto!$B$11:$C$565,2,0)</f>
        <v>#N/A</v>
      </c>
      <c r="J1472" s="92" t="str">
        <f t="shared" si="69"/>
        <v>Docencia y Profesorado Universitario</v>
      </c>
      <c r="K1472" s="92" t="s">
        <v>414</v>
      </c>
    </row>
    <row r="1473" spans="3:11">
      <c r="C1473" s="135"/>
      <c r="D1473" s="303"/>
      <c r="E1473" s="304"/>
      <c r="F1473" s="91">
        <f t="shared" si="68"/>
        <v>0</v>
      </c>
      <c r="G1473" s="155"/>
      <c r="H1473" s="136"/>
      <c r="I1473" s="124" t="e">
        <f>VLOOKUP(H1473,Presupuesto!$B$11:$C$565,2,0)</f>
        <v>#N/A</v>
      </c>
      <c r="J1473" s="92" t="str">
        <f t="shared" si="69"/>
        <v>Docencia y Profesorado Universitario</v>
      </c>
      <c r="K1473" s="92" t="s">
        <v>414</v>
      </c>
    </row>
    <row r="1474" spans="3:11">
      <c r="C1474" s="135"/>
      <c r="D1474" s="303"/>
      <c r="E1474" s="304"/>
      <c r="F1474" s="91">
        <f t="shared" si="68"/>
        <v>0</v>
      </c>
      <c r="G1474" s="155"/>
      <c r="H1474" s="136"/>
      <c r="I1474" s="124" t="e">
        <f>VLOOKUP(H1474,Presupuesto!$B$11:$C$565,2,0)</f>
        <v>#N/A</v>
      </c>
      <c r="J1474" s="92" t="str">
        <f t="shared" si="69"/>
        <v>Docencia y Profesorado Universitario</v>
      </c>
      <c r="K1474" s="92" t="s">
        <v>414</v>
      </c>
    </row>
    <row r="1475" spans="3:11">
      <c r="C1475" s="135"/>
      <c r="D1475" s="303"/>
      <c r="E1475" s="304"/>
      <c r="F1475" s="91">
        <f t="shared" si="68"/>
        <v>0</v>
      </c>
      <c r="G1475" s="155"/>
      <c r="H1475" s="136"/>
      <c r="I1475" s="124" t="e">
        <f>VLOOKUP(H1475,Presupuesto!$B$11:$C$565,2,0)</f>
        <v>#N/A</v>
      </c>
      <c r="J1475" s="92" t="str">
        <f t="shared" si="69"/>
        <v>Docencia y Profesorado Universitario</v>
      </c>
      <c r="K1475" s="92" t="s">
        <v>414</v>
      </c>
    </row>
    <row r="1476" spans="3:11">
      <c r="C1476" s="135"/>
      <c r="D1476" s="303"/>
      <c r="E1476" s="304"/>
      <c r="F1476" s="91">
        <f t="shared" si="68"/>
        <v>0</v>
      </c>
      <c r="G1476" s="155"/>
      <c r="H1476" s="136"/>
      <c r="I1476" s="124" t="e">
        <f>VLOOKUP(H1476,Presupuesto!$B$11:$C$565,2,0)</f>
        <v>#N/A</v>
      </c>
      <c r="J1476" s="92" t="str">
        <f t="shared" si="69"/>
        <v>Docencia y Profesorado Universitario</v>
      </c>
      <c r="K1476" s="92" t="s">
        <v>414</v>
      </c>
    </row>
    <row r="1477" spans="3:11">
      <c r="C1477" s="135"/>
      <c r="D1477" s="303"/>
      <c r="E1477" s="304"/>
      <c r="F1477" s="91">
        <f t="shared" si="68"/>
        <v>0</v>
      </c>
      <c r="G1477" s="155"/>
      <c r="H1477" s="136"/>
      <c r="I1477" s="124" t="e">
        <f>VLOOKUP(H1477,Presupuesto!$B$11:$C$565,2,0)</f>
        <v>#N/A</v>
      </c>
      <c r="J1477" s="92" t="str">
        <f t="shared" si="69"/>
        <v>Docencia y Profesorado Universitario</v>
      </c>
      <c r="K1477" s="92" t="s">
        <v>414</v>
      </c>
    </row>
    <row r="1478" spans="3:11">
      <c r="C1478" s="137"/>
      <c r="D1478" s="303"/>
      <c r="E1478" s="304"/>
      <c r="F1478" s="91">
        <f t="shared" si="68"/>
        <v>0</v>
      </c>
      <c r="G1478" s="155"/>
      <c r="H1478" s="138"/>
      <c r="I1478" s="124" t="e">
        <f>VLOOKUP(H1478,Presupuesto!$B$11:$C$565,2,0)</f>
        <v>#N/A</v>
      </c>
      <c r="J1478" s="92" t="str">
        <f t="shared" si="69"/>
        <v>Docencia y Profesorado Universitario</v>
      </c>
      <c r="K1478" s="92" t="s">
        <v>414</v>
      </c>
    </row>
    <row r="1479" spans="3:11">
      <c r="C1479" s="137"/>
      <c r="D1479" s="303"/>
      <c r="E1479" s="304"/>
      <c r="F1479" s="91">
        <f t="shared" si="68"/>
        <v>0</v>
      </c>
      <c r="G1479" s="155"/>
      <c r="H1479" s="138"/>
      <c r="I1479" s="124" t="e">
        <f>VLOOKUP(H1479,Presupuesto!$B$11:$C$565,2,0)</f>
        <v>#N/A</v>
      </c>
      <c r="J1479" s="92" t="str">
        <f t="shared" si="69"/>
        <v>Docencia y Profesorado Universitario</v>
      </c>
      <c r="K1479" s="92" t="s">
        <v>414</v>
      </c>
    </row>
    <row r="1480" spans="3:11">
      <c r="C1480" s="137"/>
      <c r="D1480" s="303"/>
      <c r="E1480" s="304"/>
      <c r="F1480" s="91">
        <f t="shared" si="68"/>
        <v>0</v>
      </c>
      <c r="G1480" s="155"/>
      <c r="H1480" s="138"/>
      <c r="I1480" s="124" t="e">
        <f>VLOOKUP(H1480,Presupuesto!$B$11:$C$565,2,0)</f>
        <v>#N/A</v>
      </c>
      <c r="J1480" s="92" t="str">
        <f t="shared" si="69"/>
        <v>Docencia y Profesorado Universitario</v>
      </c>
      <c r="K1480" s="92" t="s">
        <v>414</v>
      </c>
    </row>
    <row r="1481" spans="3:11">
      <c r="C1481" s="137"/>
      <c r="D1481" s="303"/>
      <c r="E1481" s="304"/>
      <c r="F1481" s="91">
        <f t="shared" si="68"/>
        <v>0</v>
      </c>
      <c r="G1481" s="155"/>
      <c r="H1481" s="138"/>
      <c r="I1481" s="124" t="e">
        <f>VLOOKUP(H1481,Presupuesto!$B$11:$C$565,2,0)</f>
        <v>#N/A</v>
      </c>
      <c r="J1481" s="92" t="str">
        <f t="shared" si="69"/>
        <v>Docencia y Profesorado Universitario</v>
      </c>
      <c r="K1481" s="92" t="s">
        <v>414</v>
      </c>
    </row>
    <row r="1482" spans="3:11">
      <c r="C1482" s="137"/>
      <c r="D1482" s="303"/>
      <c r="E1482" s="304"/>
      <c r="F1482" s="91">
        <f t="shared" si="68"/>
        <v>0</v>
      </c>
      <c r="G1482" s="155"/>
      <c r="H1482" s="138"/>
      <c r="I1482" s="124" t="e">
        <f>VLOOKUP(H1482,Presupuesto!$B$11:$C$565,2,0)</f>
        <v>#N/A</v>
      </c>
      <c r="J1482" s="92" t="str">
        <f t="shared" si="69"/>
        <v>Docencia y Profesorado Universitario</v>
      </c>
      <c r="K1482" s="92" t="s">
        <v>414</v>
      </c>
    </row>
    <row r="1483" spans="3:11">
      <c r="C1483" s="137"/>
      <c r="D1483" s="303"/>
      <c r="E1483" s="304"/>
      <c r="F1483" s="91">
        <f t="shared" si="68"/>
        <v>0</v>
      </c>
      <c r="G1483" s="155"/>
      <c r="H1483" s="138"/>
      <c r="I1483" s="124" t="e">
        <f>VLOOKUP(H1483,Presupuesto!$B$11:$C$565,2,0)</f>
        <v>#N/A</v>
      </c>
      <c r="J1483" s="92" t="str">
        <f t="shared" si="69"/>
        <v>Docencia y Profesorado Universitario</v>
      </c>
      <c r="K1483" s="92" t="s">
        <v>414</v>
      </c>
    </row>
    <row r="1484" spans="3:11">
      <c r="C1484" s="137"/>
      <c r="D1484" s="303"/>
      <c r="E1484" s="304"/>
      <c r="F1484" s="91">
        <f t="shared" si="68"/>
        <v>0</v>
      </c>
      <c r="G1484" s="155"/>
      <c r="H1484" s="138"/>
      <c r="I1484" s="124" t="e">
        <f>VLOOKUP(H1484,Presupuesto!$B$11:$C$565,2,0)</f>
        <v>#N/A</v>
      </c>
      <c r="J1484" s="92" t="str">
        <f t="shared" si="69"/>
        <v>Docencia y Profesorado Universitario</v>
      </c>
      <c r="K1484" s="92" t="s">
        <v>414</v>
      </c>
    </row>
    <row r="1485" spans="3:11">
      <c r="C1485" s="137"/>
      <c r="D1485" s="303"/>
      <c r="E1485" s="304"/>
      <c r="F1485" s="91">
        <f t="shared" si="68"/>
        <v>0</v>
      </c>
      <c r="G1485" s="155"/>
      <c r="H1485" s="138"/>
      <c r="I1485" s="124" t="e">
        <f>VLOOKUP(H1485,Presupuesto!$B$11:$C$565,2,0)</f>
        <v>#N/A</v>
      </c>
      <c r="J1485" s="92" t="str">
        <f t="shared" si="69"/>
        <v>Docencia y Profesorado Universitario</v>
      </c>
      <c r="K1485" s="92" t="s">
        <v>414</v>
      </c>
    </row>
    <row r="1486" spans="3:11">
      <c r="C1486" s="139"/>
      <c r="D1486" s="303"/>
      <c r="E1486" s="304"/>
      <c r="F1486" s="91">
        <f t="shared" si="68"/>
        <v>0</v>
      </c>
      <c r="G1486" s="155"/>
      <c r="H1486" s="140"/>
      <c r="I1486" s="124" t="e">
        <f>VLOOKUP(H1486,Presupuesto!$B$11:$C$565,2,0)</f>
        <v>#N/A</v>
      </c>
      <c r="J1486" s="92" t="str">
        <f t="shared" si="69"/>
        <v>Docencia y Profesorado Universitario</v>
      </c>
      <c r="K1486" s="92" t="s">
        <v>405</v>
      </c>
    </row>
    <row r="1487" spans="3:11">
      <c r="C1487" s="139"/>
      <c r="D1487" s="303"/>
      <c r="E1487" s="304"/>
      <c r="F1487" s="91">
        <f t="shared" si="68"/>
        <v>0</v>
      </c>
      <c r="G1487" s="155"/>
      <c r="H1487" s="140"/>
      <c r="I1487" s="124" t="e">
        <f>VLOOKUP(H1487,Presupuesto!$B$11:$C$565,2,0)</f>
        <v>#N/A</v>
      </c>
      <c r="J1487" s="92" t="str">
        <f t="shared" si="69"/>
        <v>Docencia y Profesorado Universitario</v>
      </c>
      <c r="K1487" s="92" t="s">
        <v>414</v>
      </c>
    </row>
    <row r="1488" spans="3:11">
      <c r="C1488" s="139"/>
      <c r="D1488" s="303"/>
      <c r="E1488" s="304"/>
      <c r="F1488" s="91">
        <f t="shared" si="68"/>
        <v>0</v>
      </c>
      <c r="G1488" s="155"/>
      <c r="H1488" s="140"/>
      <c r="I1488" s="124" t="e">
        <f>VLOOKUP(H1488,Presupuesto!$B$11:$C$565,2,0)</f>
        <v>#N/A</v>
      </c>
      <c r="J1488" s="92" t="str">
        <f t="shared" si="69"/>
        <v>Docencia y Profesorado Universitario</v>
      </c>
      <c r="K1488" s="92" t="s">
        <v>414</v>
      </c>
    </row>
    <row r="1489" spans="3:11">
      <c r="C1489" s="139"/>
      <c r="D1489" s="303"/>
      <c r="E1489" s="304"/>
      <c r="F1489" s="91">
        <f t="shared" si="68"/>
        <v>0</v>
      </c>
      <c r="G1489" s="155"/>
      <c r="H1489" s="140"/>
      <c r="I1489" s="124" t="e">
        <f>VLOOKUP(H1489,Presupuesto!$B$11:$C$565,2,0)</f>
        <v>#N/A</v>
      </c>
      <c r="J1489" s="92" t="str">
        <f t="shared" si="69"/>
        <v>Docencia y Profesorado Universitario</v>
      </c>
      <c r="K1489" s="92" t="s">
        <v>414</v>
      </c>
    </row>
    <row r="1490" spans="3:11" ht="15.75" thickBot="1">
      <c r="C1490" s="141"/>
      <c r="D1490" s="305"/>
      <c r="E1490" s="306"/>
      <c r="F1490" s="99">
        <f t="shared" si="68"/>
        <v>0</v>
      </c>
      <c r="G1490" s="156"/>
      <c r="H1490" s="142"/>
      <c r="I1490" s="126" t="e">
        <f>VLOOKUP(H1490,Presupuesto!$B$11:$C$565,2,0)</f>
        <v>#N/A</v>
      </c>
      <c r="J1490" s="100" t="str">
        <f>$J$20</f>
        <v>Docencia y Profesorado Universitario</v>
      </c>
      <c r="K1490" s="118" t="s">
        <v>396</v>
      </c>
    </row>
    <row r="1492" spans="3:11" ht="15.75" thickBot="1"/>
    <row r="1493" spans="3:11" ht="15.75" thickBot="1">
      <c r="C1493" s="151" t="s">
        <v>53</v>
      </c>
      <c r="D1493" s="102">
        <f>SUM(F1500:F1534)</f>
        <v>0</v>
      </c>
      <c r="F1493" s="69"/>
      <c r="G1493" s="73"/>
      <c r="H1493" s="69"/>
      <c r="I1493" s="69"/>
    </row>
    <row r="1494" spans="3:11">
      <c r="C1494" s="69"/>
      <c r="D1494" s="31"/>
      <c r="E1494" s="87"/>
      <c r="F1494" s="87"/>
      <c r="G1494" s="87"/>
      <c r="H1494" s="70"/>
      <c r="I1494" s="70"/>
      <c r="J1494" s="70"/>
      <c r="K1494" s="106"/>
    </row>
    <row r="1495" spans="3:11">
      <c r="C1495" s="69"/>
      <c r="D1495" s="31"/>
      <c r="E1495" s="87"/>
      <c r="F1495" s="87"/>
      <c r="G1495" s="87"/>
      <c r="H1495" s="70"/>
      <c r="I1495" s="70"/>
      <c r="J1495" s="70"/>
      <c r="K1495" s="106"/>
    </row>
    <row r="1496" spans="3:11" ht="15.75">
      <c r="C1496" s="199" t="s">
        <v>394</v>
      </c>
      <c r="D1496" s="200"/>
      <c r="E1496" s="87"/>
      <c r="F1496" s="87"/>
      <c r="G1496" s="87"/>
      <c r="H1496" s="70"/>
      <c r="I1496" s="70"/>
      <c r="J1496" s="70"/>
      <c r="K1496" s="106"/>
    </row>
    <row r="1497" spans="3:11" ht="18.75">
      <c r="C1497" s="203" t="e">
        <f>IFERROR(VLOOKUP(D1496,'Desarrollo e Innov. Curricular'!$G:$H,2,FALSE),IFERROR(VLOOKUP(D1496,'Investigación Científica'!$G:$H,2,FALSE),IFERROR(VLOOKUP(D1496,'Vinculación Univ. Sociedad'!$G:$H,2,FALSE),IFERROR(VLOOKUP(D1496,'Docencia y Profesorado Universi'!$G:$H,2,FALSE),IFERROR(VLOOKUP(D1496,'Estudiantes y Graduados'!$G:$H,2,FALSE),IFERROR(VLOOKUP(D1496,'10Gestion Administrativa'!$G:$H,2,FALSE),IFERROR(VLOOKUP(D1496,'Gestión Académica'!$G:$H,2,FALSE),IFERROR(VLOOKUP(D1496,'Aseguramiento de la Calidad'!$G:$H,2,FALSE),IFERROR(VLOOKUP(D1496,'Gestión del Conocimiento'!$G:$H,2,FALSE),IFERROR(VLOOKUP(D1496,'Gobernabilidad y Procesos...'!$G:$H,2,FALSE),IFERROR(VLOOKUP(D1496,'Gestión del Talento Humano'!$G:$H,2,FALSE),IFERROR(VLOOKUP(D1496,'Internacionalización de la E.S.'!$G:$H,2,FALSE),IFERROR(VLOOKUP(D1496,'Cultura de Innovación Insti...'!$G:$H,2,FALSE),VLOOKUP(D1496,'Lo Esencial de la Reforma Univ.'!$G:$H,2,0))))))))))))))</f>
        <v>#N/A</v>
      </c>
      <c r="D1497" s="31"/>
      <c r="E1497" s="87"/>
      <c r="F1497" s="87"/>
      <c r="G1497" s="87"/>
      <c r="H1497" s="70"/>
      <c r="I1497" s="70"/>
      <c r="J1497" s="70"/>
      <c r="K1497" s="106"/>
    </row>
    <row r="1498" spans="3:11" ht="15.75" thickBot="1">
      <c r="F1498" s="87"/>
      <c r="G1498" s="70"/>
      <c r="H1498" s="70"/>
      <c r="I1498" s="70"/>
    </row>
    <row r="1499" spans="3:11" ht="30.75" thickBot="1">
      <c r="C1499" s="123" t="s">
        <v>44</v>
      </c>
      <c r="D1499" s="123" t="s">
        <v>55</v>
      </c>
      <c r="E1499" s="130" t="s">
        <v>57</v>
      </c>
      <c r="F1499" s="129" t="s">
        <v>27</v>
      </c>
      <c r="G1499" s="127" t="s">
        <v>133</v>
      </c>
      <c r="H1499" s="130" t="s">
        <v>46</v>
      </c>
      <c r="I1499" s="127" t="s">
        <v>134</v>
      </c>
      <c r="J1499" s="127" t="s">
        <v>412</v>
      </c>
      <c r="K1499" s="127" t="s">
        <v>413</v>
      </c>
    </row>
    <row r="1500" spans="3:11">
      <c r="C1500" s="215" t="s">
        <v>443</v>
      </c>
      <c r="D1500" s="301"/>
      <c r="E1500" s="302">
        <f>HLOOKUP(C1500,$AH$2:$BU$3,2,0)</f>
        <v>620</v>
      </c>
      <c r="F1500" s="91">
        <f t="shared" ref="F1500:F1534" si="70">D1500*E1500</f>
        <v>0</v>
      </c>
      <c r="G1500" s="155"/>
      <c r="H1500" s="136"/>
      <c r="I1500" s="124" t="e">
        <f>VLOOKUP(H1500,Presupuesto!$B$11:$C$565,2,0)</f>
        <v>#N/A</v>
      </c>
      <c r="J1500" s="213" t="s">
        <v>1372</v>
      </c>
      <c r="K1500" s="92" t="s">
        <v>396</v>
      </c>
    </row>
    <row r="1501" spans="3:11">
      <c r="C1501" s="135" t="s">
        <v>2784</v>
      </c>
      <c r="D1501" s="303">
        <v>0</v>
      </c>
      <c r="E1501" s="304">
        <v>0</v>
      </c>
      <c r="F1501" s="91">
        <f t="shared" si="70"/>
        <v>0</v>
      </c>
      <c r="G1501" s="155" t="s">
        <v>131</v>
      </c>
      <c r="H1501" s="136" t="s">
        <v>723</v>
      </c>
      <c r="I1501" s="124" t="str">
        <f>VLOOKUP(H1501,Presupuesto!$B$11:$C$565,2,0)</f>
        <v>SERVICIOS DE IMPRENTA PUBLIC.Y REPRODUCCION</v>
      </c>
      <c r="J1501" s="92" t="s">
        <v>1373</v>
      </c>
      <c r="K1501" s="92" t="s">
        <v>397</v>
      </c>
    </row>
    <row r="1502" spans="3:11">
      <c r="C1502" s="135" t="s">
        <v>2785</v>
      </c>
      <c r="D1502" s="303">
        <v>0</v>
      </c>
      <c r="E1502" s="304">
        <v>0</v>
      </c>
      <c r="F1502" s="91">
        <f t="shared" si="70"/>
        <v>0</v>
      </c>
      <c r="G1502" s="155" t="s">
        <v>131</v>
      </c>
      <c r="H1502" s="136" t="s">
        <v>825</v>
      </c>
      <c r="I1502" s="124" t="str">
        <f>VLOOKUP(H1502,Presupuesto!$B$11:$C$565,2,0)</f>
        <v>PRODUCTOS DE ARTES GRAFICAS</v>
      </c>
      <c r="J1502" s="92" t="s">
        <v>1373</v>
      </c>
      <c r="K1502" s="92" t="s">
        <v>397</v>
      </c>
    </row>
    <row r="1503" spans="3:11">
      <c r="C1503" s="135"/>
      <c r="D1503" s="303"/>
      <c r="E1503" s="304"/>
      <c r="F1503" s="91">
        <f t="shared" si="70"/>
        <v>0</v>
      </c>
      <c r="G1503" s="155"/>
      <c r="H1503" s="136"/>
      <c r="I1503" s="124" t="e">
        <f>VLOOKUP(H1503,Presupuesto!$B$11:$C$565,2,0)</f>
        <v>#N/A</v>
      </c>
      <c r="J1503" s="92" t="str">
        <f t="shared" ref="J1503:J1533" si="71">$J$17</f>
        <v>Docencia y Profesorado Universitario</v>
      </c>
      <c r="K1503" s="92" t="s">
        <v>414</v>
      </c>
    </row>
    <row r="1504" spans="3:11">
      <c r="C1504" s="135"/>
      <c r="D1504" s="303"/>
      <c r="E1504" s="304"/>
      <c r="F1504" s="91">
        <f t="shared" si="70"/>
        <v>0</v>
      </c>
      <c r="G1504" s="155"/>
      <c r="H1504" s="136"/>
      <c r="I1504" s="124" t="e">
        <f>VLOOKUP(H1504,Presupuesto!$B$11:$C$565,2,0)</f>
        <v>#N/A</v>
      </c>
      <c r="J1504" s="92" t="str">
        <f t="shared" si="71"/>
        <v>Docencia y Profesorado Universitario</v>
      </c>
      <c r="K1504" s="92" t="s">
        <v>414</v>
      </c>
    </row>
    <row r="1505" spans="3:11">
      <c r="C1505" s="135"/>
      <c r="D1505" s="303"/>
      <c r="E1505" s="304"/>
      <c r="F1505" s="91">
        <f t="shared" si="70"/>
        <v>0</v>
      </c>
      <c r="G1505" s="155"/>
      <c r="H1505" s="136"/>
      <c r="I1505" s="124" t="e">
        <f>VLOOKUP(H1505,Presupuesto!$B$11:$C$565,2,0)</f>
        <v>#N/A</v>
      </c>
      <c r="J1505" s="92" t="str">
        <f t="shared" si="71"/>
        <v>Docencia y Profesorado Universitario</v>
      </c>
      <c r="K1505" s="92" t="s">
        <v>403</v>
      </c>
    </row>
    <row r="1506" spans="3:11">
      <c r="C1506" s="135"/>
      <c r="D1506" s="303"/>
      <c r="E1506" s="304"/>
      <c r="F1506" s="91">
        <f t="shared" si="70"/>
        <v>0</v>
      </c>
      <c r="G1506" s="155"/>
      <c r="H1506" s="136"/>
      <c r="I1506" s="124" t="e">
        <f>VLOOKUP(H1506,Presupuesto!$B$11:$C$565,2,0)</f>
        <v>#N/A</v>
      </c>
      <c r="J1506" s="92" t="str">
        <f t="shared" si="71"/>
        <v>Docencia y Profesorado Universitario</v>
      </c>
      <c r="K1506" s="92" t="s">
        <v>414</v>
      </c>
    </row>
    <row r="1507" spans="3:11">
      <c r="C1507" s="135"/>
      <c r="D1507" s="303"/>
      <c r="E1507" s="304"/>
      <c r="F1507" s="91">
        <f t="shared" si="70"/>
        <v>0</v>
      </c>
      <c r="G1507" s="155"/>
      <c r="H1507" s="136"/>
      <c r="I1507" s="124" t="e">
        <f>VLOOKUP(H1507,Presupuesto!$B$11:$C$565,2,0)</f>
        <v>#N/A</v>
      </c>
      <c r="J1507" s="92" t="str">
        <f t="shared" si="71"/>
        <v>Docencia y Profesorado Universitario</v>
      </c>
      <c r="K1507" s="92" t="s">
        <v>414</v>
      </c>
    </row>
    <row r="1508" spans="3:11">
      <c r="C1508" s="135"/>
      <c r="D1508" s="303"/>
      <c r="E1508" s="304"/>
      <c r="F1508" s="91">
        <f t="shared" si="70"/>
        <v>0</v>
      </c>
      <c r="G1508" s="155"/>
      <c r="H1508" s="136"/>
      <c r="I1508" s="124" t="e">
        <f>VLOOKUP(H1508,Presupuesto!$B$11:$C$565,2,0)</f>
        <v>#N/A</v>
      </c>
      <c r="J1508" s="92" t="str">
        <f t="shared" si="71"/>
        <v>Docencia y Profesorado Universitario</v>
      </c>
      <c r="K1508" s="92" t="s">
        <v>414</v>
      </c>
    </row>
    <row r="1509" spans="3:11">
      <c r="C1509" s="135"/>
      <c r="D1509" s="303"/>
      <c r="E1509" s="304"/>
      <c r="F1509" s="91">
        <f t="shared" si="70"/>
        <v>0</v>
      </c>
      <c r="G1509" s="155"/>
      <c r="H1509" s="136"/>
      <c r="I1509" s="124" t="e">
        <f>VLOOKUP(H1509,Presupuesto!$B$11:$C$565,2,0)</f>
        <v>#N/A</v>
      </c>
      <c r="J1509" s="92" t="str">
        <f t="shared" si="71"/>
        <v>Docencia y Profesorado Universitario</v>
      </c>
      <c r="K1509" s="92" t="s">
        <v>414</v>
      </c>
    </row>
    <row r="1510" spans="3:11">
      <c r="C1510" s="135"/>
      <c r="D1510" s="303"/>
      <c r="E1510" s="304"/>
      <c r="F1510" s="91">
        <f t="shared" si="70"/>
        <v>0</v>
      </c>
      <c r="G1510" s="155"/>
      <c r="H1510" s="136"/>
      <c r="I1510" s="124" t="e">
        <f>VLOOKUP(H1510,Presupuesto!$B$11:$C$565,2,0)</f>
        <v>#N/A</v>
      </c>
      <c r="J1510" s="92" t="str">
        <f t="shared" si="71"/>
        <v>Docencia y Profesorado Universitario</v>
      </c>
      <c r="K1510" s="92" t="s">
        <v>414</v>
      </c>
    </row>
    <row r="1511" spans="3:11">
      <c r="C1511" s="135"/>
      <c r="D1511" s="303"/>
      <c r="E1511" s="304"/>
      <c r="F1511" s="91">
        <f t="shared" si="70"/>
        <v>0</v>
      </c>
      <c r="G1511" s="155"/>
      <c r="H1511" s="136"/>
      <c r="I1511" s="124" t="e">
        <f>VLOOKUP(H1511,Presupuesto!$B$11:$C$565,2,0)</f>
        <v>#N/A</v>
      </c>
      <c r="J1511" s="92" t="str">
        <f t="shared" si="71"/>
        <v>Docencia y Profesorado Universitario</v>
      </c>
      <c r="K1511" s="92" t="s">
        <v>414</v>
      </c>
    </row>
    <row r="1512" spans="3:11">
      <c r="C1512" s="135"/>
      <c r="D1512" s="303"/>
      <c r="E1512" s="304"/>
      <c r="F1512" s="91">
        <f t="shared" si="70"/>
        <v>0</v>
      </c>
      <c r="G1512" s="155"/>
      <c r="H1512" s="136"/>
      <c r="I1512" s="124" t="e">
        <f>VLOOKUP(H1512,Presupuesto!$B$11:$C$565,2,0)</f>
        <v>#N/A</v>
      </c>
      <c r="J1512" s="92" t="str">
        <f t="shared" si="71"/>
        <v>Docencia y Profesorado Universitario</v>
      </c>
      <c r="K1512" s="92" t="s">
        <v>414</v>
      </c>
    </row>
    <row r="1513" spans="3:11">
      <c r="C1513" s="135"/>
      <c r="D1513" s="303"/>
      <c r="E1513" s="304"/>
      <c r="F1513" s="91">
        <f t="shared" si="70"/>
        <v>0</v>
      </c>
      <c r="G1513" s="155"/>
      <c r="H1513" s="136"/>
      <c r="I1513" s="124" t="e">
        <f>VLOOKUP(H1513,Presupuesto!$B$11:$C$565,2,0)</f>
        <v>#N/A</v>
      </c>
      <c r="J1513" s="92" t="str">
        <f t="shared" si="71"/>
        <v>Docencia y Profesorado Universitario</v>
      </c>
      <c r="K1513" s="92" t="s">
        <v>414</v>
      </c>
    </row>
    <row r="1514" spans="3:11">
      <c r="C1514" s="135"/>
      <c r="D1514" s="303"/>
      <c r="E1514" s="304"/>
      <c r="F1514" s="91">
        <f t="shared" si="70"/>
        <v>0</v>
      </c>
      <c r="G1514" s="155"/>
      <c r="H1514" s="136"/>
      <c r="I1514" s="124" t="e">
        <f>VLOOKUP(H1514,Presupuesto!$B$11:$C$565,2,0)</f>
        <v>#N/A</v>
      </c>
      <c r="J1514" s="92" t="str">
        <f t="shared" si="71"/>
        <v>Docencia y Profesorado Universitario</v>
      </c>
      <c r="K1514" s="92" t="s">
        <v>414</v>
      </c>
    </row>
    <row r="1515" spans="3:11">
      <c r="C1515" s="135"/>
      <c r="D1515" s="303"/>
      <c r="E1515" s="304"/>
      <c r="F1515" s="91">
        <f t="shared" si="70"/>
        <v>0</v>
      </c>
      <c r="G1515" s="155"/>
      <c r="H1515" s="136"/>
      <c r="I1515" s="124" t="e">
        <f>VLOOKUP(H1515,Presupuesto!$B$11:$C$565,2,0)</f>
        <v>#N/A</v>
      </c>
      <c r="J1515" s="92" t="str">
        <f t="shared" si="71"/>
        <v>Docencia y Profesorado Universitario</v>
      </c>
      <c r="K1515" s="92" t="s">
        <v>414</v>
      </c>
    </row>
    <row r="1516" spans="3:11">
      <c r="C1516" s="135"/>
      <c r="D1516" s="303"/>
      <c r="E1516" s="304"/>
      <c r="F1516" s="91">
        <f t="shared" si="70"/>
        <v>0</v>
      </c>
      <c r="G1516" s="155"/>
      <c r="H1516" s="136"/>
      <c r="I1516" s="124" t="e">
        <f>VLOOKUP(H1516,Presupuesto!$B$11:$C$565,2,0)</f>
        <v>#N/A</v>
      </c>
      <c r="J1516" s="92" t="str">
        <f t="shared" si="71"/>
        <v>Docencia y Profesorado Universitario</v>
      </c>
      <c r="K1516" s="92" t="s">
        <v>414</v>
      </c>
    </row>
    <row r="1517" spans="3:11">
      <c r="C1517" s="135"/>
      <c r="D1517" s="303"/>
      <c r="E1517" s="304"/>
      <c r="F1517" s="91">
        <f t="shared" si="70"/>
        <v>0</v>
      </c>
      <c r="G1517" s="155"/>
      <c r="H1517" s="136"/>
      <c r="I1517" s="124" t="e">
        <f>VLOOKUP(H1517,Presupuesto!$B$11:$C$565,2,0)</f>
        <v>#N/A</v>
      </c>
      <c r="J1517" s="92" t="str">
        <f t="shared" si="71"/>
        <v>Docencia y Profesorado Universitario</v>
      </c>
      <c r="K1517" s="92" t="s">
        <v>414</v>
      </c>
    </row>
    <row r="1518" spans="3:11">
      <c r="C1518" s="135"/>
      <c r="D1518" s="303"/>
      <c r="E1518" s="304"/>
      <c r="F1518" s="91">
        <f t="shared" si="70"/>
        <v>0</v>
      </c>
      <c r="G1518" s="155"/>
      <c r="H1518" s="136"/>
      <c r="I1518" s="124" t="e">
        <f>VLOOKUP(H1518,Presupuesto!$B$11:$C$565,2,0)</f>
        <v>#N/A</v>
      </c>
      <c r="J1518" s="92" t="str">
        <f t="shared" si="71"/>
        <v>Docencia y Profesorado Universitario</v>
      </c>
      <c r="K1518" s="92" t="s">
        <v>414</v>
      </c>
    </row>
    <row r="1519" spans="3:11">
      <c r="C1519" s="135"/>
      <c r="D1519" s="303"/>
      <c r="E1519" s="304"/>
      <c r="F1519" s="91">
        <f t="shared" si="70"/>
        <v>0</v>
      </c>
      <c r="G1519" s="155"/>
      <c r="H1519" s="136"/>
      <c r="I1519" s="124" t="e">
        <f>VLOOKUP(H1519,Presupuesto!$B$11:$C$565,2,0)</f>
        <v>#N/A</v>
      </c>
      <c r="J1519" s="92" t="str">
        <f t="shared" si="71"/>
        <v>Docencia y Profesorado Universitario</v>
      </c>
      <c r="K1519" s="92" t="s">
        <v>414</v>
      </c>
    </row>
    <row r="1520" spans="3:11">
      <c r="C1520" s="135"/>
      <c r="D1520" s="303"/>
      <c r="E1520" s="304"/>
      <c r="F1520" s="91">
        <f t="shared" si="70"/>
        <v>0</v>
      </c>
      <c r="G1520" s="155"/>
      <c r="H1520" s="136"/>
      <c r="I1520" s="124" t="e">
        <f>VLOOKUP(H1520,Presupuesto!$B$11:$C$565,2,0)</f>
        <v>#N/A</v>
      </c>
      <c r="J1520" s="92" t="str">
        <f t="shared" si="71"/>
        <v>Docencia y Profesorado Universitario</v>
      </c>
      <c r="K1520" s="92" t="s">
        <v>414</v>
      </c>
    </row>
    <row r="1521" spans="3:11">
      <c r="C1521" s="135"/>
      <c r="D1521" s="303"/>
      <c r="E1521" s="304"/>
      <c r="F1521" s="91">
        <f t="shared" si="70"/>
        <v>0</v>
      </c>
      <c r="G1521" s="155"/>
      <c r="H1521" s="136"/>
      <c r="I1521" s="124" t="e">
        <f>VLOOKUP(H1521,Presupuesto!$B$11:$C$565,2,0)</f>
        <v>#N/A</v>
      </c>
      <c r="J1521" s="92" t="str">
        <f t="shared" si="71"/>
        <v>Docencia y Profesorado Universitario</v>
      </c>
      <c r="K1521" s="92" t="s">
        <v>414</v>
      </c>
    </row>
    <row r="1522" spans="3:11">
      <c r="C1522" s="137"/>
      <c r="D1522" s="303"/>
      <c r="E1522" s="304"/>
      <c r="F1522" s="91">
        <f t="shared" si="70"/>
        <v>0</v>
      </c>
      <c r="G1522" s="155"/>
      <c r="H1522" s="138"/>
      <c r="I1522" s="124" t="e">
        <f>VLOOKUP(H1522,Presupuesto!$B$11:$C$565,2,0)</f>
        <v>#N/A</v>
      </c>
      <c r="J1522" s="92" t="str">
        <f t="shared" si="71"/>
        <v>Docencia y Profesorado Universitario</v>
      </c>
      <c r="K1522" s="92" t="s">
        <v>414</v>
      </c>
    </row>
    <row r="1523" spans="3:11">
      <c r="C1523" s="137"/>
      <c r="D1523" s="303"/>
      <c r="E1523" s="304"/>
      <c r="F1523" s="91">
        <f t="shared" si="70"/>
        <v>0</v>
      </c>
      <c r="G1523" s="155"/>
      <c r="H1523" s="138"/>
      <c r="I1523" s="124" t="e">
        <f>VLOOKUP(H1523,Presupuesto!$B$11:$C$565,2,0)</f>
        <v>#N/A</v>
      </c>
      <c r="J1523" s="92" t="str">
        <f t="shared" si="71"/>
        <v>Docencia y Profesorado Universitario</v>
      </c>
      <c r="K1523" s="92" t="s">
        <v>414</v>
      </c>
    </row>
    <row r="1524" spans="3:11">
      <c r="C1524" s="137"/>
      <c r="D1524" s="303"/>
      <c r="E1524" s="304"/>
      <c r="F1524" s="91">
        <f t="shared" si="70"/>
        <v>0</v>
      </c>
      <c r="G1524" s="155"/>
      <c r="H1524" s="138"/>
      <c r="I1524" s="124" t="e">
        <f>VLOOKUP(H1524,Presupuesto!$B$11:$C$565,2,0)</f>
        <v>#N/A</v>
      </c>
      <c r="J1524" s="92" t="str">
        <f t="shared" si="71"/>
        <v>Docencia y Profesorado Universitario</v>
      </c>
      <c r="K1524" s="92" t="s">
        <v>414</v>
      </c>
    </row>
    <row r="1525" spans="3:11">
      <c r="C1525" s="137"/>
      <c r="D1525" s="303"/>
      <c r="E1525" s="304"/>
      <c r="F1525" s="91">
        <f t="shared" si="70"/>
        <v>0</v>
      </c>
      <c r="G1525" s="155"/>
      <c r="H1525" s="138"/>
      <c r="I1525" s="124" t="e">
        <f>VLOOKUP(H1525,Presupuesto!$B$11:$C$565,2,0)</f>
        <v>#N/A</v>
      </c>
      <c r="J1525" s="92" t="str">
        <f t="shared" si="71"/>
        <v>Docencia y Profesorado Universitario</v>
      </c>
      <c r="K1525" s="92" t="s">
        <v>414</v>
      </c>
    </row>
    <row r="1526" spans="3:11">
      <c r="C1526" s="137"/>
      <c r="D1526" s="303"/>
      <c r="E1526" s="304"/>
      <c r="F1526" s="91">
        <f t="shared" si="70"/>
        <v>0</v>
      </c>
      <c r="G1526" s="155"/>
      <c r="H1526" s="138"/>
      <c r="I1526" s="124" t="e">
        <f>VLOOKUP(H1526,Presupuesto!$B$11:$C$565,2,0)</f>
        <v>#N/A</v>
      </c>
      <c r="J1526" s="92" t="str">
        <f t="shared" si="71"/>
        <v>Docencia y Profesorado Universitario</v>
      </c>
      <c r="K1526" s="92" t="s">
        <v>414</v>
      </c>
    </row>
    <row r="1527" spans="3:11">
      <c r="C1527" s="137"/>
      <c r="D1527" s="303"/>
      <c r="E1527" s="304"/>
      <c r="F1527" s="91">
        <f t="shared" si="70"/>
        <v>0</v>
      </c>
      <c r="G1527" s="155"/>
      <c r="H1527" s="138"/>
      <c r="I1527" s="124" t="e">
        <f>VLOOKUP(H1527,Presupuesto!$B$11:$C$565,2,0)</f>
        <v>#N/A</v>
      </c>
      <c r="J1527" s="92" t="str">
        <f t="shared" si="71"/>
        <v>Docencia y Profesorado Universitario</v>
      </c>
      <c r="K1527" s="92" t="s">
        <v>414</v>
      </c>
    </row>
    <row r="1528" spans="3:11">
      <c r="C1528" s="137"/>
      <c r="D1528" s="303"/>
      <c r="E1528" s="304"/>
      <c r="F1528" s="91">
        <f t="shared" si="70"/>
        <v>0</v>
      </c>
      <c r="G1528" s="155"/>
      <c r="H1528" s="138"/>
      <c r="I1528" s="124" t="e">
        <f>VLOOKUP(H1528,Presupuesto!$B$11:$C$565,2,0)</f>
        <v>#N/A</v>
      </c>
      <c r="J1528" s="92" t="str">
        <f t="shared" si="71"/>
        <v>Docencia y Profesorado Universitario</v>
      </c>
      <c r="K1528" s="92" t="s">
        <v>414</v>
      </c>
    </row>
    <row r="1529" spans="3:11">
      <c r="C1529" s="137"/>
      <c r="D1529" s="303"/>
      <c r="E1529" s="304"/>
      <c r="F1529" s="91">
        <f t="shared" si="70"/>
        <v>0</v>
      </c>
      <c r="G1529" s="155"/>
      <c r="H1529" s="138"/>
      <c r="I1529" s="124" t="e">
        <f>VLOOKUP(H1529,Presupuesto!$B$11:$C$565,2,0)</f>
        <v>#N/A</v>
      </c>
      <c r="J1529" s="92" t="str">
        <f t="shared" si="71"/>
        <v>Docencia y Profesorado Universitario</v>
      </c>
      <c r="K1529" s="92" t="s">
        <v>414</v>
      </c>
    </row>
    <row r="1530" spans="3:11">
      <c r="C1530" s="139"/>
      <c r="D1530" s="303"/>
      <c r="E1530" s="304"/>
      <c r="F1530" s="91">
        <f t="shared" si="70"/>
        <v>0</v>
      </c>
      <c r="G1530" s="155"/>
      <c r="H1530" s="140"/>
      <c r="I1530" s="124" t="e">
        <f>VLOOKUP(H1530,Presupuesto!$B$11:$C$565,2,0)</f>
        <v>#N/A</v>
      </c>
      <c r="J1530" s="92" t="str">
        <f t="shared" si="71"/>
        <v>Docencia y Profesorado Universitario</v>
      </c>
      <c r="K1530" s="92" t="s">
        <v>405</v>
      </c>
    </row>
    <row r="1531" spans="3:11">
      <c r="C1531" s="139"/>
      <c r="D1531" s="303"/>
      <c r="E1531" s="304"/>
      <c r="F1531" s="91">
        <f t="shared" si="70"/>
        <v>0</v>
      </c>
      <c r="G1531" s="155"/>
      <c r="H1531" s="140"/>
      <c r="I1531" s="124" t="e">
        <f>VLOOKUP(H1531,Presupuesto!$B$11:$C$565,2,0)</f>
        <v>#N/A</v>
      </c>
      <c r="J1531" s="92" t="str">
        <f t="shared" si="71"/>
        <v>Docencia y Profesorado Universitario</v>
      </c>
      <c r="K1531" s="92" t="s">
        <v>414</v>
      </c>
    </row>
    <row r="1532" spans="3:11">
      <c r="C1532" s="139"/>
      <c r="D1532" s="303"/>
      <c r="E1532" s="304"/>
      <c r="F1532" s="91">
        <f t="shared" si="70"/>
        <v>0</v>
      </c>
      <c r="G1532" s="155"/>
      <c r="H1532" s="140"/>
      <c r="I1532" s="124" t="e">
        <f>VLOOKUP(H1532,Presupuesto!$B$11:$C$565,2,0)</f>
        <v>#N/A</v>
      </c>
      <c r="J1532" s="92" t="str">
        <f t="shared" si="71"/>
        <v>Docencia y Profesorado Universitario</v>
      </c>
      <c r="K1532" s="92" t="s">
        <v>414</v>
      </c>
    </row>
    <row r="1533" spans="3:11">
      <c r="C1533" s="139"/>
      <c r="D1533" s="303"/>
      <c r="E1533" s="304"/>
      <c r="F1533" s="91">
        <f t="shared" si="70"/>
        <v>0</v>
      </c>
      <c r="G1533" s="155"/>
      <c r="H1533" s="140"/>
      <c r="I1533" s="124" t="e">
        <f>VLOOKUP(H1533,Presupuesto!$B$11:$C$565,2,0)</f>
        <v>#N/A</v>
      </c>
      <c r="J1533" s="92" t="str">
        <f t="shared" si="71"/>
        <v>Docencia y Profesorado Universitario</v>
      </c>
      <c r="K1533" s="92" t="s">
        <v>414</v>
      </c>
    </row>
    <row r="1534" spans="3:11" ht="15.75" thickBot="1">
      <c r="C1534" s="141"/>
      <c r="D1534" s="305"/>
      <c r="E1534" s="306"/>
      <c r="F1534" s="99">
        <f t="shared" si="70"/>
        <v>0</v>
      </c>
      <c r="G1534" s="156"/>
      <c r="H1534" s="142"/>
      <c r="I1534" s="126" t="e">
        <f>VLOOKUP(H1534,Presupuesto!$B$11:$C$565,2,0)</f>
        <v>#N/A</v>
      </c>
      <c r="J1534" s="100" t="str">
        <f>$J$20</f>
        <v>Docencia y Profesorado Universitario</v>
      </c>
      <c r="K1534" s="118" t="s">
        <v>396</v>
      </c>
    </row>
  </sheetData>
  <dataValidations xWindow="825" yWindow="652" count="5">
    <dataValidation type="list" allowBlank="1" showInputMessage="1" showErrorMessage="1" errorTitle="¡Ingreso Inválido!" error="Seleccione una opción de la lista." promptTitle="Tipo de Presupuesto" prompt="Seleccione una opción de la lista." sqref="G17:G51 G60:G95 G103:G137 G146:G180 G189:G223 G232:G266 G275:G309 G318:G352 G361:G395 G404:G438 G447:G481 G490:G524 G533:G567 G576:G610 G619:G653 G664:G698 G708:G742 G752:G786 G796:G830 G840:G874 G884:G918 G928:G962 G972:G1006 G1016:G1050 G1060:G1094 G1104:G1138 G1148:G1182 G1192:G1226 G1236:G1270 G1280:G1314 G1324:G1358 G1368:G1402 G1412:G1446 G1456:G1490 G1500:G1534">
      <formula1>$R$2:$S$2</formula1>
    </dataValidation>
    <dataValidation type="list" allowBlank="1" showInputMessage="1" showErrorMessage="1" errorTitle="¡Ingreso Inválido!" error="Seleccione una opción de la lista" promptTitle="Mes Requerido" prompt="Seleccione el mes en el que requiere el recurso." sqref="K17:K51 K60:K95 K103:K137 K146:K180 K189:K223 K232:K266 K275:K309 K318:K352 K361:K395 K404:K438 K447:K481 K490:K524 K533:K567 K576:K610 K619:K653 K664:K698 K708:K742 K752:K786 K796:K830 K840:K874 K884:K918 K928:K962 K972:K1006 K1016:K1050 K1060:K1094 K1104:K1138 K1148:K1182 K1192:K1226 K1236:K1270 K1280:K1314 K1324:K1358 K1368:K1402 K1412:K1446 K1456:K1490 K1500:K1534">
      <formula1>$U$2:$AF$2</formula1>
    </dataValidation>
    <dataValidation type="list" allowBlank="1" showInputMessage="1" showErrorMessage="1" errorTitle="¡Ingreso Inválido!" error="Seleccione una opción de la lista." promptTitle="Dimensión Estratégica" prompt="Seleccione una opción de la lista." sqref="J17:J51 J60:J95 J103:J137 J146:J180 J189:J223 J232:J266 J275:J309 J318:J352 J361:J395 J404:J438 J447:J481 J490:J524 J533:J567 J576:J610 J619:J653 J664:J698 J708:J742 J752:J786 J796:J830 J840:J874 J884:J918 J928:J962 J972:J1006 J1016:J1050 J1060:J1094 J1104:J1138 J1148:J1182 J1192:J1226 J1236:J1270 J1280:J1314 J1324:J1358 J1368:J1402 J1412:J1446 J1456:J1490 J1500:J1534">
      <formula1>$A$2:$N$2</formula1>
    </dataValidation>
    <dataValidation type="list" allowBlank="1" showInputMessage="1" showErrorMessage="1" errorTitle="¡Ingreso Invalido!" error="Seleccione una opción de la lista." promptTitle="Categoria/Zona de Viáticos" prompt="Seleccione una opción de la lista" sqref="C17 C60 C103 C146 C189 C232 C275 C318 C361 C404 C447 C490 C533 C576 C619 C664 C708 C752 C796 C840 C884 C928 C972 C1016 C1060 C1104 C1148 C1192 C1236 C1280 C1324 C1368 C1412 C1456 C1500">
      <formula1>$AH$2:$BU$2</formula1>
    </dataValidation>
    <dataValidation type="list" allowBlank="1" showInputMessage="1" showErrorMessage="1" errorTitle="¡Ingreso Inválido!" error="Verifique el valor ingresado." promptTitle="Ingrese el Objeto de Gasto" prompt="Ingrese el Objeto de Gasto" sqref="H17:H51 H60:H95 H103:H137 H146:H180 H189:H223 H232:H266 H275:H309 H318:H352 H361:H395 H404:H438 H447:H481 H490:H524 H533:H567 H576:H610 H619:H653 H664:H698 H708:H742 H752:H786 H796:H830 H840:H874 H884:H918 H928:H962 H972:H1006 H1016:H1050 H1060:H1094 H1104:H1138 H1148:H1182 H1192:H1226 H1236:H1270 H1280:H1314 H1324:H1358 H1368:H1402 H1412:H1446 H1456:H1490 H1500:H1534">
      <formula1>$A$1:$UI$1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27</vt:i4>
      </vt:variant>
      <vt:variant>
        <vt:lpstr>Rangos con nombre</vt:lpstr>
      </vt:variant>
      <vt:variant>
        <vt:i4>5</vt:i4>
      </vt:variant>
    </vt:vector>
  </HeadingPairs>
  <TitlesOfParts>
    <vt:vector size="32" baseType="lpstr">
      <vt:lpstr>CME VACIO</vt:lpstr>
      <vt:lpstr>Cuadro resumen</vt:lpstr>
      <vt:lpstr>Presupuesto</vt:lpstr>
      <vt:lpstr>Actividades de Impacto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de la Calidad</vt:lpstr>
      <vt:lpstr>Cultura de Innovación Insti...</vt:lpstr>
      <vt:lpstr>10Gestion Administrativa</vt:lpstr>
      <vt:lpstr>Gestión del Talento Humano</vt:lpstr>
      <vt:lpstr>Gestión Académica</vt:lpstr>
      <vt:lpstr>Internacionalización de la E.S.</vt:lpstr>
      <vt:lpstr>Gobernabilidad y Procesos...</vt:lpstr>
      <vt:lpstr>Hoja1</vt:lpstr>
      <vt:lpstr>'CME VACIO'!Área_de_impresión</vt:lpstr>
      <vt:lpstr>'Desarrollo e Innov. Curricular'!Área_de_impresión</vt:lpstr>
      <vt:lpstr>'Gobernabilidad y Procesos...'!Área_de_impresión</vt:lpstr>
      <vt:lpstr>'CME VACIO'!Títulos_a_imprimir</vt:lpstr>
      <vt:lpstr>'Desarrollo e Innov. Curricular'!Títulos_a_imprimir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2014-07-10T18:30:16Z</cp:lastPrinted>
  <dcterms:created xsi:type="dcterms:W3CDTF">2010-05-02T01:28:32Z</dcterms:created>
  <dcterms:modified xsi:type="dcterms:W3CDTF">2014-10-22T17:06:24Z</dcterms:modified>
</cp:coreProperties>
</file>