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0" windowWidth="11880" windowHeight="3015" firstSheet="1" activeTab="2"/>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Gestion Administrativa" sheetId="24" r:id="rId21"/>
    <sheet name="Gestión del Talento Humano" sheetId="44" r:id="rId22"/>
    <sheet name="Gestión Académica" sheetId="31" r:id="rId23"/>
    <sheet name="Internacionalización de la E.S." sheetId="46" r:id="rId24"/>
    <sheet name="Gobernabilidad y Procesos..." sheetId="34" r:id="rId25"/>
  </sheets>
  <externalReferences>
    <externalReference r:id="rId26"/>
  </externalReferences>
  <definedNames>
    <definedName name="_xlnm._FilterDatabase" localSheetId="3" hidden="1">'1. TALLERES SEMINARIOS'!$C$9:$C$447</definedName>
    <definedName name="_xlnm._FilterDatabase" localSheetId="6" hidden="1">'4. EQUIPO TECNOLÓGICOS'!$C$8:$C$167</definedName>
    <definedName name="_xlnm._FilterDatabase" localSheetId="7" hidden="1">'5. ACTIVIDADES ESPECIALES'!$C$9:$C$462</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G54" i="7" l="1"/>
  <c r="J54" i="7"/>
  <c r="O27" i="24" l="1"/>
  <c r="O28" i="24"/>
  <c r="O29" i="24"/>
  <c r="O30" i="24"/>
  <c r="O31" i="24"/>
  <c r="O32" i="24"/>
  <c r="O26" i="24"/>
  <c r="F166" i="10" l="1"/>
  <c r="I166" i="10"/>
  <c r="I167" i="10"/>
  <c r="F167" i="10"/>
  <c r="I165" i="10"/>
  <c r="F165" i="10"/>
  <c r="I164" i="10"/>
  <c r="F164" i="10"/>
  <c r="I163" i="10"/>
  <c r="F163" i="10"/>
  <c r="C160" i="10"/>
  <c r="I153" i="10"/>
  <c r="F153" i="10"/>
  <c r="I152" i="10"/>
  <c r="F152" i="10"/>
  <c r="C149" i="10"/>
  <c r="I462" i="12"/>
  <c r="F462" i="12"/>
  <c r="I461" i="12"/>
  <c r="E461" i="12"/>
  <c r="F461" i="12" s="1"/>
  <c r="C458" i="12"/>
  <c r="I143" i="10"/>
  <c r="F143" i="10"/>
  <c r="I142" i="10"/>
  <c r="F142" i="10"/>
  <c r="I141" i="10"/>
  <c r="F141" i="10"/>
  <c r="I140" i="10"/>
  <c r="F140" i="10"/>
  <c r="I139" i="10"/>
  <c r="F139" i="10"/>
  <c r="I138" i="10"/>
  <c r="F138" i="10"/>
  <c r="I137" i="10"/>
  <c r="F137" i="10"/>
  <c r="I136" i="10"/>
  <c r="F136" i="10"/>
  <c r="I135" i="10"/>
  <c r="F135" i="10"/>
  <c r="I134" i="10"/>
  <c r="F134" i="10"/>
  <c r="I133" i="10"/>
  <c r="F133" i="10"/>
  <c r="I132" i="10"/>
  <c r="F132" i="10"/>
  <c r="I131" i="10"/>
  <c r="F131" i="10"/>
  <c r="I130" i="10"/>
  <c r="F130" i="10"/>
  <c r="C127" i="10"/>
  <c r="M33" i="31"/>
  <c r="K33" i="31"/>
  <c r="I452" i="12"/>
  <c r="F452" i="12"/>
  <c r="I451" i="12"/>
  <c r="F451" i="12"/>
  <c r="I450" i="12"/>
  <c r="F450" i="12"/>
  <c r="I449" i="12"/>
  <c r="F449" i="12"/>
  <c r="I448" i="12"/>
  <c r="E448" i="12"/>
  <c r="F448" i="12" s="1"/>
  <c r="C445" i="12"/>
  <c r="P29" i="31"/>
  <c r="P27" i="31"/>
  <c r="P28" i="31"/>
  <c r="P26" i="31"/>
  <c r="I439" i="12"/>
  <c r="F439" i="12"/>
  <c r="I438" i="12"/>
  <c r="F438" i="12"/>
  <c r="I437" i="12"/>
  <c r="F437" i="12"/>
  <c r="I436" i="12"/>
  <c r="F436" i="12"/>
  <c r="I435" i="12"/>
  <c r="E435" i="12"/>
  <c r="F435" i="12" s="1"/>
  <c r="C432" i="12"/>
  <c r="J447" i="7"/>
  <c r="F447" i="7"/>
  <c r="G447" i="7" s="1"/>
  <c r="J446" i="7"/>
  <c r="G446" i="7"/>
  <c r="J445" i="7"/>
  <c r="G445" i="7"/>
  <c r="J444" i="7"/>
  <c r="G444" i="7"/>
  <c r="J443" i="7"/>
  <c r="G443" i="7"/>
  <c r="J442" i="7"/>
  <c r="G442" i="7"/>
  <c r="J441" i="7"/>
  <c r="G441" i="7"/>
  <c r="J440" i="7"/>
  <c r="G440" i="7"/>
  <c r="C437" i="7"/>
  <c r="I426" i="12"/>
  <c r="F426" i="12"/>
  <c r="I425" i="12"/>
  <c r="F425" i="12"/>
  <c r="I424" i="12"/>
  <c r="E424" i="12"/>
  <c r="F424" i="12" s="1"/>
  <c r="C421" i="12"/>
  <c r="I415" i="12"/>
  <c r="E415" i="12"/>
  <c r="F415" i="12" s="1"/>
  <c r="I414" i="12"/>
  <c r="F414" i="12"/>
  <c r="I413" i="12"/>
  <c r="F413" i="12"/>
  <c r="I412" i="12"/>
  <c r="F412" i="12"/>
  <c r="I411" i="12"/>
  <c r="F411" i="12"/>
  <c r="I410" i="12"/>
  <c r="F410" i="12"/>
  <c r="I409" i="12"/>
  <c r="F409" i="12"/>
  <c r="I408" i="12"/>
  <c r="F408" i="12"/>
  <c r="I407" i="12"/>
  <c r="F407" i="12"/>
  <c r="I406" i="12"/>
  <c r="F406" i="12"/>
  <c r="I405" i="12"/>
  <c r="F405" i="12"/>
  <c r="C402" i="12"/>
  <c r="I396" i="12"/>
  <c r="F396" i="12"/>
  <c r="I395" i="12"/>
  <c r="F395" i="12"/>
  <c r="I394" i="12"/>
  <c r="F394" i="12"/>
  <c r="I393" i="12"/>
  <c r="E393" i="12"/>
  <c r="F393" i="12" s="1"/>
  <c r="C390" i="12"/>
  <c r="J431" i="7"/>
  <c r="F431" i="7"/>
  <c r="G431" i="7" s="1"/>
  <c r="J430" i="7"/>
  <c r="G430" i="7"/>
  <c r="J429" i="7"/>
  <c r="G429" i="7"/>
  <c r="J428" i="7"/>
  <c r="G428" i="7"/>
  <c r="J427" i="7"/>
  <c r="G427" i="7"/>
  <c r="J426" i="7"/>
  <c r="G426" i="7"/>
  <c r="J425" i="7"/>
  <c r="G425" i="7"/>
  <c r="J424" i="7"/>
  <c r="G424" i="7"/>
  <c r="J423" i="7"/>
  <c r="G423" i="7"/>
  <c r="J422" i="7"/>
  <c r="G422" i="7"/>
  <c r="C419" i="7"/>
  <c r="I24" i="46"/>
  <c r="I384" i="12"/>
  <c r="F384" i="12"/>
  <c r="I383" i="12"/>
  <c r="F383" i="12"/>
  <c r="I382" i="12"/>
  <c r="E382" i="12"/>
  <c r="F382" i="12" s="1"/>
  <c r="C379" i="12"/>
  <c r="I373" i="12"/>
  <c r="F373" i="12"/>
  <c r="I372" i="12"/>
  <c r="F372" i="12"/>
  <c r="I371" i="12"/>
  <c r="F371" i="12"/>
  <c r="I370" i="12"/>
  <c r="F370" i="12"/>
  <c r="I369" i="12"/>
  <c r="F369" i="12"/>
  <c r="I368" i="12"/>
  <c r="E368" i="12"/>
  <c r="F368" i="12" s="1"/>
  <c r="C365" i="12"/>
  <c r="D441" i="12" l="1"/>
  <c r="P31" i="31" s="1"/>
  <c r="L31" i="31" s="1"/>
  <c r="D428" i="12"/>
  <c r="P22" i="31" s="1"/>
  <c r="N22" i="31" s="1"/>
  <c r="N33" i="31" s="1"/>
  <c r="D398" i="12"/>
  <c r="P31" i="34" s="1"/>
  <c r="J31" i="34" s="1"/>
  <c r="D145" i="10"/>
  <c r="P17" i="24" s="1"/>
  <c r="H17" i="24" s="1"/>
  <c r="D156" i="10"/>
  <c r="P10" i="24" s="1"/>
  <c r="D454" i="12"/>
  <c r="P25" i="24" s="1"/>
  <c r="D417" i="12"/>
  <c r="P32" i="34" s="1"/>
  <c r="N32" i="34" s="1"/>
  <c r="D123" i="10"/>
  <c r="P15" i="24" s="1"/>
  <c r="L15" i="24" s="1"/>
  <c r="D415" i="7"/>
  <c r="P23" i="46" s="1"/>
  <c r="N23" i="46" s="1"/>
  <c r="D433" i="7"/>
  <c r="P14" i="31" s="1"/>
  <c r="L14" i="31" s="1"/>
  <c r="D361" i="12"/>
  <c r="P14" i="46" s="1"/>
  <c r="D386" i="12"/>
  <c r="P13" i="34" s="1"/>
  <c r="D375" i="12"/>
  <c r="P15" i="46" s="1"/>
  <c r="N25" i="24" l="1"/>
  <c r="J25" i="24"/>
  <c r="L25" i="24"/>
  <c r="L22" i="31"/>
  <c r="J31" i="31"/>
  <c r="N10" i="24"/>
  <c r="J10" i="24"/>
  <c r="L10" i="24"/>
  <c r="J22" i="31"/>
  <c r="J15" i="24"/>
  <c r="H13" i="34"/>
  <c r="P34" i="34"/>
  <c r="I22" i="27" s="1"/>
  <c r="L13" i="34"/>
  <c r="J13" i="34"/>
  <c r="N13" i="34"/>
  <c r="N14" i="46" l="1"/>
  <c r="O10" i="34"/>
  <c r="O11" i="34"/>
  <c r="O12" i="34"/>
  <c r="O13" i="34"/>
  <c r="O14" i="34"/>
  <c r="O15" i="34"/>
  <c r="O16" i="34"/>
  <c r="O17" i="34"/>
  <c r="O18" i="34"/>
  <c r="O19" i="34"/>
  <c r="O20" i="34"/>
  <c r="O21" i="34"/>
  <c r="O22" i="34"/>
  <c r="O23" i="34"/>
  <c r="O24" i="34"/>
  <c r="O25" i="34"/>
  <c r="O26" i="34"/>
  <c r="O27" i="34"/>
  <c r="O28" i="34"/>
  <c r="O29" i="34"/>
  <c r="O30" i="34"/>
  <c r="O31" i="34"/>
  <c r="O32" i="34"/>
  <c r="O33" i="34"/>
  <c r="O9" i="34"/>
  <c r="F357" i="12"/>
  <c r="I357" i="12"/>
  <c r="I355" i="12"/>
  <c r="F355" i="12"/>
  <c r="I356" i="12" l="1"/>
  <c r="F356" i="12"/>
  <c r="I354" i="12"/>
  <c r="F354" i="12"/>
  <c r="C351" i="12"/>
  <c r="O9" i="46"/>
  <c r="O10" i="46"/>
  <c r="O11" i="46"/>
  <c r="O12" i="46"/>
  <c r="O13" i="46"/>
  <c r="O14" i="46"/>
  <c r="O15" i="46"/>
  <c r="O16" i="46"/>
  <c r="O17" i="46"/>
  <c r="O18" i="46"/>
  <c r="O19" i="46"/>
  <c r="O20" i="46"/>
  <c r="O21" i="46"/>
  <c r="O22" i="46"/>
  <c r="O23" i="46"/>
  <c r="O8" i="46"/>
  <c r="J413" i="7"/>
  <c r="F413" i="7"/>
  <c r="G413" i="7" s="1"/>
  <c r="J412" i="7"/>
  <c r="G412" i="7"/>
  <c r="J411" i="7"/>
  <c r="G411" i="7"/>
  <c r="J410" i="7"/>
  <c r="G410" i="7"/>
  <c r="J409" i="7"/>
  <c r="G409" i="7"/>
  <c r="J408" i="7"/>
  <c r="G408" i="7"/>
  <c r="J407" i="7"/>
  <c r="G407" i="7"/>
  <c r="J406" i="7"/>
  <c r="G406" i="7"/>
  <c r="J405" i="7"/>
  <c r="G405" i="7"/>
  <c r="J404" i="7"/>
  <c r="G404" i="7"/>
  <c r="C401" i="7"/>
  <c r="J395" i="7"/>
  <c r="F395" i="7"/>
  <c r="G395" i="7" s="1"/>
  <c r="J394" i="7"/>
  <c r="G394" i="7"/>
  <c r="J393" i="7"/>
  <c r="G393" i="7"/>
  <c r="J392" i="7"/>
  <c r="G392" i="7"/>
  <c r="J391" i="7"/>
  <c r="G391" i="7"/>
  <c r="J390" i="7"/>
  <c r="G390" i="7"/>
  <c r="J389" i="7"/>
  <c r="G389" i="7"/>
  <c r="J388" i="7"/>
  <c r="G388" i="7"/>
  <c r="J387" i="7"/>
  <c r="G387" i="7"/>
  <c r="J386" i="7"/>
  <c r="G386" i="7"/>
  <c r="C383" i="7"/>
  <c r="O8" i="47"/>
  <c r="O10" i="47"/>
  <c r="O11" i="47"/>
  <c r="O12" i="47"/>
  <c r="O7" i="47"/>
  <c r="J377" i="7"/>
  <c r="F377" i="7"/>
  <c r="G377" i="7" s="1"/>
  <c r="J376" i="7"/>
  <c r="G376" i="7"/>
  <c r="J375" i="7"/>
  <c r="G375" i="7"/>
  <c r="J374" i="7"/>
  <c r="G374" i="7"/>
  <c r="J373" i="7"/>
  <c r="G373" i="7"/>
  <c r="J372" i="7"/>
  <c r="G372" i="7"/>
  <c r="J371" i="7"/>
  <c r="G371" i="7"/>
  <c r="J370" i="7"/>
  <c r="G370" i="7"/>
  <c r="J369" i="7"/>
  <c r="G369" i="7"/>
  <c r="J368" i="7"/>
  <c r="G368" i="7"/>
  <c r="C365" i="7"/>
  <c r="I345" i="12"/>
  <c r="F345" i="12"/>
  <c r="I344" i="12"/>
  <c r="F344" i="12"/>
  <c r="I343" i="12"/>
  <c r="E343" i="12"/>
  <c r="F343" i="12" s="1"/>
  <c r="C340" i="12"/>
  <c r="I334" i="12"/>
  <c r="F334" i="12"/>
  <c r="I333" i="12"/>
  <c r="F333" i="12"/>
  <c r="I332" i="12"/>
  <c r="E332" i="12"/>
  <c r="F332" i="12" s="1"/>
  <c r="C329" i="12"/>
  <c r="O9" i="33"/>
  <c r="O10" i="33"/>
  <c r="O11" i="33"/>
  <c r="O12" i="33"/>
  <c r="O13" i="33"/>
  <c r="O14" i="33"/>
  <c r="O15" i="33"/>
  <c r="O16" i="33"/>
  <c r="O17" i="33"/>
  <c r="O18" i="33"/>
  <c r="O19" i="33"/>
  <c r="O20" i="33"/>
  <c r="O21" i="33"/>
  <c r="O8" i="33"/>
  <c r="I323" i="12"/>
  <c r="F323" i="12"/>
  <c r="I322" i="12"/>
  <c r="F322" i="12"/>
  <c r="I321" i="12"/>
  <c r="E321" i="12"/>
  <c r="F321" i="12" s="1"/>
  <c r="C318" i="12"/>
  <c r="J359" i="7"/>
  <c r="F359" i="7"/>
  <c r="G359" i="7" s="1"/>
  <c r="J358" i="7"/>
  <c r="G358" i="7"/>
  <c r="J357" i="7"/>
  <c r="G357" i="7"/>
  <c r="J356" i="7"/>
  <c r="G356" i="7"/>
  <c r="J355" i="7"/>
  <c r="G355" i="7"/>
  <c r="J354" i="7"/>
  <c r="G354" i="7"/>
  <c r="J353" i="7"/>
  <c r="G353" i="7"/>
  <c r="J352" i="7"/>
  <c r="G352" i="7"/>
  <c r="J351" i="7"/>
  <c r="G351" i="7"/>
  <c r="J350" i="7"/>
  <c r="G350" i="7"/>
  <c r="J349" i="7"/>
  <c r="G349" i="7"/>
  <c r="C346" i="7"/>
  <c r="J340" i="7"/>
  <c r="F340" i="7"/>
  <c r="G340" i="7" s="1"/>
  <c r="J339" i="7"/>
  <c r="G339" i="7"/>
  <c r="J338" i="7"/>
  <c r="G338" i="7"/>
  <c r="J337" i="7"/>
  <c r="G337" i="7"/>
  <c r="J336" i="7"/>
  <c r="G336" i="7"/>
  <c r="J335" i="7"/>
  <c r="G335" i="7"/>
  <c r="J334" i="7"/>
  <c r="G334" i="7"/>
  <c r="J333" i="7"/>
  <c r="G333" i="7"/>
  <c r="J332" i="7"/>
  <c r="G332" i="7"/>
  <c r="J331" i="7"/>
  <c r="G331" i="7"/>
  <c r="C328" i="7"/>
  <c r="J318" i="7"/>
  <c r="G318" i="7"/>
  <c r="J322" i="7"/>
  <c r="F322" i="7"/>
  <c r="G322" i="7" s="1"/>
  <c r="J321" i="7"/>
  <c r="G321" i="7"/>
  <c r="J320" i="7"/>
  <c r="G320" i="7"/>
  <c r="J319" i="7"/>
  <c r="G319" i="7"/>
  <c r="J317" i="7"/>
  <c r="G317" i="7"/>
  <c r="J316" i="7"/>
  <c r="G316" i="7"/>
  <c r="J315" i="7"/>
  <c r="G315" i="7"/>
  <c r="J314" i="7"/>
  <c r="G314" i="7"/>
  <c r="J313" i="7"/>
  <c r="G313" i="7"/>
  <c r="J312" i="7"/>
  <c r="G312" i="7"/>
  <c r="C309" i="7"/>
  <c r="J303" i="7"/>
  <c r="F303" i="7"/>
  <c r="G303" i="7" s="1"/>
  <c r="J302" i="7"/>
  <c r="G302" i="7"/>
  <c r="J301" i="7"/>
  <c r="G301" i="7"/>
  <c r="J300" i="7"/>
  <c r="G300" i="7"/>
  <c r="J299" i="7"/>
  <c r="G299" i="7"/>
  <c r="J298" i="7"/>
  <c r="G298" i="7"/>
  <c r="J297" i="7"/>
  <c r="G297" i="7"/>
  <c r="J296" i="7"/>
  <c r="G296" i="7"/>
  <c r="J295" i="7"/>
  <c r="G295" i="7"/>
  <c r="J294" i="7"/>
  <c r="G294" i="7"/>
  <c r="C291" i="7"/>
  <c r="O12" i="45"/>
  <c r="O13" i="45"/>
  <c r="O11" i="45"/>
  <c r="J285" i="7"/>
  <c r="F285" i="7"/>
  <c r="G285" i="7" s="1"/>
  <c r="J284" i="7"/>
  <c r="G284" i="7"/>
  <c r="J283" i="7"/>
  <c r="G283" i="7"/>
  <c r="J282" i="7"/>
  <c r="G282" i="7"/>
  <c r="J281" i="7"/>
  <c r="G281" i="7"/>
  <c r="J280" i="7"/>
  <c r="G280" i="7"/>
  <c r="J279" i="7"/>
  <c r="G279" i="7"/>
  <c r="J278" i="7"/>
  <c r="G278" i="7"/>
  <c r="J277" i="7"/>
  <c r="G277" i="7"/>
  <c r="J276" i="7"/>
  <c r="G276" i="7"/>
  <c r="C273" i="7"/>
  <c r="J267" i="7"/>
  <c r="F267" i="7"/>
  <c r="G267" i="7" s="1"/>
  <c r="J266" i="7"/>
  <c r="G266" i="7"/>
  <c r="J265" i="7"/>
  <c r="G265" i="7"/>
  <c r="J264" i="7"/>
  <c r="G264" i="7"/>
  <c r="J263" i="7"/>
  <c r="G263" i="7"/>
  <c r="J262" i="7"/>
  <c r="G262" i="7"/>
  <c r="J261" i="7"/>
  <c r="G261" i="7"/>
  <c r="J260" i="7"/>
  <c r="G260" i="7"/>
  <c r="J259" i="7"/>
  <c r="G259" i="7"/>
  <c r="J258" i="7"/>
  <c r="G258" i="7"/>
  <c r="C255" i="7"/>
  <c r="O10" i="45"/>
  <c r="O7" i="45"/>
  <c r="O8" i="45"/>
  <c r="O9" i="45"/>
  <c r="O6" i="45"/>
  <c r="K22" i="23"/>
  <c r="I22" i="23"/>
  <c r="I311" i="12"/>
  <c r="F311" i="12"/>
  <c r="I310" i="12"/>
  <c r="F310" i="12"/>
  <c r="I309" i="12"/>
  <c r="E309" i="12"/>
  <c r="F309" i="12" s="1"/>
  <c r="C306" i="12"/>
  <c r="O8" i="23"/>
  <c r="O9" i="23"/>
  <c r="O10" i="23"/>
  <c r="O11" i="23"/>
  <c r="O12" i="23"/>
  <c r="O13" i="23"/>
  <c r="O14" i="23"/>
  <c r="O15" i="23"/>
  <c r="O16" i="23"/>
  <c r="O17" i="23"/>
  <c r="O18" i="23"/>
  <c r="O19" i="23"/>
  <c r="O20" i="23"/>
  <c r="O21" i="23"/>
  <c r="O7" i="23"/>
  <c r="I300" i="12"/>
  <c r="F300" i="12"/>
  <c r="I299" i="12"/>
  <c r="F299" i="12"/>
  <c r="I298" i="12"/>
  <c r="E298" i="12"/>
  <c r="F298" i="12" s="1"/>
  <c r="C295" i="12"/>
  <c r="J249" i="7"/>
  <c r="F249" i="7"/>
  <c r="G249" i="7" s="1"/>
  <c r="J248" i="7"/>
  <c r="G248" i="7"/>
  <c r="J247" i="7"/>
  <c r="G247" i="7"/>
  <c r="J246" i="7"/>
  <c r="G246" i="7"/>
  <c r="J245" i="7"/>
  <c r="G245" i="7"/>
  <c r="J244" i="7"/>
  <c r="G244" i="7"/>
  <c r="J243" i="7"/>
  <c r="G243" i="7"/>
  <c r="J242" i="7"/>
  <c r="G242" i="7"/>
  <c r="J241" i="7"/>
  <c r="G241" i="7"/>
  <c r="J240" i="7"/>
  <c r="G240" i="7"/>
  <c r="C237" i="7"/>
  <c r="I289" i="12"/>
  <c r="F289" i="12"/>
  <c r="I288" i="12"/>
  <c r="F288" i="12"/>
  <c r="I287" i="12"/>
  <c r="E287" i="12"/>
  <c r="F287" i="12" s="1"/>
  <c r="C284" i="12"/>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I109" i="10"/>
  <c r="E109" i="10"/>
  <c r="F109" i="10" s="1"/>
  <c r="I108" i="10"/>
  <c r="F108" i="10"/>
  <c r="C105" i="10"/>
  <c r="O19" i="30"/>
  <c r="O20" i="30"/>
  <c r="O21" i="30"/>
  <c r="O22" i="30"/>
  <c r="O23" i="30"/>
  <c r="O24" i="30"/>
  <c r="O25" i="30"/>
  <c r="O26" i="30"/>
  <c r="O27" i="30"/>
  <c r="O28" i="30"/>
  <c r="O29" i="30"/>
  <c r="O30" i="30"/>
  <c r="O31" i="30"/>
  <c r="O32" i="30"/>
  <c r="O33" i="30"/>
  <c r="O34" i="30"/>
  <c r="O18" i="30"/>
  <c r="O10" i="30"/>
  <c r="O11" i="30"/>
  <c r="O12" i="30"/>
  <c r="O13" i="30"/>
  <c r="O14" i="30"/>
  <c r="O15" i="30"/>
  <c r="O16" i="30"/>
  <c r="O9" i="30"/>
  <c r="F76" i="10"/>
  <c r="F53" i="10"/>
  <c r="J231" i="7"/>
  <c r="F231" i="7"/>
  <c r="G231" i="7" s="1"/>
  <c r="J230" i="7"/>
  <c r="G230" i="7"/>
  <c r="J229" i="7"/>
  <c r="G229" i="7"/>
  <c r="J228" i="7"/>
  <c r="G228" i="7"/>
  <c r="J227" i="7"/>
  <c r="G227" i="7"/>
  <c r="J226" i="7"/>
  <c r="G226" i="7"/>
  <c r="J225" i="7"/>
  <c r="G225" i="7"/>
  <c r="J224" i="7"/>
  <c r="G224" i="7"/>
  <c r="J223" i="7"/>
  <c r="G223" i="7"/>
  <c r="J222" i="7"/>
  <c r="G222" i="7"/>
  <c r="C219" i="7"/>
  <c r="J213" i="7"/>
  <c r="F213" i="7"/>
  <c r="G213" i="7" s="1"/>
  <c r="J212" i="7"/>
  <c r="G212" i="7"/>
  <c r="J211" i="7"/>
  <c r="G211" i="7"/>
  <c r="J210" i="7"/>
  <c r="G210" i="7"/>
  <c r="J209" i="7"/>
  <c r="G209" i="7"/>
  <c r="J208" i="7"/>
  <c r="G208" i="7"/>
  <c r="J207" i="7"/>
  <c r="G207" i="7"/>
  <c r="J206" i="7"/>
  <c r="G206" i="7"/>
  <c r="J205" i="7"/>
  <c r="G205" i="7"/>
  <c r="J204" i="7"/>
  <c r="G204" i="7"/>
  <c r="C201" i="7"/>
  <c r="I278" i="12"/>
  <c r="F278" i="12"/>
  <c r="I277" i="12"/>
  <c r="F277" i="12"/>
  <c r="I276" i="12"/>
  <c r="E276" i="12"/>
  <c r="F276" i="12" s="1"/>
  <c r="C273" i="12"/>
  <c r="I266" i="12"/>
  <c r="F266" i="12"/>
  <c r="I265" i="12"/>
  <c r="F265" i="12"/>
  <c r="I264" i="12"/>
  <c r="E264" i="12"/>
  <c r="F264" i="12" s="1"/>
  <c r="C261" i="12"/>
  <c r="O24" i="29"/>
  <c r="O21" i="29"/>
  <c r="O19" i="29"/>
  <c r="O18" i="29"/>
  <c r="O20" i="29"/>
  <c r="O22" i="29"/>
  <c r="O23" i="29"/>
  <c r="O17" i="29"/>
  <c r="O16" i="29"/>
  <c r="O15" i="29"/>
  <c r="O11" i="29"/>
  <c r="O12" i="29"/>
  <c r="O13" i="29"/>
  <c r="O14" i="29"/>
  <c r="O9" i="29"/>
  <c r="O10" i="29"/>
  <c r="O8" i="29"/>
  <c r="O47" i="22"/>
  <c r="O46" i="22"/>
  <c r="O43" i="22"/>
  <c r="J195" i="7"/>
  <c r="F195" i="7"/>
  <c r="G195" i="7" s="1"/>
  <c r="J194" i="7"/>
  <c r="G194" i="7"/>
  <c r="J193" i="7"/>
  <c r="G193" i="7"/>
  <c r="J192" i="7"/>
  <c r="G192" i="7"/>
  <c r="J191" i="7"/>
  <c r="G191" i="7"/>
  <c r="J190" i="7"/>
  <c r="G190" i="7"/>
  <c r="J189" i="7"/>
  <c r="G189" i="7"/>
  <c r="J188" i="7"/>
  <c r="G188" i="7"/>
  <c r="J187" i="7"/>
  <c r="G187" i="7"/>
  <c r="J186" i="7"/>
  <c r="G186" i="7"/>
  <c r="C183" i="7"/>
  <c r="J177" i="7"/>
  <c r="F177" i="7"/>
  <c r="G177" i="7" s="1"/>
  <c r="J176" i="7"/>
  <c r="G176" i="7"/>
  <c r="J175" i="7"/>
  <c r="G175" i="7"/>
  <c r="J174" i="7"/>
  <c r="G174" i="7"/>
  <c r="J173" i="7"/>
  <c r="G173" i="7"/>
  <c r="J172" i="7"/>
  <c r="G172" i="7"/>
  <c r="J171" i="7"/>
  <c r="G171" i="7"/>
  <c r="J170" i="7"/>
  <c r="G170" i="7"/>
  <c r="J169" i="7"/>
  <c r="G169" i="7"/>
  <c r="J168" i="7"/>
  <c r="G168" i="7"/>
  <c r="C165" i="7"/>
  <c r="O38" i="22"/>
  <c r="O39" i="22"/>
  <c r="O40" i="22"/>
  <c r="O36" i="22"/>
  <c r="O37" i="22"/>
  <c r="I255" i="12"/>
  <c r="F255" i="12"/>
  <c r="I254" i="12"/>
  <c r="F254" i="12"/>
  <c r="I253" i="12"/>
  <c r="F253" i="12"/>
  <c r="I252" i="12"/>
  <c r="E252" i="12"/>
  <c r="F252" i="12" s="1"/>
  <c r="C249" i="12"/>
  <c r="O34" i="22"/>
  <c r="O35" i="22"/>
  <c r="I242" i="12"/>
  <c r="F242" i="12"/>
  <c r="I243" i="12"/>
  <c r="F243" i="12"/>
  <c r="I241" i="12"/>
  <c r="F241" i="12"/>
  <c r="I240" i="12"/>
  <c r="F240" i="12"/>
  <c r="I239" i="12"/>
  <c r="F239" i="12"/>
  <c r="I238" i="12"/>
  <c r="E238" i="12"/>
  <c r="F238" i="12" s="1"/>
  <c r="C235" i="12"/>
  <c r="O29" i="22"/>
  <c r="O31" i="22"/>
  <c r="O32" i="22"/>
  <c r="O33" i="22"/>
  <c r="O30" i="22"/>
  <c r="O28" i="22"/>
  <c r="J159" i="7"/>
  <c r="F159" i="7"/>
  <c r="G159" i="7" s="1"/>
  <c r="J158" i="7"/>
  <c r="G158" i="7"/>
  <c r="J157" i="7"/>
  <c r="G157" i="7"/>
  <c r="J156" i="7"/>
  <c r="G156" i="7"/>
  <c r="J155" i="7"/>
  <c r="G155" i="7"/>
  <c r="J154" i="7"/>
  <c r="G154" i="7"/>
  <c r="J153" i="7"/>
  <c r="G153" i="7"/>
  <c r="J152" i="7"/>
  <c r="G152" i="7"/>
  <c r="J151" i="7"/>
  <c r="G151" i="7"/>
  <c r="J150" i="7"/>
  <c r="G150" i="7"/>
  <c r="C147" i="7"/>
  <c r="O20" i="22"/>
  <c r="I98" i="10"/>
  <c r="F98" i="10"/>
  <c r="I97" i="10"/>
  <c r="F97" i="10"/>
  <c r="I96" i="10"/>
  <c r="F96" i="10"/>
  <c r="I95" i="10"/>
  <c r="F95" i="10"/>
  <c r="I94" i="10"/>
  <c r="F94" i="10"/>
  <c r="I93" i="10"/>
  <c r="F93" i="10"/>
  <c r="I92" i="10"/>
  <c r="F92" i="10"/>
  <c r="I91" i="10"/>
  <c r="F91" i="10"/>
  <c r="I90" i="10"/>
  <c r="F90" i="10"/>
  <c r="I89" i="10"/>
  <c r="F89" i="10"/>
  <c r="I88" i="10"/>
  <c r="F88" i="10"/>
  <c r="I87" i="10"/>
  <c r="F87" i="10"/>
  <c r="I86" i="10"/>
  <c r="E86" i="10"/>
  <c r="F86" i="10" s="1"/>
  <c r="I85" i="10"/>
  <c r="F85" i="10"/>
  <c r="C82" i="10"/>
  <c r="O17" i="22"/>
  <c r="O16" i="22"/>
  <c r="D101" i="10" l="1"/>
  <c r="P10" i="30" s="1"/>
  <c r="D215" i="7"/>
  <c r="P20" i="29" s="1"/>
  <c r="D179" i="7"/>
  <c r="P42" i="22" s="1"/>
  <c r="D324" i="7"/>
  <c r="P16" i="45" s="1"/>
  <c r="L16" i="45" s="1"/>
  <c r="D287" i="7"/>
  <c r="P14" i="45" s="1"/>
  <c r="H14" i="45" s="1"/>
  <c r="D336" i="12"/>
  <c r="P14" i="33" s="1"/>
  <c r="L14" i="33" s="1"/>
  <c r="N14" i="33" s="1"/>
  <c r="D347" i="12"/>
  <c r="P13" i="46" s="1"/>
  <c r="D397" i="7"/>
  <c r="P12" i="44" s="1"/>
  <c r="J12" i="44" s="1"/>
  <c r="D379" i="7"/>
  <c r="D361" i="7"/>
  <c r="P17" i="33" s="1"/>
  <c r="H17" i="33" s="1"/>
  <c r="D325" i="12"/>
  <c r="P11" i="33" s="1"/>
  <c r="N11" i="33" s="1"/>
  <c r="D314" i="12"/>
  <c r="P20" i="45" s="1"/>
  <c r="D342" i="7"/>
  <c r="P17" i="45" s="1"/>
  <c r="J17" i="45" s="1"/>
  <c r="D305" i="7"/>
  <c r="P15" i="45" s="1"/>
  <c r="L15" i="45" s="1"/>
  <c r="D269" i="7"/>
  <c r="P11" i="45" s="1"/>
  <c r="L11" i="45" s="1"/>
  <c r="D251" i="7"/>
  <c r="P10" i="45" s="1"/>
  <c r="D302" i="12"/>
  <c r="P10" i="23" s="1"/>
  <c r="N10" i="23" s="1"/>
  <c r="D291" i="12"/>
  <c r="P28" i="30" s="1"/>
  <c r="N28" i="30" s="1"/>
  <c r="D233" i="7"/>
  <c r="P23" i="30" s="1"/>
  <c r="J23" i="30" s="1"/>
  <c r="D280" i="12"/>
  <c r="P15" i="30" s="1"/>
  <c r="N15" i="30" s="1"/>
  <c r="D197" i="7"/>
  <c r="P15" i="29" s="1"/>
  <c r="D269" i="12"/>
  <c r="P9" i="29" s="1"/>
  <c r="D257" i="12"/>
  <c r="P8" i="29" s="1"/>
  <c r="D161" i="7"/>
  <c r="P40" i="22" s="1"/>
  <c r="D245" i="12"/>
  <c r="P37" i="22" s="1"/>
  <c r="H37" i="22" s="1"/>
  <c r="D231" i="12"/>
  <c r="P29" i="22" s="1"/>
  <c r="D143" i="7"/>
  <c r="P25" i="22" s="1"/>
  <c r="H25" i="22" s="1"/>
  <c r="D78" i="10"/>
  <c r="P19" i="22" s="1"/>
  <c r="J19" i="22" s="1"/>
  <c r="I228" i="12"/>
  <c r="F228" i="12"/>
  <c r="I227" i="12"/>
  <c r="F227" i="12"/>
  <c r="I226" i="12"/>
  <c r="F226" i="12"/>
  <c r="I225" i="12"/>
  <c r="E225" i="12"/>
  <c r="F225" i="12" s="1"/>
  <c r="C222" i="12"/>
  <c r="O15" i="22"/>
  <c r="I216" i="12"/>
  <c r="F216" i="12"/>
  <c r="I215" i="12"/>
  <c r="F215" i="12"/>
  <c r="I214" i="12"/>
  <c r="F214" i="12"/>
  <c r="I213" i="12"/>
  <c r="F213" i="12"/>
  <c r="I212" i="12"/>
  <c r="E212" i="12"/>
  <c r="F212" i="12" s="1"/>
  <c r="C209" i="12"/>
  <c r="O11" i="22"/>
  <c r="L20" i="45" l="1"/>
  <c r="P21" i="45"/>
  <c r="H13" i="46"/>
  <c r="P24" i="46"/>
  <c r="J9" i="47"/>
  <c r="P9" i="47"/>
  <c r="H19" i="22"/>
  <c r="J10" i="30"/>
  <c r="L10" i="30"/>
  <c r="J40" i="22"/>
  <c r="N40" i="22"/>
  <c r="L40" i="22"/>
  <c r="H15" i="29"/>
  <c r="J15" i="29"/>
  <c r="N42" i="22"/>
  <c r="L42" i="22"/>
  <c r="J42" i="22"/>
  <c r="L20" i="29"/>
  <c r="H20" i="29"/>
  <c r="J20" i="29"/>
  <c r="P22" i="23"/>
  <c r="L11" i="33"/>
  <c r="N9" i="29"/>
  <c r="J9" i="29"/>
  <c r="L9" i="29"/>
  <c r="H9" i="29"/>
  <c r="J15" i="30"/>
  <c r="L28" i="30"/>
  <c r="L15" i="30"/>
  <c r="H15" i="30"/>
  <c r="J28" i="30"/>
  <c r="N10" i="45"/>
  <c r="J10" i="45"/>
  <c r="N8" i="29"/>
  <c r="L8" i="29"/>
  <c r="J8" i="29"/>
  <c r="H8" i="29"/>
  <c r="H29" i="22"/>
  <c r="N29" i="22"/>
  <c r="L29" i="22"/>
  <c r="J29" i="22"/>
  <c r="D218" i="12"/>
  <c r="P16" i="22" s="1"/>
  <c r="D205" i="12"/>
  <c r="P13" i="22" s="1"/>
  <c r="H13" i="22" s="1"/>
  <c r="I203" i="12"/>
  <c r="F203" i="12"/>
  <c r="I202" i="12"/>
  <c r="F202" i="12"/>
  <c r="I201" i="12"/>
  <c r="F201" i="12"/>
  <c r="I200" i="12"/>
  <c r="F200" i="12"/>
  <c r="I199" i="12"/>
  <c r="E199" i="12"/>
  <c r="F199" i="12" s="1"/>
  <c r="C196" i="12"/>
  <c r="O10" i="22"/>
  <c r="O49" i="22" s="1"/>
  <c r="L16" i="22" l="1"/>
  <c r="J16" i="22"/>
  <c r="H16" i="22"/>
  <c r="N16" i="22"/>
  <c r="D192" i="12"/>
  <c r="P10" i="22" s="1"/>
  <c r="I76"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E63" i="10"/>
  <c r="F63" i="10" s="1"/>
  <c r="I62" i="10"/>
  <c r="F62" i="10"/>
  <c r="C59" i="10"/>
  <c r="G55" i="21"/>
  <c r="J141" i="7"/>
  <c r="G141" i="7"/>
  <c r="J140" i="7"/>
  <c r="G140" i="7"/>
  <c r="J139" i="7"/>
  <c r="G139" i="7"/>
  <c r="J138" i="7"/>
  <c r="G138" i="7"/>
  <c r="C135" i="7"/>
  <c r="I190" i="12"/>
  <c r="F190" i="12"/>
  <c r="I189" i="12"/>
  <c r="F189" i="12"/>
  <c r="I188" i="12"/>
  <c r="F188" i="12"/>
  <c r="I187" i="12"/>
  <c r="F187" i="12"/>
  <c r="I186" i="12"/>
  <c r="E186" i="12"/>
  <c r="F186" i="12" s="1"/>
  <c r="C183" i="12"/>
  <c r="D131" i="7" l="1"/>
  <c r="P37" i="21" s="1"/>
  <c r="J37" i="21" s="1"/>
  <c r="D179" i="12"/>
  <c r="P35" i="21" s="1"/>
  <c r="N35" i="21" s="1"/>
  <c r="D55" i="10"/>
  <c r="P40" i="21" s="1"/>
  <c r="J40" i="21" s="1"/>
  <c r="L10" i="22"/>
  <c r="N10" i="22"/>
  <c r="J10" i="22"/>
  <c r="P49" i="22"/>
  <c r="I6" i="27" s="1"/>
  <c r="J129" i="7"/>
  <c r="G129" i="7"/>
  <c r="J128" i="7"/>
  <c r="G128" i="7"/>
  <c r="J127" i="7"/>
  <c r="G127" i="7"/>
  <c r="J126" i="7"/>
  <c r="G126" i="7"/>
  <c r="C123" i="7"/>
  <c r="I177" i="12"/>
  <c r="F177" i="12"/>
  <c r="I176" i="12"/>
  <c r="F176" i="12"/>
  <c r="I175" i="12"/>
  <c r="F175" i="12"/>
  <c r="I174" i="12"/>
  <c r="F174" i="12"/>
  <c r="I173" i="12"/>
  <c r="E173" i="12"/>
  <c r="F173" i="12" s="1"/>
  <c r="C170" i="12"/>
  <c r="I164" i="12"/>
  <c r="F164" i="12"/>
  <c r="I163" i="12"/>
  <c r="F163" i="12"/>
  <c r="I162" i="12"/>
  <c r="F162" i="12"/>
  <c r="I161" i="12"/>
  <c r="F161" i="12"/>
  <c r="I160" i="12"/>
  <c r="E160" i="12"/>
  <c r="F160" i="12" s="1"/>
  <c r="C157" i="12"/>
  <c r="J117" i="7"/>
  <c r="F117" i="7"/>
  <c r="G117" i="7" s="1"/>
  <c r="J116" i="7"/>
  <c r="G116" i="7"/>
  <c r="J115" i="7"/>
  <c r="G115" i="7"/>
  <c r="J114" i="7"/>
  <c r="G114" i="7"/>
  <c r="J113" i="7"/>
  <c r="G113" i="7"/>
  <c r="J112" i="7"/>
  <c r="G112" i="7"/>
  <c r="J111" i="7"/>
  <c r="G111" i="7"/>
  <c r="J110" i="7"/>
  <c r="G110" i="7"/>
  <c r="J109" i="7"/>
  <c r="G109" i="7"/>
  <c r="J108" i="7"/>
  <c r="G108" i="7"/>
  <c r="C105" i="7"/>
  <c r="H35" i="21" l="1"/>
  <c r="J35" i="21"/>
  <c r="L35" i="21"/>
  <c r="D166" i="12"/>
  <c r="P24" i="21" s="1"/>
  <c r="N24" i="21" s="1"/>
  <c r="D119" i="7"/>
  <c r="P26" i="21" s="1"/>
  <c r="L26" i="21" s="1"/>
  <c r="D153" i="12"/>
  <c r="P22" i="21" s="1"/>
  <c r="D101" i="7"/>
  <c r="P18" i="21" s="1"/>
  <c r="N18" i="21" s="1"/>
  <c r="I52" i="10"/>
  <c r="F52" i="10"/>
  <c r="I53"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s="1"/>
  <c r="I39" i="10"/>
  <c r="F39" i="10"/>
  <c r="C36" i="10"/>
  <c r="I151" i="12"/>
  <c r="F151" i="12"/>
  <c r="I150" i="12"/>
  <c r="F150" i="12"/>
  <c r="I149" i="12"/>
  <c r="F149" i="12"/>
  <c r="I148" i="12"/>
  <c r="F148" i="12"/>
  <c r="I147" i="12"/>
  <c r="E147" i="12"/>
  <c r="F147" i="12" s="1"/>
  <c r="C144" i="12"/>
  <c r="I137" i="12"/>
  <c r="F137" i="12"/>
  <c r="I136" i="12"/>
  <c r="F136" i="12"/>
  <c r="I135" i="12"/>
  <c r="F135" i="12"/>
  <c r="I134" i="12"/>
  <c r="F134" i="12"/>
  <c r="I133" i="12"/>
  <c r="E133" i="12"/>
  <c r="F133" i="12" s="1"/>
  <c r="C130" i="12"/>
  <c r="O14" i="21"/>
  <c r="O15" i="21"/>
  <c r="O16" i="21"/>
  <c r="O17" i="21"/>
  <c r="O18" i="21"/>
  <c r="O20" i="21"/>
  <c r="O21" i="21"/>
  <c r="O24" i="21"/>
  <c r="O25" i="21"/>
  <c r="O27" i="21"/>
  <c r="O28" i="21"/>
  <c r="O32" i="21"/>
  <c r="O33" i="21"/>
  <c r="O36" i="21"/>
  <c r="O37" i="21"/>
  <c r="O39" i="21"/>
  <c r="O41" i="21"/>
  <c r="O43" i="21"/>
  <c r="O44" i="21"/>
  <c r="O45" i="21"/>
  <c r="O46" i="21"/>
  <c r="O47" i="21"/>
  <c r="O48" i="21"/>
  <c r="O49" i="21"/>
  <c r="O50" i="21"/>
  <c r="O52" i="21"/>
  <c r="O53" i="21"/>
  <c r="O54" i="21"/>
  <c r="O12" i="21"/>
  <c r="J99" i="7"/>
  <c r="F99" i="7"/>
  <c r="G99" i="7" s="1"/>
  <c r="J98" i="7"/>
  <c r="G98" i="7"/>
  <c r="J97" i="7"/>
  <c r="G97" i="7"/>
  <c r="J96" i="7"/>
  <c r="G96" i="7"/>
  <c r="J95" i="7"/>
  <c r="G95" i="7"/>
  <c r="J94" i="7"/>
  <c r="G94" i="7"/>
  <c r="J93" i="7"/>
  <c r="G93" i="7"/>
  <c r="J92" i="7"/>
  <c r="G92" i="7"/>
  <c r="J91" i="7"/>
  <c r="G91" i="7"/>
  <c r="J90" i="7"/>
  <c r="G90" i="7"/>
  <c r="C87" i="7"/>
  <c r="I124" i="12"/>
  <c r="F124" i="12"/>
  <c r="I123" i="12"/>
  <c r="F123" i="12"/>
  <c r="I122" i="12"/>
  <c r="F122" i="12"/>
  <c r="I121" i="12"/>
  <c r="F121" i="12"/>
  <c r="I120" i="12"/>
  <c r="E120" i="12"/>
  <c r="F120" i="12" s="1"/>
  <c r="C117" i="12"/>
  <c r="I111" i="12"/>
  <c r="F111" i="12"/>
  <c r="C108" i="12"/>
  <c r="I102" i="12"/>
  <c r="F102" i="12"/>
  <c r="I101" i="12"/>
  <c r="F101" i="12"/>
  <c r="C98" i="12"/>
  <c r="I92" i="12"/>
  <c r="F92" i="12"/>
  <c r="I91" i="12"/>
  <c r="F91" i="12"/>
  <c r="C88" i="12"/>
  <c r="I82" i="12"/>
  <c r="F82" i="12"/>
  <c r="I81" i="12"/>
  <c r="F81" i="12"/>
  <c r="I80" i="12"/>
  <c r="F80" i="12"/>
  <c r="I79" i="12"/>
  <c r="F79" i="12"/>
  <c r="I78" i="12"/>
  <c r="E78" i="12"/>
  <c r="F78" i="12" s="1"/>
  <c r="C75" i="12"/>
  <c r="D94" i="12" l="1"/>
  <c r="P18" i="28" s="1"/>
  <c r="J18" i="28" s="1"/>
  <c r="D104" i="12"/>
  <c r="P19" i="28" s="1"/>
  <c r="J19" i="28" s="1"/>
  <c r="D126" i="12"/>
  <c r="P14" i="21" s="1"/>
  <c r="L14" i="21" s="1"/>
  <c r="D140" i="12"/>
  <c r="P15" i="21" s="1"/>
  <c r="H15" i="21" s="1"/>
  <c r="N22" i="21"/>
  <c r="L22" i="21"/>
  <c r="D32" i="10"/>
  <c r="P17" i="21" s="1"/>
  <c r="D83" i="7"/>
  <c r="P11" i="21" s="1"/>
  <c r="J11" i="21" s="1"/>
  <c r="D113" i="12"/>
  <c r="P8" i="21" s="1"/>
  <c r="D84" i="12"/>
  <c r="P17" i="28" s="1"/>
  <c r="D71" i="12"/>
  <c r="P9" i="28" s="1"/>
  <c r="I69" i="12"/>
  <c r="F69" i="12"/>
  <c r="I68" i="12"/>
  <c r="F68" i="12"/>
  <c r="I67" i="12"/>
  <c r="F67" i="12"/>
  <c r="I66" i="12"/>
  <c r="F66" i="12"/>
  <c r="I65" i="12"/>
  <c r="E65" i="12"/>
  <c r="F65" i="12" s="1"/>
  <c r="C62" i="12"/>
  <c r="P55" i="21" l="1"/>
  <c r="L17" i="21"/>
  <c r="J17" i="21"/>
  <c r="H18" i="28"/>
  <c r="H19" i="28"/>
  <c r="H8" i="21"/>
  <c r="H55" i="21" s="1"/>
  <c r="J8" i="21"/>
  <c r="N8" i="21"/>
  <c r="L8" i="21"/>
  <c r="D58" i="12"/>
  <c r="P32" i="28" s="1"/>
  <c r="H17" i="28"/>
  <c r="J17" i="28"/>
  <c r="I36" i="28"/>
  <c r="K36" i="28"/>
  <c r="K81" i="7"/>
  <c r="J81" i="7"/>
  <c r="F81" i="7"/>
  <c r="G81" i="7" s="1"/>
  <c r="K80" i="7"/>
  <c r="J80" i="7"/>
  <c r="G80" i="7"/>
  <c r="K79" i="7"/>
  <c r="J79" i="7"/>
  <c r="E79" i="7"/>
  <c r="G79" i="7" s="1"/>
  <c r="K78" i="7"/>
  <c r="J78" i="7"/>
  <c r="G78" i="7"/>
  <c r="K77" i="7"/>
  <c r="J77" i="7"/>
  <c r="G77" i="7"/>
  <c r="K76" i="7"/>
  <c r="J76" i="7"/>
  <c r="G76" i="7"/>
  <c r="K75" i="7"/>
  <c r="J75" i="7"/>
  <c r="G75" i="7"/>
  <c r="K74" i="7"/>
  <c r="J74" i="7"/>
  <c r="G74" i="7"/>
  <c r="K73" i="7"/>
  <c r="J73" i="7"/>
  <c r="G73" i="7"/>
  <c r="J72" i="7"/>
  <c r="G72" i="7"/>
  <c r="C69" i="7"/>
  <c r="D65" i="7" l="1"/>
  <c r="P34" i="28" s="1"/>
  <c r="L34" i="28" s="1"/>
  <c r="K63" i="7"/>
  <c r="J63" i="7"/>
  <c r="F63" i="7"/>
  <c r="G63" i="7" s="1"/>
  <c r="K62" i="7"/>
  <c r="J62" i="7"/>
  <c r="G62" i="7"/>
  <c r="K61" i="7"/>
  <c r="J61" i="7"/>
  <c r="E61" i="7"/>
  <c r="G61" i="7" s="1"/>
  <c r="K60" i="7"/>
  <c r="J60" i="7"/>
  <c r="G60" i="7"/>
  <c r="K59" i="7"/>
  <c r="J59" i="7"/>
  <c r="G59" i="7"/>
  <c r="K58" i="7"/>
  <c r="J58" i="7"/>
  <c r="G58" i="7"/>
  <c r="K57" i="7"/>
  <c r="J57" i="7"/>
  <c r="G57" i="7"/>
  <c r="K56" i="7"/>
  <c r="J56" i="7"/>
  <c r="G56" i="7"/>
  <c r="K55" i="7"/>
  <c r="J55" i="7"/>
  <c r="G55" i="7"/>
  <c r="C51" i="7"/>
  <c r="K42" i="7"/>
  <c r="J42" i="7"/>
  <c r="F42" i="7"/>
  <c r="G42" i="7" s="1"/>
  <c r="K41" i="7"/>
  <c r="J41" i="7"/>
  <c r="G41" i="7"/>
  <c r="K40" i="7"/>
  <c r="J40" i="7"/>
  <c r="E40" i="7"/>
  <c r="G40" i="7" s="1"/>
  <c r="K39" i="7"/>
  <c r="J39" i="7"/>
  <c r="G39" i="7"/>
  <c r="K38" i="7"/>
  <c r="J38" i="7"/>
  <c r="G38" i="7"/>
  <c r="K37" i="7"/>
  <c r="J37" i="7"/>
  <c r="G37" i="7"/>
  <c r="K36" i="7"/>
  <c r="J36" i="7"/>
  <c r="G36" i="7"/>
  <c r="K35" i="7"/>
  <c r="J35" i="7"/>
  <c r="G35" i="7"/>
  <c r="K34" i="7"/>
  <c r="J34" i="7"/>
  <c r="G34" i="7"/>
  <c r="J33" i="7"/>
  <c r="G33" i="7"/>
  <c r="C30" i="7"/>
  <c r="I55" i="12"/>
  <c r="F55" i="12"/>
  <c r="I54" i="12"/>
  <c r="F54" i="12"/>
  <c r="I53" i="12"/>
  <c r="F53" i="12"/>
  <c r="I52" i="12"/>
  <c r="F52" i="12"/>
  <c r="C49" i="12"/>
  <c r="I43" i="12"/>
  <c r="F43" i="12"/>
  <c r="I42" i="12"/>
  <c r="F42" i="12"/>
  <c r="I41" i="12"/>
  <c r="F41" i="12"/>
  <c r="I40" i="12"/>
  <c r="E40" i="12"/>
  <c r="F40" i="12" s="1"/>
  <c r="C37" i="12"/>
  <c r="I31" i="12"/>
  <c r="F31" i="12"/>
  <c r="I30" i="12"/>
  <c r="F30" i="12"/>
  <c r="I29" i="12"/>
  <c r="E29" i="12"/>
  <c r="F29" i="12" s="1"/>
  <c r="C26" i="12"/>
  <c r="I20" i="12"/>
  <c r="F20" i="12"/>
  <c r="I19" i="12"/>
  <c r="F19" i="12"/>
  <c r="I18" i="12"/>
  <c r="E18" i="12"/>
  <c r="F18" i="12" s="1"/>
  <c r="C15" i="12"/>
  <c r="O9" i="28"/>
  <c r="O36" i="28" s="1"/>
  <c r="D47" i="7" l="1"/>
  <c r="P25" i="28" s="1"/>
  <c r="J25" i="28" s="1"/>
  <c r="N34" i="28"/>
  <c r="D11" i="12"/>
  <c r="D33" i="12"/>
  <c r="D26" i="7"/>
  <c r="P23" i="28" s="1"/>
  <c r="J23" i="28" s="1"/>
  <c r="D45" i="12"/>
  <c r="P20" i="28" s="1"/>
  <c r="D22" i="12"/>
  <c r="P15" i="28" s="1"/>
  <c r="N15" i="28" s="1"/>
  <c r="P16" i="28" l="1"/>
  <c r="N16" i="28" s="1"/>
  <c r="D5" i="12"/>
  <c r="P13" i="28"/>
  <c r="L13" i="28" s="1"/>
  <c r="N20" i="28"/>
  <c r="L20" i="28"/>
  <c r="J20" i="28"/>
  <c r="C14" i="43"/>
  <c r="C13" i="42"/>
  <c r="C14" i="40"/>
  <c r="C14" i="10"/>
  <c r="C14" i="9"/>
  <c r="C14" i="8"/>
  <c r="C14" i="7"/>
  <c r="J19" i="42" l="1"/>
  <c r="J18" i="42"/>
  <c r="J17"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29" i="10"/>
  <c r="J28" i="10"/>
  <c r="J27" i="10"/>
  <c r="J26" i="10"/>
  <c r="J25" i="10"/>
  <c r="J24" i="10"/>
  <c r="J23" i="10"/>
  <c r="J22" i="10"/>
  <c r="J21" i="10"/>
  <c r="J20" i="10"/>
  <c r="J19" i="10"/>
  <c r="J18" i="10"/>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9" i="7"/>
  <c r="K18" i="7"/>
  <c r="I13" i="27"/>
  <c r="P13" i="47" l="1"/>
  <c r="I12" i="27" s="1"/>
  <c r="O13" i="47"/>
  <c r="N13" i="47"/>
  <c r="M13" i="47"/>
  <c r="L13" i="47"/>
  <c r="K13" i="47"/>
  <c r="J13" i="47"/>
  <c r="I13" i="47"/>
  <c r="H13" i="47"/>
  <c r="G13" i="47"/>
  <c r="D341" i="38"/>
  <c r="E341" i="38"/>
  <c r="Z341" i="38"/>
  <c r="AA341" i="38"/>
  <c r="AB341" i="38"/>
  <c r="AD341" i="38"/>
  <c r="AE341" i="38"/>
  <c r="AF341" i="38"/>
  <c r="AH341" i="38"/>
  <c r="AI341" i="38"/>
  <c r="AJ341" i="38"/>
  <c r="AL341" i="38"/>
  <c r="AM341" i="38"/>
  <c r="AN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24" i="46"/>
  <c r="I21" i="27"/>
  <c r="O21" i="45"/>
  <c r="I10" i="27"/>
  <c r="O15" i="44"/>
  <c r="P15" i="44"/>
  <c r="I19" i="27" s="1"/>
  <c r="O22" i="23"/>
  <c r="I9" i="27"/>
  <c r="O22" i="33"/>
  <c r="P22" i="33"/>
  <c r="I11" i="27" s="1"/>
  <c r="O33" i="31"/>
  <c r="P33" i="31"/>
  <c r="I20" i="27" s="1"/>
  <c r="O33" i="24"/>
  <c r="O35" i="30"/>
  <c r="P35" i="30"/>
  <c r="I8" i="27" s="1"/>
  <c r="O25" i="29"/>
  <c r="P25" i="29"/>
  <c r="I7" i="27" s="1"/>
  <c r="O55" i="21"/>
  <c r="I5" i="27"/>
  <c r="AP341" i="38" l="1"/>
  <c r="H341" i="38"/>
  <c r="J51" i="40"/>
  <c r="K67" i="8"/>
  <c r="M33" i="24" l="1"/>
  <c r="K33" i="24"/>
  <c r="I33" i="24"/>
  <c r="G33" i="24"/>
  <c r="N24" i="46" l="1"/>
  <c r="M24" i="46"/>
  <c r="L24" i="46"/>
  <c r="K24" i="46"/>
  <c r="J24" i="46"/>
  <c r="H24" i="46"/>
  <c r="G24" i="46"/>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J385" i="38"/>
  <c r="AI385" i="38"/>
  <c r="AF385" i="38"/>
  <c r="AE385" i="38"/>
  <c r="AD385" i="38"/>
  <c r="AB385" i="38"/>
  <c r="AA385" i="38"/>
  <c r="Z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J357" i="38"/>
  <c r="AI357" i="38"/>
  <c r="AH357" i="38"/>
  <c r="AF357" i="38"/>
  <c r="AE357" i="38"/>
  <c r="AD357" i="38"/>
  <c r="AA357" i="38"/>
  <c r="Z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D350" i="38"/>
  <c r="AA350" i="38"/>
  <c r="D350" i="38"/>
  <c r="AN349" i="38"/>
  <c r="AM349" i="38"/>
  <c r="AJ349" i="38"/>
  <c r="AI349" i="38"/>
  <c r="AH349" i="38"/>
  <c r="AF349" i="38"/>
  <c r="AE349" i="38"/>
  <c r="AD349" i="38"/>
  <c r="AA349" i="38"/>
  <c r="Z349" i="38"/>
  <c r="D349" i="38"/>
  <c r="AM348" i="38"/>
  <c r="AL348" i="38"/>
  <c r="AJ348" i="38"/>
  <c r="AI348" i="38"/>
  <c r="AH348" i="38"/>
  <c r="AF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J366" i="38"/>
  <c r="AI366" i="38"/>
  <c r="AF366" i="38"/>
  <c r="AE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J317" i="38"/>
  <c r="AI317" i="38"/>
  <c r="AH317" i="38"/>
  <c r="AF317" i="38"/>
  <c r="AE317" i="38"/>
  <c r="AD317" i="38"/>
  <c r="AA317" i="38"/>
  <c r="Z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J322" i="38"/>
  <c r="AI322" i="38"/>
  <c r="AH322" i="38"/>
  <c r="AF322" i="38"/>
  <c r="AE322" i="38"/>
  <c r="AD322" i="38"/>
  <c r="AA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72" i="38"/>
  <c r="AB383" i="38"/>
  <c r="AM383" i="38"/>
  <c r="AK372" i="38"/>
  <c r="AG388" i="38"/>
  <c r="D383" i="38"/>
  <c r="AG385" i="38"/>
  <c r="AI383" i="38"/>
  <c r="AN383" i="38"/>
  <c r="F387" i="38"/>
  <c r="H387" i="38" s="1"/>
  <c r="AC385" i="38"/>
  <c r="AO388" i="38"/>
  <c r="AK387"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C352" i="38"/>
  <c r="AG352" i="38"/>
  <c r="AO353" i="38"/>
  <c r="AK354" i="38"/>
  <c r="AO355" i="38"/>
  <c r="AC356" i="38"/>
  <c r="AK358" i="38"/>
  <c r="AO359" i="38"/>
  <c r="F361" i="38"/>
  <c r="J361" i="38" s="1"/>
  <c r="AC378" i="38"/>
  <c r="F347" i="38"/>
  <c r="J347" i="38" s="1"/>
  <c r="AG347" i="38"/>
  <c r="AK349" i="38"/>
  <c r="AK351" i="38"/>
  <c r="AG354" i="38"/>
  <c r="AK355" i="38"/>
  <c r="AO356" i="38"/>
  <c r="AK376" i="38"/>
  <c r="AG349" i="38"/>
  <c r="AK353" i="38"/>
  <c r="AC361" i="38"/>
  <c r="AC364" i="38"/>
  <c r="AO368" i="38"/>
  <c r="AG376" i="38"/>
  <c r="AO347" i="38"/>
  <c r="AC351" i="38"/>
  <c r="AG353" i="38"/>
  <c r="F354" i="38"/>
  <c r="H354" i="38" s="1"/>
  <c r="AC354" i="38"/>
  <c r="AG355" i="38"/>
  <c r="AK357" i="38"/>
  <c r="AG358" i="38"/>
  <c r="AK359" i="38"/>
  <c r="AO361" i="38"/>
  <c r="AK362" i="38"/>
  <c r="AG364" i="38"/>
  <c r="AO365"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51" i="38"/>
  <c r="AC353" i="38"/>
  <c r="AO354" i="38"/>
  <c r="AC355" i="38"/>
  <c r="F356" i="38"/>
  <c r="J356" i="38" s="1"/>
  <c r="AG357" i="38"/>
  <c r="F358" i="38"/>
  <c r="J358" i="38" s="1"/>
  <c r="AC358" i="38"/>
  <c r="F359" i="38"/>
  <c r="H359" i="38" s="1"/>
  <c r="AG359" i="38"/>
  <c r="AK361" i="38"/>
  <c r="AG362" i="38"/>
  <c r="F382" i="38"/>
  <c r="J382" i="38" s="1"/>
  <c r="AK365" i="38"/>
  <c r="AO369" i="38"/>
  <c r="AO370" i="38"/>
  <c r="AC373" i="38"/>
  <c r="AC374" i="38"/>
  <c r="AG377" i="38"/>
  <c r="F378" i="38"/>
  <c r="J378" i="38" s="1"/>
  <c r="AG380" i="38"/>
  <c r="AC381" i="38"/>
  <c r="AO382" i="38"/>
  <c r="AC363" i="38"/>
  <c r="AG365"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AG317" i="38"/>
  <c r="AO319" i="38"/>
  <c r="F316" i="38"/>
  <c r="J316" i="38" s="1"/>
  <c r="AG316" i="38"/>
  <c r="AO318" i="38"/>
  <c r="F320" i="38"/>
  <c r="H320" i="38" s="1"/>
  <c r="AK321" i="38"/>
  <c r="F314" i="38"/>
  <c r="J314" i="38" s="1"/>
  <c r="AK319" i="38"/>
  <c r="AC321"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AO242" i="38"/>
  <c r="F227" i="38"/>
  <c r="H227" i="38" s="1"/>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AC205" i="38"/>
  <c r="AO205" i="38"/>
  <c r="AO194" i="38"/>
  <c r="AC193" i="38"/>
  <c r="AC195" i="38"/>
  <c r="F194" i="38"/>
  <c r="J194" i="38" s="1"/>
  <c r="AK193" i="38"/>
  <c r="F196" i="38"/>
  <c r="J196" i="38" s="1"/>
  <c r="AG193" i="38"/>
  <c r="AO195" i="38"/>
  <c r="AC196"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E390" i="38"/>
  <c r="AB390" i="38"/>
  <c r="AA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Z199" i="38" s="1"/>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Z190"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H113" i="38" l="1"/>
  <c r="H174"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AP358" i="38"/>
  <c r="H373" i="38"/>
  <c r="J392" i="38"/>
  <c r="J394" i="38"/>
  <c r="H396" i="38"/>
  <c r="AP396" i="38"/>
  <c r="AP393" i="38"/>
  <c r="AP394" i="38"/>
  <c r="J387" i="38"/>
  <c r="AP392" i="38"/>
  <c r="H287" i="38"/>
  <c r="H315" i="38"/>
  <c r="AP386" i="38"/>
  <c r="AP372" i="38"/>
  <c r="H368" i="38"/>
  <c r="H316" i="38"/>
  <c r="H378" i="38"/>
  <c r="H362" i="38"/>
  <c r="AP387" i="38"/>
  <c r="H351" i="38"/>
  <c r="AP356" i="38"/>
  <c r="AP365" i="38"/>
  <c r="H374" i="38"/>
  <c r="J371" i="38"/>
  <c r="H364" i="38"/>
  <c r="AP378" i="38"/>
  <c r="H358" i="38"/>
  <c r="AP368" i="38"/>
  <c r="AP379" i="38"/>
  <c r="AP371" i="38"/>
  <c r="AP369" i="38"/>
  <c r="AP362" i="38"/>
  <c r="AP355" i="38"/>
  <c r="AP377" i="38"/>
  <c r="AP364" i="38"/>
  <c r="H279" i="38"/>
  <c r="AP367" i="38"/>
  <c r="AP353" i="38"/>
  <c r="AP360" i="38"/>
  <c r="H311" i="38"/>
  <c r="H288" i="38"/>
  <c r="H353" i="38"/>
  <c r="H352"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AP193" i="38"/>
  <c r="AP196" i="38"/>
  <c r="AP195" i="38"/>
  <c r="J197" i="38"/>
  <c r="AP194" i="38"/>
  <c r="AP197"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M389" i="38"/>
  <c r="H19" i="38"/>
  <c r="AH133" i="38"/>
  <c r="AL199" i="38"/>
  <c r="AL190" i="38" s="1"/>
  <c r="F224" i="38"/>
  <c r="H224" i="38" s="1"/>
  <c r="AP22" i="38"/>
  <c r="AB389" i="38"/>
  <c r="AI199" i="38"/>
  <c r="AI190" i="38" s="1"/>
  <c r="AE267" i="38"/>
  <c r="AH312" i="38"/>
  <c r="H23" i="38"/>
  <c r="AK191" i="38"/>
  <c r="AP19" i="38"/>
  <c r="AP20" i="38"/>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AH190" i="38" s="1"/>
  <c r="Z223" i="38"/>
  <c r="AC268" i="38"/>
  <c r="AJ267" i="38"/>
  <c r="AO399" i="38"/>
  <c r="F528" i="38"/>
  <c r="H528" i="38" s="1"/>
  <c r="AD199" i="38"/>
  <c r="AD190" i="38" s="1"/>
  <c r="AK399" i="38"/>
  <c r="AP23" i="38"/>
  <c r="AP17" i="38"/>
  <c r="AC36" i="38"/>
  <c r="AC119" i="38"/>
  <c r="AE118" i="38"/>
  <c r="AK131" i="38"/>
  <c r="AL133" i="38"/>
  <c r="AO162" i="38"/>
  <c r="AK165" i="38"/>
  <c r="AB223" i="38"/>
  <c r="Z243" i="38"/>
  <c r="AD243" i="38"/>
  <c r="AG268" i="38"/>
  <c r="D312" i="38"/>
  <c r="AI312" i="38"/>
  <c r="AK234" i="38"/>
  <c r="AG339" i="38"/>
  <c r="AI328" i="38"/>
  <c r="AK346" i="38"/>
  <c r="AN389" i="38"/>
  <c r="AC399" i="38"/>
  <c r="AE13" i="38"/>
  <c r="F90" i="38"/>
  <c r="H90" i="38" s="1"/>
  <c r="AL96" i="38"/>
  <c r="AD118" i="38"/>
  <c r="AJ118" i="38"/>
  <c r="AM164" i="38"/>
  <c r="AD267" i="38"/>
  <c r="AG103" i="38"/>
  <c r="AE96" i="38"/>
  <c r="AO119" i="38"/>
  <c r="AL243" i="38"/>
  <c r="AK268"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AJ389" i="38"/>
  <c r="AO39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AC235" i="38"/>
  <c r="AJ13" i="38"/>
  <c r="F467" i="38"/>
  <c r="D133"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I12" i="38"/>
  <c r="F56" i="8"/>
  <c r="F53" i="8"/>
  <c r="G53" i="8" s="1"/>
  <c r="F50" i="8"/>
  <c r="F47" i="8"/>
  <c r="F44" i="8"/>
  <c r="F41" i="8"/>
  <c r="F38" i="8"/>
  <c r="F35" i="8"/>
  <c r="F32" i="8"/>
  <c r="F29" i="8"/>
  <c r="F26" i="8"/>
  <c r="F23" i="8"/>
  <c r="F20" i="8"/>
  <c r="F17" i="8"/>
  <c r="J55" i="8"/>
  <c r="J54" i="8"/>
  <c r="J53" i="8"/>
  <c r="I566" i="38" l="1"/>
  <c r="G566" i="38"/>
  <c r="E328" i="38"/>
  <c r="F328" i="38" s="1"/>
  <c r="AA328" i="38"/>
  <c r="AC328" i="38" s="1"/>
  <c r="AE328" i="38"/>
  <c r="D345" i="38"/>
  <c r="E526" i="38"/>
  <c r="AP485" i="38"/>
  <c r="J330" i="38"/>
  <c r="J268" i="38"/>
  <c r="H150" i="38"/>
  <c r="F83" i="38"/>
  <c r="H83" i="38" s="1"/>
  <c r="AK312" i="38"/>
  <c r="H458" i="38"/>
  <c r="J224" i="38"/>
  <c r="J103" i="38"/>
  <c r="AG267" i="38"/>
  <c r="H134" i="38"/>
  <c r="H221" i="38"/>
  <c r="J46" i="38"/>
  <c r="F89" i="38"/>
  <c r="J89" i="38" s="1"/>
  <c r="AO500" i="38"/>
  <c r="H395" i="38"/>
  <c r="J329" i="38"/>
  <c r="AK83" i="38"/>
  <c r="F96" i="38"/>
  <c r="H96" i="38" s="1"/>
  <c r="AC133" i="38"/>
  <c r="J457" i="38"/>
  <c r="H542" i="38"/>
  <c r="AC118" i="38"/>
  <c r="AP36" i="38"/>
  <c r="J131" i="38"/>
  <c r="F214" i="38"/>
  <c r="H214" i="38" s="1"/>
  <c r="J260" i="38"/>
  <c r="H54" i="38"/>
  <c r="AK118" i="38"/>
  <c r="H85" i="38"/>
  <c r="H162" i="38"/>
  <c r="AG527" i="38"/>
  <c r="AG118" i="38"/>
  <c r="AO389" i="38"/>
  <c r="F243" i="38"/>
  <c r="J243" i="38" s="1"/>
  <c r="J90" i="38"/>
  <c r="AP117" i="38"/>
  <c r="H466" i="38"/>
  <c r="J528" i="38"/>
  <c r="AM12" i="38"/>
  <c r="AJ12" i="38"/>
  <c r="H163" i="38"/>
  <c r="H338" i="38"/>
  <c r="AK267" i="38"/>
  <c r="AG199" i="38"/>
  <c r="AG190" i="38" s="1"/>
  <c r="AP191" i="38"/>
  <c r="AN222" i="38"/>
  <c r="AG164" i="38"/>
  <c r="AO164" i="38"/>
  <c r="AP224" i="38"/>
  <c r="AC527" i="38"/>
  <c r="AK527" i="38"/>
  <c r="H165" i="38"/>
  <c r="AG312" i="38"/>
  <c r="AP338" i="38"/>
  <c r="AM222" i="38"/>
  <c r="AP206" i="38"/>
  <c r="AO96" i="38"/>
  <c r="AC96" i="38"/>
  <c r="AI12" i="38"/>
  <c r="AK133" i="38"/>
  <c r="AP260" i="38"/>
  <c r="AM106" i="38"/>
  <c r="AI327" i="38"/>
  <c r="AO118" i="38"/>
  <c r="AG509" i="38"/>
  <c r="AP509" i="38" s="1"/>
  <c r="AP119" i="38"/>
  <c r="AP207" i="38"/>
  <c r="AO83" i="38"/>
  <c r="AO223" i="38"/>
  <c r="AC199" i="38"/>
  <c r="AC190" i="38" s="1"/>
  <c r="H191" i="38"/>
  <c r="AO243" i="38"/>
  <c r="AI222" i="38"/>
  <c r="AG398" i="38"/>
  <c r="AE499" i="38"/>
  <c r="AG499" i="38" s="1"/>
  <c r="AK243" i="38"/>
  <c r="AK199" i="38"/>
  <c r="AK190" i="38" s="1"/>
  <c r="F190" i="38"/>
  <c r="J190" i="38" s="1"/>
  <c r="H44" i="38"/>
  <c r="AF106" i="38"/>
  <c r="AP488" i="38"/>
  <c r="AO267" i="38"/>
  <c r="AE222" i="38"/>
  <c r="AP467" i="38"/>
  <c r="AP132" i="38"/>
  <c r="AC89" i="38"/>
  <c r="AO527" i="38"/>
  <c r="AP346" i="38"/>
  <c r="AG83" i="38"/>
  <c r="AI106" i="38"/>
  <c r="AP150" i="38"/>
  <c r="AC83" i="38"/>
  <c r="AG133" i="38"/>
  <c r="AH222" i="38"/>
  <c r="AO199" i="38"/>
  <c r="AO190" i="38" s="1"/>
  <c r="J36" i="38"/>
  <c r="AP313" i="38"/>
  <c r="AP54" i="38"/>
  <c r="AK500"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F222" i="38"/>
  <c r="AP244" i="38"/>
  <c r="H244" i="38"/>
  <c r="J244" i="38"/>
  <c r="H235" i="38"/>
  <c r="AK223" i="38"/>
  <c r="J206" i="38"/>
  <c r="H206" i="38"/>
  <c r="AP200" i="38"/>
  <c r="J213" i="38"/>
  <c r="H213" i="38"/>
  <c r="AN106" i="38"/>
  <c r="E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107" i="38"/>
  <c r="F199" i="38"/>
  <c r="AG13" i="38"/>
  <c r="AD12"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G328" i="38" l="1"/>
  <c r="AP328" i="38" s="1"/>
  <c r="AI566" i="38"/>
  <c r="AH106" i="38"/>
  <c r="AK106" i="38" s="1"/>
  <c r="AD106" i="38"/>
  <c r="AG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P199" i="38"/>
  <c r="AP190" i="38" s="1"/>
  <c r="H243" i="38"/>
  <c r="AP118" i="38"/>
  <c r="AP267" i="38"/>
  <c r="AP527" i="38"/>
  <c r="AP500" i="38"/>
  <c r="J133" i="38"/>
  <c r="AK222" i="38"/>
  <c r="AP89" i="38"/>
  <c r="AO106" i="38"/>
  <c r="AP133" i="38"/>
  <c r="AP83" i="38"/>
  <c r="H190" i="38"/>
  <c r="AO397" i="38"/>
  <c r="H118" i="38"/>
  <c r="AP96" i="38"/>
  <c r="AP526" i="38"/>
  <c r="J541" i="38"/>
  <c r="AP499" i="38"/>
  <c r="AG12"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88" i="27" l="1"/>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21" i="45"/>
  <c r="M21" i="45"/>
  <c r="L21" i="45"/>
  <c r="K21" i="45"/>
  <c r="J21" i="45"/>
  <c r="I21" i="45"/>
  <c r="H21" i="45"/>
  <c r="G21" i="45"/>
  <c r="N15" i="44"/>
  <c r="M15" i="44"/>
  <c r="L15" i="44"/>
  <c r="K15" i="44"/>
  <c r="J15" i="44"/>
  <c r="I15" i="44"/>
  <c r="H15" i="44"/>
  <c r="G15" i="44"/>
  <c r="G22" i="23"/>
  <c r="H22" i="23"/>
  <c r="J22" i="23"/>
  <c r="L22" i="23"/>
  <c r="M22" i="23"/>
  <c r="N22" i="23"/>
  <c r="N22" i="33"/>
  <c r="M22" i="33"/>
  <c r="L22" i="33"/>
  <c r="K22" i="33"/>
  <c r="J22" i="33"/>
  <c r="I22" i="33"/>
  <c r="H22" i="33"/>
  <c r="G22" i="33"/>
  <c r="N35" i="30"/>
  <c r="M35" i="30"/>
  <c r="L35" i="30"/>
  <c r="K35" i="30"/>
  <c r="J35" i="30"/>
  <c r="I35" i="30"/>
  <c r="H35" i="30"/>
  <c r="G35" i="30"/>
  <c r="N25" i="29"/>
  <c r="M25" i="29"/>
  <c r="L25" i="29"/>
  <c r="K25" i="29"/>
  <c r="J25" i="29"/>
  <c r="I25" i="29"/>
  <c r="H25" i="29"/>
  <c r="G25" i="29"/>
  <c r="N55" i="21"/>
  <c r="M55" i="21"/>
  <c r="L55" i="21"/>
  <c r="K55" i="21"/>
  <c r="J55" i="21"/>
  <c r="I55" i="21"/>
  <c r="N36" i="28"/>
  <c r="M36" i="28"/>
  <c r="L36" i="28"/>
  <c r="J36" i="28"/>
  <c r="H36" i="28"/>
  <c r="G36" i="28"/>
  <c r="D77" i="27" l="1"/>
  <c r="G17" i="8"/>
  <c r="G59" i="8"/>
  <c r="G56" i="8"/>
  <c r="G65" i="8"/>
  <c r="D54" i="27" s="1"/>
  <c r="G62" i="8"/>
  <c r="Z15" i="38" l="1"/>
  <c r="D53" i="27"/>
  <c r="D52" i="27"/>
  <c r="AB64" i="38"/>
  <c r="AB47" i="38" s="1"/>
  <c r="D51" i="27"/>
  <c r="AB15" i="38"/>
  <c r="F60" i="8"/>
  <c r="F61" i="8"/>
  <c r="D14" i="38"/>
  <c r="Z14" i="38"/>
  <c r="AC15" i="38" l="1"/>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19" i="42"/>
  <c r="F19" i="42"/>
  <c r="I18" i="42"/>
  <c r="F18" i="42"/>
  <c r="AH390" i="38" s="1"/>
  <c r="I17" i="42"/>
  <c r="F17" i="42"/>
  <c r="AD390" i="38" s="1"/>
  <c r="I16" i="42"/>
  <c r="F16" i="42"/>
  <c r="AF390" i="38" s="1"/>
  <c r="AF389" i="38" s="1"/>
  <c r="AF327" i="38" s="1"/>
  <c r="AF566" i="38" s="1"/>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E404" i="38" s="1"/>
  <c r="E398" i="38" s="1"/>
  <c r="E397" i="38" s="1"/>
  <c r="AD389" i="38" l="1"/>
  <c r="AG390" i="38"/>
  <c r="E390" i="38"/>
  <c r="E389" i="38" s="1"/>
  <c r="AH389" i="38"/>
  <c r="AK389" i="38" s="1"/>
  <c r="AK390" i="38"/>
  <c r="Z390" i="38"/>
  <c r="D390" i="38"/>
  <c r="D404" i="38"/>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P18" i="43"/>
  <c r="Q17" i="43"/>
  <c r="D10" i="40"/>
  <c r="D5" i="40" s="1"/>
  <c r="C9" i="27" s="1"/>
  <c r="J30" i="10"/>
  <c r="D5" i="42" l="1"/>
  <c r="C10" i="27" s="1"/>
  <c r="P20" i="24"/>
  <c r="AG389" i="38"/>
  <c r="F390" i="38"/>
  <c r="D389" i="38"/>
  <c r="AC390" i="38"/>
  <c r="AP390" i="38" s="1"/>
  <c r="Z389" i="38"/>
  <c r="AC389" i="38" s="1"/>
  <c r="AJ397" i="38"/>
  <c r="AJ566" i="38" s="1"/>
  <c r="AK398" i="38"/>
  <c r="AC404" i="38"/>
  <c r="AP404" i="38" s="1"/>
  <c r="Z398" i="38"/>
  <c r="F404" i="38"/>
  <c r="D398" i="38"/>
  <c r="D5" i="43"/>
  <c r="C11" i="27" s="1"/>
  <c r="H32" i="38"/>
  <c r="J32" i="38"/>
  <c r="K18" i="8"/>
  <c r="AP389" i="38" l="1"/>
  <c r="N20" i="24"/>
  <c r="N33" i="24" s="1"/>
  <c r="J20" i="24"/>
  <c r="H20" i="24"/>
  <c r="H33" i="24" s="1"/>
  <c r="L20" i="24"/>
  <c r="F389" i="38"/>
  <c r="D327" i="38"/>
  <c r="H390" i="38"/>
  <c r="J390" i="38"/>
  <c r="Z397" i="38"/>
  <c r="AC397" i="38" s="1"/>
  <c r="AC398" i="38"/>
  <c r="AP398" i="38" s="1"/>
  <c r="F398" i="38"/>
  <c r="D397" i="38"/>
  <c r="F397" i="38" s="1"/>
  <c r="H404" i="38"/>
  <c r="J404" i="38"/>
  <c r="AK397" i="38"/>
  <c r="J389" i="38" l="1"/>
  <c r="H389" i="38"/>
  <c r="H397" i="38"/>
  <c r="J397" i="38"/>
  <c r="H398" i="38"/>
  <c r="J398" i="38"/>
  <c r="AP397" i="38"/>
  <c r="I30" i="10" l="1"/>
  <c r="I29" i="10"/>
  <c r="I28" i="10"/>
  <c r="I27" i="10"/>
  <c r="I26" i="10"/>
  <c r="I25" i="10"/>
  <c r="I24" i="10"/>
  <c r="I23" i="10"/>
  <c r="I22" i="10"/>
  <c r="I21" i="10"/>
  <c r="I20" i="10"/>
  <c r="I19" i="10"/>
  <c r="I18" i="10"/>
  <c r="I17" i="10"/>
  <c r="I17"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AB28" i="38" s="1"/>
  <c r="C54" i="27"/>
  <c r="C53" i="27"/>
  <c r="C52" i="27"/>
  <c r="G17" i="7"/>
  <c r="G18" i="7"/>
  <c r="D171" i="38" s="1"/>
  <c r="J18" i="7"/>
  <c r="G19" i="7"/>
  <c r="J19" i="7"/>
  <c r="F171" i="38" l="1"/>
  <c r="D164" i="38"/>
  <c r="F164" i="38" s="1"/>
  <c r="D225" i="38"/>
  <c r="AA225" i="38"/>
  <c r="AA248" i="38"/>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F58" i="8"/>
  <c r="G58" i="8" s="1"/>
  <c r="C55" i="27"/>
  <c r="D10" i="7"/>
  <c r="AC225" i="38" l="1"/>
  <c r="AA223" i="38"/>
  <c r="AC223" i="38" s="1"/>
  <c r="D5" i="7"/>
  <c r="C4" i="27" s="1"/>
  <c r="P8" i="28"/>
  <c r="F225" i="38"/>
  <c r="D223" i="38"/>
  <c r="J164" i="38"/>
  <c r="H164" i="38"/>
  <c r="J171" i="38"/>
  <c r="H171" i="38"/>
  <c r="AD560" i="38"/>
  <c r="AA243" i="38"/>
  <c r="AC243" i="38" s="1"/>
  <c r="AP243" i="38" s="1"/>
  <c r="F158" i="38"/>
  <c r="D149" i="38"/>
  <c r="D106" i="38" s="1"/>
  <c r="AG225" i="38"/>
  <c r="AD223" i="38"/>
  <c r="AC315" i="38"/>
  <c r="AP315" i="38" s="1"/>
  <c r="AA312" i="38"/>
  <c r="F69" i="38"/>
  <c r="E47" i="38"/>
  <c r="F47" i="38" s="1"/>
  <c r="H47" i="38" s="1"/>
  <c r="AC69" i="38"/>
  <c r="AP69" i="38" s="1"/>
  <c r="F561" i="38"/>
  <c r="AC561" i="38"/>
  <c r="AP561" i="38" s="1"/>
  <c r="Z560" i="38"/>
  <c r="AA560" i="38"/>
  <c r="AC565" i="38"/>
  <c r="AP565" i="38" s="1"/>
  <c r="N34" i="34"/>
  <c r="M34" i="34"/>
  <c r="L34" i="34"/>
  <c r="K34" i="34"/>
  <c r="J34" i="34"/>
  <c r="I34" i="34"/>
  <c r="H34" i="34"/>
  <c r="G34" i="34"/>
  <c r="L33" i="31"/>
  <c r="J33" i="31"/>
  <c r="I33" i="31"/>
  <c r="H33" i="31"/>
  <c r="G33" i="31"/>
  <c r="AA170" i="38"/>
  <c r="AC170" i="38" s="1"/>
  <c r="AP170" i="38" s="1"/>
  <c r="F30" i="10"/>
  <c r="F29" i="10"/>
  <c r="F28" i="10"/>
  <c r="D98" i="27" s="1"/>
  <c r="F27" i="10"/>
  <c r="AL317" i="38" s="1"/>
  <c r="F26" i="10"/>
  <c r="D96" i="27" s="1"/>
  <c r="F25" i="10"/>
  <c r="F24" i="10"/>
  <c r="F23" i="10"/>
  <c r="D93" i="27" s="1"/>
  <c r="F22" i="10"/>
  <c r="F21" i="10"/>
  <c r="D91" i="27" s="1"/>
  <c r="F20" i="10"/>
  <c r="AL366" i="38" s="1"/>
  <c r="AO366" i="38" s="1"/>
  <c r="F19" i="10"/>
  <c r="F18" i="10"/>
  <c r="AH366" i="38" s="1"/>
  <c r="AK366" i="38" s="1"/>
  <c r="F17" i="10"/>
  <c r="AD366" i="38" s="1"/>
  <c r="F24" i="9"/>
  <c r="F23" i="9"/>
  <c r="F22" i="9"/>
  <c r="D72" i="27" s="1"/>
  <c r="F21" i="9"/>
  <c r="D71" i="27" s="1"/>
  <c r="F20" i="9"/>
  <c r="F19" i="9"/>
  <c r="F18" i="9"/>
  <c r="F17" i="9"/>
  <c r="F66" i="8"/>
  <c r="G66" i="8" s="1"/>
  <c r="Z28" i="38" s="1"/>
  <c r="G64" i="8"/>
  <c r="G63" i="8"/>
  <c r="G61" i="8"/>
  <c r="AH64" i="38" s="1"/>
  <c r="T10" i="4"/>
  <c r="T31" i="4" s="1"/>
  <c r="AO317" i="38" l="1"/>
  <c r="AG366" i="38"/>
  <c r="AD345" i="38"/>
  <c r="E385" i="38"/>
  <c r="AL385" i="38"/>
  <c r="AL322" i="38"/>
  <c r="AO322" i="38" s="1"/>
  <c r="E322" i="38"/>
  <c r="F322" i="38" s="1"/>
  <c r="E350" i="38"/>
  <c r="F350" i="38" s="1"/>
  <c r="AE350" i="38"/>
  <c r="AG350" i="38" s="1"/>
  <c r="E349" i="38"/>
  <c r="F349" i="38" s="1"/>
  <c r="AL349" i="38"/>
  <c r="AE348" i="38"/>
  <c r="AL357" i="38"/>
  <c r="D92" i="27"/>
  <c r="E357" i="38"/>
  <c r="F357" i="38" s="1"/>
  <c r="H357" i="38" s="1"/>
  <c r="E366" i="38"/>
  <c r="F366" i="38" s="1"/>
  <c r="J366" i="38" s="1"/>
  <c r="E383" i="38"/>
  <c r="F383" i="38" s="1"/>
  <c r="F385" i="38"/>
  <c r="J349" i="38"/>
  <c r="H349" i="38"/>
  <c r="AB317" i="38"/>
  <c r="AC317" i="38" s="1"/>
  <c r="AP317" i="38" s="1"/>
  <c r="E317" i="38"/>
  <c r="AP225" i="38"/>
  <c r="D222" i="38"/>
  <c r="F223" i="38"/>
  <c r="J225" i="38"/>
  <c r="H225" i="38"/>
  <c r="AA164" i="38"/>
  <c r="AC164" i="38" s="1"/>
  <c r="AP164" i="38" s="1"/>
  <c r="AN348" i="38"/>
  <c r="AO348" i="38" s="1"/>
  <c r="E348" i="38"/>
  <c r="Z366" i="38"/>
  <c r="O34" i="34"/>
  <c r="F106" i="38"/>
  <c r="F149" i="38"/>
  <c r="H158" i="38"/>
  <c r="J158" i="38"/>
  <c r="AB357" i="38"/>
  <c r="AC357" i="38" s="1"/>
  <c r="D100" i="27"/>
  <c r="Z322" i="38"/>
  <c r="D89" i="27"/>
  <c r="AB349" i="38"/>
  <c r="AC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A222" i="38"/>
  <c r="AD222" i="38"/>
  <c r="AG223" i="38"/>
  <c r="AP223" i="38" s="1"/>
  <c r="J69" i="38"/>
  <c r="J47" i="38" s="1"/>
  <c r="H69" i="38"/>
  <c r="J561" i="38"/>
  <c r="H561" i="38"/>
  <c r="D67" i="27"/>
  <c r="AN45" i="38"/>
  <c r="F45" i="38"/>
  <c r="D70" i="27"/>
  <c r="AB14" i="38"/>
  <c r="E14" i="38"/>
  <c r="F14" i="38" s="1"/>
  <c r="D87" i="27"/>
  <c r="Z27" i="38"/>
  <c r="AC27" i="38" s="1"/>
  <c r="AP27" i="38" s="1"/>
  <c r="F27" i="38"/>
  <c r="Z21" i="38"/>
  <c r="D13" i="38"/>
  <c r="C8" i="27"/>
  <c r="D10" i="9"/>
  <c r="P18" i="24" s="1"/>
  <c r="G60" i="8"/>
  <c r="Z64" i="38" s="1"/>
  <c r="F67" i="8"/>
  <c r="G67" i="8" s="1"/>
  <c r="Z29" i="38" s="1"/>
  <c r="D10" i="10"/>
  <c r="P35" i="28" s="1"/>
  <c r="L18" i="24" l="1"/>
  <c r="L33" i="24" s="1"/>
  <c r="J18" i="24"/>
  <c r="J33" i="24" s="1"/>
  <c r="P33" i="24"/>
  <c r="I18" i="27" s="1"/>
  <c r="I23" i="27" s="1"/>
  <c r="N35" i="28"/>
  <c r="J35" i="28"/>
  <c r="L35" i="28"/>
  <c r="AO385" i="38"/>
  <c r="AL383" i="38"/>
  <c r="AO383" i="38" s="1"/>
  <c r="P36" i="28"/>
  <c r="I4" i="27" s="1"/>
  <c r="I14" i="27" s="1"/>
  <c r="I25" i="27" s="1"/>
  <c r="AG348" i="38"/>
  <c r="AE345" i="38"/>
  <c r="AE327" i="38" s="1"/>
  <c r="AE566" i="38" s="1"/>
  <c r="J350" i="38"/>
  <c r="H350" i="38"/>
  <c r="AL312" i="38"/>
  <c r="AO349" i="38"/>
  <c r="AP349" i="38" s="1"/>
  <c r="AL345" i="38"/>
  <c r="AL327" i="38" s="1"/>
  <c r="J322" i="38"/>
  <c r="H322" i="38"/>
  <c r="AG345" i="38"/>
  <c r="AD327" i="38"/>
  <c r="AG327" i="38" s="1"/>
  <c r="D5" i="10"/>
  <c r="C7" i="27" s="1"/>
  <c r="J357" i="38"/>
  <c r="H366" i="38"/>
  <c r="J383" i="38"/>
  <c r="H383" i="38"/>
  <c r="H385" i="38"/>
  <c r="J385" i="38"/>
  <c r="F317" i="38"/>
  <c r="E312" i="38"/>
  <c r="H223" i="38"/>
  <c r="J223" i="38"/>
  <c r="AA106" i="38"/>
  <c r="AN345" i="38"/>
  <c r="AN327" i="38" s="1"/>
  <c r="F348" i="38"/>
  <c r="E345" i="38"/>
  <c r="D12" i="38"/>
  <c r="D566" i="38" s="1"/>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H12" i="38"/>
  <c r="AK47" i="38"/>
  <c r="AC64" i="38"/>
  <c r="AP64" i="38" s="1"/>
  <c r="Z47" i="38"/>
  <c r="AC47" i="38" s="1"/>
  <c r="AG222" i="38"/>
  <c r="D78" i="27"/>
  <c r="H14" i="38"/>
  <c r="J14" i="38"/>
  <c r="AC14" i="38"/>
  <c r="AP14" i="38" s="1"/>
  <c r="J45" i="38"/>
  <c r="H45" i="38"/>
  <c r="AO45" i="38"/>
  <c r="AP45" i="38" s="1"/>
  <c r="AN13" i="38"/>
  <c r="Z13" i="38"/>
  <c r="J27" i="38"/>
  <c r="H27" i="38"/>
  <c r="AO312" i="38" l="1"/>
  <c r="AL222" i="38"/>
  <c r="AD566" i="38"/>
  <c r="AC149" i="38"/>
  <c r="AP149" i="38" s="1"/>
  <c r="Z106" i="38"/>
  <c r="F8" i="27"/>
  <c r="D570" i="38"/>
  <c r="J317" i="38"/>
  <c r="H317" i="38"/>
  <c r="E222" i="38"/>
  <c r="F222" i="38" s="1"/>
  <c r="F312" i="38"/>
  <c r="F345" i="38"/>
  <c r="E327" i="38"/>
  <c r="F327" i="38" s="1"/>
  <c r="J348" i="38"/>
  <c r="H348" i="38"/>
  <c r="AC327" i="38"/>
  <c r="Z222" i="38"/>
  <c r="AC222" i="38" s="1"/>
  <c r="AC312" i="38"/>
  <c r="AP312" i="38" s="1"/>
  <c r="AM327" i="38"/>
  <c r="AM566" i="38" s="1"/>
  <c r="AO345" i="38"/>
  <c r="AK345" i="38"/>
  <c r="AH327" i="38"/>
  <c r="AK327" i="38" s="1"/>
  <c r="AC345" i="38"/>
  <c r="AP350" i="38"/>
  <c r="AP47" i="38"/>
  <c r="AC106" i="38"/>
  <c r="AP106" i="38" s="1"/>
  <c r="Z12" i="38"/>
  <c r="AK12" i="38"/>
  <c r="AN12" i="38"/>
  <c r="AN566" i="38" s="1"/>
  <c r="AO13" i="38"/>
  <c r="AL566" i="38" l="1"/>
  <c r="AO222" i="38"/>
  <c r="AP222" i="38"/>
  <c r="H312" i="38"/>
  <c r="J312" i="38"/>
  <c r="J222" i="38"/>
  <c r="H222" i="38"/>
  <c r="H327" i="38"/>
  <c r="J327" i="38"/>
  <c r="H345" i="38"/>
  <c r="J345" i="38"/>
  <c r="Z566" i="38"/>
  <c r="AH566" i="38"/>
  <c r="AP345" i="38"/>
  <c r="AO327" i="38"/>
  <c r="AP327" i="38" s="1"/>
  <c r="AO12" i="38"/>
  <c r="D5" i="9"/>
  <c r="C6" i="27" s="1"/>
  <c r="C78" i="27"/>
  <c r="T556" i="38" l="1"/>
  <c r="T539" i="38"/>
  <c r="T521" i="38"/>
  <c r="T504" i="38"/>
  <c r="T484" i="38"/>
  <c r="T468" i="38"/>
  <c r="T450" i="38"/>
  <c r="T434" i="38"/>
  <c r="T418"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410"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14"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20" i="38"/>
  <c r="T452" i="38"/>
  <c r="T487" i="38"/>
  <c r="T523" i="38"/>
  <c r="T564" i="38"/>
  <c r="T547" i="38"/>
  <c r="T530" i="38"/>
  <c r="T512" i="38"/>
  <c r="T493" i="38"/>
  <c r="T475" i="38"/>
  <c r="T457" i="38"/>
  <c r="T441" i="38"/>
  <c r="T425" i="38"/>
  <c r="T409" i="38"/>
  <c r="T391" i="38"/>
  <c r="T373" i="38"/>
  <c r="T357" i="38"/>
  <c r="T340" i="38"/>
  <c r="T318" i="38"/>
  <c r="T300" i="38"/>
  <c r="T284" i="38"/>
  <c r="T268" i="38"/>
  <c r="T250" i="38"/>
  <c r="T231" i="38"/>
  <c r="T211" i="38"/>
  <c r="T562" i="38"/>
  <c r="T545" i="38"/>
  <c r="T528" i="38"/>
  <c r="T510" i="38"/>
  <c r="T491" i="38"/>
  <c r="T473" i="38"/>
  <c r="T455" i="38"/>
  <c r="T439" i="38"/>
  <c r="T423" i="38"/>
  <c r="T407" i="38"/>
  <c r="T388" i="38"/>
  <c r="T371" i="38"/>
  <c r="T355" i="38"/>
  <c r="T338" i="38"/>
  <c r="T320" i="38"/>
  <c r="T302" i="38"/>
  <c r="T286" i="38"/>
  <c r="T270" i="38"/>
  <c r="T252" i="38"/>
  <c r="T233" i="38"/>
  <c r="T213" i="38"/>
  <c r="T50" i="38"/>
  <c r="T531" i="38"/>
  <c r="T27"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21" i="38"/>
  <c r="T405" i="38"/>
  <c r="T386" i="38"/>
  <c r="T369" i="38"/>
  <c r="T353" i="38"/>
  <c r="T336" i="38"/>
  <c r="T313" i="38"/>
  <c r="T296" i="38"/>
  <c r="T280" i="38"/>
  <c r="T263" i="38"/>
  <c r="T245" i="38"/>
  <c r="T227" i="38"/>
  <c r="T206" i="38"/>
  <c r="T557" i="38"/>
  <c r="T540" i="38"/>
  <c r="T522" i="38"/>
  <c r="T505" i="38"/>
  <c r="T486" i="38"/>
  <c r="T469" i="38"/>
  <c r="T451" i="38"/>
  <c r="T435" i="38"/>
  <c r="T419" i="38"/>
  <c r="T403" i="38"/>
  <c r="T384" i="38"/>
  <c r="T367" i="38"/>
  <c r="T351" i="38"/>
  <c r="T334" i="38"/>
  <c r="T316" i="38"/>
  <c r="T298" i="38"/>
  <c r="T282" i="38"/>
  <c r="T476" i="38"/>
  <c r="T37" i="38"/>
  <c r="T108" i="38"/>
  <c r="T178" i="38"/>
  <c r="T305" i="38"/>
  <c r="T446" i="38"/>
  <c r="T14" i="38"/>
  <c r="T93" i="38"/>
  <c r="T165" i="38"/>
  <c r="T281" i="38"/>
  <c r="T422" i="38"/>
  <c r="T16" i="38"/>
  <c r="T51" i="38"/>
  <c r="T85" i="38"/>
  <c r="T122" i="38"/>
  <c r="T156" i="38"/>
  <c r="T193" i="38"/>
  <c r="T266" i="38"/>
  <c r="T335" i="38"/>
  <c r="T404" i="38"/>
  <c r="T470" i="38"/>
  <c r="T542" i="38"/>
  <c r="T541" i="38" s="1"/>
  <c r="T538" i="38"/>
  <c r="T503" i="38"/>
  <c r="T466" i="38"/>
  <c r="T433" i="38"/>
  <c r="T401" i="38"/>
  <c r="T365" i="38"/>
  <c r="T332" i="38"/>
  <c r="T292" i="38"/>
  <c r="T258" i="38"/>
  <c r="T220" i="38"/>
  <c r="T553" i="38"/>
  <c r="T518" i="38"/>
  <c r="T481" i="38"/>
  <c r="T447" i="38"/>
  <c r="T415" i="38"/>
  <c r="T379" i="38"/>
  <c r="T347" i="38"/>
  <c r="T310" i="38"/>
  <c r="T278" i="38"/>
  <c r="T256" i="38"/>
  <c r="T229" i="38"/>
  <c r="T204" i="38"/>
  <c r="T22" i="38"/>
  <c r="T40" i="38"/>
  <c r="T57" i="38"/>
  <c r="T74" i="38"/>
  <c r="T92" i="38"/>
  <c r="T111" i="38"/>
  <c r="T128" i="38"/>
  <c r="T145" i="38"/>
  <c r="T163" i="38"/>
  <c r="T181" i="38"/>
  <c r="T205" i="38"/>
  <c r="T244" i="38"/>
  <c r="T279" i="38"/>
  <c r="T311" i="38"/>
  <c r="T348" i="38"/>
  <c r="T380" i="38"/>
  <c r="T416"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12" i="38"/>
  <c r="T478" i="38"/>
  <c r="T550" i="38"/>
  <c r="T534" i="38"/>
  <c r="T497" i="38"/>
  <c r="T462" i="38"/>
  <c r="T429" i="38"/>
  <c r="T395" i="38"/>
  <c r="T361" i="38"/>
  <c r="T326" i="38"/>
  <c r="T288" i="38"/>
  <c r="T254" i="38"/>
  <c r="T216" i="38"/>
  <c r="T549" i="38"/>
  <c r="T514" i="38"/>
  <c r="T477" i="38"/>
  <c r="T443" i="38"/>
  <c r="T411"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350" i="38"/>
  <c r="T490" i="38"/>
  <c r="T34" i="38"/>
  <c r="T68" i="38"/>
  <c r="T103" i="38"/>
  <c r="T139" i="38"/>
  <c r="T175" i="38"/>
  <c r="T230" i="38"/>
  <c r="T299" i="38"/>
  <c r="T368" i="38"/>
  <c r="T436" i="38"/>
  <c r="T506" i="38"/>
  <c r="T555" i="38"/>
  <c r="T520" i="38"/>
  <c r="T483" i="38"/>
  <c r="T449" i="38"/>
  <c r="T417"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413"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08" i="38"/>
  <c r="T440" i="38"/>
  <c r="T474" i="38"/>
  <c r="T511" i="38"/>
  <c r="T546" i="38"/>
  <c r="T356" i="38"/>
  <c r="T424" i="38"/>
  <c r="T492" i="38"/>
  <c r="T563" i="38"/>
  <c r="L14" i="38"/>
  <c r="P14" i="38"/>
  <c r="U14" i="38"/>
  <c r="Y14"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K14" i="38"/>
  <c r="O14" i="38"/>
  <c r="S14" i="38"/>
  <c r="X14"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N14" i="38"/>
  <c r="W14"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R14"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O15" i="38"/>
  <c r="P15" i="38"/>
  <c r="V15" i="38"/>
  <c r="Q162" i="38"/>
  <c r="P29" i="38"/>
  <c r="P64" i="38"/>
  <c r="N15" i="38"/>
  <c r="S15" i="38"/>
  <c r="U15" i="38"/>
  <c r="P162" i="38"/>
  <c r="W29" i="38"/>
  <c r="W64" i="38"/>
  <c r="R15" i="38"/>
  <c r="X15" i="38"/>
  <c r="M15" i="38"/>
  <c r="W162" i="38"/>
  <c r="Q29" i="38"/>
  <c r="Q64" i="38"/>
  <c r="W15" i="38"/>
  <c r="L15" i="38"/>
  <c r="Q15" i="38"/>
  <c r="Y15" i="38"/>
  <c r="K15" i="38"/>
  <c r="P248" i="38"/>
  <c r="Q225" i="38"/>
  <c r="P171" i="38"/>
  <c r="P315" i="38"/>
  <c r="Q248" i="38"/>
  <c r="P225" i="38"/>
  <c r="Q171" i="38"/>
  <c r="Q315" i="38"/>
  <c r="T322" i="38"/>
  <c r="P322" i="38"/>
  <c r="Q322" i="38"/>
  <c r="W322" i="38"/>
  <c r="P28" i="38"/>
  <c r="W28"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V29"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K403" i="38"/>
  <c r="Y488" i="38"/>
  <c r="N469" i="38"/>
  <c r="X458" i="38"/>
  <c r="S457" i="38"/>
  <c r="V344" i="38"/>
  <c r="R338" i="38"/>
  <c r="M335" i="38"/>
  <c r="L395" i="38"/>
  <c r="U346" i="38"/>
  <c r="K339" i="38"/>
  <c r="Y234" i="38"/>
  <c r="N313" i="38"/>
  <c r="X244" i="38"/>
  <c r="S224" i="38"/>
  <c r="V200" i="38"/>
  <c r="V199" i="38" s="1"/>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V28"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L501" i="38"/>
  <c r="X498" i="38"/>
  <c r="S488" i="38"/>
  <c r="V466" i="38"/>
  <c r="R458" i="38"/>
  <c r="M457" i="38"/>
  <c r="O344" i="38"/>
  <c r="L338" i="38"/>
  <c r="U330" i="38"/>
  <c r="Y390" i="38"/>
  <c r="N346" i="38"/>
  <c r="X329" i="38"/>
  <c r="S234" i="38"/>
  <c r="V268" i="38"/>
  <c r="R244" i="38"/>
  <c r="M224" i="38"/>
  <c r="O200" i="38"/>
  <c r="O199" i="38" s="1"/>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U199" i="38" s="1"/>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X199" i="38" s="1"/>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N27" i="38"/>
  <c r="D38" i="27"/>
  <c r="D55" i="27" s="1"/>
  <c r="F19" i="8"/>
  <c r="G19" i="8" s="1"/>
  <c r="AB29" i="38" s="1"/>
  <c r="F18" i="8"/>
  <c r="G18" i="8" s="1"/>
  <c r="W199" i="38" l="1"/>
  <c r="Q199" i="38"/>
  <c r="T199" i="38"/>
  <c r="Y199" i="38"/>
  <c r="R199" i="38"/>
  <c r="P199" i="38"/>
  <c r="K223" i="38"/>
  <c r="K191" i="38"/>
  <c r="S199" i="38"/>
  <c r="N199" i="38"/>
  <c r="K199" i="38"/>
  <c r="L199" i="38"/>
  <c r="M199" i="38"/>
  <c r="AA28" i="38"/>
  <c r="AC28" i="38" s="1"/>
  <c r="AP28" i="38" s="1"/>
  <c r="E28" i="38"/>
  <c r="F28" i="38" s="1"/>
  <c r="T29" i="38"/>
  <c r="T28" i="38"/>
  <c r="S485" i="38"/>
  <c r="K485" i="38"/>
  <c r="T243" i="38"/>
  <c r="T345" i="38"/>
  <c r="T164" i="38"/>
  <c r="Q243" i="38"/>
  <c r="Q149" i="38"/>
  <c r="W164" i="38"/>
  <c r="T223" i="38"/>
  <c r="Q13" i="38"/>
  <c r="T47" i="38"/>
  <c r="P260" i="38"/>
  <c r="W214" i="38"/>
  <c r="Q89" i="38"/>
  <c r="T459" i="38"/>
  <c r="T235" i="38"/>
  <c r="T389" i="38"/>
  <c r="T485" i="38"/>
  <c r="W389" i="38"/>
  <c r="Q485" i="38"/>
  <c r="W383" i="38"/>
  <c r="W133" i="38"/>
  <c r="W509" i="38"/>
  <c r="P328" i="38"/>
  <c r="P83" i="38"/>
  <c r="Q191" i="38"/>
  <c r="Q509" i="38"/>
  <c r="W467" i="38"/>
  <c r="Q107" i="38"/>
  <c r="Q133" i="38"/>
  <c r="P383" i="38"/>
  <c r="Q398" i="38"/>
  <c r="T489" i="38"/>
  <c r="T191" i="38"/>
  <c r="T190" i="38" s="1"/>
  <c r="T133" i="38"/>
  <c r="T527" i="38"/>
  <c r="T526" i="38" s="1"/>
  <c r="W243" i="38"/>
  <c r="W13" i="38"/>
  <c r="Q312" i="38"/>
  <c r="Q164" i="38"/>
  <c r="P164" i="38"/>
  <c r="Q47" i="38"/>
  <c r="P149" i="38"/>
  <c r="P47" i="38"/>
  <c r="W207" i="38"/>
  <c r="W485" i="38"/>
  <c r="P96" i="38"/>
  <c r="P207" i="38"/>
  <c r="P345" i="38"/>
  <c r="W500" i="38"/>
  <c r="P107" i="38"/>
  <c r="P467" i="38"/>
  <c r="Q527" i="38"/>
  <c r="Q526" i="38" s="1"/>
  <c r="W267" i="38"/>
  <c r="W489" i="38"/>
  <c r="W560" i="38"/>
  <c r="P191" i="38"/>
  <c r="P190" i="38" s="1"/>
  <c r="Q118" i="38"/>
  <c r="P214" i="38"/>
  <c r="Q267" i="38"/>
  <c r="Q328" i="38"/>
  <c r="Q345" i="38"/>
  <c r="P500" i="38"/>
  <c r="P489" i="38"/>
  <c r="P560" i="38"/>
  <c r="T500" i="38"/>
  <c r="T214" i="38"/>
  <c r="T312" i="38"/>
  <c r="W223" i="38"/>
  <c r="P13" i="38"/>
  <c r="P312" i="38"/>
  <c r="P223" i="38"/>
  <c r="Q223" i="38"/>
  <c r="T149" i="38"/>
  <c r="W527" i="38"/>
  <c r="W526" i="38" s="1"/>
  <c r="W260" i="38"/>
  <c r="P118" i="38"/>
  <c r="P389" i="38"/>
  <c r="W83" i="38"/>
  <c r="W459" i="38"/>
  <c r="Q214" i="38"/>
  <c r="W118" i="38"/>
  <c r="W107" i="38"/>
  <c r="P235" i="38"/>
  <c r="P89" i="38"/>
  <c r="W89" i="38"/>
  <c r="W235" i="38"/>
  <c r="Q83" i="38"/>
  <c r="P459" i="38"/>
  <c r="Q260" i="38"/>
  <c r="Q389" i="38"/>
  <c r="Q383" i="38"/>
  <c r="Q459" i="38"/>
  <c r="P485" i="38"/>
  <c r="T260" i="38"/>
  <c r="T398" i="38"/>
  <c r="T207" i="38"/>
  <c r="T89" i="38"/>
  <c r="T107" i="38"/>
  <c r="T267" i="38"/>
  <c r="T560" i="38"/>
  <c r="T118" i="38"/>
  <c r="T328" i="38"/>
  <c r="T467" i="38"/>
  <c r="W312" i="38"/>
  <c r="P243" i="38"/>
  <c r="W149" i="38"/>
  <c r="W47" i="38"/>
  <c r="W96" i="38"/>
  <c r="W191" i="38"/>
  <c r="W190" i="38" s="1"/>
  <c r="P267" i="38"/>
  <c r="W398" i="38"/>
  <c r="P133" i="38"/>
  <c r="Q500" i="38"/>
  <c r="W328" i="38"/>
  <c r="W345" i="38"/>
  <c r="Q96" i="38"/>
  <c r="Q207" i="38"/>
  <c r="P398" i="38"/>
  <c r="Q235" i="38"/>
  <c r="Q467" i="38"/>
  <c r="P509" i="38"/>
  <c r="P527" i="38"/>
  <c r="P526" i="38" s="1"/>
  <c r="Q489" i="38"/>
  <c r="Q560" i="38"/>
  <c r="T96" i="38"/>
  <c r="T383" i="38"/>
  <c r="T83" i="38"/>
  <c r="T509" i="38"/>
  <c r="O560" i="38"/>
  <c r="Y28" i="38"/>
  <c r="Y29" i="38"/>
  <c r="O485" i="38"/>
  <c r="O13" i="38"/>
  <c r="R13" i="38"/>
  <c r="S13" i="38"/>
  <c r="X13" i="38"/>
  <c r="L13" i="38"/>
  <c r="V13" i="38"/>
  <c r="M13" i="38"/>
  <c r="N13" i="38"/>
  <c r="U13" i="38"/>
  <c r="V485" i="38"/>
  <c r="S500" i="38"/>
  <c r="K467" i="38"/>
  <c r="Y467" i="38"/>
  <c r="U467" i="38"/>
  <c r="R467" i="38"/>
  <c r="N467" i="38"/>
  <c r="Y485" i="38"/>
  <c r="S489" i="38"/>
  <c r="X467" i="38"/>
  <c r="L500" i="38"/>
  <c r="O467" i="38"/>
  <c r="O527" i="38"/>
  <c r="O526" i="38" s="1"/>
  <c r="Y560" i="38"/>
  <c r="X485" i="38"/>
  <c r="S459" i="38"/>
  <c r="K489" i="38"/>
  <c r="V467" i="38"/>
  <c r="AC29" i="38"/>
  <c r="AP29" i="38" s="1"/>
  <c r="AB13" i="38"/>
  <c r="AB12" i="38" s="1"/>
  <c r="AB566" i="38" s="1"/>
  <c r="K28" i="38"/>
  <c r="K29" i="38"/>
  <c r="U560" i="38"/>
  <c r="U459" i="38"/>
  <c r="V489" i="38"/>
  <c r="S467" i="38"/>
  <c r="N489" i="38"/>
  <c r="N500" i="38"/>
  <c r="S560" i="38"/>
  <c r="V459" i="38"/>
  <c r="Y500" i="38"/>
  <c r="R500" i="38"/>
  <c r="R560" i="38"/>
  <c r="M467" i="38"/>
  <c r="X560" i="38"/>
  <c r="U489" i="38"/>
  <c r="N560" i="38"/>
  <c r="V500" i="38"/>
  <c r="X500" i="38"/>
  <c r="X459" i="38"/>
  <c r="L467" i="38"/>
  <c r="M560" i="38"/>
  <c r="O500" i="38"/>
  <c r="U527" i="38"/>
  <c r="U526" i="38" s="1"/>
  <c r="V527" i="38"/>
  <c r="V526" i="38" s="1"/>
  <c r="L459" i="38"/>
  <c r="R489" i="38"/>
  <c r="U485" i="38"/>
  <c r="U500" i="38"/>
  <c r="Y527" i="38"/>
  <c r="Y526" i="38" s="1"/>
  <c r="K312" i="38"/>
  <c r="Y389" i="38"/>
  <c r="N83" i="38"/>
  <c r="N214" i="38"/>
  <c r="M191" i="38"/>
  <c r="M190" i="38" s="1"/>
  <c r="X214" i="38"/>
  <c r="K118" i="38"/>
  <c r="X207" i="38"/>
  <c r="M312" i="38"/>
  <c r="X389" i="38"/>
  <c r="R485" i="38"/>
  <c r="Y164" i="38"/>
  <c r="X489" i="38"/>
  <c r="O207" i="38"/>
  <c r="N485" i="38"/>
  <c r="Y191" i="38"/>
  <c r="Y190" i="38" s="1"/>
  <c r="M489" i="38"/>
  <c r="O223" i="38"/>
  <c r="M459" i="38"/>
  <c r="L527" i="38"/>
  <c r="L526" i="38" s="1"/>
  <c r="L214" i="38"/>
  <c r="V243" i="38"/>
  <c r="R191" i="38"/>
  <c r="R190" i="38" s="1"/>
  <c r="N312" i="38"/>
  <c r="U83" i="38"/>
  <c r="V560" i="38"/>
  <c r="Y489" i="38"/>
  <c r="L560" i="38"/>
  <c r="M207" i="38"/>
  <c r="N459" i="38"/>
  <c r="M527" i="38"/>
  <c r="M526" i="38" s="1"/>
  <c r="X527" i="38"/>
  <c r="X526" i="38" s="1"/>
  <c r="K500" i="38"/>
  <c r="N207" i="38"/>
  <c r="O459" i="38"/>
  <c r="N527" i="38"/>
  <c r="N526" i="38" s="1"/>
  <c r="R312" i="38"/>
  <c r="Y398" i="38"/>
  <c r="R509" i="38"/>
  <c r="L312" i="38"/>
  <c r="M223" i="38"/>
  <c r="L485" i="38"/>
  <c r="S312" i="38"/>
  <c r="R527" i="38"/>
  <c r="R526" i="38" s="1"/>
  <c r="L489" i="38"/>
  <c r="S527" i="38"/>
  <c r="S526" i="38" s="1"/>
  <c r="M485" i="38"/>
  <c r="V398" i="38"/>
  <c r="U328" i="38"/>
  <c r="S191" i="38"/>
  <c r="S190" i="38" s="1"/>
  <c r="Y207" i="38"/>
  <c r="S345" i="38"/>
  <c r="V267" i="38"/>
  <c r="V345" i="38"/>
  <c r="R459" i="38"/>
  <c r="K527" i="38"/>
  <c r="K526" i="38" s="1"/>
  <c r="K459" i="38"/>
  <c r="M500" i="38"/>
  <c r="Y459" i="38"/>
  <c r="O489" i="38"/>
  <c r="S383" i="38"/>
  <c r="L118" i="38"/>
  <c r="V149" i="38"/>
  <c r="O243" i="38"/>
  <c r="S89" i="38"/>
  <c r="L191" i="38"/>
  <c r="L190" i="38" s="1"/>
  <c r="U345" i="38"/>
  <c r="V260" i="38"/>
  <c r="Y223" i="38"/>
  <c r="R383" i="38"/>
  <c r="U47" i="38"/>
  <c r="O83" i="38"/>
  <c r="Y149" i="38"/>
  <c r="R389" i="38"/>
  <c r="L267" i="38"/>
  <c r="R133" i="38"/>
  <c r="M107" i="38"/>
  <c r="S118" i="38"/>
  <c r="M214" i="38"/>
  <c r="K207" i="38"/>
  <c r="R398" i="38"/>
  <c r="R96" i="38"/>
  <c r="N383" i="38"/>
  <c r="L83" i="38"/>
  <c r="O312" i="38"/>
  <c r="K398" i="38"/>
  <c r="Y89" i="38"/>
  <c r="O164" i="38"/>
  <c r="R89" i="38"/>
  <c r="N389" i="38"/>
  <c r="X223" i="38"/>
  <c r="L243" i="38"/>
  <c r="K260" i="38"/>
  <c r="S509" i="38"/>
  <c r="K383" i="38"/>
  <c r="Y383" i="38"/>
  <c r="L509" i="38"/>
  <c r="M509" i="38"/>
  <c r="U118" i="38"/>
  <c r="K133" i="38"/>
  <c r="U243" i="38"/>
  <c r="X89" i="38"/>
  <c r="X107" i="38"/>
  <c r="V83" i="38"/>
  <c r="U164" i="38"/>
  <c r="R267" i="38"/>
  <c r="S107" i="38"/>
  <c r="K267" i="38"/>
  <c r="V214" i="38"/>
  <c r="S207" i="38"/>
  <c r="R149" i="38"/>
  <c r="X47" i="38"/>
  <c r="X96" i="38"/>
  <c r="K560" i="38"/>
  <c r="K243" i="38"/>
  <c r="N223" i="38"/>
  <c r="V89" i="38"/>
  <c r="N191" i="38"/>
  <c r="V389" i="38"/>
  <c r="M133" i="38"/>
  <c r="X164" i="38"/>
  <c r="X328" i="38"/>
  <c r="M96" i="38"/>
  <c r="N96" i="38"/>
  <c r="O96" i="38"/>
  <c r="S243" i="38"/>
  <c r="U149" i="38"/>
  <c r="O133" i="38"/>
  <c r="O118" i="38"/>
  <c r="K214" i="38"/>
  <c r="M267" i="38"/>
  <c r="X345" i="38"/>
  <c r="O191" i="38"/>
  <c r="O190" i="38" s="1"/>
  <c r="M398" i="38"/>
  <c r="N133" i="38"/>
  <c r="Y83" i="38"/>
  <c r="R83" i="38"/>
  <c r="O235" i="38"/>
  <c r="N243" i="38"/>
  <c r="N164" i="38"/>
  <c r="V312" i="38"/>
  <c r="O398" i="38"/>
  <c r="R107" i="38"/>
  <c r="N149" i="38"/>
  <c r="L207" i="38"/>
  <c r="V223" i="38"/>
  <c r="L89" i="38"/>
  <c r="X118" i="38"/>
  <c r="R214" i="38"/>
  <c r="N267" i="38"/>
  <c r="L389" i="38"/>
  <c r="M164" i="38"/>
  <c r="X191" i="38"/>
  <c r="X190" i="38" s="1"/>
  <c r="U312" i="38"/>
  <c r="N398" i="38"/>
  <c r="R260" i="38"/>
  <c r="Y267" i="38"/>
  <c r="M89" i="38"/>
  <c r="Y214" i="38"/>
  <c r="O267" i="38"/>
  <c r="S389" i="38"/>
  <c r="N47" i="38"/>
  <c r="K83" i="38"/>
  <c r="Y47" i="38"/>
  <c r="V235" i="38"/>
  <c r="M383" i="38"/>
  <c r="Y235" i="38"/>
  <c r="U383" i="38"/>
  <c r="O509" i="38"/>
  <c r="R223" i="38"/>
  <c r="X243" i="38"/>
  <c r="O47" i="38"/>
  <c r="S83" i="38"/>
  <c r="R164" i="38"/>
  <c r="L107" i="38"/>
  <c r="R118" i="38"/>
  <c r="X398" i="38"/>
  <c r="N89" i="38"/>
  <c r="U214" i="38"/>
  <c r="X133" i="38"/>
  <c r="K149" i="38"/>
  <c r="Y118" i="38"/>
  <c r="S214" i="38"/>
  <c r="M389" i="38"/>
  <c r="V47" i="38"/>
  <c r="S47" i="38"/>
  <c r="U389" i="38"/>
  <c r="U107" i="38"/>
  <c r="N118" i="38"/>
  <c r="V207" i="38"/>
  <c r="Y243" i="38"/>
  <c r="L133" i="38"/>
  <c r="V164" i="38"/>
  <c r="L223" i="38"/>
  <c r="V328" i="38"/>
  <c r="M118" i="38"/>
  <c r="X149" i="38"/>
  <c r="U207" i="38"/>
  <c r="R243" i="38"/>
  <c r="K47" i="38"/>
  <c r="V107" i="38"/>
  <c r="K345" i="38"/>
  <c r="R207" i="38"/>
  <c r="K107" i="38"/>
  <c r="M149" i="38"/>
  <c r="U223" i="38"/>
  <c r="U191" i="38"/>
  <c r="U190" i="38" s="1"/>
  <c r="L398" i="38"/>
  <c r="S133" i="38"/>
  <c r="S223" i="38"/>
  <c r="S96" i="38"/>
  <c r="U96" i="38"/>
  <c r="L47" i="38"/>
  <c r="V96" i="38"/>
  <c r="L96" i="38"/>
  <c r="O89" i="38"/>
  <c r="L345" i="38"/>
  <c r="V133" i="38"/>
  <c r="S328" i="38"/>
  <c r="K89" i="38"/>
  <c r="V118" i="38"/>
  <c r="O214" i="38"/>
  <c r="S267" i="38"/>
  <c r="K389" i="38"/>
  <c r="L164" i="38"/>
  <c r="V191" i="38"/>
  <c r="V190" i="38" s="1"/>
  <c r="Y312" i="38"/>
  <c r="S398" i="38"/>
  <c r="U133" i="38"/>
  <c r="X83" i="38"/>
  <c r="O389" i="38"/>
  <c r="Y107" i="38"/>
  <c r="U267" i="38"/>
  <c r="S164" i="38"/>
  <c r="U398" i="38"/>
  <c r="M83" i="38"/>
  <c r="R235" i="38"/>
  <c r="Y260" i="38"/>
  <c r="U260" i="38"/>
  <c r="K235" i="38"/>
  <c r="O260" i="38"/>
  <c r="U235" i="38"/>
  <c r="N235" i="38"/>
  <c r="N260" i="38"/>
  <c r="M235" i="38"/>
  <c r="X260" i="38"/>
  <c r="U509" i="38"/>
  <c r="X509" i="38"/>
  <c r="Y509" i="38"/>
  <c r="N509" i="38"/>
  <c r="M47" i="38"/>
  <c r="O107" i="38"/>
  <c r="S149" i="38"/>
  <c r="M243" i="38"/>
  <c r="K164" i="38"/>
  <c r="X312" i="38"/>
  <c r="Y133" i="38"/>
  <c r="N107" i="38"/>
  <c r="L149" i="38"/>
  <c r="Y96" i="38"/>
  <c r="R47" i="38"/>
  <c r="U89" i="38"/>
  <c r="X267" i="38"/>
  <c r="O149" i="38"/>
  <c r="K96" i="38"/>
  <c r="X235" i="38"/>
  <c r="S235" i="38"/>
  <c r="S260" i="38"/>
  <c r="L235" i="38"/>
  <c r="M260" i="38"/>
  <c r="O383" i="38"/>
  <c r="L260" i="38"/>
  <c r="V383" i="38"/>
  <c r="L383" i="38"/>
  <c r="K509" i="38"/>
  <c r="X383" i="38"/>
  <c r="V509" i="38"/>
  <c r="AA21" i="38"/>
  <c r="D10" i="8"/>
  <c r="D5" i="8" s="1"/>
  <c r="C5" i="27" s="1"/>
  <c r="C15" i="27" s="1"/>
  <c r="K190" i="38" l="1"/>
  <c r="N190" i="38"/>
  <c r="Q190" i="38"/>
  <c r="K106" i="38"/>
  <c r="W499" i="38"/>
  <c r="K222" i="38"/>
  <c r="J28" i="38"/>
  <c r="H28" i="38"/>
  <c r="W106" i="38"/>
  <c r="T327" i="38"/>
  <c r="T13" i="38"/>
  <c r="T12" i="38" s="1"/>
  <c r="Q499" i="38"/>
  <c r="P397" i="38"/>
  <c r="T222" i="38"/>
  <c r="T106" i="38"/>
  <c r="P12" i="38"/>
  <c r="Q12" i="38"/>
  <c r="W397" i="38"/>
  <c r="Q397" i="38"/>
  <c r="W327" i="38"/>
  <c r="P222" i="38"/>
  <c r="P499" i="38"/>
  <c r="Q222" i="38"/>
  <c r="P327" i="38"/>
  <c r="T499" i="38"/>
  <c r="W12" i="38"/>
  <c r="T397" i="38"/>
  <c r="W222" i="38"/>
  <c r="Q327" i="38"/>
  <c r="P106" i="38"/>
  <c r="Q106" i="38"/>
  <c r="Y13" i="38"/>
  <c r="Y12" i="38" s="1"/>
  <c r="K13" i="38"/>
  <c r="K12" i="38" s="1"/>
  <c r="X12" i="38"/>
  <c r="U12" i="38"/>
  <c r="V12" i="38"/>
  <c r="S12" i="38"/>
  <c r="M12" i="38"/>
  <c r="L12" i="38"/>
  <c r="R12" i="38"/>
  <c r="N12" i="38"/>
  <c r="O12" i="38"/>
  <c r="S499" i="38"/>
  <c r="L499" i="38"/>
  <c r="L328" i="38"/>
  <c r="L327" i="38" s="1"/>
  <c r="K328" i="38"/>
  <c r="K327" i="38" s="1"/>
  <c r="O328" i="38"/>
  <c r="M328" i="38"/>
  <c r="Y328" i="38"/>
  <c r="N328" i="38"/>
  <c r="R328" i="38"/>
  <c r="N345" i="38"/>
  <c r="O345" i="38"/>
  <c r="M345" i="38"/>
  <c r="R345" i="38"/>
  <c r="Y345" i="38"/>
  <c r="Y327" i="38" s="1"/>
  <c r="S397" i="38"/>
  <c r="S106" i="38"/>
  <c r="X106" i="38"/>
  <c r="R106" i="38"/>
  <c r="K499" i="38"/>
  <c r="O106" i="38"/>
  <c r="V106" i="38"/>
  <c r="N106" i="38"/>
  <c r="Y106" i="38"/>
  <c r="N499" i="38"/>
  <c r="L106" i="38"/>
  <c r="U106" i="38"/>
  <c r="M106" i="38"/>
  <c r="U397" i="38"/>
  <c r="R499" i="38"/>
  <c r="U499" i="38"/>
  <c r="X397" i="38"/>
  <c r="Y397" i="38"/>
  <c r="K397" i="38"/>
  <c r="V397" i="38"/>
  <c r="S327" i="38"/>
  <c r="V499" i="38"/>
  <c r="M397" i="38"/>
  <c r="Y499" i="38"/>
  <c r="O499" i="38"/>
  <c r="X499" i="38"/>
  <c r="N397" i="38"/>
  <c r="R397" i="38"/>
  <c r="L397" i="38"/>
  <c r="M499" i="38"/>
  <c r="O397" i="38"/>
  <c r="U327" i="38"/>
  <c r="V222" i="38"/>
  <c r="M222" i="38"/>
  <c r="Y222" i="38"/>
  <c r="O222" i="38"/>
  <c r="X222" i="38"/>
  <c r="S222" i="38"/>
  <c r="U222" i="38"/>
  <c r="V327" i="38"/>
  <c r="R222" i="38"/>
  <c r="L222" i="38"/>
  <c r="N222" i="38"/>
  <c r="X327" i="38"/>
  <c r="F21" i="38"/>
  <c r="E13" i="38"/>
  <c r="AC21" i="38"/>
  <c r="AP21" i="38" s="1"/>
  <c r="AA13" i="38"/>
  <c r="F560" i="38"/>
  <c r="L566" i="38" l="1"/>
  <c r="K566" i="38"/>
  <c r="T566" i="38"/>
  <c r="W566" i="38"/>
  <c r="Q566" i="38"/>
  <c r="P566" i="38"/>
  <c r="S566" i="38"/>
  <c r="X566" i="38"/>
  <c r="Y566" i="38"/>
  <c r="U566" i="38"/>
  <c r="V566" i="38"/>
  <c r="N327" i="38"/>
  <c r="N566" i="38" s="1"/>
  <c r="O327" i="38"/>
  <c r="O566" i="38" s="1"/>
  <c r="R327" i="38"/>
  <c r="R566" i="38" s="1"/>
  <c r="M327" i="38"/>
  <c r="M566" i="38" s="1"/>
  <c r="AA12" i="38"/>
  <c r="AA566" i="38" s="1"/>
  <c r="AC13" i="38"/>
  <c r="AP13" i="38" s="1"/>
  <c r="E12" i="38"/>
  <c r="E566" i="38" s="1"/>
  <c r="F9" i="27" s="1"/>
  <c r="F13" i="38"/>
  <c r="J21" i="38"/>
  <c r="H21" i="38"/>
  <c r="H560" i="38"/>
  <c r="AC12" i="38" l="1"/>
  <c r="AP12" i="38" s="1"/>
  <c r="F12" i="38"/>
  <c r="J12" i="38" s="1"/>
  <c r="F566" i="38"/>
  <c r="F10" i="27" s="1"/>
  <c r="F18" i="27" s="1"/>
  <c r="J13" i="38"/>
  <c r="H13" i="38"/>
  <c r="J560" i="38"/>
  <c r="H12" i="38" l="1"/>
  <c r="H566" i="38"/>
  <c r="J566" i="38"/>
  <c r="AC560" i="38" l="1"/>
  <c r="AC566" i="38" l="1"/>
  <c r="AG560" i="38" l="1"/>
  <c r="AG566" i="38" l="1"/>
  <c r="AK560" i="38" l="1"/>
  <c r="AK566" i="38" l="1"/>
  <c r="AO560" i="38" l="1"/>
  <c r="AP560" i="38" s="1"/>
  <c r="AO566" i="38" l="1"/>
  <c r="AP566" i="38" s="1"/>
  <c r="AP572"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UNAH-84</author>
  </authors>
  <commentList>
    <comment ref="Q29" authorId="0">
      <text>
        <r>
          <rPr>
            <b/>
            <sz val="9"/>
            <color indexed="81"/>
            <rFont val="Tahoma"/>
            <family val="2"/>
          </rPr>
          <t>UNAH-84:</t>
        </r>
        <r>
          <rPr>
            <sz val="9"/>
            <color indexed="81"/>
            <rFont val="Tahoma"/>
            <family val="2"/>
          </rPr>
          <t xml:space="preserve">
Relacionados con DIE y CRA</t>
        </r>
      </text>
    </comment>
    <comment ref="Q30" authorId="0">
      <text>
        <r>
          <rPr>
            <b/>
            <sz val="9"/>
            <color indexed="81"/>
            <rFont val="Tahoma"/>
            <family val="2"/>
          </rPr>
          <t>UNAH-84:</t>
        </r>
        <r>
          <rPr>
            <sz val="9"/>
            <color indexed="81"/>
            <rFont val="Tahoma"/>
            <family val="2"/>
          </rPr>
          <t xml:space="preserve">
Relacionados con DIE y CRA</t>
        </r>
      </text>
    </comment>
    <comment ref="Q31" authorId="0">
      <text>
        <r>
          <rPr>
            <b/>
            <sz val="9"/>
            <color indexed="81"/>
            <rFont val="Tahoma"/>
            <family val="2"/>
          </rPr>
          <t>UNAH-84:</t>
        </r>
        <r>
          <rPr>
            <sz val="9"/>
            <color indexed="81"/>
            <rFont val="Tahoma"/>
            <family val="2"/>
          </rPr>
          <t xml:space="preserve">
Relacionados con DIE y CRA</t>
        </r>
      </text>
    </comment>
  </commentList>
</comments>
</file>

<file path=xl/comments3.xml><?xml version="1.0" encoding="utf-8"?>
<comments xmlns="http://schemas.openxmlformats.org/spreadsheetml/2006/main">
  <authors>
    <author>UNAH-84</author>
  </authors>
  <commentList>
    <comment ref="F32" authorId="0">
      <text>
        <r>
          <rPr>
            <b/>
            <sz val="9"/>
            <color indexed="81"/>
            <rFont val="Tahoma"/>
            <family val="2"/>
          </rPr>
          <t>UNAH-84:</t>
        </r>
        <r>
          <rPr>
            <sz val="9"/>
            <color indexed="81"/>
            <rFont val="Tahoma"/>
            <family val="2"/>
          </rPr>
          <t xml:space="preserve">
Presupuesto asignado en las semanas departamentales</t>
        </r>
      </text>
    </comment>
  </commentList>
</comments>
</file>

<file path=xl/comments4.xml><?xml version="1.0" encoding="utf-8"?>
<comments xmlns="http://schemas.openxmlformats.org/spreadsheetml/2006/main">
  <authors>
    <author>UNAH-84</author>
  </authors>
  <commentList>
    <comment ref="F13" authorId="0">
      <text>
        <r>
          <rPr>
            <b/>
            <sz val="9"/>
            <color indexed="81"/>
            <rFont val="Tahoma"/>
            <family val="2"/>
          </rPr>
          <t>UNAH-84:</t>
        </r>
        <r>
          <rPr>
            <sz val="9"/>
            <color indexed="81"/>
            <rFont val="Tahoma"/>
            <family val="2"/>
          </rPr>
          <t xml:space="preserve">
Recursos establecidos en Docencia y Profesorado</t>
        </r>
      </text>
    </comment>
  </commentList>
</comments>
</file>

<file path=xl/comments5.xml><?xml version="1.0" encoding="utf-8"?>
<comments xmlns="http://schemas.openxmlformats.org/spreadsheetml/2006/main">
  <authors>
    <author>UNAH-84</author>
  </authors>
  <commentList>
    <comment ref="D14" authorId="0">
      <text>
        <r>
          <rPr>
            <b/>
            <sz val="9"/>
            <color indexed="81"/>
            <rFont val="Tahoma"/>
            <family val="2"/>
          </rPr>
          <t>UNAH-84:</t>
        </r>
        <r>
          <rPr>
            <sz val="9"/>
            <color indexed="81"/>
            <rFont val="Tahoma"/>
            <family val="2"/>
          </rPr>
          <t xml:space="preserve">
Incluir taller de planificación (2)
</t>
        </r>
      </text>
    </comment>
  </commentList>
</comments>
</file>

<file path=xl/sharedStrings.xml><?xml version="1.0" encoding="utf-8"?>
<sst xmlns="http://schemas.openxmlformats.org/spreadsheetml/2006/main" count="12385" uniqueCount="2747">
  <si>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</si>
  <si>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</si>
  <si>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</si>
  <si>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</si>
  <si>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</si>
  <si>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</si>
  <si>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</si>
  <si>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</si>
  <si>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</si>
  <si>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</si>
  <si>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</si>
  <si>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</si>
  <si>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</si>
  <si>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</si>
  <si>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</si>
  <si>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</si>
  <si>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</si>
  <si>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</si>
  <si>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</si>
  <si>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</si>
  <si>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</si>
  <si>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</si>
  <si>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</si>
  <si>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</si>
  <si>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</si>
  <si>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</si>
  <si>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</si>
  <si>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</si>
  <si>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</si>
  <si>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</si>
  <si>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</si>
  <si>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</si>
  <si>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</si>
  <si>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</si>
  <si>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</si>
  <si>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</si>
  <si>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</si>
  <si>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</si>
  <si>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</si>
  <si>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</si>
  <si>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</si>
  <si>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</si>
  <si>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</si>
  <si>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</si>
  <si>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</si>
  <si>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</si>
  <si>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</si>
  <si>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</si>
  <si>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</si>
  <si>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</si>
  <si>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</si>
  <si>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</si>
  <si>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</si>
  <si>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</si>
  <si>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</si>
  <si>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</si>
  <si>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</si>
  <si>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</si>
  <si>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</si>
  <si>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</si>
  <si>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</si>
  <si>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</si>
  <si>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</si>
  <si>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</si>
  <si>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</si>
  <si>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</si>
  <si>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</si>
  <si>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</si>
  <si>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</si>
  <si>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</si>
  <si>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</si>
  <si>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</si>
  <si>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</si>
  <si>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</si>
  <si>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</si>
  <si>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</si>
  <si>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</si>
  <si>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</si>
  <si>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</si>
  <si>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</si>
  <si>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</si>
  <si>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</si>
  <si>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</si>
  <si>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</si>
  <si>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</si>
  <si>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</si>
  <si>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</si>
  <si>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</si>
  <si>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</si>
  <si>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</si>
  <si>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</si>
  <si>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</si>
  <si>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</si>
  <si>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</si>
  <si>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</si>
  <si>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</si>
  <si>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</si>
  <si>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</si>
  <si>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</si>
  <si>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</si>
  <si>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</si>
  <si>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</si>
  <si>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</si>
  <si>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</si>
  <si>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</si>
  <si>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</si>
  <si>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</si>
  <si>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</si>
  <si>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</si>
  <si>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</si>
  <si>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</si>
  <si>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</si>
  <si>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</si>
  <si>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</si>
  <si>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</si>
  <si>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</si>
  <si>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</si>
  <si>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</si>
  <si>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</si>
  <si>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</si>
  <si>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</si>
  <si>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</si>
  <si>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</si>
  <si>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</si>
  <si>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</si>
  <si>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</si>
  <si>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</si>
  <si>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</si>
  <si>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</si>
  <si>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</si>
  <si>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</si>
  <si>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</si>
  <si>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</si>
  <si>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</si>
  <si>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</si>
  <si>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</si>
  <si>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</si>
  <si>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</si>
  <si>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</si>
  <si>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</si>
  <si>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</si>
  <si>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</si>
  <si>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</si>
  <si>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</si>
  <si>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</si>
  <si>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</si>
  <si>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</si>
  <si>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</si>
  <si>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</si>
  <si>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</si>
  <si>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</si>
  <si>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</si>
  <si>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</si>
  <si>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</si>
  <si>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</si>
  <si>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</si>
  <si>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</si>
  <si>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</si>
  <si>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</si>
  <si>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</si>
  <si>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</si>
  <si>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</si>
  <si>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</si>
  <si>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</si>
  <si>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</si>
  <si>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</si>
  <si>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</si>
  <si>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</si>
  <si>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</si>
  <si>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</si>
  <si>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</si>
  <si>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</si>
  <si>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</si>
  <si>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</si>
  <si>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</si>
  <si>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</si>
  <si>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</si>
  <si>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</si>
  <si>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</si>
  <si>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</si>
  <si>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</si>
  <si>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</si>
  <si>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</si>
  <si>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</si>
  <si>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</si>
  <si>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</si>
  <si>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</si>
  <si>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</si>
  <si>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</si>
  <si>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</si>
  <si>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</si>
  <si>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</si>
  <si>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</si>
  <si>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</si>
  <si>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</si>
  <si>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</si>
  <si>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</si>
  <si>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</si>
  <si>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</si>
  <si>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</si>
  <si>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</si>
  <si>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</si>
  <si>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</si>
  <si>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</si>
  <si>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</si>
  <si>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</si>
  <si>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</si>
  <si>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</si>
  <si>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</si>
  <si>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</si>
  <si>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</si>
  <si>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</si>
  <si>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</si>
  <si>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</si>
  <si>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</si>
  <si>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</si>
  <si>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</si>
  <si>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</si>
  <si>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</si>
  <si>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</si>
  <si>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</si>
  <si>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</si>
  <si>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</si>
  <si>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</si>
  <si>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</si>
  <si>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</si>
  <si>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</si>
  <si>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</si>
  <si>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</si>
  <si>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</si>
  <si>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</si>
  <si>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</si>
  <si>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</si>
  <si>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</si>
  <si>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</si>
  <si>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</si>
  <si>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</si>
  <si>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</si>
  <si>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</si>
  <si>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</si>
  <si>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</si>
  <si>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</si>
  <si>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</si>
  <si>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</si>
  <si>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</si>
  <si>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</si>
  <si>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</si>
  <si>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</si>
  <si>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</si>
  <si>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</si>
  <si>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</si>
  <si>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</si>
  <si>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</si>
  <si>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</si>
  <si>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</si>
  <si>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</si>
  <si>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</si>
  <si>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</si>
  <si>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</si>
  <si>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</si>
  <si>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</si>
  <si>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</si>
  <si>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</si>
  <si>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</si>
  <si>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</si>
  <si>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</si>
  <si>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</si>
  <si>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</si>
  <si>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</si>
  <si>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</si>
  <si>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</si>
  <si>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</si>
  <si>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</si>
  <si>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</si>
  <si>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</si>
  <si>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</si>
  <si>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</si>
  <si>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</si>
  <si>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</si>
  <si>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</si>
  <si>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</si>
  <si>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</si>
  <si>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</si>
  <si>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</si>
  <si>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</si>
  <si>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</si>
  <si>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</si>
  <si>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</si>
  <si>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</si>
  <si>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</si>
  <si>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</si>
  <si>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</si>
  <si>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</si>
  <si>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</si>
  <si>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</si>
  <si>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</si>
  <si>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</si>
  <si>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</si>
  <si>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</si>
  <si>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</si>
  <si>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</si>
  <si>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</si>
  <si>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</si>
  <si>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</si>
  <si>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</si>
  <si>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</si>
  <si>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</si>
  <si>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</si>
  <si>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</si>
  <si>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</si>
  <si>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</si>
  <si>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</si>
  <si>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</si>
  <si>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</si>
  <si>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</si>
  <si>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</si>
  <si>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</si>
  <si>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</si>
  <si>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</si>
  <si>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</si>
  <si>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</si>
  <si>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</si>
  <si>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</si>
  <si>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</si>
  <si>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</si>
  <si>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</si>
  <si>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</si>
  <si>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</si>
  <si>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</si>
  <si>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</si>
  <si>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</si>
  <si>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</si>
  <si>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</si>
  <si>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</si>
  <si>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</si>
  <si>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</si>
  <si>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</si>
  <si>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</si>
  <si>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</si>
  <si>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</si>
  <si>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</si>
  <si>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</si>
  <si>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</si>
  <si>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</si>
  <si>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</si>
  <si>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</si>
  <si>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</si>
  <si>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</si>
  <si>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</si>
  <si>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</si>
  <si>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</si>
  <si>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</si>
  <si>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</si>
  <si>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</si>
  <si>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</si>
  <si>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</si>
  <si>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</si>
  <si>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</si>
  <si>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</si>
  <si>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</si>
  <si>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</si>
  <si>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</si>
  <si>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</si>
  <si>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</si>
  <si>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</si>
  <si>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</si>
  <si>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</si>
  <si>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</si>
  <si>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</si>
  <si>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</si>
  <si>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</si>
  <si>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</si>
  <si>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</si>
  <si>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</si>
  <si>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</si>
  <si>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</si>
  <si>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</si>
  <si>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</si>
  <si>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</si>
  <si>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</si>
  <si>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</si>
  <si>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</si>
  <si>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</si>
  <si>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</si>
  <si>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</si>
  <si>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</si>
  <si>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</si>
  <si>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</si>
  <si>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</si>
  <si>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</si>
  <si>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</si>
  <si>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</si>
  <si>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</si>
  <si>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</si>
  <si>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</si>
  <si>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</si>
  <si>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</si>
  <si>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</si>
  <si>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</si>
  <si>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</si>
  <si>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</si>
  <si>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</si>
  <si>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</si>
  <si>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</si>
  <si>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</si>
  <si>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</si>
  <si>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</si>
  <si>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</si>
  <si>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</si>
  <si>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</si>
  <si>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</si>
  <si>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</si>
  <si>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</si>
  <si>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</si>
  <si>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</si>
  <si>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</si>
  <si>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</si>
  <si>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</si>
  <si>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</si>
  <si>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</si>
  <si>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</si>
  <si>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</si>
  <si>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</si>
  <si>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</si>
  <si>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</si>
  <si>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</si>
  <si>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</si>
  <si>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</si>
  <si>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</si>
  <si>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</si>
  <si>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</si>
  <si>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</si>
  <si>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</si>
  <si>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</si>
  <si>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</si>
  <si>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</si>
  <si>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</si>
  <si>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</si>
  <si>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</si>
  <si>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</si>
  <si>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</si>
  <si>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</si>
  <si>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</si>
  <si>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</si>
  <si>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</si>
  <si>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</si>
  <si>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</si>
  <si>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</si>
  <si>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</si>
  <si>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</si>
  <si>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</si>
  <si>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</si>
  <si>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</si>
  <si>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</si>
  <si>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</si>
  <si>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</si>
  <si>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</si>
  <si>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</si>
  <si>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</si>
  <si>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</si>
  <si>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</si>
  <si>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</si>
  <si>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</si>
  <si>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</si>
  <si>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</si>
  <si>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</si>
  <si>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</si>
  <si>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</si>
  <si>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</si>
  <si>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</si>
  <si>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</si>
  <si>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</si>
  <si>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</si>
  <si>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</si>
  <si>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</si>
  <si>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</si>
  <si>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</si>
  <si>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</si>
  <si>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</si>
  <si>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</si>
  <si>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</si>
  <si>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</si>
  <si>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</si>
  <si>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</si>
  <si>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</si>
  <si>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</si>
  <si>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</si>
  <si>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</si>
  <si>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</si>
  <si>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</si>
  <si>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</si>
  <si>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</si>
  <si>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</si>
  <si>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</si>
  <si>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</si>
  <si>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</si>
  <si>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</si>
  <si>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</si>
  <si>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</si>
  <si>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</si>
  <si>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</si>
  <si>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</si>
  <si>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</si>
  <si>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</si>
  <si>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</si>
  <si>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</si>
  <si>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</si>
  <si>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</si>
  <si>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</si>
  <si>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</si>
  <si>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</si>
  <si>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</si>
  <si>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</si>
  <si>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</si>
  <si>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</si>
  <si>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</si>
  <si>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</si>
  <si>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</si>
  <si>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</si>
  <si>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</si>
  <si>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</si>
  <si>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</si>
  <si>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</si>
  <si>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</si>
  <si>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</si>
  <si>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</si>
  <si>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</si>
  <si>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</si>
  <si>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</si>
  <si>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</si>
  <si>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</si>
  <si>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</si>
  <si>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</si>
  <si>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</si>
  <si>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</si>
  <si>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</si>
  <si>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</si>
  <si>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</si>
  <si>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</si>
  <si>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</si>
  <si>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</si>
  <si>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</si>
  <si>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</si>
  <si>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</si>
  <si>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</si>
  <si>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</si>
  <si>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</si>
  <si>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</si>
  <si>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</si>
  <si>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</si>
  <si>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</si>
  <si>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</si>
  <si>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</si>
  <si>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</si>
  <si>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</si>
  <si>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</si>
  <si>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</si>
  <si>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</si>
  <si>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</si>
  <si>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</si>
  <si>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</si>
  <si>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</si>
  <si>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</si>
  <si>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</si>
  <si>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</si>
  <si>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</si>
  <si>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</si>
  <si>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</si>
  <si>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</si>
  <si>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</si>
  <si>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</si>
  <si>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</si>
  <si>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</si>
  <si>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</si>
  <si>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</si>
  <si>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</si>
  <si>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</si>
  <si>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</si>
  <si>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</si>
  <si>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</si>
  <si>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</si>
  <si>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</si>
  <si>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</si>
  <si>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</si>
  <si>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</si>
  <si>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</si>
  <si>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</si>
  <si>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</si>
  <si>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</si>
  <si>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</si>
  <si>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</si>
  <si>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</si>
  <si>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</si>
  <si>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</si>
  <si>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</si>
  <si>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</si>
  <si>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</si>
  <si>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</si>
  <si>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</si>
  <si>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</si>
  <si>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</si>
  <si>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</si>
  <si>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</si>
  <si>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</si>
  <si>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</si>
  <si>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</si>
  <si>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</si>
  <si>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</si>
  <si>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</si>
  <si>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</si>
  <si>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</si>
  <si>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</si>
  <si>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</si>
  <si>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</si>
  <si>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</si>
  <si>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</si>
  <si>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</si>
  <si>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</si>
  <si>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</si>
  <si>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</si>
  <si>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</si>
  <si>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</si>
  <si>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</si>
  <si>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</si>
  <si>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</si>
  <si>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</si>
  <si>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</si>
  <si>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</si>
  <si>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</si>
  <si>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</si>
  <si>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</si>
  <si>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</si>
  <si>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</si>
  <si>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</si>
  <si>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</si>
  <si>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</si>
  <si>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</si>
  <si>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</si>
  <si>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</si>
  <si>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</si>
  <si>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</si>
  <si>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</si>
  <si>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</si>
  <si>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</si>
  <si>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</si>
  <si>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</si>
  <si>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</si>
  <si>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</si>
  <si>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</si>
  <si>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</si>
  <si>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</si>
  <si>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</si>
  <si>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</si>
  <si>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</si>
  <si>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</si>
  <si>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</si>
  <si>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</si>
  <si>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</si>
  <si>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</si>
  <si>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</si>
  <si>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</si>
  <si>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</si>
  <si>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</si>
  <si>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</si>
  <si>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</si>
  <si>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</si>
  <si>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</si>
  <si>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</si>
  <si>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</si>
  <si>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</si>
  <si>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</si>
  <si>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</si>
  <si>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</si>
  <si>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</si>
  <si>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</si>
  <si>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</si>
  <si>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</si>
  <si>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</si>
  <si>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</si>
  <si>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</si>
  <si>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</si>
  <si>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</si>
  <si>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</si>
  <si>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</si>
  <si>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</si>
  <si>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</si>
  <si>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</si>
  <si>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</si>
  <si>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</si>
  <si>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</si>
  <si>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</si>
  <si>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</si>
  <si>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</si>
  <si>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</si>
  <si>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</si>
  <si>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</si>
  <si>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</si>
  <si>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</si>
  <si>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</si>
  <si>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</si>
  <si>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</si>
  <si>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</si>
  <si>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</si>
  <si>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</si>
  <si>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</si>
  <si>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</si>
  <si>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</si>
  <si>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</si>
  <si>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</si>
  <si>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</si>
  <si>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</si>
  <si>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</si>
  <si>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</si>
  <si>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</si>
  <si>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</si>
  <si>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</si>
  <si>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</si>
  <si>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</si>
  <si>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</si>
  <si>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</si>
  <si>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</si>
  <si>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</si>
  <si>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</si>
  <si>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</si>
  <si>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</si>
  <si>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</si>
  <si>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</si>
  <si>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</si>
  <si>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</si>
  <si>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</si>
  <si>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</si>
  <si>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</si>
  <si>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</si>
  <si>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</si>
  <si>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</si>
  <si>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</si>
  <si>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</si>
  <si>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</si>
  <si>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</si>
  <si>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</si>
  <si>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</si>
  <si>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</si>
  <si>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</si>
  <si>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</si>
  <si>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</si>
  <si>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</si>
  <si>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</si>
  <si>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</si>
  <si>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</si>
  <si>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</si>
  <si>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</si>
  <si>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</si>
  <si>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</si>
  <si>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</si>
  <si>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</si>
  <si>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</si>
  <si>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</si>
  <si>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</si>
  <si>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</si>
  <si>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</si>
  <si>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</si>
  <si>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</si>
  <si>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</si>
  <si>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</si>
  <si>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</si>
  <si>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</si>
  <si>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</si>
  <si>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</si>
  <si>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</si>
  <si>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</si>
  <si>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</si>
  <si>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</si>
  <si>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</si>
  <si>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</si>
  <si>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</si>
  <si>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</si>
  <si>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</si>
  <si>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</si>
  <si>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</si>
  <si>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</si>
  <si>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</si>
  <si>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</si>
  <si>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</si>
  <si>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</si>
  <si>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</si>
  <si>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</si>
  <si>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</si>
  <si>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</si>
  <si>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</si>
  <si>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</si>
  <si>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</si>
  <si>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</si>
  <si>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</si>
  <si>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</si>
  <si>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</si>
  <si>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</si>
  <si>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</si>
  <si>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</si>
  <si>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</si>
  <si>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</si>
  <si>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</si>
  <si>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</si>
  <si>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</si>
  <si>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</si>
  <si>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</si>
  <si>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</si>
  <si>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</si>
  <si>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</si>
  <si>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</si>
  <si>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</si>
  <si>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</si>
  <si>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</si>
  <si>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</si>
  <si>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</si>
  <si>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</si>
  <si>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</si>
  <si>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</si>
  <si>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</si>
  <si>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</si>
  <si>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</si>
  <si>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</si>
  <si>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</si>
  <si>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</si>
  <si>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</si>
  <si>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</si>
  <si>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</si>
  <si>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</si>
  <si>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</si>
  <si>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</si>
  <si>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</si>
  <si>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</si>
  <si>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</si>
  <si>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</si>
  <si>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</si>
  <si>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</si>
  <si>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</si>
  <si>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</si>
  <si>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</si>
  <si>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</si>
  <si>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</si>
  <si>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</si>
  <si>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</si>
  <si>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</si>
  <si>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</si>
  <si>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</si>
  <si>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</si>
  <si>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</si>
  <si>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</si>
  <si>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</si>
  <si>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</si>
  <si>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</si>
  <si>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</si>
  <si>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</si>
  <si>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</si>
  <si>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</si>
  <si>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</si>
  <si>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</si>
  <si>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</si>
  <si>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</si>
  <si>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</si>
  <si>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</si>
  <si>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</si>
  <si>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</si>
  <si>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</si>
  <si>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</si>
  <si>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</si>
  <si>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</si>
  <si>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</si>
  <si>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</si>
  <si>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</si>
  <si>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</si>
  <si>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</si>
  <si>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</si>
  <si>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</si>
  <si>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</si>
  <si>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</si>
  <si>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</si>
  <si>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</si>
  <si>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</si>
  <si>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</si>
  <si>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</si>
  <si>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</si>
  <si>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</si>
  <si>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</si>
  <si>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</si>
  <si>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</si>
  <si>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</si>
  <si>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</si>
  <si>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</si>
  <si>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</si>
  <si>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</si>
  <si>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</si>
  <si>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</si>
  <si>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</si>
  <si>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</si>
  <si>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</si>
  <si>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</si>
  <si>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</si>
  <si>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</si>
  <si>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</si>
  <si>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</si>
  <si>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</si>
  <si>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</si>
  <si>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</si>
  <si>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</si>
  <si>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</si>
  <si>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</si>
  <si>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</si>
  <si>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</si>
  <si>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</si>
  <si>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</si>
  <si>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</si>
  <si>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</si>
  <si>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</si>
  <si>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</si>
  <si>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</si>
  <si>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</si>
  <si>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</si>
  <si>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</si>
  <si>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</si>
  <si>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</si>
  <si>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</si>
  <si>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</si>
  <si>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</si>
  <si>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</si>
  <si>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</si>
  <si>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</si>
  <si>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</si>
  <si>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</si>
  <si>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</si>
  <si>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</si>
  <si>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</si>
  <si>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</si>
  <si>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</si>
  <si>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</si>
  <si>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</si>
  <si>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</si>
  <si>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</si>
  <si>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</si>
  <si>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</si>
  <si>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</si>
  <si>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</si>
  <si>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</si>
  <si>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</si>
  <si>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</si>
  <si>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</si>
  <si>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</si>
  <si>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</si>
  <si>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</si>
  <si>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</si>
  <si>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</si>
  <si>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</si>
  <si>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</si>
  <si>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</si>
  <si>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</si>
  <si>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</si>
  <si>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</si>
  <si>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</si>
  <si>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</si>
  <si>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</si>
  <si>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</si>
  <si>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</si>
  <si>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</si>
  <si>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</si>
  <si>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</si>
  <si>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</si>
  <si>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</si>
  <si>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</si>
  <si>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</si>
  <si>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</si>
  <si>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</si>
  <si>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</si>
  <si>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</si>
  <si>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</si>
  <si>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</si>
  <si>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</si>
  <si>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</si>
  <si>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</si>
  <si>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</si>
  <si>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</si>
  <si>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</si>
  <si>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</si>
  <si>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</si>
  <si>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</si>
  <si>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</si>
  <si>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</si>
  <si>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</si>
  <si>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</si>
  <si>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</si>
  <si>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</si>
  <si>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</si>
  <si>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</si>
  <si>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</si>
  <si>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</si>
  <si>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</si>
  <si>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</si>
  <si>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</si>
  <si>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</si>
  <si>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</si>
  <si>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</si>
  <si>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</si>
  <si>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</si>
  <si>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</si>
  <si>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</si>
  <si>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</si>
  <si>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</si>
  <si>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</si>
  <si>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</si>
  <si>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</si>
  <si>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</si>
  <si>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</si>
  <si>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</si>
  <si>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</si>
  <si>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</si>
  <si>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</si>
  <si>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</si>
  <si>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</si>
  <si>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</si>
  <si>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</si>
  <si>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</si>
  <si>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</si>
  <si>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</si>
  <si>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</si>
  <si>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</si>
  <si>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</si>
  <si>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</si>
  <si>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</si>
  <si>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</si>
  <si>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</si>
  <si>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</si>
  <si>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</si>
  <si>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</si>
  <si>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</si>
  <si>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</si>
  <si>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</si>
  <si>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</si>
  <si>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</si>
  <si>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</si>
  <si>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</si>
  <si>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</si>
  <si>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</si>
  <si>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</si>
  <si>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</si>
  <si>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</si>
  <si>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</si>
  <si>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</si>
  <si>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</si>
  <si>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</si>
  <si>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</si>
  <si>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</si>
  <si>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</si>
  <si>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</si>
  <si>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</si>
  <si>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</si>
  <si>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</si>
  <si>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</si>
  <si>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</si>
  <si>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</si>
  <si>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</si>
  <si>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</si>
  <si>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</si>
  <si>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</si>
  <si>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</si>
  <si>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</si>
  <si>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</si>
  <si>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</si>
  <si>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</si>
  <si>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</si>
  <si>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</si>
  <si>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</si>
  <si>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</si>
  <si>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</si>
  <si>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</si>
  <si>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</si>
  <si>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</si>
  <si>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</si>
  <si>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</si>
  <si>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</si>
  <si>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</si>
  <si>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</si>
  <si>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</si>
  <si>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</si>
  <si>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</si>
  <si>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</si>
  <si>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</si>
  <si>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</si>
  <si>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</si>
  <si>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</si>
  <si>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</si>
  <si>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</si>
  <si>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</si>
  <si>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</si>
  <si>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</si>
  <si>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</si>
  <si>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</si>
  <si>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</si>
  <si>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</si>
  <si>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</si>
  <si>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</si>
  <si>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</si>
  <si>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</si>
  <si>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</si>
  <si>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</si>
  <si>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</si>
  <si>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</si>
  <si>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</si>
  <si>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</si>
  <si>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</si>
  <si>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</si>
  <si>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</si>
  <si>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</si>
  <si>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</si>
  <si>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</si>
  <si>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</si>
  <si>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</si>
  <si>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</si>
  <si>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</si>
  <si>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</si>
  <si>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</si>
  <si>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</si>
  <si>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</si>
  <si>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</si>
  <si>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</si>
  <si>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</si>
  <si>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</si>
  <si>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</si>
  <si>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</si>
  <si>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</si>
  <si>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</si>
  <si>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</si>
  <si>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</si>
  <si>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</si>
  <si>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</si>
  <si>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</si>
  <si>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</si>
  <si>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</si>
  <si>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</si>
  <si>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</si>
  <si>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</si>
  <si>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</si>
  <si>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</si>
  <si>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</si>
  <si>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</si>
  <si>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</si>
  <si>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</si>
  <si>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</si>
  <si>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</si>
  <si>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</si>
  <si>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</si>
  <si>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</si>
  <si>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</si>
  <si>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</si>
  <si>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</si>
  <si>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</si>
  <si>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</si>
  <si>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</si>
  <si>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</si>
  <si>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</si>
  <si>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</si>
  <si>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</si>
  <si>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</si>
  <si>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</si>
  <si>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</si>
  <si>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</si>
  <si>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</si>
  <si>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</si>
  <si>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</si>
  <si>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</si>
  <si>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</si>
  <si>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</si>
  <si>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</si>
  <si>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</si>
  <si>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</si>
  <si>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</si>
  <si>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</si>
  <si>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</si>
  <si>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</si>
  <si>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</si>
  <si>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</si>
  <si>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</si>
  <si>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</si>
  <si>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</si>
  <si>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</si>
  <si>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</si>
  <si>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</si>
  <si>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</si>
  <si>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</si>
  <si>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</si>
  <si>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</si>
  <si>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</si>
  <si>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</si>
  <si>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</si>
  <si>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</si>
  <si>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</si>
  <si>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</si>
  <si>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</si>
  <si>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</si>
  <si>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</si>
  <si>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</si>
  <si>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</si>
  <si>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</si>
  <si>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</si>
  <si>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</si>
  <si>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</si>
  <si>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</si>
  <si>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</si>
  <si>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</si>
  <si>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</si>
  <si>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</si>
  <si>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</si>
  <si>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</si>
  <si>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</si>
  <si>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</si>
  <si>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</si>
  <si>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</si>
  <si>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</si>
  <si>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</si>
  <si>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</si>
  <si>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</si>
  <si>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</si>
  <si>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</si>
  <si>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</si>
  <si>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</si>
  <si>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</si>
  <si>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</si>
  <si>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</si>
  <si>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</si>
  <si>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</si>
  <si>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</si>
  <si>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</si>
  <si>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</si>
  <si>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</si>
  <si>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</si>
  <si>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</si>
  <si>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</si>
  <si>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</si>
  <si>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</si>
  <si>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</si>
  <si>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</si>
  <si>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</si>
  <si>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</si>
  <si>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</si>
  <si>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</si>
  <si>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</si>
  <si>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</si>
  <si>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</si>
  <si>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</si>
  <si>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</si>
  <si>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</si>
  <si>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</si>
  <si>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</si>
  <si>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</si>
  <si>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</si>
  <si>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</si>
  <si>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</si>
  <si>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</si>
  <si>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</si>
  <si>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</si>
  <si>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</si>
  <si>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</si>
  <si>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</si>
  <si>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</si>
  <si>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</si>
  <si>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</si>
  <si>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</si>
  <si>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</si>
  <si>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</si>
  <si>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</si>
  <si>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</si>
  <si>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</si>
  <si>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</si>
  <si>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</si>
  <si>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</si>
  <si>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</si>
  <si>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</si>
  <si>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</si>
  <si>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</si>
  <si>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</si>
  <si>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</si>
  <si>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</si>
  <si>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</si>
  <si>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</si>
  <si>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</si>
  <si>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</si>
  <si>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</si>
  <si>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</si>
  <si>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</si>
  <si>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</si>
  <si>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</si>
  <si>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</si>
  <si>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</si>
  <si>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</si>
  <si>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</si>
  <si>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</si>
  <si>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</si>
  <si>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</si>
  <si>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</si>
  <si>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</si>
  <si>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</si>
  <si>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</si>
  <si>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</si>
  <si>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</si>
  <si>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</si>
  <si>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</si>
  <si>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</si>
  <si>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</si>
  <si>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</si>
  <si>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</si>
  <si>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</si>
  <si>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</si>
  <si>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</si>
  <si>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</si>
  <si>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</si>
  <si>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</si>
  <si>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</si>
  <si>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</si>
  <si>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</si>
  <si>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</si>
  <si>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</si>
  <si>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</si>
  <si>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</si>
  <si>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</si>
  <si>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</si>
  <si>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</si>
  <si>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</si>
  <si>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</si>
  <si>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</si>
  <si>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</si>
  <si>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</si>
  <si>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</si>
  <si>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</si>
  <si>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</si>
  <si>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</si>
  <si>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</si>
  <si>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</si>
  <si>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</si>
  <si>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</si>
  <si>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</si>
  <si>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</si>
  <si>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</si>
  <si>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</si>
  <si>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</si>
  <si>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</si>
  <si>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</si>
  <si>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</si>
  <si>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</si>
  <si>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</si>
  <si>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</si>
  <si>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</si>
  <si>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</si>
  <si>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</si>
  <si>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</si>
  <si>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</si>
  <si>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</si>
  <si>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</si>
  <si>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</si>
  <si>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</si>
  <si>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</si>
  <si>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</si>
  <si>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</si>
  <si>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</si>
  <si>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</si>
  <si>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c) La movilidad académica y estudiantil es impulsada por las diversas unidades y facilitada desde la VRI</t>
  </si>
  <si>
    <t xml:space="preserve">d) Fortalecer la capacidad de elaboración, presentación y negociación de iniciativas de cooperación en las unidades </t>
  </si>
  <si>
    <t>f) Visibilización de la UNAH a nivel nacional e internacional en temas claves del desarrollo, internacionalización y otros.</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</si>
  <si>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</si>
  <si>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</si>
  <si>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</si>
  <si>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</si>
  <si>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</si>
  <si>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</si>
  <si>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</si>
  <si>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</si>
  <si>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</si>
  <si>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</si>
  <si>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</si>
  <si>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</si>
  <si>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</si>
  <si>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</si>
  <si>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</si>
  <si>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</si>
  <si>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</si>
  <si>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</si>
  <si>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</si>
  <si>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</si>
  <si>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</si>
  <si>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</si>
  <si>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</si>
  <si>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</si>
  <si>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</si>
  <si>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</si>
  <si>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</si>
  <si>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</si>
  <si>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</si>
  <si>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</si>
  <si>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</si>
  <si>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</si>
  <si>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</si>
  <si>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</si>
  <si>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</si>
  <si>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</si>
  <si>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</si>
  <si>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</si>
  <si>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</si>
  <si>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</si>
  <si>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</si>
  <si>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</si>
  <si>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</si>
  <si>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</si>
  <si>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</si>
  <si>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</si>
  <si>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</si>
  <si>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</si>
  <si>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</si>
  <si>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</si>
  <si>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</si>
  <si>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</si>
  <si>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</si>
  <si>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</si>
  <si>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</si>
  <si>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</si>
  <si>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</si>
  <si>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</si>
  <si>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</si>
  <si>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</si>
  <si>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</si>
  <si>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</si>
  <si>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</si>
  <si>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</si>
  <si>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</si>
  <si>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</si>
  <si>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</si>
  <si>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</si>
  <si>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</si>
  <si>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</si>
  <si>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</si>
  <si>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</si>
  <si>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</si>
  <si>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</si>
  <si>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</si>
  <si>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</si>
  <si>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</si>
  <si>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</si>
  <si>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</si>
  <si>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</si>
  <si>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</si>
  <si>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</si>
  <si>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</si>
  <si>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</si>
  <si>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</si>
  <si>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</si>
  <si>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</si>
  <si>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</si>
  <si>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</si>
  <si>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</si>
  <si>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</si>
  <si>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</si>
  <si>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</si>
  <si>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</si>
  <si>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</si>
  <si>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</si>
  <si>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</si>
  <si>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</si>
  <si>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</si>
  <si>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</si>
  <si>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</si>
  <si>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</si>
  <si>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POA 2015</t>
  </si>
  <si>
    <t>Posgrado</t>
  </si>
  <si>
    <t>La Facultad de Ciencias Jurídicas cuenta con un sistema de investigación  jurídica que es un referente académico en las propuestas de solución a problemáticas nacionales</t>
  </si>
  <si>
    <t>Los usuarios tienen acceso a los proyectos de investigación realizados en la FCJ mediante una base de datos organizada</t>
  </si>
  <si>
    <t>La FCJ es reconocida por la publicación de los resultados de las investigaciones realizadas en medios nacionales e internacionales, y en  (foros, conversatorios, simposios, talleres) nacionales e internacionales</t>
  </si>
  <si>
    <t>Los docentes de la Facultad de Ciencias Jurídicas son capacitados permanentemente en materia de investigación</t>
  </si>
  <si>
    <t>La Facultad de Ciencias Jurídicas cuenta con una Unidad de Investigación en sus carreras</t>
  </si>
  <si>
    <t>La Facultad de Ciencias Jurídicas cuenta con un Instituto de Investigación  Jurídica que es un referente académico en las propuestas de solución a problemáticas nacionales</t>
  </si>
  <si>
    <t>Fortalecido e incentivado el quehacer de la investigación en la facultad  mediante las relaciones y convenios de cooperación nacionales e internacionales</t>
  </si>
  <si>
    <t xml:space="preserve">Registro de los proyectos de investigación desarrollados en la carrera de Derecho en la unidad correspondientes de la UNAH. </t>
  </si>
  <si>
    <t xml:space="preserve">Elaborar la base de datos de la carrera de Derecho para el registros de los proyectos de investigación de la misma.        </t>
  </si>
  <si>
    <t xml:space="preserve">Llenado de la base de datos de registro de proyectos de investigación de la carrera de Derecho    </t>
  </si>
  <si>
    <t>Identificar proyectos de investigación que cumplen los requisitos de publicación</t>
  </si>
  <si>
    <t>Participar en un evento de divulgación o publicación de resultados de investigaciones realizadas en la FCJ</t>
  </si>
  <si>
    <t>Realizar mapeo de eventos de divulgación y publicación de investigaciones a nivel nacional e internacional</t>
  </si>
  <si>
    <t xml:space="preserve"> Elaborar el programa de capacitación en investigación por período académico de acuerdo al diagnóstico       </t>
  </si>
  <si>
    <t xml:space="preserve">Desarrollar las capacitaciones  </t>
  </si>
  <si>
    <t xml:space="preserve">Identificar las becas disponibles para la formación de los docentes en materia de investigación.  </t>
  </si>
  <si>
    <t xml:space="preserve"> Integrar a un 5% del personal docente de la carrera de Derecho a la formación en investigación mediante el apoyo con becas.      </t>
  </si>
  <si>
    <t xml:space="preserve"> Estudiar las políticas de Investigación de la UNAH para elaborar una  presentación que facilite su comprensión y aplicación en la carrera de Derecho, utilizando para tales efectos varias modalidades (trifolios, presentación en data show)</t>
  </si>
  <si>
    <t>Publicar investigaciones en las revistas identificadas y con las que se tiene convenio</t>
  </si>
  <si>
    <t>Desarrollar una programación anual para el desarrollo de eventos de publicación de investigación</t>
  </si>
  <si>
    <t>Establecer contactos con las revistas identificadas</t>
  </si>
  <si>
    <t>Realizar un mapeo de revistas científicas para publicación de las investigaciones realizadas en la FCJ</t>
  </si>
  <si>
    <t>Provisionar a la Unidad de Investigación de las necesidades identificadas</t>
  </si>
  <si>
    <t>Realizar un mapeo de los organismos de cooperación nacional e internacional con programas de apoyo a la investigación jurídica</t>
  </si>
  <si>
    <t>Establecer contactos con los organismos identificados</t>
  </si>
  <si>
    <t>Presentación de propuestas de proyectos a cooperantes identificados y seguimiento de aprobación.</t>
  </si>
  <si>
    <t>Identificar organismos, universidades con los que la UNAH tiene convenios para el desarrollo de pasantías internacionales</t>
  </si>
  <si>
    <t>Identificar docentes y alumnos con e perfil necesario para aplicar a las pasantías</t>
  </si>
  <si>
    <t>Realizar las aplicaciones para el desarrollo de pasantías</t>
  </si>
  <si>
    <t>Identificar redes internacionales de apoyo a la investigación y plasmar en cuadro resumen</t>
  </si>
  <si>
    <t xml:space="preserve">Establecer contacto con las redes para la integración </t>
  </si>
  <si>
    <t xml:space="preserve">Fortalecido e incentivado el quehacer de la investigación en la facultad  mediante las relaciones y convenios de cooperación nacionales </t>
  </si>
  <si>
    <t xml:space="preserve">Realizar un mapeo de redes nacionales, entidades gubernamentales, sectores productivos y otras universidades con las que su pueden establecer vinculos e integración de la facultad </t>
  </si>
  <si>
    <t>Establecer los contactos necesarios para la integración</t>
  </si>
  <si>
    <t>Contar con docentes investigadores en la Facultad de Ciencias Jurídicas</t>
  </si>
  <si>
    <t>La Facultad de Ciencias Jurídicas debe producir y aportar a la sociedad hondureña el conocimiento jurídico que demanda</t>
  </si>
  <si>
    <t>Informe de resultados registrados, Proyectos de Investigación</t>
  </si>
  <si>
    <t>Contar con docentes investigadores en la Facultad de Ciencias Jurídicas y se cuenta con fondos para la ejecución de las actividades</t>
  </si>
  <si>
    <t>Unidad de Investigación, IIJ, Comisión de Investigación</t>
  </si>
  <si>
    <t>Unidad de Investigación, Coordinación de Carrera,   Jefes de departamento, Comisión de Investigación</t>
  </si>
  <si>
    <t>Docentes, estudiantes, Sistema Jurídico Nacional y sociedad hondureña</t>
  </si>
  <si>
    <t xml:space="preserve">Se cuenta con personal y equipo necesario </t>
  </si>
  <si>
    <t>Los usuarios deben tener acceso fácil y confiable a los resultados de las investigaciones científicas realizadas en la FCJ</t>
  </si>
  <si>
    <t xml:space="preserve">Base de datos funcionando </t>
  </si>
  <si>
    <t>Docentes, alumnos, sociedad hondureña</t>
  </si>
  <si>
    <t>Comisión de Investigación, Unidad de Investigación, IIJ</t>
  </si>
  <si>
    <t>Se cuentan con proyectos de investigación que cumplen con los requirimientos de calidad necesarios para la publicación</t>
  </si>
  <si>
    <t>La Facultad de Ciencias Jurídicas debe producir y publicar para conocimiento de la sociedad hondureña el conocimiento jurídico que demanda</t>
  </si>
  <si>
    <t>Publicaciones realizadas, informes de contactos con revistas, mapeos</t>
  </si>
  <si>
    <t>Se contará con las ofertas de capacitación y los recursos necesarios para su implementación</t>
  </si>
  <si>
    <t>Es necesario generar los espacios de capacitación para la producción y publicación de conocimiento jurídico resultante de la investigación</t>
  </si>
  <si>
    <t>Certificados de cursos o diplomados recibidos, títulos de postgrados recibidos</t>
  </si>
  <si>
    <t>Docentes</t>
  </si>
  <si>
    <t>Docentes y estudiantes comprenden las políticas de investigación de la UNAH y se cuentan con fondos para su ejecución-</t>
  </si>
  <si>
    <t>Es necesario por demanda cumplir las políticas de investigación de la UNAH en las carreras que se ofertan en ella.</t>
  </si>
  <si>
    <t xml:space="preserve">Docentes, estudiantes  </t>
  </si>
  <si>
    <t>La carrera de Derecho debe contar con personal docente certificado o formado en materia de investigación</t>
  </si>
  <si>
    <t xml:space="preserve">Certicados de cursos o diplomados recibidos, títulos de postgrados recibidos </t>
  </si>
  <si>
    <t>Se cuentan con los fondos necesarios para suplir las necesidades y la aprobación de las unidades correspondientes</t>
  </si>
  <si>
    <t>Las Carreras de la Facultad deben contar con Unidad de Investigación establecida en miras de certificación</t>
  </si>
  <si>
    <t>Desarrollar un diagnóstico de necesidades para el funcionamiento de la Unidad de Investigación( espacio físico, mobiliario y equipo, materiales, etc.)</t>
  </si>
  <si>
    <t>Fotografias, informes</t>
  </si>
  <si>
    <t xml:space="preserve">Docentes, estudiantes </t>
  </si>
  <si>
    <t>Unidad de Investigación, Comisión de Investigación, Administración</t>
  </si>
  <si>
    <t>Contar con docentes que deseen las becas de investigación en los departamentos de las carreras y se cuenta con la aprobación de las autoridades respectivas.</t>
  </si>
  <si>
    <t>Las carreras de la FCJ deben contar con personal certificado o formado en materia de investigación</t>
  </si>
  <si>
    <t>Comisión de Investigación, Coordinación de Carrera, Jefes de departamento</t>
  </si>
  <si>
    <t>Se cuenta con el apoyo de las autoridades de la UNAH para la firma de convenios</t>
  </si>
  <si>
    <t>Es necesario la gestión de alianzas para la generación de fondos externos para desarrollar  los proyectos de investigación ya que los fondos propios son insuficientes.</t>
  </si>
  <si>
    <t>Documento de mapeo, proyectos presentados, aprobación de proyectos</t>
  </si>
  <si>
    <t>Docentes, alumnos y sociedad hondureña</t>
  </si>
  <si>
    <t>Decanatura, Comisión de Investigación, IIJ</t>
  </si>
  <si>
    <t>Es demanda la movilidad de docentes y alumnos para el enriquecimiento académico en el marco de la internacionalización con miras a la acreditación</t>
  </si>
  <si>
    <t>Mapeo, convenios, aplicaciones</t>
  </si>
  <si>
    <t>Docentes, alumnos</t>
  </si>
  <si>
    <t>Decanatura, Comisión de Investigación, Coordinación de Carrera</t>
  </si>
  <si>
    <t xml:space="preserve">Socializar los cambios del plan de estudios  reformado a nivel interno para producir los ajustes pertinentes e incorporarlos en la versión preliminar     </t>
  </si>
  <si>
    <t xml:space="preserve">Ingresar la  propuesta de Plan de Estudios Reformado al proceso de aprobación de  rediseños curriculares en las instancias correspondientes </t>
  </si>
  <si>
    <t>Dar Seguimiento al proceso de aprobación</t>
  </si>
  <si>
    <t>Socialización de resultados de autoevaluación</t>
  </si>
  <si>
    <t>Socializar el proceso de reforma y creación de carreras</t>
  </si>
  <si>
    <t xml:space="preserve"> Elaborar los Proyectos de Estudios diagnósticos para definir prioridades y necesidades</t>
  </si>
  <si>
    <t>Elaborar Plan de Educación No Formal</t>
  </si>
  <si>
    <t>Integración de comisiones que lideren el proceso de aplicación de la bimodalidad en la FCJ</t>
  </si>
  <si>
    <t xml:space="preserve"> Identificación de áreas del conocimiento, departamento o clases en las que es factible la aplicación de la bimodalidad.</t>
  </si>
  <si>
    <t xml:space="preserve"> Cursos de fortalecimiento y desarrollo de capacidades en los docentes para la aplicación de la bimodalidad</t>
  </si>
  <si>
    <t xml:space="preserve">Disposición del presupuesto </t>
  </si>
  <si>
    <t xml:space="preserve">Desarrollo del proceso de acreditación </t>
  </si>
  <si>
    <t xml:space="preserve">Informes de ejecución </t>
  </si>
  <si>
    <t xml:space="preserve">Estudiantes </t>
  </si>
  <si>
    <t xml:space="preserve">Coordinación de la carrera, Comisiones de trabajo, Jefes de departamento,  </t>
  </si>
  <si>
    <t>Aprobación del plan de estudios reformado</t>
  </si>
  <si>
    <t>Resolución de aprobación del plan de estudios reformado.</t>
  </si>
  <si>
    <t>Decanato, Secretario de la Facultad, Coordinador de carrera y Jefes de Departamento.</t>
  </si>
  <si>
    <t>informe de diagnóstico</t>
  </si>
  <si>
    <t>Jefes de Departamento.</t>
  </si>
  <si>
    <t>docentes</t>
  </si>
  <si>
    <t>Coordinadores y Jefes de Departamento</t>
  </si>
  <si>
    <t>Espacios de aprendizaje incorporados en plataforma</t>
  </si>
  <si>
    <t>Disponibilidad de presupuesto</t>
  </si>
  <si>
    <t>docentes y estudiantes de la Facultad de Ciencias Jurídicas</t>
  </si>
  <si>
    <t>unidad académica ejecutora disponible</t>
  </si>
  <si>
    <t>Que el Plan de Estudios este revisado por los especialistas internacionales</t>
  </si>
  <si>
    <t>Informe de propuestas de ajuste al plan</t>
  </si>
  <si>
    <t>Contar con el apoyo de las autoridades para aprobación de convenios y fondos disponibles</t>
  </si>
  <si>
    <t>Informe de identificación de redes y de participación</t>
  </si>
  <si>
    <t xml:space="preserve">Necesario para el desarrollo del proceso de acreditación </t>
  </si>
  <si>
    <t>Asegurar la mejora continua de los planes</t>
  </si>
  <si>
    <t>Informes de resultados de autoevaluación y evaluación externa elaborados</t>
  </si>
  <si>
    <t xml:space="preserve">Estudiantes, docentes </t>
  </si>
  <si>
    <t>Ofrecer nuevas ofertas educativas de calidad a la sociedad hondureña de acuerdo a sus demandas</t>
  </si>
  <si>
    <t>Planes de estudios diseñados</t>
  </si>
  <si>
    <t>Estudiantes y sociedad hondureña</t>
  </si>
  <si>
    <t>Práctica supervisada y la Práctica Jurídica Forense obligatoria  de la carrera de Derecho  y otras  carreras contribuyen  a la sociedad en la resolución de  casos concretos  según problemática abordada.</t>
  </si>
  <si>
    <t xml:space="preserve">Servicios y beneficios de los programas de vinculación Universidad-Sociedad son promovidos en las diferentes facultades y medios de comunicación </t>
  </si>
  <si>
    <t>Carreras realizan actividades para divulgar los proyectos de vinculación (en el marco de las Semanas Departamentales), sistematizando y divulgando las experiencias obtenidas en los proyectos del Servicio Comunitario.</t>
  </si>
  <si>
    <t>Organizaciones, instituciones, comunidades y empresas que representan a la sociedad hondureña son beneficiarios de los proyectos de aprendizaje de vinculación Universidad-Sociedad que ejecutan los estudiantes de las carreras de la Facultad de Ciencias Jurídicas</t>
  </si>
  <si>
    <t>La Facultad de Ciencias Jurídicas participa y promueve el intercambio de experiencias y buenas prácticas en el quehacer de vinculación Universidad-Sociedad entre otras facultades de la UNAH y Centros Regionales.</t>
  </si>
  <si>
    <t xml:space="preserve">Iniciativas de convenios suscritos entre la UNAH e instancias de la sociedad civil, el Estado, los gobiernos locales, el sector productivo. </t>
  </si>
  <si>
    <t>Las unidades académicas de la Facultad de CJ aplican las políticas y procesos de vinculación con la sociedad según los contextos sociales que lo demanden y sean prioridad institucional.</t>
  </si>
  <si>
    <t>Unidades de Vinculación  fortalecidas en la Facultad de Ciencias Jurídicas, funcionan y cumplen con la planificación académica en vinculación y se les asignan recursos para su ejecución.</t>
  </si>
  <si>
    <t>Definir la estructura de la Unidad de Vinculación en las carreras</t>
  </si>
  <si>
    <t>Registrar los proyectos elaborados y aprobados para su ejecución en las carreras de la Facultad de Ciencias Jurídicas, en la instancia correspondiente de la  UNAH.</t>
  </si>
  <si>
    <t>Definir y documentar cómo realizarán el trabajo social comunitario los estudiantes de las carreras de la Facultad</t>
  </si>
  <si>
    <t>Cada unidad define los proyectos de vinculación a realizar y la metodología a utilizar para su desarrollo</t>
  </si>
  <si>
    <t>Presentar informe de resultados de los proyectos de vinculación desarrollados en el periodo identificando los resultados obtenidos y los grupos etarios atendidos</t>
  </si>
  <si>
    <t xml:space="preserve">Elaborar un Plan de Promoción y Difusión de los servicios y beneficios de los programas de vinculación que desarrollan las diferentes unidades de la Facultad de Ciencias Jurídicas. </t>
  </si>
  <si>
    <t xml:space="preserve">Aplicar trimestralmente las acciones y actividades definidas en el Plan de Promoción y Difusión </t>
  </si>
  <si>
    <t>Elaborar un calendario anual, en el marco de las semanas departamentales, de las actividades de divulgación de los resultados y experiencias obtenidas en los proyectos del Servicio Comunitario</t>
  </si>
  <si>
    <t>Identificar los proyectos de Servicio Comunitario de los cuales se divulgarán los resultados y experiencias obtenidas</t>
  </si>
  <si>
    <t xml:space="preserve">Desarrollar un taller para la socialización del Reglamento del Servicio Comunitario con docentes de la Facultad </t>
  </si>
  <si>
    <t>Integrados programas y planes para la implementación de los servicios de educación no formal a nivel de diplomados, cursos libres, talleres, seminarios, conferencias, con las unidades académicas y en alianza con otros actores de la sociedad.</t>
  </si>
  <si>
    <t>Realizar un estudio diagnóstico en cada unidad académica de las necesidades a satisfacer en las ofertas de servicios de educación no formal</t>
  </si>
  <si>
    <t>Desarrollar un mapeo de los actores de la sociedad con los que se pueden establecer alianzas para el desarrollo de los servicios de educación no formal a ofrecer en cada unidad académica y establecer los contactos pertinentes para lograr las alianzas</t>
  </si>
  <si>
    <t>Elaborar en cada unidad el Programa de Educación No Formal en conjunto con las contrapartes</t>
  </si>
  <si>
    <t>Elaborar un calendario anual para el desarrollo de forma trimestral de las jornadas de intercambio de experiencias de proceso de vinculación</t>
  </si>
  <si>
    <t>Elaborar un calendario anual de las capacitaciones en gestión de redes y ejecución de proyectos de vinculación en red considerando la participación de las diferentes unidades de la FCJ</t>
  </si>
  <si>
    <t>Establecer los contactos y as alianzas necesarias para la firma de los convenios respectivos</t>
  </si>
  <si>
    <t>Ingresar ante la unidad correspondiente de la UNAH la intención de convenios para su revisión y firma respectiva.</t>
  </si>
  <si>
    <t>Desarrollar la Base de Datos de Gestión de Convenios</t>
  </si>
  <si>
    <t>Controlar la actualización de la base de datos</t>
  </si>
  <si>
    <t>Establecer un proceso de seguimiento de convenios ingresados en la base de datos</t>
  </si>
  <si>
    <t>Realizar un mapeo de  los aliados estratégicos (Operadores de Justicia, Colegio de Abogados, Administración Pública, Asociación de Notarios de Honduras, Cooperantes Internacionales , Alcaldías Municipales, entre otros) con las diferentes unidades, para el desarrollo de alia</t>
  </si>
  <si>
    <t xml:space="preserve">De acuerdo a los resultados de la investigación, las carreras definen los  proyectos de vinculación, que se desarrollarán durante el año con un tratamiento multi e interdisciplinario y con otros sectores.  </t>
  </si>
  <si>
    <t>Coordinación de Carrera, Jefes de departamento, Unidad de Vinculación,</t>
  </si>
  <si>
    <t>Sociedad hondureña, docentes, alumnos</t>
  </si>
  <si>
    <t>Proyectos elaborados, Informes de resultados, fotografías</t>
  </si>
  <si>
    <t>Se cuenta con el diagnóstico de necesidades y los fondos necesarios para su ejecución</t>
  </si>
  <si>
    <t>Decana, Coordinación de Carrera, Jefes de departamento, Unidad de Vinculación</t>
  </si>
  <si>
    <t xml:space="preserve">POA de unidades, Informe de registro de proyectos, </t>
  </si>
  <si>
    <t>Las unidades de la Facultad de Ciencias Jurídicas deben fortalecer su estructura para cumplir con la función básica de la UNAH, la vinculación universidad sociedad</t>
  </si>
  <si>
    <t>Se cuenta con el apoyo de los autoridades y docentes investigadores de la Facultad</t>
  </si>
  <si>
    <t>Se tiene definidas las problemáticas que la sociedad demanda solución y los practicantes cuentan con una buena supervisión</t>
  </si>
  <si>
    <t>Informes de casos resueltos</t>
  </si>
  <si>
    <t>Sociedad hondureña, alumnos</t>
  </si>
  <si>
    <t>CJG, Coordinación de Carrera</t>
  </si>
  <si>
    <t>CJG, Coordinación de Carrera, Unidad de Vinculación</t>
  </si>
  <si>
    <t>Se cuenta con la estructura necesaria en las carreras para el desarrollo del Servicio Comunitario</t>
  </si>
  <si>
    <t>Las Carreras de la Facultad de Ciencias Jurídicas deben contribuir a la labor de Vinculación Universidad Sociedad</t>
  </si>
  <si>
    <t>Listas de participación, Informes de resultados de proyectos, fotografías</t>
  </si>
  <si>
    <t>Se cuentan con proyectos de vinculación universidad sociedad exitosos</t>
  </si>
  <si>
    <t>Cada unidad de la Facultad debe dar conocer las experiencias exitosas de su quehacer en vinculación universidad sociedad</t>
  </si>
  <si>
    <t>Proyectos, programas de semanas departamentales, fotografías</t>
  </si>
  <si>
    <t>Se cuenta con el apoyo de los autoridades  de la facultad y de la UNAH, los recursos para llevar a cabo la oferta y se cuenta con  alianzas con actores de la sociedad</t>
  </si>
  <si>
    <t>Programa de Educación No Formal</t>
  </si>
  <si>
    <t>CJG, Coordinación de Carrera, Unidad de Vinculación, Jefes de departamento</t>
  </si>
  <si>
    <t>Definir las metodologías a utilizar para el desarrollo de las jornadas de intercambio de experiencias en procesos de vinculación.</t>
  </si>
  <si>
    <t>El intercambio de experiencias enriquece el aprendizaje y la labor de vinculación universidad</t>
  </si>
  <si>
    <t>Calendario de jornadas, programas de jornadas, fotografías</t>
  </si>
  <si>
    <t>Alumnos, docentes, sociedad hondureña</t>
  </si>
  <si>
    <t>Se cuenta con expertos en la materia y fondos necesarios</t>
  </si>
  <si>
    <t>Desarrollar y ampliar el conocimiento de los involucrados en la tarea de vinculación universidad sociedad</t>
  </si>
  <si>
    <t xml:space="preserve">Se cuenta con el apoyo de las autoridades para la firma de acuerdos y convenios, </t>
  </si>
  <si>
    <t>Se necesita establecer convenios de cooperación y alianzas estratégicas para el desarrollo de la red de apoyo para fortalecer el quehacer vinculación universidad sociedad en la Facultad de Ciencias Jurídicas</t>
  </si>
  <si>
    <t>Sociedad hondureña, alumnos y docentes</t>
  </si>
  <si>
    <t>Docentes de la FCJ alcanzan  el conocimiento pedagógico por medio de las capacitaciones teórico / prácticas</t>
  </si>
  <si>
    <t xml:space="preserve">Equipos de trabajo docente desarrollándose en el marco de una cultura de ética y de derechos humamos en los espacios de aprendizaje </t>
  </si>
  <si>
    <t>Equipos de trabajo docente integradas en redes para el desarrollo de una cultura de ética y de derechos humamos en la Facultad de Ciencias Jurídicas</t>
  </si>
  <si>
    <t>Listas de participación, diplomas, Guiones Metodológicos o Programas de capacitación</t>
  </si>
  <si>
    <t>Evaluaciones escritas, instrumento de evaluación</t>
  </si>
  <si>
    <t>Documento que contiene el Plan, Informes de ejecución</t>
  </si>
  <si>
    <t>Desarrollar círculos de estudio del modelo educativo de la UNAH en cada departamento de las carreras de la Facultad de Ciencias Jurídicas, observando su operacionalización con clases demostrativas, videos y el acompañamiento de los responsables de la capacitación didáctica</t>
  </si>
  <si>
    <t xml:space="preserve">Desarrollar clases demostrativas por cada departamento de las carreras de la FCJ </t>
  </si>
  <si>
    <t>Docentes de la FCJ</t>
  </si>
  <si>
    <t>Identificar en el marco del Programa de desarrollo profesional docente las necesidades en función del Plan de Relevo docente</t>
  </si>
  <si>
    <t>Coordinar con la unidad correspondiente de la UNAH la integración de los docentes de la FCJ al Plan de Relevo Docente</t>
  </si>
  <si>
    <t>Elaborar y mantener actualizado un mapeo de las redes inter y extra institucionales en las que los docentes de la Facultad de Ciencias Jurídicas pueden integrarse para la participación activa en la construcción de la transversalización del eje de ética y derechos humanos</t>
  </si>
  <si>
    <t>Establecer los contactos necesarios para integración de los docentes a la redes</t>
  </si>
  <si>
    <t>Coordinar con VRA jornadas de reflexión sobre la actuación ética del docente y su impacto en el espacio de aprendizaje.</t>
  </si>
  <si>
    <t>Desarrollar documento base para la definición de Indicadores de Logro para el tratamiento del eje de ética y derechos humanos</t>
  </si>
  <si>
    <t>Elaborar el Plan de Ejecución de Monitoreo y seguimiento de indicadores de logro</t>
  </si>
  <si>
    <t>Realizar reuniones de monitoreo y seguimiento de indicadores de logro tomando como base el Plan de Ejecución</t>
  </si>
  <si>
    <t>Instrumentos aplicados, diagnóstico elaborado y programa de desarrollo profesional docente documentado</t>
  </si>
  <si>
    <t>Comisión de Gestión de Recursos Humanos, Coordinación de Carrera</t>
  </si>
  <si>
    <t>Elaborar el programa de Desarrollo profesional docente, con base al referente estudiado.</t>
  </si>
  <si>
    <t>Realizar reuniones de monitoreo y seguimiento de los indicadores de logro en la ejecución del Programa de Desarrollo Profesional Docente</t>
  </si>
  <si>
    <t xml:space="preserve">Disponibilidad del recurso humano para realizar la gestión </t>
  </si>
  <si>
    <t>Disponibilidad de recursos para el desarrollo del programa y docentes dispuestos a capacitarse y a formarse permanentemente</t>
  </si>
  <si>
    <t>Necesidad de la reforma educativa de la UNAH</t>
  </si>
  <si>
    <t>disponibilidad de recursos humanos con las competencias necesarias</t>
  </si>
  <si>
    <t>Atención a la demanda educativa con calidad</t>
  </si>
  <si>
    <t xml:space="preserve">Docentes de la facultad </t>
  </si>
  <si>
    <t xml:space="preserve">Desarrollar profesional a los docentes en redes </t>
  </si>
  <si>
    <t xml:space="preserve">Informe de participación en redes </t>
  </si>
  <si>
    <t>Jefes de Departamento</t>
  </si>
  <si>
    <t>Disposición a la capacitación por parte de los docentes</t>
  </si>
  <si>
    <t>Informe de los círculos de estudio realizados</t>
  </si>
  <si>
    <t xml:space="preserve">Informe de clases demostrativas  desarrolladas </t>
  </si>
  <si>
    <t>Disposición de docentes para participar en redes académicas</t>
  </si>
  <si>
    <t xml:space="preserve">Expertos  en ética profesional y derechos humanos disponibles </t>
  </si>
  <si>
    <t>Desarrollo de los ejes de ética y derechos humanos como política de la UNAH.</t>
  </si>
  <si>
    <t xml:space="preserve">Certificados que acredite la participación </t>
  </si>
  <si>
    <t xml:space="preserve">Jefes de Departamento y Coordinación de Carrera </t>
  </si>
  <si>
    <t>Programación de talleres con acompañamiento de VRA.</t>
  </si>
  <si>
    <t xml:space="preserve">Docentes y estudiantes de la facultad </t>
  </si>
  <si>
    <t>Acompañamiento de VRA</t>
  </si>
  <si>
    <t xml:space="preserve">Documento orientador con indicadores de logro elaborado </t>
  </si>
  <si>
    <t>Acompañamiento de las máximas autoridades de la FCJ</t>
  </si>
  <si>
    <t>Medir el avance de logros para asegurar el cumplimiento de objetivos</t>
  </si>
  <si>
    <t>Definir y elaborar el Programa de Desarrollo Integral</t>
  </si>
  <si>
    <t>Desarrollar documento base para la definición de Indicadores de Logro del Programa de Desarrollo Integral del Estudiante</t>
  </si>
  <si>
    <t>Ejecutar la planificación anual de la Comisión de Estudiantes Humanos en el marco de la Ejecución del Programa de Desarrollo Integral del Estudiantes</t>
  </si>
  <si>
    <t>Sostener reuniones de Control y Monitoreo para medir los indicadores de Logro del Programa de Desarrollo Integral del Estudiante</t>
  </si>
  <si>
    <t>Elaborar el Programa Integral para la Empleabilidad de los egresados de la Facultad de Ciencias Jurídicas, que contenga el presupuesto necesario para su implementación</t>
  </si>
  <si>
    <t>Gestionar el financiamiento necesario para la ejecución del Programa Integral para la Empleabilidad de los egresados de la Facultad de Ciencias Jurídicas</t>
  </si>
  <si>
    <t>Definir la estructura de la Unidad de Egresados en la Facultad de Ciencias Jurídicas, estableciendo responsabilidades y alcances de gestión</t>
  </si>
  <si>
    <t>Desarrollar un taller sobre las características y funcionamiento de una bolsa de trabajo con la unidad de Seguimiento a Graduados</t>
  </si>
  <si>
    <t xml:space="preserve">. Implementación  de lineamientos para hacer funcionar la bolsa de trabajo </t>
  </si>
  <si>
    <t xml:space="preserve">Activar la bolsa de trabajo </t>
  </si>
  <si>
    <t>Sostener reuniones de Control y Monitoreo para medir los avances de la creación, funcionamiento y medición estadística de los resultados de la Bolsa de Trabajo</t>
  </si>
  <si>
    <t>Definir los mecanismos y e instrumentos para aplicación del seguimiento a graduados</t>
  </si>
  <si>
    <t>Presentación trimestral de resultados del seguimiento</t>
  </si>
  <si>
    <t>Desarrollar un Plan de promoción de los programas de postgrados y establecer estrategias para priorizar la inserción de graduados a los programas</t>
  </si>
  <si>
    <t>Presentación trimestral de estadísticas</t>
  </si>
  <si>
    <t>Definir la estructura de la asociación de egresados de la Facultad</t>
  </si>
  <si>
    <t>Definir los procedimientos y mecanismos para la selección de graduados para integrar a la plaza docente de la Facultad de Ciencias Jurídicas, basado en las competencias necesarias para el puesto</t>
  </si>
  <si>
    <t>Estudiantes</t>
  </si>
  <si>
    <t>Secretaria Académica, Comisión de asuntos estudiantiles, Consultorio Jurídico Gratuito</t>
  </si>
  <si>
    <t>Secretaría Académica, Comisión de Graduados</t>
  </si>
  <si>
    <t>Comisión de Graduados, Secretaría Académica</t>
  </si>
  <si>
    <t xml:space="preserve">Proyecto financiado por los cooperantes (presupuesto incluido en el perfil de  proyecto) </t>
  </si>
  <si>
    <t>Es necesario establecer las redes de colaboración para facilitar la inserción de graduados al mercado laboral</t>
  </si>
  <si>
    <t>Documento contentivo del Programa, convenios de cooperación firmados, informe de actividades</t>
  </si>
  <si>
    <t>Estudiantes graduados</t>
  </si>
  <si>
    <t xml:space="preserve">Se cuentan con personas comprometidas para su buen funcionamiento y con los recursos necesarios </t>
  </si>
  <si>
    <t>Los egresados de la Facultad de Ciencias Jurídicas deben contar con unidad de apoyo y seguimiento</t>
  </si>
  <si>
    <t>Informes de actividades, bitácoras de reuniones</t>
  </si>
  <si>
    <t>Se debe sistematizar la  información de oportunidades de empleo en la carrera de Derecho y asegurar la comunicación efectiva entre el empleador y egresados</t>
  </si>
  <si>
    <t>Se cuenta con los recursos e información necesaria para las solicitudes de empleo</t>
  </si>
  <si>
    <t>Bolsa de empleo Funcionando , informe de actividades ejecutadas , estadísticas</t>
  </si>
  <si>
    <t>La Unidad de Egresados cuenta con los recursos necesarios para ejecutar el seguimiento</t>
  </si>
  <si>
    <t xml:space="preserve">Las carreras deben contar con información fidedigna sobre los graduados </t>
  </si>
  <si>
    <t>Informes de actividades, estadísticas</t>
  </si>
  <si>
    <t>Los ofertas de postgrados satisfacen las necesidades de los egresados</t>
  </si>
  <si>
    <t>La preparación de los estudiantes debe ser continua y es necesario para cumplir la función de formación de la UNAH</t>
  </si>
  <si>
    <t>Plan, estadísticas</t>
  </si>
  <si>
    <t>Se cuenta con egresados interesados en integrar la asociación</t>
  </si>
  <si>
    <t>Asociación funcionando, informes</t>
  </si>
  <si>
    <t>Egresados</t>
  </si>
  <si>
    <t>Se cuentan con plazas docentes para su integración y con egresados con las competencias necesarias</t>
  </si>
  <si>
    <t>Integrar los egresados de excelencia académica y de mayores competencias al Plan de Relevo docente</t>
  </si>
  <si>
    <t>Informes</t>
  </si>
  <si>
    <t>Estudiantes egresados</t>
  </si>
  <si>
    <t>La carrera requiere de mejores condiciones de ambientes académicos con apoyo institucional permanente.</t>
  </si>
  <si>
    <t>Se cuentan con los recursos necesarios basados en el estudio diagnóstico</t>
  </si>
  <si>
    <t>Informes de actividades realizadas, Programa de bienestar estudiantil adaptado a las necesidades de los estudiantes de la carrera de Derecho.</t>
  </si>
  <si>
    <t>Comisión de estudiantes, Coordinación de Carrera</t>
  </si>
  <si>
    <t>Se cuenta con un Programa de Desarrollo Integral del Estudiante</t>
  </si>
  <si>
    <t>Es necesario establecer los indicadores para dar seguimiento efectivo al logro de los objetivos</t>
  </si>
  <si>
    <t>Documento contentivo de indicadores, informes de resultados</t>
  </si>
  <si>
    <t>Se cuentan con los recursos necesarios para la ejecución del programa  y la red de colaboración establecida</t>
  </si>
  <si>
    <t>La Facultad de Ciencias Jurídicas debe contribuir al mejoramiento de la calidad de vida de sus estudiantes</t>
  </si>
  <si>
    <t>Informes de resultados, cumplimiento de indicadores</t>
  </si>
  <si>
    <t>Creada la Unidad de Estudiantes en la Facultad de Ciencias Jurídicas</t>
  </si>
  <si>
    <t>Estudiantes de la Facultad de Ciencias Jurídicas atendidos mediante un Programa de Desarrollo Integral del Estudiante ( ultima)</t>
  </si>
  <si>
    <t>Implementado el Programa de Atención Integral en la Facultad de Ciencias Jurídicas</t>
  </si>
  <si>
    <t>Establecido un Programa Integral  para la Empleabilidad y Formación continua de los egresados</t>
  </si>
  <si>
    <t>Graduados de la Facultad de Ciencias Jurídicas incluidos en el Relevo Docente</t>
  </si>
  <si>
    <t xml:space="preserve">Las unidades académicas participan en redes,  a través de la generación y promoción de la gestión del conocimiento. </t>
  </si>
  <si>
    <t>Generado conocimiento científico actualizado y valido en la Facultad de Ciencias Jurídicas que aporta soluciones a las problemáticas del país</t>
  </si>
  <si>
    <t>Convenios firmados, Informes</t>
  </si>
  <si>
    <t>Identificar los programas y proyectos internacionales, con enfásis en sistemas de créditos, armonización curricular, movilidad académica ( profesores, estudiantes, investigadores, gestores académicas)</t>
  </si>
  <si>
    <t>Definir los procedimientos y mecanismos para la integración de las diferentes unidades de grado y postgrado a la redes identificadas de acuerdo a el área del conocimiento</t>
  </si>
  <si>
    <t>Establecer los contactos pertinentes: internos y externos a la UNAH para la integración de redes</t>
  </si>
  <si>
    <t>Impulsar el conocimiento cientifico a través de redes internacionales para satisfacer las necesidades del país</t>
  </si>
  <si>
    <t xml:space="preserve">alumnos, docentes </t>
  </si>
  <si>
    <t>Número de redes académicas internas, nacionales e internacionales creadas, informes de participación, diplomas</t>
  </si>
  <si>
    <t>Decanatura, Secretaría Académica, Coordinación de Carrera, Posgrados, IIJ, Jefes de depto.</t>
  </si>
  <si>
    <t>Elaborar y mantener un mapeo de las redes académicas con las que la Facultad de Ciencias Jurídicas puede establecer convenios y participación</t>
  </si>
  <si>
    <t>Establecer los contactos pertinentes: internos y externos a la UNAH para la negociación de convenios y participación</t>
  </si>
  <si>
    <t>Gestionar ante los unidades correspondientes de la UNAH la firma de convenios</t>
  </si>
  <si>
    <t>Se cuenta con el apoyo de las unidades y autoridades; personal docente, estudiantes, investigadores y gestores académicos interesados en la movilidad y apoyo financiero necesario</t>
  </si>
  <si>
    <t>Se cuenta con el apoyo de las máximas autoridades de la UNAH para la suscripción de convenios</t>
  </si>
  <si>
    <t>Contribuir a la solución de los problemas nacionales mediante la generación de conocimiento científico en el marco de la internacionalización de la carrera</t>
  </si>
  <si>
    <t>Establecer los medios de socialización y divulgación de los productos generados en las redes en las que FCJ participa</t>
  </si>
  <si>
    <t>Se cuentan con productos de calidad como resultado de la integración de redes académicas, internas, nacionales e internacionales y se cuenta con los medios necesarios para su divulgación</t>
  </si>
  <si>
    <t>Trasmitir los resultados obtenidos a la comunidad para contribuir a la educación y la solución de problemas nacionales</t>
  </si>
  <si>
    <t>Informes de proyectos de vinculación, investigación o docencia, publicaciones</t>
  </si>
  <si>
    <t>Sociedad hondureña, docentes, estudiantes</t>
  </si>
  <si>
    <t>Insertar en el Programa de Desarrollo Profesional de la FCJ las necesidades de capacitación en materia de investigación de acuerdo a los resultados del estudio diagnóstico</t>
  </si>
  <si>
    <t xml:space="preserve">Ejecutar las capacitaciones programadas </t>
  </si>
  <si>
    <t>Documento de Programa de Desarrollo Profesional, diplomas, certificados, listas de participación</t>
  </si>
  <si>
    <t>Coordinación de Carrera, Jefes de departamentos, IIJ, Comisión de Recursos Humanos</t>
  </si>
  <si>
    <t>Desarrollar las investigaciones de acuerdo a las líneas definidas en las materias del conocimiento relacionadas a cada unidad académica</t>
  </si>
  <si>
    <t>Sostener reuniones de seguimiento y control de avances de las investigaciones en cada unidad académica</t>
  </si>
  <si>
    <t>Identificar los proyectos de investigación que cumplen los requirimientos para publicación</t>
  </si>
  <si>
    <t>Publicar los resultados de las investigaciones desarrolladas por las unidades académicas haciendo uso de las nueva tecnologías y revistas identificadas</t>
  </si>
  <si>
    <t>Revistas, medios virtuales</t>
  </si>
  <si>
    <t>Comunidad educativa( docentes, estudiantes) y científica</t>
  </si>
  <si>
    <t>El personal docente requiere de capacitación a nivel interno y externo de la UNAH, para estar actualizado y preparado para la realización de investigaciones científicas de calidad</t>
  </si>
  <si>
    <t>Docentes investigadores comprometidos en su formación y se cuentan con los recursos financieros necesarios</t>
  </si>
  <si>
    <t>Listado de proyectos registrados en la DICU, Informes de investigaciones</t>
  </si>
  <si>
    <t>La Facultad de Ciencias Jurídicas debe producir y publicar para conocimiento de la sociedad hondureña el conocimiento jurídico que demand</t>
  </si>
  <si>
    <t>El nuevo Plan de Estudios de la Carrera de Derecho presenta reflejado de forma clara los ejes transversales de ética, identidad y la cultura, y los docentes desarrollan las temáticas de forma apropiada en las clases</t>
  </si>
  <si>
    <t>La ética académica  reflejado en la práctica en todos los colaboradores de la Facultad de Ciencias Jurídicas tanto docente como administrativos</t>
  </si>
  <si>
    <t>Fortalecido e incorporado en el currículo de la Carrera de Derecho y en el perfil profesional de los estudiantes la preocupación por los derechos humanos y la cultura</t>
  </si>
  <si>
    <t>Fortalecida la identidad nacional y la cultura física y deportes en los estudiantes y egresados de la carrera de derecho</t>
  </si>
  <si>
    <t>Definir la estructura y funciones de los cómites de ética</t>
  </si>
  <si>
    <t>Establecer los cómites de ética conformados por docentes y alumnos de la Facultad de Ciencias Jurídicas</t>
  </si>
  <si>
    <t>Presentar informes trimestrales de las actividades realizadas por los Comités de Ética</t>
  </si>
  <si>
    <t>Desarrollar un taller dirigido a colaboradores docentes y administrativos para fortalecer el comportamiento ético en el quehacer de cada unidad</t>
  </si>
  <si>
    <t>Desarrollar un jornada de presentación de proyectos en Derechos Humanos</t>
  </si>
  <si>
    <t xml:space="preserve">Desarrollar el 1er. Encuentro nacional de graduados de Diplomados en Derechos Humanos de la UNAH (experiencias, socialización de maestrías y compromisos).
</t>
  </si>
  <si>
    <t xml:space="preserve">Desarrollar la jornada para la presentación de Informe sobre Diplomados (evaluación, definición de tronco común, siguientes pasos y respectivo compendio).
</t>
  </si>
  <si>
    <t>CJG</t>
  </si>
  <si>
    <t xml:space="preserve">Diseño de campaña para la defensa de los grupos vulnerables y vulnerados (en especial grupos LGTB).
</t>
  </si>
  <si>
    <t>Desarrollar el 2do. Encuentro nacional de la Red de Promotores Juveniles en Derechos Humanos: Lencas y Afrodescendientes</t>
  </si>
  <si>
    <t>Presentación a Vicerrectoría Académica  de la propuesta para la creación del Técnico Universitario en Promoción y Defensa de los Derechos Humanos</t>
  </si>
  <si>
    <t>Seguimiento y gestión de la aprobación del Técnico Universitario en Promoción y Defensa de los Derechos Humanos</t>
  </si>
  <si>
    <t>Lanzamiento e inicio del Técnico Universitario en Promoción y Defensa de los Derechos Humanos</t>
  </si>
  <si>
    <t>Gestionar y dar seguimiento a la aprobación del Diplomado en Derechos Humanos y Vida Universitaria</t>
  </si>
  <si>
    <t>Lanzamiento y en ejecución el Diplomando en Derechos Humanos y Vida Universitaria</t>
  </si>
  <si>
    <t>Maestría en Derechos Humanos</t>
  </si>
  <si>
    <t>Se cuenta con la aprobación del diplomado y con los recursos necesarios para su ejecución</t>
  </si>
  <si>
    <t xml:space="preserve">Fortalecer los procesos y compromisos adquiridos en el marco del Plan de Sostenibilidad de Derechos Humanos 2010-2015 </t>
  </si>
  <si>
    <t>Documento de aprobación de Diplomado, listados de participantes en diplomados</t>
  </si>
  <si>
    <t>Sociedad hondureña, estudiantes y docentes</t>
  </si>
  <si>
    <t>Informes de resultados, listados de participación, fotografías</t>
  </si>
  <si>
    <t>Sociedad hondureña, docentes y estudiantes</t>
  </si>
  <si>
    <t>Definir e identificar los proyectos de vinculación a desarrollar como Servicio Comunitario enfocados a desarrollar en los estudiantes una cultura para el desarrollo</t>
  </si>
  <si>
    <t>Ejecutar los proyectos de vinculación y socializar sus resultados</t>
  </si>
  <si>
    <t>Definir la estructura para participación de grupos de docentes y estudiantes en eventos enfocados a fortalecer la identidad nacional , la cultura física y deportes</t>
  </si>
  <si>
    <t xml:space="preserve">Identificar las redes internas y externas que promueven eventos </t>
  </si>
  <si>
    <t>Participar en los eventos identificados, grupos de docentes y alumnos conformados</t>
  </si>
  <si>
    <t>Se cuenta con la reforma del Plan de Estudios de la Carrera de Derecho aprobado</t>
  </si>
  <si>
    <t>Seguimiento trimestral de la aplicación de los Ejes transversales identificados en el Plan de Estudios de la Carrera</t>
  </si>
  <si>
    <t>Fortalecer la educación de los estudiantes mediante la transversalización de los ejes de ética en los planes de estudio</t>
  </si>
  <si>
    <t>Plan de Estudios de la Carrera</t>
  </si>
  <si>
    <t>Alumnos y docentes</t>
  </si>
  <si>
    <t>Secretaría Académica, Coordinador de Carrera, Jefes de departamento, Asistente Técnico de Desarrollo Curricular</t>
  </si>
  <si>
    <t>Se cuenta con el apoyo de las autoridades de la facultad y personas comprometidas en su integración</t>
  </si>
  <si>
    <t>Tratar de manera objetiva y transparantes las situaciones relacionadas al actuar ético de los diferentes actores de la Facultad de Ciencias Jurídicas</t>
  </si>
  <si>
    <t>Informes de acciones realizadas por los comités</t>
  </si>
  <si>
    <t xml:space="preserve">Alumnos y colaboradores docentes y administrativos </t>
  </si>
  <si>
    <t>Decanatura, Secretaría Académica, Jefes de departamento</t>
  </si>
  <si>
    <t>Se cuenta con experto para servir el taller o seminario, los recursos necesarios</t>
  </si>
  <si>
    <t>Brindar los espacios de capacitación a los docentes para el fortalecimiento de sus capacidades para el tratamiento de los ejes transversales en sus clases</t>
  </si>
  <si>
    <t>Listas de participación, diplomas</t>
  </si>
  <si>
    <t>Desarrollar el taller o seminario de fortalecimiento las capacidades de los docentes para transverzalisar el eje de etica</t>
  </si>
  <si>
    <t>Promover el comportamiento ético de los colaboradores docentes y administrativos, como un pilar de la actual gestión de la Decanatura de la Facultad de Ciencias Jurídicas</t>
  </si>
  <si>
    <t>Colaboradores docentes y administrativos</t>
  </si>
  <si>
    <t>Garantizar una educación integral a los estudiantes de la Facultad de Ciencias Jurídicas</t>
  </si>
  <si>
    <t>Docentes y alumnos comprometidos en el trabajo de vinculación universidad sociedad</t>
  </si>
  <si>
    <t>Informes de resultados, documentos de socialización de experiencias</t>
  </si>
  <si>
    <t>Comité de Vinculación, Coordinacion de Carrera, Jefes de Departamentie</t>
  </si>
  <si>
    <t>Se cuenta con  los recursos necesarios para su ejecución</t>
  </si>
  <si>
    <t>CJG, Maestría en Derechos Humanos</t>
  </si>
  <si>
    <t>Se cuenta con grupos y equipos de alumnos y docentes conformados y comprometidos en la participación</t>
  </si>
  <si>
    <t>Brindar una educación integral a los alumnos de la Facultad de Ciencias Jurídicas</t>
  </si>
  <si>
    <t>Informes de participación, fotagrafías, reconocimientos</t>
  </si>
  <si>
    <t>Consolidada en todas las Unidades Académicas , el Sistema de Gestión de la Calidad educativa, con procesos permanentes  y sostenibles de autoevaluación y acreditación institucional.</t>
  </si>
  <si>
    <t>Consolidadas las políticas de calidad académica de la Facultad de Ciencias Jurídicas</t>
  </si>
  <si>
    <t>Consolidado en todos los niveles de gestión académica, el Sistema de Planificación, Monitoria y Evaluación de la Gestión Académica de la UNAH</t>
  </si>
  <si>
    <r>
      <t>La Facultad de Ciencias Jurídicas aplicará</t>
    </r>
    <r>
      <rPr>
        <strike/>
        <sz val="11"/>
        <rFont val="Arial"/>
        <family val="2"/>
      </rPr>
      <t xml:space="preserve"> </t>
    </r>
    <r>
      <rPr>
        <sz val="11"/>
        <rFont val="Arial"/>
        <family val="2"/>
      </rPr>
      <t>el Plan de Seguimiento hasta el logro de la Calidad Educativa</t>
    </r>
  </si>
  <si>
    <r>
      <t xml:space="preserve"> Acreditada la calidad en la FCJ </t>
    </r>
    <r>
      <rPr>
        <sz val="11"/>
        <rFont val="Arial"/>
        <family val="2"/>
      </rPr>
      <t xml:space="preserve"> mediante la ejecución del Plan de Mejoras</t>
    </r>
  </si>
  <si>
    <t>Definir las políticas de aplicación del Sistema de Gestión de la Calidad Educativa en la Facultad de Ciencias Jurídicas</t>
  </si>
  <si>
    <t>Desarrollar las capacitaciones de acuerdo a programación</t>
  </si>
  <si>
    <t>Establecer y aplicar instrumentos de medición de la adopción de la cultura de calidad</t>
  </si>
  <si>
    <t>Integrar en el Plan de Desarrollo Profesional las capacitaciones en Calidad Educativa Docente</t>
  </si>
  <si>
    <t>Integrar en el Plan de Desarrollo Profesional las capacitaciones en Calidad para el personal administrativo</t>
  </si>
  <si>
    <t>Identificar los docentes en proceso de certificación y acreditación</t>
  </si>
  <si>
    <t>Gestionar ante las unidades correspondientes la certificación y acreditación de los docentes de la Facultad de Ciencias Jurídicas</t>
  </si>
  <si>
    <t>Desarrollar un taller de socialización de las políticas de calidad académica de la UNAH</t>
  </si>
  <si>
    <t>Monitorear trimestralmente la aplicación de las políticas de calidad</t>
  </si>
  <si>
    <t xml:space="preserve">Socializar trimestralmente los resultados e indicadores de la aplicación del Plan de Mejoras </t>
  </si>
  <si>
    <t>Implementar el Sistema de Planificación, Monitoría y Evaluación de la Gestión Académica de la UNAH en las unidades de la Facultad de Ciencias Jurídicas</t>
  </si>
  <si>
    <t xml:space="preserve">Aplicar trimestralmente el Plan de Seguimiento en todas las unidades de la Facultad  (Carrera de Derecho, Especialidades y  Maestrías), en sus servicios, funciones de docencia, investigación , vinculación universidad-sociedad y programas;  </t>
  </si>
  <si>
    <t>Se cuenta con las políticas del Sistema de Gestión de Calidad Educativa y el soperte de la unidad de la UNAH correspondiente</t>
  </si>
  <si>
    <t>Brindar una atención de calidad, oportuna, efectiva y pertinente a las necesidades de la sociedad hondureña</t>
  </si>
  <si>
    <t>Diplomas, listas de asistencia,  material didáctico, informes, fotografías</t>
  </si>
  <si>
    <t>Personal administrativo de la Facultad de Ciencias Jurídicas</t>
  </si>
  <si>
    <t>Capacitaciones de calidad, listas de asistencia,  material didáctico, informes, fotografías, Sistema de Calidad Implementado en la Facultad</t>
  </si>
  <si>
    <t>Decana, Secretaría Académica, Coordinadora de Carrera, Jefes de Departamento.</t>
  </si>
  <si>
    <t>Docentes comprometidos en su formación en miras de certificación y acreditación</t>
  </si>
  <si>
    <t>Brindar una atención de calidad, oportuna, efectiva y pertinente en las función fundamental de docencia</t>
  </si>
  <si>
    <t>Diplomas, certificaciones</t>
  </si>
  <si>
    <t>Se cuenta con las políticas de la calidad académica de la UNAH</t>
  </si>
  <si>
    <t>Generar los espacios para que los docentes de la facultad conozcan las politicas de calidad y las apliquen</t>
  </si>
  <si>
    <t>Listas de asistencia,diplomas</t>
  </si>
  <si>
    <t>Secretaría Académica, Coordinadora de Carrera, Jefes de Departamento.</t>
  </si>
  <si>
    <t>Se cuenta con los lineamientos del Sistema de Planificación, Monitoría y Evaluación de la Gestión Académica y con el personal para su implementación</t>
  </si>
  <si>
    <t>Alcanzar los referentes mínimos para acreditar las Carreras de la Facultad de Ciencias Jurídicas</t>
  </si>
  <si>
    <t>El Plan de Mejoras se encuentra en etapa de implementación con los recursos necesarios para ello</t>
  </si>
  <si>
    <t>Informes de resultados verificables</t>
  </si>
  <si>
    <t>Sociedad hondureña, docentes y alumnos</t>
  </si>
  <si>
    <t>Plan de Seguimiento definido y personal comprometido para su aplicación</t>
  </si>
  <si>
    <t>Informes de resutados, indicadores, planes</t>
  </si>
  <si>
    <t>Docentes y autoridades</t>
  </si>
  <si>
    <t>La facultad de Ciencias Jurídicas  aplica el Modelo de Innovación Institucional y Educativa en sus carreras</t>
  </si>
  <si>
    <t>Lista de asistencia, certificado de aprobación de los cursos, informe de la capacitación recibida.</t>
  </si>
  <si>
    <t xml:space="preserve">Elaborar un calendario de las ofertas de Programas de Formación de Innovación Educativa </t>
  </si>
  <si>
    <t>Realizar una jornada para el estudio y socialización del Modelo de Innovación Institucional y Educativa de la UNAH</t>
  </si>
  <si>
    <t>En base al estudio desarrollar el Programa Interno de aplicación del Modelo de Innovación Institucional y Educativa de la UNAH</t>
  </si>
  <si>
    <t>Sostener reuniones de seguimiento de la Aplicación del Modelo de Innovación Institucional y Educativa de la UNAH</t>
  </si>
  <si>
    <t>Aplicación del Modelo de acuerdo al Programa Interno de Aplicación Modelo de Innovación Institucional y Educativa de la UNAH</t>
  </si>
  <si>
    <t>Comisión de Gestión Académica, Comisión de Desarrollo Curricular y Comisión de control de Calidad, Decanatura, Secretaría Académica, Coordinación de Carrera, Asistente Técnico de Desarrollo Curricular, Jefatura de Deptos.</t>
  </si>
  <si>
    <t>Documento de programa desarrollado y aprobado, listas de participación, informes de resultados</t>
  </si>
  <si>
    <t>Se cuenta con la suficiente oferta para la Formación de Innovación Educativa</t>
  </si>
  <si>
    <t>Se cuenta con el Modelo de Innovación Institucional y Educativa de la UNAH y los recurso necesarios para su aplicación( financieros y humanos)</t>
  </si>
  <si>
    <t>Ofrecer una educación de calidad a los estudiantes mediante la innovación e cada uno de sus funciones y procesos fundamentales</t>
  </si>
  <si>
    <t>Los espacios físicos en el edificio de la Facultad de Ciencias Jurídicas son adecuados y suficientes para el desarrollo de todas las funciones académicas y administrativas, cuenta con acceso a la plataforma electrónica de la UNAH de forma eficiente y las aulas cuentan con la tecnología y mobiliario necesario</t>
  </si>
  <si>
    <t>Elaborar el Plan de Dotación de Recurso Tecnológico que incluye las necesidades planteadas en el Plan de Mejoras</t>
  </si>
  <si>
    <t>Desarrollar y aplicar el Plan de Dotación de Recurso Tecnológico</t>
  </si>
  <si>
    <t>Presentar informes de avances de la aplicación del Plan de Dotación de Recurso Tecnológico</t>
  </si>
  <si>
    <t>Desarrollar un estudio diagnóstico de las necesidades de equipo didáctico de los departamentos y carreras de la Facultad de Ciencias Jurídicas</t>
  </si>
  <si>
    <t>Elaborar una programación o plan para dotar a los departamentos y carreras de las necesidades identificadas de equipo didáctico</t>
  </si>
  <si>
    <t>Presentar proyectos y solicitudes a cooperantes identificados</t>
  </si>
  <si>
    <t>Gestionar ante las unidades internas los convenios de cooperación</t>
  </si>
  <si>
    <t>La FCJ cuenta con recursos financieros de cooperación externa para la ejecución de diversos proyectos</t>
  </si>
  <si>
    <t>La facultad cuenta con un sistema tecnificado para el control y uso eficiente de los recursos con que cuenta.</t>
  </si>
  <si>
    <t xml:space="preserve">Realizar un estudio de levantamiento de procesos internos de la Facultad de Ciencias Jurídicas para definir necesidades </t>
  </si>
  <si>
    <t xml:space="preserve">Desarrollar las plataformas y bases de datos </t>
  </si>
  <si>
    <t>Presentar informes de avances del desarrollo del plan</t>
  </si>
  <si>
    <t>Elaborar un plan de desarrollo de bases de datos y plataformas virtuales</t>
  </si>
  <si>
    <t>Se cuenta con los fondos de fuentes propios y de cooperación) y la aprobación de las máximas autoridades</t>
  </si>
  <si>
    <t>Dotar de los recursos necesarios a las diferentes unidades académicas y de apoyo para brindar un servicio de calidad, efeciente y oportuno</t>
  </si>
  <si>
    <t>Documento de Plan de Dotación, Aprobaciones por parte de Rectoría, números de inventario</t>
  </si>
  <si>
    <t xml:space="preserve">Docentes, alumnos </t>
  </si>
  <si>
    <t xml:space="preserve">Secretaría Académica. Comisión de Recursos Materiales, Admnistración, </t>
  </si>
  <si>
    <t xml:space="preserve">Desarrollar la infraestructura de la Facultad y adecuarla a las múltiples necesidades de las diferentes unidades que lo conforman con el propósito de lograr los objetivos y el desarrollo de sus funciones </t>
  </si>
  <si>
    <t>Plan Interno de desarrollo físico elaborado, fuentes presupuestarias identificadas,</t>
  </si>
  <si>
    <t>Alumnos, docentes, sociedad hondureña, colaboradores</t>
  </si>
  <si>
    <t xml:space="preserve">Listado de necesidades, fuentes de presupuesto identificado, aprobaciones, </t>
  </si>
  <si>
    <t>Se cuenta con el apoyo de las máximas autoridades para la firma de convenios, proyectos que presentar a la cooperación y un grupo gestor comprometido</t>
  </si>
  <si>
    <t>Fortalecer el presupuesto de la Facultad para tener la viabilidad de realizar diferentes proyectos en la Facultad que den soporte a las funciones sustantivas y cumplimiento de objetivos</t>
  </si>
  <si>
    <t>Convenios e intención de convenios firmados, proyectos aprobados</t>
  </si>
  <si>
    <t>Se cuenta con personal calificado para el desarrollo de los sistemas, aprobación de las unidades correspondientes y el equipo necesario</t>
  </si>
  <si>
    <t>Plataformas desarrolladas y en funcionamiento</t>
  </si>
  <si>
    <t>Docentes, colaboradores, alumnos</t>
  </si>
  <si>
    <t>Ejecutar el POA 2015 de la Comisión de Recursos Materiales en el marco del Plan de Mejoras</t>
  </si>
  <si>
    <t>Sostener reuniones de monitoreo y control de avances d</t>
  </si>
  <si>
    <t>Consolidado un Plan Permanente de Desarrollo del Talento Humano en la Facultad de Ciencias Jurídicas</t>
  </si>
  <si>
    <t>Definir y establecer la red interna para la definición del Plan Permanente de Desarrollo del Talento Humano</t>
  </si>
  <si>
    <t>Elaborar la definición, estructura y contenido del Plan del Desarrollo Humano, para los colaboradores, docentes y administrativos de la Facultad de Ciencias Jurídicas</t>
  </si>
  <si>
    <t>Elaborar el Plan de Desarrollo Humano y socializar sus resultados para aprobación</t>
  </si>
  <si>
    <t>Ejecutar el Plan Permanente de Desarrollo del Talento Humano</t>
  </si>
  <si>
    <t>Presentar informes trimestrales del avance del Plan Permanente de Desarrollo del Talento Humano</t>
  </si>
  <si>
    <t>Ejecutar el POA 2015 de la Comisión de Recursos Humanos para la aplicación del Programa de Desarrollo Profesional</t>
  </si>
  <si>
    <t>Medir mediante reuniones de monitoreo y control de los avances y logros del Programa de Desarrollo Profesional</t>
  </si>
  <si>
    <t>Socializar el documento de Programa de Desarrollo Profesional elaborado por la Comisión de Gestión de Recursos Humanos, para el personal docente y administrativo de la Facultad</t>
  </si>
  <si>
    <t>Se cuenta con los apoyos de las unidades internas y con un experto en la materia</t>
  </si>
  <si>
    <t>Consolidar servicios de calidad en la Facultad de Ciencias Jurídicas mediante el desarrollo integral del talento humano( docente y administrativo)</t>
  </si>
  <si>
    <t>Docentes y colaboradores administrativos</t>
  </si>
  <si>
    <t>Decanatura, Secretario Académico, Coordinación de Carrera, Comisión de Recursos Humanos</t>
  </si>
  <si>
    <t xml:space="preserve">Plan desarrollado, </t>
  </si>
  <si>
    <t>Se cuenta con los apoyos de las unidades internas y recursos para su ejecución</t>
  </si>
  <si>
    <t xml:space="preserve">Informes trimestrales de avances, </t>
  </si>
  <si>
    <t>Docentes y personal administrativoa dispuestos a capacitarse o a formarse permanentemente.</t>
  </si>
  <si>
    <t>Los docentes y personal administrativo requieren de capacitacion o formación permanentemente para estar actualizados y mejorar su desemepeño profesiona</t>
  </si>
  <si>
    <t>Informe de actividades;  ceritificados, diplomas o títulos recibidos; informes de cursos, diplomados y postgrados desarrollados o en curso</t>
  </si>
  <si>
    <t>docentes, personal administrativo</t>
  </si>
  <si>
    <t>Cumplir con la organización de la estructura legal del departamento y ponerla en funcionamiento.</t>
  </si>
  <si>
    <t>Se desarrolla un tratamiento sistemático y continuo de las dimensiones de la gestión académica en la vida funcional de la Facultad de Ciencias Jurídicas</t>
  </si>
  <si>
    <t>Sistema de evaluación aplicado al 100% del personal de la Facultad de Ciencias Jurídicas</t>
  </si>
  <si>
    <t>Al 100% del personal de   la Facultad de Ciencias Jurídicas se brinda seguimiento al desempeño ético.</t>
  </si>
  <si>
    <t>Se apoyan los procesos de gestión para el desarrollo de los proyectos de vinculación Universidad-Sociedad</t>
  </si>
  <si>
    <t xml:space="preserve"> Realizar dos conversatorios para promover la participación del gremio de abogados en la conformación de los órganos que lo requieren en la Facultad</t>
  </si>
  <si>
    <t>Convocatoria por  decanatura para colegio de abogados para su  conformación de los órganos de  gobierno en la facultad.</t>
  </si>
  <si>
    <t xml:space="preserve">Realizar dos conversatorios estudiantiles para promover la participación en los órganos de gobierno de la facultad. </t>
  </si>
  <si>
    <t>Monitoreo y seguimiento de actividades.</t>
  </si>
  <si>
    <t>Recolectar/documentar evidencias de actividades realizadas y no realizadas</t>
  </si>
  <si>
    <t>Elaborar informe de resultados  trimestral.</t>
  </si>
  <si>
    <t>Diseño de la campaña de valores sociales y profesionales.</t>
  </si>
  <si>
    <t>Creación de un sistema de denuncia y seguimiento por conductas antiéticas de los alumnos, docentes y administrativos, a través de la Secretaría Académica.</t>
  </si>
  <si>
    <t xml:space="preserve"> Diseño de sistema de monitoreo y evaluación de desempeño y resultados esperados del personal docente y administrativo.</t>
  </si>
  <si>
    <t xml:space="preserve">Elaborar y ejecutar un plan de visitas a organismos de cooperación. </t>
  </si>
  <si>
    <t xml:space="preserve">Identificar organismos de cooperación que podrían apoyar a la FCJ y sus prioridades. </t>
  </si>
  <si>
    <t xml:space="preserve"> Desarrollar un plan armonizando las prioridades de los organismos de cooperación con los intereses de la Facultad y de la institución</t>
  </si>
  <si>
    <t>Definidas las estratégias para el tratamiento del clima organizacional</t>
  </si>
  <si>
    <t>Decana y Secretario Academico</t>
  </si>
  <si>
    <t>Definidos de los Mecanisnos de elección estudiantiles por parte del consejo universitario.</t>
  </si>
  <si>
    <t>Normalizacion de los organos de gobierno estudiantil y de la facultad de ciencias juridicas.</t>
  </si>
  <si>
    <t>Las elecciones estudiantiles. Nombramiento de representantes de estudiantiles en los organos de gobierno de la facultad y consejo universitario. Nombramiento del representante del Colegio de Abogados a integrar el organo de gobierno de la facultad.</t>
  </si>
  <si>
    <t>cumplimiemto de politicas y efectividad en los resultados de gestion de las unidades de la facultad .</t>
  </si>
  <si>
    <t>POA</t>
  </si>
  <si>
    <t xml:space="preserve">Facultad de Ciencias Juridicas </t>
  </si>
  <si>
    <t xml:space="preserve"> Decanatura , Secretaria Academica, Jefes de departamento, Coordinadores de  Carrera, Directores de CJG  e IIJ.</t>
  </si>
  <si>
    <t>Desempeño y resultados obtenidos</t>
  </si>
  <si>
    <t>Informe y actividades realizadas</t>
  </si>
  <si>
    <t>mejoramiento de la formacion de los beneficiarios y la sociedad en general.</t>
  </si>
  <si>
    <t>Coordinacion de Carrera, Secretaria Academica.</t>
  </si>
  <si>
    <t>Se cuenta con el apoyo de las máximas autoridades de la UNAH y equipo gestor comprometido</t>
  </si>
  <si>
    <t>Fortalecer la gestión y proyectados a desarrollar en la Facultad de Ciencias Jurídcas</t>
  </si>
  <si>
    <t>Plan de cooperación elaborado y aprobado</t>
  </si>
  <si>
    <t xml:space="preserve">Se cuenta con el apoyo de las autoridades de la Facultad </t>
  </si>
  <si>
    <t>Mejorar el clima organizacional en la facultad para un mejor desempeño</t>
  </si>
  <si>
    <t>Estratégias definidas, indicadores</t>
  </si>
  <si>
    <t xml:space="preserve">Consolidar el proceso de internacionalización mediante un adecuado sistema de información y el fortalecimiento de los procesos de acreditación de los programas académicos de la UNAH, la gestión oportuna y apropiada de las funciones sustantivas de la internacionalización (armonización académica, convenios, proyectos, movilidad y cooperación al desarrollo) y la coordinación con las instancias pertinentes para promover la docencia, investigación y vinculación universidad-sociedad. </t>
  </si>
  <si>
    <t>Unidades académicas integradas en redes de investigación y docencia nacionales e internacionales</t>
  </si>
  <si>
    <t>Identificar los instrumentos de amornización académica asumidos por la UNAH en el marco de la Internacionalización de la Educación Superior</t>
  </si>
  <si>
    <t>Definir la metodología de aplicación de los instrumentos de armonización académica en la Facultad de Ciencias Jurídicas</t>
  </si>
  <si>
    <t>Medir el avance en la mejora de los indicadores e indices mínimos en la aplicación del Plan de Mejoras</t>
  </si>
  <si>
    <t xml:space="preserve">Diseñar un programa interno de la FCJ para lograr la movilidad de docentes, alumnos y personal administrativo y de apoyo por medio de  becas, intercambios, pasantías   </t>
  </si>
  <si>
    <r>
      <t xml:space="preserve">Participación en la competencia Internacional de Juicios Simulados en Derechos Humanos en American University Washington D.C. USA. (MOOTCOURTS)                              </t>
    </r>
    <r>
      <rPr>
        <b/>
        <sz val="12"/>
        <color indexed="8"/>
        <rFont val="Calibri"/>
        <family val="2"/>
      </rPr>
      <t/>
    </r>
  </si>
  <si>
    <t xml:space="preserve">Organizar y coordinar la competencia Regional de Juicios simulados sobre derechos humanos en la UNAH </t>
  </si>
  <si>
    <t xml:space="preserve">Participación de alumnos y docentes en el VII Encuentro de la Red  Centro Americana de Intercambio 
Académico en Derecho Internacional.
</t>
  </si>
  <si>
    <t>Realizar un mapeo de redes académicas de acuerdo al área del conocimiento en los que pueden integrarse los alumnos y docentes de la facultad</t>
  </si>
  <si>
    <t>Desarrollar un taller en coordinación con la Vicerrectoría de Relaciones Internacionales para fortalecer la capacidad de elaboración, presentación y negociación de iniciativas de cooperación con los colaboradores de la facultad</t>
  </si>
  <si>
    <t xml:space="preserve">Ejecutar el Plan de Cooperación Nacional e Internacional </t>
  </si>
  <si>
    <t>Elaborar un Plan de Cooperación Nacional e Internacional para el desarrollo de proyectos académicos en la Facultad de Ciencias Jurídicas que incluya las necesidades de cooperación de todas las unidades de la Facultad</t>
  </si>
  <si>
    <t>Sostener reuniones de monitoreo del avance de ejecución del Plan de Cooperación Nacional e Internacional</t>
  </si>
  <si>
    <t>Desarrollar un documento base en coordinación con la VRI para identificar los procesos de participación en redes académicas e investigativas de interés para la integración por parte de la Facultad de Ciencias Jurídicas</t>
  </si>
  <si>
    <t>Integrar las unidades académicas a las redes de investigación y docencia identificadas</t>
  </si>
  <si>
    <t>Desarrollar actividades de socialización de productos y experiencias obtenidas en las redes de investigación y docencia</t>
  </si>
  <si>
    <t>Implementación de una política Universitaria de protección y divulgación de los derechos humanos.</t>
  </si>
  <si>
    <t>Docentes y estudiantes de la facultad de Ciencias Jurídicas</t>
  </si>
  <si>
    <t>Se cuentan con el apoyo de las autoridades y unidades, equipos comprometidos y los fondos necesarios para la participación</t>
  </si>
  <si>
    <t>Diploma de participación, programa desarrollado, informes de resultados</t>
  </si>
  <si>
    <t>Decano, Secretaría Académica, Coordinación de Carrera, Jefes de departamento</t>
  </si>
  <si>
    <t>Promover de forma organizada y estructurada la movilidad</t>
  </si>
  <si>
    <t>Fortalecer la educación en el área del conocimiento de Derecho Internacional</t>
  </si>
  <si>
    <t>Es necesario integrar a todos los departamentos en redes de acuerdo a su área de conocimiento</t>
  </si>
  <si>
    <t>Se cuenta con instrumentos de armonización y el apoyo de la VRI en el proceso</t>
  </si>
  <si>
    <t>Decanatura, Secretaría Académica, Coordinación de Carrera, Asistente Técnico de Desarrollo Curricular, Jefatura de Departamentos</t>
  </si>
  <si>
    <t>Lograr la internacionalización de las carreras de la Facultad de Ciencias Jurídicas</t>
  </si>
  <si>
    <t>Informes de cumplimiento de aplicación de los instrumentos de armonización académica asumidos por la UNAH</t>
  </si>
  <si>
    <t>El Plan de Mejoras se encuentra en fase de ejecución</t>
  </si>
  <si>
    <t>Mejora de indices para el logro de la acreditación</t>
  </si>
  <si>
    <t>Informes trimestrales de indices e indicadores del Plan de Mejoras</t>
  </si>
  <si>
    <t>Facultad de Ciencias Jurídicas</t>
  </si>
  <si>
    <t>Se cuenta con el apoyo de VRI y un grupo gestor comprometido</t>
  </si>
  <si>
    <t>Fortalecer y apoyar el proceso de internacionalización de las carreras de la Facultad de Ciencias Jurídicas</t>
  </si>
  <si>
    <t>Plan armonizado y aprobado</t>
  </si>
  <si>
    <t>Decanatura, Secretaría Académica, Coordinación de Carrera, Asistente Técnico, Jefatura de Deptos., Posgrados y los órganos estudiantiles</t>
  </si>
  <si>
    <t>Se cuenta con el apoyo de VRI y se cuenta con productivad investigativa y académica interna</t>
  </si>
  <si>
    <t>Proyectar la Facultad de Ciencias Jurídicas a una posición de liderazgo en la Educación Superior a nivel internacional</t>
  </si>
  <si>
    <t>Documento desarrollado, informes de participación</t>
  </si>
  <si>
    <t>Fortalecida la estabilidad y consolidada la gobernabilidad.</t>
  </si>
  <si>
    <t>La FCJ contribuye en la revisión y consolidación del ordenamiento jurídico de la UNAH, al fortalecimiento institucional y a la transformación organizacional.</t>
  </si>
  <si>
    <t>Consolidada la gobernabilidad por los procesos de reforma y gestión por parte de las autoridades a efecto de rescatar la confianza, el respeto y el reconocimiento de la comunidad hondureña e internacional</t>
  </si>
  <si>
    <t>Realizadas las acciones de gestión que fortalezcan la vinculación de las autoridades universitarias con los docentes, los estudiantes y en general los trabajadores de la institución.</t>
  </si>
  <si>
    <t>Sistema de educación superior regularizado en términos de calidad y pertinencia.</t>
  </si>
  <si>
    <t xml:space="preserve">Ayudas memoria de reuniones realizadas por los órganos de dirección
</t>
  </si>
  <si>
    <t>Ayudas memorias, bitácoras de reuniones realizadas</t>
  </si>
  <si>
    <t>Comisión de la FCJ confirmada</t>
  </si>
  <si>
    <t xml:space="preserve">Evidencia del Cumplimiento de funciones académicas y administrativas de acuerdo a la normativa universitaria, por medio de informes y supervisiones
</t>
  </si>
  <si>
    <t xml:space="preserve">Encuentros realizados, listas de asistencia
</t>
  </si>
  <si>
    <t xml:space="preserve">Encuentros realizados, listas de asistencia
</t>
  </si>
  <si>
    <t>Red nacional constituidas. Red regional constituida. Reuniones  y conversatorios realizados a nivel nacional y regional. Informes de actividades. Convenios entre las instituciones. Planes de trabajo con la red.</t>
  </si>
  <si>
    <t>Actas de apropiación de acuerdos</t>
  </si>
  <si>
    <t>Decanatura, Secretaría Académica,  Coordinación de Carrera, Jefaturas de Depto., Directores de Unidades Académicas , Docentes y personal administrativo, órganos de gobierno docente y  estudiantil</t>
  </si>
  <si>
    <t>Realizar reuniones mensuales de control y monitoreo entre los niveles de dirección de la Facultad de Ciencias Jurídicas</t>
  </si>
  <si>
    <t>Institucionalizar los proceso académicos y administrativos de la Facultad de Ciencias Jurídicas</t>
  </si>
  <si>
    <t>Autoridades comprometidas con la institucionalización de los proceso</t>
  </si>
  <si>
    <t>Se cuenta con personas comprometidas para integrar los órganos de gobierno</t>
  </si>
  <si>
    <t>Fortalecer la gobernabilidad de la Facultad de Ciencias Jurídicas</t>
  </si>
  <si>
    <t>Elaborar los planes de divulgación y comunicación de: programas, proyectos y actividades de cada unidad académica de la Facultad</t>
  </si>
  <si>
    <t>Las unidades cuentan con fondos y proyectos para su divulgación</t>
  </si>
  <si>
    <t>Integrar las comisiones de acuerdo a los requerimientos de los órganos de gobierno universitarios con los profesionales expertos en el área del conocimiento</t>
  </si>
  <si>
    <t>Presentar informes de los resultados obtenidos en las comisiones integradas</t>
  </si>
  <si>
    <t>Docentes y autoridades comprometidos a la integración de comisiones</t>
  </si>
  <si>
    <t>Contribuir a la consolidación del ordenamiento jurídico de la UNAH</t>
  </si>
  <si>
    <t>Definir los instrumentos de evaluación del cumplimiento y desempeño del personal docente y administrativo de acuerdo a la normativa universitaria</t>
  </si>
  <si>
    <t>Aplicación de los instrumentos de evaluación del cumplimiento y desempeño del personal docente y administrativo de acuerdo a la normativa universitaria</t>
  </si>
  <si>
    <t xml:space="preserve">Apoyo de las autoridades de la Facultad </t>
  </si>
  <si>
    <t>Asegurar el cumplimiento  de la normativa universitaria</t>
  </si>
  <si>
    <t>Comunidad Universitaria</t>
  </si>
  <si>
    <t>Desarrollar un taller dirigido a colaboradores docentes y administrativos para la formación de valores</t>
  </si>
  <si>
    <t>Se cuenta con los recursos necesarios y experto en el tema</t>
  </si>
  <si>
    <t>Promover el comportamiento ético en los colaboradores fortaleciendo la transparencia y rendición de cuentas</t>
  </si>
  <si>
    <t>Listas de participación, diplomas, informes</t>
  </si>
  <si>
    <t>Desarrollar los encuentros entre las autoridades y la comunidad estudiantil</t>
  </si>
  <si>
    <t>Docentes y autoridades dispuestos para el desarrollo de los encuentros</t>
  </si>
  <si>
    <t>Elaborar la programación de encuentros entre autoridades y la comunidad docente</t>
  </si>
  <si>
    <t>Desarrollar los encuentros entre las autoridades y la comunidad docente, en el marco de los claustros</t>
  </si>
  <si>
    <t>Elaborar la programación de encuentros entre autoridades de la UNAH y las autoridades de la FCJ, estableciendo los contactos pertinentes incluir en agendas</t>
  </si>
  <si>
    <t>Desarrollar los encuentros entre las autoridades de la UNAH y la FCJ</t>
  </si>
  <si>
    <t>Estudiantes y autoridades dispuestos para el desarrollo de los encuentros</t>
  </si>
  <si>
    <t>Autoridades dispuestas para la realización de los encuentros</t>
  </si>
  <si>
    <t>Conformar comisiones para dictaminar y elaborar propuestas de actualización y reforma de la normativa del nivel</t>
  </si>
  <si>
    <t xml:space="preserve">Presentar los dictámenes de la normativa </t>
  </si>
  <si>
    <t>Elaboración y presentación para aprobación de las propuestas de actualización y reforma de la normativa</t>
  </si>
  <si>
    <t xml:space="preserve">Conformar la red nacional de decanos de las escuelas de derecho </t>
  </si>
  <si>
    <t>Definir la metodología y la estructura para el monitoreo y la aplicación de las políticas de la Educación Superior en los centros educativos del nivel que desarrollen las ciencias jurídicas u otras carreras afines a esta.</t>
  </si>
  <si>
    <t>Autoridades de otras facultades y carreras dispuesta a conformar las redes y se cuenta con los fondos necesarios</t>
  </si>
  <si>
    <t>Promover la calidad educativa y el liderazgo de la Facultad de Ciencias Jurídicas de la UNAH en la educación superior del pais</t>
  </si>
  <si>
    <t>Facultad de Ciencias Jurídicas, comunidad universitaria</t>
  </si>
  <si>
    <t>Decanatura, Secretaría Académica,  Coordinación de Carrera, Jefaturas de Depto., Directores de Unidades Académicas</t>
  </si>
  <si>
    <t xml:space="preserve">Decanatura, Secretaría Académica,  Coordinación de Carrera, Jefaturas de Depto., Directores de Unidades Académicas </t>
  </si>
  <si>
    <t>Ejecutar el POA 2015 de la Comisión de Desarrollo Curricular</t>
  </si>
  <si>
    <t>Ejecutar el POA 2015 de la Comisión de Investigación</t>
  </si>
  <si>
    <t>Monitoreo y seguimiento de avance de la ejecución del POA 2015 de la Comisión de Investigación</t>
  </si>
  <si>
    <t>Monitoreo y seguimiento de avance de ejecución de POA 2015 de Comisión de Desarrollo Curricular</t>
  </si>
  <si>
    <t>Materiales para impresión</t>
  </si>
  <si>
    <t>Atenciones en reuniones</t>
  </si>
  <si>
    <t>Contratación de expertos</t>
  </si>
  <si>
    <t>Gestionar la adquisición de los equipos necesarios de acuerdo a diagnóstico</t>
  </si>
  <si>
    <t xml:space="preserve">Introducir en las jornadas de inducción de los estudiantes el tema de las políticas de investigación de la UNAH        </t>
  </si>
  <si>
    <t xml:space="preserve">Definir y programar la jornada de socialización de las políticas de investigación de la UNAH    </t>
  </si>
  <si>
    <t>La carrera realiza procesos de autoevaluación y evaluación externa confiables y transparentes para asegurar la mejora continua de los planes de estudio</t>
  </si>
  <si>
    <t>Desarrollar un diagnóstico de necesidades tecnológicas para aplicación de bimodalidad dentro de la facultad.</t>
  </si>
  <si>
    <t>La Facultad de Ciencias Jurídicas ofrece y cuenta con ofertas innovadoras dentro de sus planes de estudio formal y no formal para satisfacer y atraer la demanda.</t>
  </si>
  <si>
    <t>La Facultad de Ciencias Jurídicas ofrece asignaturas bajo la política de bimodalidad para generar acceso y equidad en los hondureños y demas usuarios</t>
  </si>
  <si>
    <t>Proceso de auto evaluación  con fines de mejoramiento y acreditación</t>
  </si>
  <si>
    <t>Asistente Técnico de Desarrollo Curricular, DIE</t>
  </si>
  <si>
    <t>Desarrollar 2 nuevas propuestas de carreras de nivel de postgrado (</t>
  </si>
  <si>
    <t>Ejecutar el Plan de Educación No Formal, al menos 3 ofertas de diplomados</t>
  </si>
  <si>
    <t>Definir el  proceso de reforma y creación de carreras  que sea lógico y participativo en la FCJ</t>
  </si>
  <si>
    <t>Oferta bimodal de cursos</t>
  </si>
  <si>
    <t xml:space="preserve"> Gestión de expertos para recibir las orientaciones metodológicas y de contenido para cumplir con los criterios de calidad.    </t>
  </si>
  <si>
    <t>Se cuentan con proyectos de investigación que cumplen con los requerimientos de calidad necesarios para la publicación</t>
  </si>
  <si>
    <t>Desarrollar un evento ( conferencia, conversatorio, etc.) para publicar los resultados de investigación</t>
  </si>
  <si>
    <t>Desarrollar propuestas de medios u estrategias de divulgación</t>
  </si>
  <si>
    <t xml:space="preserve"> Desarrollar un estudio diagnóstico de necesidades de capacitación docente en investigación en coordinación con la comisión de Recursos humanos y la Dirección de Investigación Científica.  </t>
  </si>
  <si>
    <t xml:space="preserve">Integrar los cursos de capacitación en materia de investigación de la carrera de Derecho, en el  programa de desarrollo profesional docente elaborado por la Comisión de Recursos Humanos.      </t>
  </si>
  <si>
    <t xml:space="preserve">1. Presentación en trifolio y en data show de las políticas de investigación de la UNAH                     2. Informes de inducción a estudiantes de la carrera de Derecho 3. proyectos e informes de investigación elaborados  </t>
  </si>
  <si>
    <t xml:space="preserve">Criticados de cursos o diplomados recibidos, títulos de postgrados recibidos </t>
  </si>
  <si>
    <t>La sociedad hondureña debe conocer y tener acceso a los servicios ofrecidos por los programas de vinculación  desarrollados por la facultad</t>
  </si>
  <si>
    <t>Vincular CJG</t>
  </si>
  <si>
    <t>Contar con el referente de un Programa de Desarrollo Profesional Docente</t>
  </si>
  <si>
    <t>Elaborar el diagnostico de necesidades de estudiantes de la Facultad de Ciencias Jurídicas para incluir en el programa</t>
  </si>
  <si>
    <t xml:space="preserve">Desarrollar un mapeo de los programas y unidades de la UNAH con los que FCJ puede definir las líneas de contribución en las áreas de: la orientación psicopedagógica, salud, arte, cultura y deportes; estimulación académica,  derechos humanos y atención a las diferencias para definir el Programa </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</si>
  <si>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</si>
  <si>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Elaborar el diagnostico de necesidades de formación continua de los egresados de la facultad.</t>
  </si>
  <si>
    <t>Proveer a la Unidad de los recursos necesarios (espacio físico, computadora, impresora, etc.) de acuerdo a un diagnóstico de necesidades.</t>
  </si>
  <si>
    <t>Desarrollar los espacios para el desarrollo y preparación continua de los egresados</t>
  </si>
  <si>
    <t>Decana, Comisión de Graduados, Secretaría Académica</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</si>
  <si>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</si>
  <si>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Establecer con la colaboración de la Unidad de Graduados, la Asociación de graduados</t>
  </si>
  <si>
    <t>Ejecutar los planes de divulgación y comunicación de cada unidad académica (boletines)</t>
  </si>
  <si>
    <t>Implementar como mínimo un 10% de clases en bimoladidad</t>
  </si>
  <si>
    <t>Promoción en los medios de divulgación( boletines, pagina web,etc) la oferta de clases en bimodalidad</t>
  </si>
  <si>
    <t>Existe una demanda real de nuevas carreras, se cuentan con los recursos financieros para su ejecución y agilidad en los procesos de aprobación</t>
  </si>
  <si>
    <t>Se cuenta con los recursos necesarios</t>
  </si>
  <si>
    <t>Desarrollar dos propuestas de carreras del nivel tecnológico</t>
  </si>
  <si>
    <t>Desarrollar una propuesta de carrera de nivel de grado ( Criminalística)</t>
  </si>
  <si>
    <t>Departamentos de Derecho Penal, Social, Derecho Internacional y Administrativo, Asistente Técnico de Desarrollo Curricular</t>
  </si>
  <si>
    <t>Departamentos de Derecho Penal, Asistente Técnico de Desarrollo Curricular</t>
  </si>
  <si>
    <t xml:space="preserve"> Elaborar los Proyectos de Estudios diagnósticos de las nuevas de carreras para definir su viabilidad </t>
  </si>
  <si>
    <t>Maestría en Derechos Humanos, Asistente Técnico de Desarrollo Curricular</t>
  </si>
  <si>
    <t>Impresión de boletines</t>
  </si>
  <si>
    <t>Cumplimiento de la política de bimodalidad</t>
  </si>
  <si>
    <t>Se cuenta con el apoyo de la DIE y el CRA</t>
  </si>
  <si>
    <t>Se cuenta con la aprobación de Rectoría y fondos necesarios</t>
  </si>
  <si>
    <t>Seguimiento de aprobación de propuesta de Laboratorio de Investigación Forense</t>
  </si>
  <si>
    <t>Lanzamiento y apertura de Laboratorio de Investigación Forense</t>
  </si>
  <si>
    <t>En funcionamiento el Laboratorio de Investigación Forense en la Facultad de Ciencias Jurídicas</t>
  </si>
  <si>
    <t>1.Se cuentan con los recursos necesarios para su ejecución 2. Comisión de Investigación comprometida en su ejecución</t>
  </si>
  <si>
    <t>Cumplimiento de Indicadores Mínimos de Plan de Mejora para lograr la acreditación de la Carrera de Derecho</t>
  </si>
  <si>
    <t>Informes de resultados, indicadores</t>
  </si>
  <si>
    <t>Docentes, estudiantes y sociedad hondureña</t>
  </si>
  <si>
    <t>Comisión de Investigación, Asistente Técnico de Desarrollo Curricular</t>
  </si>
  <si>
    <t>Ejecución de Plan de Mejora</t>
  </si>
  <si>
    <t>Contrato por servicios profesionales</t>
  </si>
  <si>
    <t>2.1Acreditación de los proyectos de investigación por parte de la DICU</t>
  </si>
  <si>
    <t>2.2Ejecutado el POA 2015 de la Comisión de Investigación de Plan de Mejora</t>
  </si>
  <si>
    <t>2.3 Desarrollo del al menos un proyecto de investigación al año por departamento</t>
  </si>
  <si>
    <t>2.4Desarrollo de 2 proyectos de investigación  en temas de Derechos Humanos</t>
  </si>
  <si>
    <t>2.5 Laboratorio de Investigación Forense instalado y en funcionamiento</t>
  </si>
  <si>
    <t>2.6 Los proyectos de investigación son registrados en una base de datos única y sistematizados para su fácil acceso y consulta.</t>
  </si>
  <si>
    <t>2.7 Al menos 7 investigaciones publicadas al año</t>
  </si>
  <si>
    <t>2.8 La facultad participa en por lo menos 4 eventos de publicación de investigaciones</t>
  </si>
  <si>
    <t>2.9 La facultad organiza por lo menos 1 evento de publicación de investigación al año</t>
  </si>
  <si>
    <t>2.10Número de revistas científicas identificadas y contactadas con propósito de establecimiento de convenios</t>
  </si>
  <si>
    <t>2.11 Número de propuestas de medios u estrategias  de divulgación</t>
  </si>
  <si>
    <t>2.12 00% de las necesidades de capacitación docente en materia de investigación insertadas en el programa  de desarrollo profesional de la facultad de ciencias jurídicas</t>
  </si>
  <si>
    <t>2.13 Desarrollada una jornada de socialización con docentes y estudiantes de las Políticas de Investigación de la UNAH</t>
  </si>
  <si>
    <t>2.18 Número de organismos de cooperación nacional e internacional identificados con intención de una relación con convenio</t>
  </si>
  <si>
    <t xml:space="preserve">2.19 Número de pasantías internacionales realizadas. </t>
  </si>
  <si>
    <t>2.20 Número de redes internacionales de apoyo a la investigación en la que se participa</t>
  </si>
  <si>
    <t>2.21 Número de redes nacionales de apoyo a la investigación en la que se participa</t>
  </si>
  <si>
    <t>2.1.1</t>
  </si>
  <si>
    <t>2.2.1</t>
  </si>
  <si>
    <t>2.2.2</t>
  </si>
  <si>
    <t>2.3.1</t>
  </si>
  <si>
    <t>2.3.2</t>
  </si>
  <si>
    <t>2.3.3</t>
  </si>
  <si>
    <t>2.4.1</t>
  </si>
  <si>
    <t>2.4.2</t>
  </si>
  <si>
    <t>2.5.1</t>
  </si>
  <si>
    <t>2.5.2</t>
  </si>
  <si>
    <t>2.5.3</t>
  </si>
  <si>
    <t>2.5.4</t>
  </si>
  <si>
    <t>2.6.1</t>
  </si>
  <si>
    <t>2.6.2</t>
  </si>
  <si>
    <t>2.7.1</t>
  </si>
  <si>
    <t>2.7.2</t>
  </si>
  <si>
    <t>2.8.1</t>
  </si>
  <si>
    <t>2.8.2</t>
  </si>
  <si>
    <t>2.9.1</t>
  </si>
  <si>
    <t>2.9.2</t>
  </si>
  <si>
    <t>2.10.1</t>
  </si>
  <si>
    <t>2.10.2</t>
  </si>
  <si>
    <t>2.11.1</t>
  </si>
  <si>
    <t>2.12.1</t>
  </si>
  <si>
    <t>2.12.2</t>
  </si>
  <si>
    <t>2.12.3</t>
  </si>
  <si>
    <t>2.12.4</t>
  </si>
  <si>
    <t>2.13.1</t>
  </si>
  <si>
    <t>2.13.2</t>
  </si>
  <si>
    <t>2.13.3</t>
  </si>
  <si>
    <t>2.13.4</t>
  </si>
  <si>
    <t>2.15.1</t>
  </si>
  <si>
    <t>2.16.1</t>
  </si>
  <si>
    <t>2.17.1</t>
  </si>
  <si>
    <t>2.18.1</t>
  </si>
  <si>
    <t>2.18.2</t>
  </si>
  <si>
    <t>2.19.1</t>
  </si>
  <si>
    <t>2.19.2</t>
  </si>
  <si>
    <t>2.19.3</t>
  </si>
  <si>
    <t>2.14 El 100% docentes de la carrera de Derecho han recibido un curso de apoyo a la IC o un diplomado en Investigación Científica</t>
  </si>
  <si>
    <t>2.14.1</t>
  </si>
  <si>
    <t>2.15 Unidad de Investigación conformadas en la Carreras de la FCJ</t>
  </si>
  <si>
    <t>2.15.2</t>
  </si>
  <si>
    <t>2.16 100% de la estructura del Instituto de Investigación Jurídica establecida y funcionando de acuerdo a las dispocisiones de la UNAH</t>
  </si>
  <si>
    <t>2.17 Número de becas de investigación otorgados a docentes  de la Facultad de Ciencias Jurídicas</t>
  </si>
  <si>
    <t>2.17.2</t>
  </si>
  <si>
    <t>2.17.3</t>
  </si>
  <si>
    <t>2.18.3</t>
  </si>
  <si>
    <t>2.20.1</t>
  </si>
  <si>
    <t>2.20.2</t>
  </si>
  <si>
    <t>2.21.1</t>
  </si>
  <si>
    <t>2.21.2</t>
  </si>
  <si>
    <t>1.1 Plan de Estudios reformado de la Carrera de Derecho  de acuerdo a los lineamientos de la reforma y del modelo educativo de la UNAH</t>
  </si>
  <si>
    <t>1.2.1</t>
  </si>
  <si>
    <t>1.2.2</t>
  </si>
  <si>
    <t>1.3.1</t>
  </si>
  <si>
    <t>1.3.2</t>
  </si>
  <si>
    <t>1.4 Número de redes internas y externas de los sistemas que promueven la certificación y acreditación de carreras en los que participan las comisiones y unidades de la Facultad</t>
  </si>
  <si>
    <t>1.4.1</t>
  </si>
  <si>
    <t>1.4.2</t>
  </si>
  <si>
    <r>
      <t xml:space="preserve">1.5 Un proceso por año de autoevaluación </t>
    </r>
    <r>
      <rPr>
        <sz val="11"/>
        <color rgb="FFFF0000"/>
        <rFont val="Calibri"/>
        <family val="2"/>
        <scheme val="minor"/>
      </rPr>
      <t xml:space="preserve"> </t>
    </r>
    <r>
      <rPr>
        <sz val="11"/>
        <color theme="1"/>
        <rFont val="Calibri"/>
        <family val="2"/>
        <scheme val="minor"/>
      </rPr>
      <t xml:space="preserve">realizada en la FCJ con propósitos de mejora continua y de acreditación </t>
    </r>
  </si>
  <si>
    <t>1.5.1</t>
  </si>
  <si>
    <t>1.5.2</t>
  </si>
  <si>
    <t xml:space="preserve">1.6 Un mínimo de 3 carreras propuestas como nueva oferta diseñadas en la facultad de Ciencias Jurídicas </t>
  </si>
  <si>
    <t>1.6.1</t>
  </si>
  <si>
    <t>1.6.2</t>
  </si>
  <si>
    <t>1.6.3</t>
  </si>
  <si>
    <t>1.6.4</t>
  </si>
  <si>
    <t>1.7 Aprobado y en funcionamiento el Técnico Universitario en Promoción y Defensa de los Derechos Humanos (PSDH)</t>
  </si>
  <si>
    <t>1.7.1</t>
  </si>
  <si>
    <t>1.7.2</t>
  </si>
  <si>
    <t>1.7.3</t>
  </si>
  <si>
    <t>1.8.1</t>
  </si>
  <si>
    <t>1.8.2</t>
  </si>
  <si>
    <t xml:space="preserve"> Certificada y acreditada las Carreras de la Facultad de Ciencias Jurídicas de acuerdo al sistema nacional y regional</t>
  </si>
  <si>
    <t>1.9 100 %  de desarrollo del plan de Educación no formal en base a prioridades y necesidades externas e internas</t>
  </si>
  <si>
    <t>1.9.1</t>
  </si>
  <si>
    <t>1.9.2</t>
  </si>
  <si>
    <t>1.9.3</t>
  </si>
  <si>
    <t xml:space="preserve">1.10 50% de los espacios de aprendizaje son ofrecidos bajo el sistema bimodal  y 50% de alumnos matriculados bajo el sistema bimodal  </t>
  </si>
  <si>
    <t>1.10.1</t>
  </si>
  <si>
    <t>1.10.2</t>
  </si>
  <si>
    <t>1.10.3</t>
  </si>
  <si>
    <t>1.10.4</t>
  </si>
  <si>
    <t>1.11 100% de desarrollo de la estructura tecnológica y recursos humanos  necesarios</t>
  </si>
  <si>
    <t>1.11.1</t>
  </si>
  <si>
    <t>1.11.2</t>
  </si>
  <si>
    <t>1.11.3</t>
  </si>
  <si>
    <t>Materiales para impresión ( promoción y divulgación)</t>
  </si>
  <si>
    <t>Estudios diagnóstico y factibilidad</t>
  </si>
  <si>
    <t>Alimentación para talleres</t>
  </si>
  <si>
    <t>Reproducción de materiales</t>
  </si>
  <si>
    <t>Comisión de Investigación, DICU</t>
  </si>
  <si>
    <t>Desarrollar las siete investigaciones de acuerdo a las líneas definidas en las materias del conocimiento relacionadas a cada departamento</t>
  </si>
  <si>
    <t>Publicaciones de investigaciones</t>
  </si>
  <si>
    <t>Conversatorios</t>
  </si>
  <si>
    <t>Instituto de Investigación, Unidad de Investigación, VRA</t>
  </si>
  <si>
    <t>Informes de investigaciones y publicaciones</t>
  </si>
  <si>
    <t>Contar con docentes investigadores en la Facultad de Ciencias Jurídicas, apoyo de  VRA</t>
  </si>
  <si>
    <t>La Facultad de Ciencias Jurídicas debe producir y aportar a la sociedad hondureña el conocimiento jurídico que demanda en materia de Derechos Humanos</t>
  </si>
  <si>
    <t>Reuniones de seguimiento de investigaciones en curso de desarrollados en temas de Derechos Humanos (PSDH)</t>
  </si>
  <si>
    <t>Publicación de las resultados de los proyectos de investigación en tema de Derechos Humanos (PSDH)</t>
  </si>
  <si>
    <t xml:space="preserve">Fortalecido el Plan de Sostenibilidad de Derechos Humanos </t>
  </si>
  <si>
    <t>Presentación de propuesta de la creación del Laboratorio de Investigación Forense para aprobación ante la unidad competente</t>
  </si>
  <si>
    <t>1. Fondos necesarios para la adquisición de equipos necesarios 2. Agilidad en los procesos de aprobación</t>
  </si>
  <si>
    <t>Propuesta de laboratorio aprobada, fondos identificados y disponibles, laboratorio establecido, fotografía</t>
  </si>
  <si>
    <t>Unidad de investigación, Decanato</t>
  </si>
  <si>
    <t>Adquisición de equipos necesarios para el Laboratorio de Investigación Forense ( 1er fase)</t>
  </si>
  <si>
    <t>Impresora multifuncional</t>
  </si>
  <si>
    <t>Terminales de expansión Multilab</t>
  </si>
  <si>
    <t>Pantalla Apollo tripode 70 x 70</t>
  </si>
  <si>
    <t>Modulares y estaciones de trabajo</t>
  </si>
  <si>
    <t xml:space="preserve">Silla secretarial A1G negra </t>
  </si>
  <si>
    <t>Instalación electrica y de red</t>
  </si>
  <si>
    <t>Compra de accesorios menores</t>
  </si>
  <si>
    <t>Materiales Impresos</t>
  </si>
  <si>
    <t>Alimentos y bebidas</t>
  </si>
  <si>
    <t>Banners</t>
  </si>
  <si>
    <t xml:space="preserve">Ejecutar la jornada de socialización de las políticas de investigación     </t>
  </si>
  <si>
    <t>Desarrollar una programación de participación docente en diplomados y cursos en Investigación Científica que ofrece la DICU</t>
  </si>
  <si>
    <t xml:space="preserve"> Promover la disponibilidad de becas de formación en investigación entre los docentes de la carrera de Derecho, para integrar un 5% del personal interesado, mediante boletines y comunicaciones</t>
  </si>
  <si>
    <t>Ejecutar el POA 2015 de la Comisión de Vinculación Universidad Sociedad</t>
  </si>
  <si>
    <t>Monitoreo y seguimiento de avance de la ejecución del POA 2015 de la Comisión de Vinculación</t>
  </si>
  <si>
    <t>3.1Número de programas y proyectos de vinculación impulsados por las unidades académicas conforme a las políticas de vinculación.</t>
  </si>
  <si>
    <t>3.1.1.</t>
  </si>
  <si>
    <t>3.1.2</t>
  </si>
  <si>
    <t>3.1.3</t>
  </si>
  <si>
    <t>3.2 Una campaña de Defensa de los grupos  vulnerables y vulnerados (en especial grupos LGTB) diseñada y en ejecución
(PSDH)</t>
  </si>
  <si>
    <t>3.2.1</t>
  </si>
  <si>
    <t>3.2.2</t>
  </si>
  <si>
    <t xml:space="preserve"> 3.3 Unidades de la Facultad de Ciencias Jurídicas fortalecidas en Vinculación</t>
  </si>
  <si>
    <t>3.3.1</t>
  </si>
  <si>
    <t>3.3.2</t>
  </si>
  <si>
    <t>3.3.3</t>
  </si>
  <si>
    <t>3.3.4</t>
  </si>
  <si>
    <t>3.4 Creada la Unidad de Vinculación de las Carreras de la Facultad de Ciencias Jurídicas</t>
  </si>
  <si>
    <t>3.4.1</t>
  </si>
  <si>
    <t>3.4.2</t>
  </si>
  <si>
    <t xml:space="preserve">3.5 Proyectos registrados en la unidad correspondiente de la UNAH y que responden a sus políticas </t>
  </si>
  <si>
    <t>3.5.1</t>
  </si>
  <si>
    <t xml:space="preserve">3.6.1 Número de casos resueltos por alumnos practicantes de la FCJ </t>
  </si>
  <si>
    <t>3.6.1</t>
  </si>
  <si>
    <t>3.7.1 Incremento del Número de casos atendidos por practicantes</t>
  </si>
  <si>
    <t>3.7.1</t>
  </si>
  <si>
    <t>3.7.2</t>
  </si>
  <si>
    <t>3.7.3</t>
  </si>
  <si>
    <t>3.8 Número de grupos etarios atendidos por la Facultad de Ciencias Jurídicas con proyectos de aprendizaje de vinculación Universidad Sociedad ( por lo menos 20 por año)</t>
  </si>
  <si>
    <t>3.8.1</t>
  </si>
  <si>
    <t>3.8.2</t>
  </si>
  <si>
    <t>3.8.3</t>
  </si>
  <si>
    <t>3.8.4</t>
  </si>
  <si>
    <t xml:space="preserve">3.9 Al menos una actividad anual de divulgación por cada carrera o unidad académica involucrada en el proceso de vinculación.  </t>
  </si>
  <si>
    <t>3.9.1</t>
  </si>
  <si>
    <t>3.9.2</t>
  </si>
  <si>
    <t>3.9.3</t>
  </si>
  <si>
    <t>3.10 Al menos un programa Educación No Formal en las unidades académicas con sus respectivas contrapartes.</t>
  </si>
  <si>
    <t>3.10.1</t>
  </si>
  <si>
    <t>3.10.2</t>
  </si>
  <si>
    <t>3.10.3</t>
  </si>
  <si>
    <t>3.11.1</t>
  </si>
  <si>
    <t>3.11.2</t>
  </si>
  <si>
    <t>3.12 Número de jornadas de intercambio de experiencias de procesos de vinculación, sistematizados y documentados para propiciar un encuentro regional.</t>
  </si>
  <si>
    <t>3.12.1</t>
  </si>
  <si>
    <t>3.12.2</t>
  </si>
  <si>
    <t>3.12.3</t>
  </si>
  <si>
    <t>3.13 Número jornadas de capacitación en gestión redes y ejecución de proyectos de vinculación en red  con las diferentes unidades de la FCJ y la UNAH</t>
  </si>
  <si>
    <t>3.13.1</t>
  </si>
  <si>
    <t>3.13.2</t>
  </si>
  <si>
    <t>3.14.1</t>
  </si>
  <si>
    <t>3.14.2</t>
  </si>
  <si>
    <t>3.14.3</t>
  </si>
  <si>
    <t>3.15 Una Base de Datos de Gestión de Convenios establecida y actualizada para seguimiento de estos</t>
  </si>
  <si>
    <t>3.15.1</t>
  </si>
  <si>
    <t>3.15.2</t>
  </si>
  <si>
    <t>3.15.3</t>
  </si>
  <si>
    <t xml:space="preserve">Gestionar la participación de profesores y estudiantes de otras disciplinas y miembros de otros sectores en la ejecución de los  proyectos. </t>
  </si>
  <si>
    <t>Lanzamiento de la campaña para la defensa de los grupos vulnerables y vulnerados (en especial grupos LGTB).</t>
  </si>
  <si>
    <t>CJG, Vicerrectoría Académica</t>
  </si>
  <si>
    <t>Impresión de banners</t>
  </si>
  <si>
    <t>Materiales de boletines</t>
  </si>
  <si>
    <t>Posters, publicaciones</t>
  </si>
  <si>
    <t>Utiles varios</t>
  </si>
  <si>
    <t>Reuniones de seguimiento a POA de cada unidad en las actividades de vinculación- universidad con su asignación de recursos</t>
  </si>
  <si>
    <t>Alimentación talleres y seminarios</t>
  </si>
  <si>
    <t>El Consultorio Jurídico Gratuito cuenta con los fondos necesarios para la ejecución del presupuesto</t>
  </si>
  <si>
    <t>Papel Rotafolio</t>
  </si>
  <si>
    <t>Desarrollar trimestralmente las actividades de divulgación de acuerdo al calendario anual desarrollado para tal fin.</t>
  </si>
  <si>
    <t>La Facultad de Ciencias Jurídicas debe cumplir con una de las funciones básicas de la UNAH, la vinculación universidad sociedad</t>
  </si>
  <si>
    <t>3.11 Aprobado y en ejecución el Diplomado en Derechos Humanos y Vida Universitaria (PSDH)</t>
  </si>
  <si>
    <t>Se cuenta con experiencias exitosas proyectos de vinculación y fondos asignados</t>
  </si>
  <si>
    <t>Calendario de jornadas, programas de jornadas de capacitación, fotografías, listas de asistencia</t>
  </si>
  <si>
    <t>Desarrollar trimestralmente las jornadas de capacitación ( talleres, seminarios, etc.) con las diferentes unidades de la FCJ y de la UNAH, en temas de gestión en redes y ejecución de proyectos de vinculación en red</t>
  </si>
  <si>
    <t> 3.14 No. convenios de cooperación. Alianzas estratégicas con el Gobierno y sociedad hondureña</t>
  </si>
  <si>
    <t>Mapeo, bases de datos, intenciones de convenio y/o alianzas estratégicas, convenios firmados</t>
  </si>
  <si>
    <t>Elaborar los proyectos de vinculación de acuerdo a la investigación realizada, las políticas y prioridades de la UNAH, así como a los objetivos y metas del milenio, ( 6 proyectos en el año)</t>
  </si>
  <si>
    <t>Proveer a la Unidad de Vinculación de los recursos necesarios (espacio físico, computadora, impresora, etc.) de acuerdo a un diagnóstico de necesidades.</t>
  </si>
  <si>
    <t>Fortalecer las prácticas que realizan los alumnos de la FCJ para convertirlas en el medio por excelencia de los procesos de vinculación</t>
  </si>
  <si>
    <t>Documento contentivo del Plan de Promoción y Difusión, fotografías, etc.</t>
  </si>
  <si>
    <t>Desarrollar reuniones de control y monitoreo de alcances del Plan de Promoción y Difusión</t>
  </si>
  <si>
    <t>Socializar el documento con los docentes y estudiantes vinculados con esta tarea en el marco del taller de socialización del Reglamento</t>
  </si>
  <si>
    <t>3.9.4</t>
  </si>
  <si>
    <t>Renta equipo audio</t>
  </si>
  <si>
    <t>Alimentación invitados ( atenciones)</t>
  </si>
  <si>
    <t>Rentas ( carpas)</t>
  </si>
  <si>
    <t>Planificar y desarrollar las Semanas Departamentales</t>
  </si>
  <si>
    <t>Departamentos econ equipos de gestión consolidados</t>
  </si>
  <si>
    <t>Desarrollar actividades por área de conocimiento fortaleciendo la tarea de vinculación de la Facultad</t>
  </si>
  <si>
    <t>Planificaciones de las semanas, fotografías, listas de participación</t>
  </si>
  <si>
    <t xml:space="preserve">Estudiantes y docentes </t>
  </si>
  <si>
    <t>Alimentación</t>
  </si>
  <si>
    <t>Impresión de banner</t>
  </si>
  <si>
    <t>Desarrollar las jornadas de intercambio de experiencias de proyectos de vinculación,  debidamente documentados y sistematizados entre otras facultades de la UNAH y centros regionales</t>
  </si>
  <si>
    <t>material promoción</t>
  </si>
  <si>
    <t>4.1Un programa de desarrollo profesional docente estructurado con base a diagnóstico de necesidades pedagógicas y del área del conocimiento</t>
  </si>
  <si>
    <t>4.1.1</t>
  </si>
  <si>
    <t>4.2 100% del programa de desarrollo profesional docente ejecutado</t>
  </si>
  <si>
    <t>4.2.1</t>
  </si>
  <si>
    <t>4.2.2</t>
  </si>
  <si>
    <t>4.2.3</t>
  </si>
  <si>
    <t>4.3 Tres evaluaciones al año de los indicadores de logro de referentes mínimos de acreditación y certificación docente</t>
  </si>
  <si>
    <t>4.3.3</t>
  </si>
  <si>
    <t>4.4Plan de relevo docente desarrollado y en aplicación</t>
  </si>
  <si>
    <t>4.4.1</t>
  </si>
  <si>
    <t>4.4.2</t>
  </si>
  <si>
    <t>4.4.3</t>
  </si>
  <si>
    <t>4.5.1</t>
  </si>
  <si>
    <t>4.6 Número de clases demostrativas para observar la aplicación de las estrategias didácticas de acuerdo al modelo</t>
  </si>
  <si>
    <t>4.5 Número de círculos de estudio desarrollados</t>
  </si>
  <si>
    <t>4.6.1</t>
  </si>
  <si>
    <t>4.7 Número de docente participando en redes inter y extra institucionales para la transversalización del eje de ética jurídica y derechos humanos</t>
  </si>
  <si>
    <t>4.7.1</t>
  </si>
  <si>
    <t>4.7.2</t>
  </si>
  <si>
    <t>4.7.3</t>
  </si>
  <si>
    <t>Presentar informes de resultados obtenidos en las redes inter y extra institucionales para la transversalización del eje de ética</t>
  </si>
  <si>
    <t>4.8 Número de espacios académicos ( conferencias, conversatorios, círculos de trabajo, redes) desarrollados.</t>
  </si>
  <si>
    <t>4.8.1</t>
  </si>
  <si>
    <t>4.8.2</t>
  </si>
  <si>
    <t>4.9Lista de indicadores de logro para el tratamiento de eje de ética y de derecho definidos</t>
  </si>
  <si>
    <t>4.10Plan de ejecución de monitoreo y seguimiento de indicadores de logro</t>
  </si>
  <si>
    <t>4.9.1</t>
  </si>
  <si>
    <t>4.10.1</t>
  </si>
  <si>
    <t>4.10.2</t>
  </si>
  <si>
    <t>Ejecutar la planificación anual de la Comisión de Recursos Humanos para la ejecución del Programa de desarrollo profesional docente</t>
  </si>
  <si>
    <t xml:space="preserve">Se necesitan los recursos para impulsar la ejecución del programa de desarrollo profesional y Los docentes requieren de capacitación o formación permanentemente para estar actualizados y mejorar su desempeño profesional </t>
  </si>
  <si>
    <t xml:space="preserve">Informe de actividades Informe de actividades;  certificados, diplomas o títulos recibidos; informes de cursos, diplomados y postgrados desarrollados o en curso. </t>
  </si>
  <si>
    <t>Docentes capacitados en estrategias didácticas</t>
  </si>
  <si>
    <t xml:space="preserve">Coordinación de la Carrera, Jefes de Departamento, Comisión de Recursos Humanos </t>
  </si>
  <si>
    <t>Informes  de actualización de planta docente, Informe de ejecución del plan de relevo generacional</t>
  </si>
  <si>
    <t xml:space="preserve">Planificar y ejecutar espacios académicos donde se desarrolle una cultura de ética y de derechos  humanos </t>
  </si>
  <si>
    <t xml:space="preserve">Docentes y estudiantes de la Facultad . </t>
  </si>
  <si>
    <t xml:space="preserve">Transversalización del eje de ética y la cultura de derechos humanos </t>
  </si>
  <si>
    <t>Listado de participación en los talleres y planes de estudios con el eje de ética y derechos humanos trasversalizados</t>
  </si>
  <si>
    <t xml:space="preserve">Decanatura, Coordinación de carreras  y Técnico en desarrollo curricular </t>
  </si>
  <si>
    <t xml:space="preserve">Transversalización del eje de ética y derechos humanos </t>
  </si>
  <si>
    <t>El personal docente requiere de capacitación a nivel interno y externo de la UNAH, para estar actualizado y mejorar su desempeño profesional .</t>
  </si>
  <si>
    <t>Desarrollar una evaluación trimestral de los indicadores de logro de referentes mínimos de acreditación y certificación docente</t>
  </si>
  <si>
    <t>.</t>
  </si>
  <si>
    <t xml:space="preserve"> Gestionar los recursos humanos financieros y logísticos para la ejecución del Programa de Desarrollo Profesional      </t>
  </si>
  <si>
    <t>Servicios de transporte</t>
  </si>
  <si>
    <t>Becas docentes</t>
  </si>
  <si>
    <t>Servicios de capacitación</t>
  </si>
  <si>
    <t xml:space="preserve">Medir el avance de la actualización de la planta docente a través informes de resultados trimestrales </t>
  </si>
  <si>
    <t xml:space="preserve">Materiales impresos </t>
  </si>
  <si>
    <t>Reuniones de seguimiento y monitoreo de POA del IIJ</t>
  </si>
  <si>
    <t>POA 2015 en Ejecución</t>
  </si>
  <si>
    <t>Establecer el IIJ como un referente en investigación jurídica</t>
  </si>
  <si>
    <t>Sociedad hondureña</t>
  </si>
  <si>
    <t>IIJ</t>
  </si>
  <si>
    <t>5.1Unidad de Estudiantes creada</t>
  </si>
  <si>
    <t>5.1.1</t>
  </si>
  <si>
    <t>5.1.2</t>
  </si>
  <si>
    <t>5.2 Definido el  Programa de Desarrollo  Integral del Estudiantes en  la  FCJ que incluyen las líneas de colaboración con las diferentes instancias de la UNAH</t>
  </si>
  <si>
    <t>5.2.1</t>
  </si>
  <si>
    <t>5.2.2</t>
  </si>
  <si>
    <t>5.2.3</t>
  </si>
  <si>
    <t>5.3Definidos los indicadores del Programa de Desarrollo Integral del Estudiante</t>
  </si>
  <si>
    <t>5.3.1</t>
  </si>
  <si>
    <t>5.4 Implementado el Programa de Desarrollo Integral del Estudiante</t>
  </si>
  <si>
    <t>5.4.1</t>
  </si>
  <si>
    <t>5.4.2</t>
  </si>
  <si>
    <t>5.5 Elaborado el Programa Integral para la Empleabilidad y formación continúa de los egresados de la FCJ</t>
  </si>
  <si>
    <t>5.5.1</t>
  </si>
  <si>
    <t>5.5.2</t>
  </si>
  <si>
    <t>5.5.3</t>
  </si>
  <si>
    <t>5.6 Unidad de Egresados creada</t>
  </si>
  <si>
    <t>5.6.1</t>
  </si>
  <si>
    <t>5.6.2</t>
  </si>
  <si>
    <t>5.7Bolsa de trabajo creada y en funcionamiento</t>
  </si>
  <si>
    <t>5.7.1</t>
  </si>
  <si>
    <t>5.7.2</t>
  </si>
  <si>
    <t>5.7.3</t>
  </si>
  <si>
    <t>5.8 Egresados insertados en el mercado laboral a través de la bolsa de trabajo</t>
  </si>
  <si>
    <t>5.8.1</t>
  </si>
  <si>
    <t>5.9 Egresados de la Facultad de Ciencias Jurídicas monitoreados por el sistema de seguimiento</t>
  </si>
  <si>
    <t>5.9.1</t>
  </si>
  <si>
    <t>5.9.2</t>
  </si>
  <si>
    <t>5.9.3</t>
  </si>
  <si>
    <t>5.10 Egresados de FCJ que participan en los programas de postgrados</t>
  </si>
  <si>
    <t>5.10.1</t>
  </si>
  <si>
    <t>5.10.2</t>
  </si>
  <si>
    <t>5.11 Creada una asociación de egresados por cada carrera de la  Facultad de Ciencias Jurídicas</t>
  </si>
  <si>
    <t>5.11.1</t>
  </si>
  <si>
    <t>5.11.2</t>
  </si>
  <si>
    <t>5.12 Graduados de la FCJ incluidos en el Programa de Relevo Docente</t>
  </si>
  <si>
    <t>5.12.1</t>
  </si>
  <si>
    <t>Adaptación de edificio para estudiantes con capacidades especiales</t>
  </si>
  <si>
    <t>Proveer a la Unidad de Estudiantes los recursos necesarios (espacio físico, computadora, impresora, etc.) de acuerdo a un diagnóstico de necesidades.</t>
  </si>
  <si>
    <t>Definir la estructura de la Unidad de Estudiantes en la Facultad de Ciencias Jurídicas, estableciendo responsabilidades y alcances de gestión</t>
  </si>
  <si>
    <t>Impresión de materiales</t>
  </si>
  <si>
    <t xml:space="preserve"> Levantamiento de información en el campo con los graduados en sus puestos de trabajo, también con empleadores, usuarios y  clientes ( 5% de la población de graduados)</t>
  </si>
  <si>
    <t>6.1Número de .programas y proyectos internacionales con énfasis en: sistemas de créditos, armonización curricular, movilidad académica (profesores, estudiantes, investigadores y gestores académicos)     en los que la FCJ participa</t>
  </si>
  <si>
    <t>6.2Desarrollo de al menos una negociación de convenios y participación en redes por la FCJ</t>
  </si>
  <si>
    <t xml:space="preserve">6.3Número de divulgaciones de los productos de las redes académicas internas, nacionales e internacionales en las que la FCJ participa.  </t>
  </si>
  <si>
    <t>6.4100% de las necesidades de capacitación docente en materia de investigación insertadas en el programa  de desarrollo profesional de la facultad de ciencias jurídicas</t>
  </si>
  <si>
    <t>6.5Número de investigaciones realizadas produzcan conocimiento actualizado y válido en el campo de las Ciencias Jurídicas</t>
  </si>
  <si>
    <t>6.6Número de publicaciones realizadas del conocimiento sistematizado de las investigaciones realizadas</t>
  </si>
  <si>
    <t>6.1.1</t>
  </si>
  <si>
    <t>6.1.2</t>
  </si>
  <si>
    <t>6.1.3</t>
  </si>
  <si>
    <t>6.2.1</t>
  </si>
  <si>
    <t>6.2.2</t>
  </si>
  <si>
    <t>6.2.3</t>
  </si>
  <si>
    <t>6.3.1</t>
  </si>
  <si>
    <t>6.3.2</t>
  </si>
  <si>
    <t>6.4.1</t>
  </si>
  <si>
    <t>6.4.2</t>
  </si>
  <si>
    <t>6.5.1</t>
  </si>
  <si>
    <t>6.5.2</t>
  </si>
  <si>
    <t>6.6.1</t>
  </si>
  <si>
    <t>6.6.2</t>
  </si>
  <si>
    <t>-</t>
  </si>
  <si>
    <t>6.1.4</t>
  </si>
  <si>
    <t>Integración a las redes mediante la participación en eventos promovidos por las mismas</t>
  </si>
  <si>
    <t>Pasajes aéreos</t>
  </si>
  <si>
    <t>Identificar los productos de las redes y realizar la divulgación de forma trimestral ( haciendo uso de los medios de divulgación de la UNAH)</t>
  </si>
  <si>
    <t>7.1 Ejes transversales identificados en el Plan de Estudios de la carrera de Derecho</t>
  </si>
  <si>
    <t>7.1.1</t>
  </si>
  <si>
    <t>7.2 Dos Comités de ética establecidos y funcionando</t>
  </si>
  <si>
    <t>7.2.1</t>
  </si>
  <si>
    <t>7.2.2</t>
  </si>
  <si>
    <t>7.2.3</t>
  </si>
  <si>
    <t xml:space="preserve">7.3 8 talleres o seminarios desarrollados para el fortalecimiento de capacidades en docentes </t>
  </si>
  <si>
    <t>7.3.1</t>
  </si>
  <si>
    <t>7.4 Realizados cinco talleres para el fortalecimiento del eje de ética en colaboradores docentes y administrativos</t>
  </si>
  <si>
    <t>7.4.1</t>
  </si>
  <si>
    <t>7.5 Número de proyectos de vinculación implementados para desarrollar en  los estudiantes  de la Facultad de Ciencias Jurídicas una cultura para el desarrollo</t>
  </si>
  <si>
    <t>7.5.1</t>
  </si>
  <si>
    <t>7.5.2</t>
  </si>
  <si>
    <t>7.6Número de procesos de generación de estrategias e iniciativas para la sostenibilidad de proyectos ciudadanía en los que participan las unidades de la Facultad de Ciencias Jurídicas en el marco del Plan de Sostenibilidad de Derechos Humanos 2010-2015</t>
  </si>
  <si>
    <t>7.6.1</t>
  </si>
  <si>
    <t>7.6.2</t>
  </si>
  <si>
    <t>7.6.3</t>
  </si>
  <si>
    <t>7.6.4</t>
  </si>
  <si>
    <t>7.7Participación de estudiantes y docentes en al menos 5 eventos para fortalecer la identidad nacional y abordar problemas nacionales</t>
  </si>
  <si>
    <t>7.7.1</t>
  </si>
  <si>
    <t>7.7.2</t>
  </si>
  <si>
    <t>7.7.3</t>
  </si>
  <si>
    <t>Alquiler equipo audiovisual</t>
  </si>
  <si>
    <t xml:space="preserve">8.1 100% de personal docente  que adoptan una cultura de calidad a través de la incorporación del Sistema de Gestión. </t>
  </si>
  <si>
    <t xml:space="preserve">8.2 100% de personal  administrativo que adoptan una cultura de calidad a través de la incorporación del Sistema de Gestión. </t>
  </si>
  <si>
    <t>8.3 100 % de los docentes certificados y acreditados por la UNAH</t>
  </si>
  <si>
    <t>8.1.1</t>
  </si>
  <si>
    <t>8.1.2</t>
  </si>
  <si>
    <t>8.1.3</t>
  </si>
  <si>
    <t>8.1.4</t>
  </si>
  <si>
    <t>8.2.1</t>
  </si>
  <si>
    <t>8.2.2</t>
  </si>
  <si>
    <t>8.2.3</t>
  </si>
  <si>
    <t>8.3.1</t>
  </si>
  <si>
    <t>8.3.2</t>
  </si>
  <si>
    <t>8.4.1</t>
  </si>
  <si>
    <t>8.4.2</t>
  </si>
  <si>
    <t>8.5 100% de las Unidades Académicas implementan el Sistema de Planificación, Monitoria y Evaluación de la Gestión Académica UNAH</t>
  </si>
  <si>
    <t>8.5.1</t>
  </si>
  <si>
    <t>8.6 100% de la carrera y las maestrías de la  Facultad de Ciencias Jurídicas aplicará el Plan de Seguimiento</t>
  </si>
  <si>
    <t>8.7 100% de la carrera y las maestrías de la  Facultad de Ciencias Jurídicas mejoran indicadores de calidad de acuerdo a su plan de mejora.</t>
  </si>
  <si>
    <t>8.4 100% de los docentes conocerán y aplicarán las políticas de calidad académica de la UNAH</t>
  </si>
  <si>
    <t>9.1 Numero de docentes de la FCJ que participan en los Programas de Formación de Innovación Educativa.</t>
  </si>
  <si>
    <r>
      <t xml:space="preserve">9.2 Programa interno de la FCJ </t>
    </r>
    <r>
      <rPr>
        <sz val="11"/>
        <color rgb="FFFF0000"/>
        <rFont val="Arial"/>
        <family val="2"/>
      </rPr>
      <t xml:space="preserve">desarrollado </t>
    </r>
    <r>
      <rPr>
        <sz val="11"/>
        <color theme="1"/>
        <rFont val="Arial"/>
        <family val="2"/>
      </rPr>
      <t xml:space="preserve">para la aplicación del Modelo de Innovación Institucional  y Educativa de la UNAH </t>
    </r>
    <r>
      <rPr>
        <strike/>
        <sz val="11"/>
        <color theme="1"/>
        <rFont val="Arial"/>
        <family val="2"/>
      </rPr>
      <t>desarrollado</t>
    </r>
  </si>
  <si>
    <t>9.1.1</t>
  </si>
  <si>
    <t>9.1.2</t>
  </si>
  <si>
    <t>9.2.1</t>
  </si>
  <si>
    <t>9.2.2</t>
  </si>
  <si>
    <t>9.2.3</t>
  </si>
  <si>
    <t>9.2.4</t>
  </si>
  <si>
    <t>Integrar a los docentes en los Programas de Formación de Innovación Educativa (20%,24 docentes)</t>
  </si>
  <si>
    <t>11.1 Elaborado el Plan de Dotación de Recurso Tecnológico en la Facultad de Ciencias Jurídicas</t>
  </si>
  <si>
    <t>11.1.1</t>
  </si>
  <si>
    <t>11.2 Aplicado el Plan de Dotación de Recurso Tecnológico en la Facultad de Ciencias Jurídicas</t>
  </si>
  <si>
    <t>11.2.1</t>
  </si>
  <si>
    <t>11.2.2</t>
  </si>
  <si>
    <t>11.3Plan Interno de Desarrollo Físico desarrollado en la Facultad de Ciencias Jurídicas</t>
  </si>
  <si>
    <t>11.3.1</t>
  </si>
  <si>
    <t>11.4Aplicado el Plan Interno de Desarrollo Físico en la Facultad de Ciencias Jurídicas</t>
  </si>
  <si>
    <t>11.4.4</t>
  </si>
  <si>
    <t>11.4.5</t>
  </si>
  <si>
    <t>11.5Satisfacidas las necesidades de material didáctico en las carreras y departamentos académicos que facilitan el proceso del desarrollo educativo</t>
  </si>
  <si>
    <t>11.5.1</t>
  </si>
  <si>
    <t>11.5.2</t>
  </si>
  <si>
    <t>11.5.3</t>
  </si>
  <si>
    <t>11.5.4</t>
  </si>
  <si>
    <t xml:space="preserve">11.6  Porcentaje de proyectos realizados con fondos de cooperación </t>
  </si>
  <si>
    <t>11.6.1</t>
  </si>
  <si>
    <t>11.6.2</t>
  </si>
  <si>
    <t>11.6.3</t>
  </si>
  <si>
    <t>11.7 Sistema tecnificado de control interno establecido y funcionando</t>
  </si>
  <si>
    <t>11.7.1</t>
  </si>
  <si>
    <t>11.7.2</t>
  </si>
  <si>
    <t>11.7.3</t>
  </si>
  <si>
    <t>11.7.4</t>
  </si>
  <si>
    <t>Presentar para aprobación la propuesta del segundo laboratorio de computo</t>
  </si>
  <si>
    <t>11.2.3</t>
  </si>
  <si>
    <t>Gestionar la asignación de fondos para la adquisición de los equipos y mobiliario</t>
  </si>
  <si>
    <t>Adquirir equipos necesarios para la instalación del segundo laboratorio de computo</t>
  </si>
  <si>
    <t xml:space="preserve">Elaborar la propuesta de un segundo laboratorio de computo </t>
  </si>
  <si>
    <t>11.2.4</t>
  </si>
  <si>
    <t>11.2.5</t>
  </si>
  <si>
    <t>11.2.6</t>
  </si>
  <si>
    <t>11.2.7</t>
  </si>
  <si>
    <t>Inicio de tareas de acondicionamiento del espacio físico e instalación de equipo</t>
  </si>
  <si>
    <t>Elaborar el Plan Interno  de Desarrollo Físico de la Facultad Ciencias Jurídicas que incluye las necesidades planteadas en el Plan de Mejoras y estudio diagnóstico de necesidades</t>
  </si>
  <si>
    <t xml:space="preserve">Secretaría Académica. Comisión de Recursos Materiales, Administración, </t>
  </si>
  <si>
    <t>Proveer del material didáctico que necesitan las carreras y departamentos de la Facultad de Ciencias Jurídicas</t>
  </si>
  <si>
    <t>Identificar las fuentes de fondos para la adquisición de los equipos necesarios</t>
  </si>
  <si>
    <t>Desarrollar un mapeo de agencias y organismos de cooperación cuyas líneas de apoyo contemplen el desarrollo de infraestructura y plataforma tecnológica</t>
  </si>
  <si>
    <t>Eficiente los  procesos internos de la Facultad de Ciencias Jurídicas enfocados en la transparencia y rendición de cuentas</t>
  </si>
  <si>
    <t xml:space="preserve">12.1 Plan Permanente de Desarrollo del Talento Humano elaborado en un 100% </t>
  </si>
  <si>
    <t>12.1.1</t>
  </si>
  <si>
    <t>12.1.2</t>
  </si>
  <si>
    <t>12.1.3</t>
  </si>
  <si>
    <t>12.2Ejecutado el Plan Permanente de Desarrollo del Talento Humano</t>
  </si>
  <si>
    <t>12.2.1</t>
  </si>
  <si>
    <t>12.2.2</t>
  </si>
  <si>
    <t>12.3Documento de Programa de Desarrollo Profesional (formación continua con distintas modalidades: doctorados, maestrias, etc.) consolidado de acuerdo al Plan Permanente de Desarrollo del Talento Humano</t>
  </si>
  <si>
    <t>12.3.1</t>
  </si>
  <si>
    <t xml:space="preserve">12.4 Ejecutado   el Programa de Desarrollo Profesional </t>
  </si>
  <si>
    <t>12.4.1</t>
  </si>
  <si>
    <t>12.4.2</t>
  </si>
  <si>
    <t>13.1 100% de los órganos de gobierno de la Facultad de Ciencias Jurídicas establecidos y funcionando</t>
  </si>
  <si>
    <t>13.1.1</t>
  </si>
  <si>
    <t>13.1.2</t>
  </si>
  <si>
    <t>13.1.3</t>
  </si>
  <si>
    <t>13.1.4</t>
  </si>
  <si>
    <t>13.1.5</t>
  </si>
  <si>
    <t>13.2 100% de las unidades de la Facultad de Ciencias Jurídicas presentan su planificación operativa anual</t>
  </si>
  <si>
    <t>13.2.1</t>
  </si>
  <si>
    <t>13.3 100% de las unidades de la Facultad de Ciencias Jurídicas presenta su Informe Trimestral de Seguimiento de Planificación Operativo Anual</t>
  </si>
  <si>
    <t>13.3.1</t>
  </si>
  <si>
    <t>13.3.2</t>
  </si>
  <si>
    <t>13.3.3</t>
  </si>
  <si>
    <t xml:space="preserve">13.4 Número de evaluaciones aplicadas   conforme al                       Plan de Evaluación de desempeño del personal bajo el cargo inmediato.     </t>
  </si>
  <si>
    <t>13.4.1</t>
  </si>
  <si>
    <t>13.4.2</t>
  </si>
  <si>
    <t>13.4.3</t>
  </si>
  <si>
    <t xml:space="preserve">13.5Número de personal al que se le brindó monitoreo de acuerdo al plan de monitoreo de desempeño ético del personal .   </t>
  </si>
  <si>
    <t>13.5.1</t>
  </si>
  <si>
    <t>13.5.2</t>
  </si>
  <si>
    <t>13.5.3</t>
  </si>
  <si>
    <t>13.5.4</t>
  </si>
  <si>
    <t xml:space="preserve">13.6Plan de cooperación armonizado con los intereses de la Facultad y la Institución.                                                                                                                                                                                                                                                                                         </t>
  </si>
  <si>
    <t>13.6.1</t>
  </si>
  <si>
    <t>13.6.2</t>
  </si>
  <si>
    <t>13.7Número de visitas a organismos de cooperación nacionales e internacionales.                                                                                                                                                                                          Convenios y asociación de cooperación.</t>
  </si>
  <si>
    <t>13.7.1</t>
  </si>
  <si>
    <t>13.7.2</t>
  </si>
  <si>
    <t>13.7.3</t>
  </si>
  <si>
    <t>13.7.4</t>
  </si>
  <si>
    <t>13.8Estrategias para el tratamiento de clima organizacional definidas y aplicadas</t>
  </si>
  <si>
    <t>13.8.1</t>
  </si>
  <si>
    <t>13.8.2</t>
  </si>
  <si>
    <t>14.1 50% de aplicación de instrumentos de armonización académica asumidos por la UNAH en el marco de la internacionalización de educación superior</t>
  </si>
  <si>
    <t>14.1.1</t>
  </si>
  <si>
    <t>14.1.2</t>
  </si>
  <si>
    <t>14.1.3</t>
  </si>
  <si>
    <t>14.2 Proceso de acreditación completado al final del período.</t>
  </si>
  <si>
    <t>14.2.1</t>
  </si>
  <si>
    <t xml:space="preserve">14.3 Número de alumnos  y docentes que se benefician de oportunidades de estudio e intercambios académicos al año.                                                                                               </t>
  </si>
  <si>
    <t>14.3.1</t>
  </si>
  <si>
    <t>14.3.2</t>
  </si>
  <si>
    <t>14.3.3</t>
  </si>
  <si>
    <t>14.3.4</t>
  </si>
  <si>
    <t>14.3.5</t>
  </si>
  <si>
    <t xml:space="preserve">14.4 100% del Plan de Cooperación Nacional e Internacional armonizado con los intereses de la Facultad y la Institución.                                                                                                                                                                                                                                                                                         </t>
  </si>
  <si>
    <t>14.4.1</t>
  </si>
  <si>
    <t>14.4.2</t>
  </si>
  <si>
    <t>14.4.3</t>
  </si>
  <si>
    <t>14.4.4</t>
  </si>
  <si>
    <t>14.5Número de redes de investigación  y docencia integradas por las unidades académicas</t>
  </si>
  <si>
    <t>14.5.1</t>
  </si>
  <si>
    <t>14.5.2</t>
  </si>
  <si>
    <t>14.5.3</t>
  </si>
  <si>
    <t>Aplicar los instrumentos de armonización académica (10%)</t>
  </si>
  <si>
    <t>Inscripciones</t>
  </si>
  <si>
    <t xml:space="preserve">15.1 100% de fortalecimiento en los órganos de dirección de la Facultad de CCJJ
</t>
  </si>
  <si>
    <t>15.1.1</t>
  </si>
  <si>
    <t>15.1.2</t>
  </si>
  <si>
    <t>15.2 100% de los órganos de gobierno académico conformados.</t>
  </si>
  <si>
    <t>15.2.1</t>
  </si>
  <si>
    <t xml:space="preserve">15.3 100% de los planes de divulgación y comunicación de: programas, proyectos y  actividades de la unidad académica  desarrollados  y en aplicación </t>
  </si>
  <si>
    <t>15.3.1</t>
  </si>
  <si>
    <t>15.3.2</t>
  </si>
  <si>
    <t xml:space="preserve">15.4 Número de comisiones conformadas </t>
  </si>
  <si>
    <t>15.4.1</t>
  </si>
  <si>
    <t>15.4.2</t>
  </si>
  <si>
    <t xml:space="preserve">15.5    100% de cumplimiento por parte del personal docente y administrativo en la función académica y administrativa de acuerdo a la normativa universitaria
</t>
  </si>
  <si>
    <t>15.5.1</t>
  </si>
  <si>
    <t>15.5.2</t>
  </si>
  <si>
    <t>15.6 Transversalizado en un 100% el componente de ética en la ejecución de las funciones académicas y administrativas con la realización de jornadas de formación en valores.</t>
  </si>
  <si>
    <t>15.6.1</t>
  </si>
  <si>
    <t xml:space="preserve">15.7 Realizados al menos cuatro encuentros académicos anuales entre autoridades y comunidad estudiantil
</t>
  </si>
  <si>
    <t>15.7.1</t>
  </si>
  <si>
    <t>15.7.2</t>
  </si>
  <si>
    <t>15.8 Realizados al menos dos encuentros entre autoridades de la Facultad de CCJJ y la comunidad docente</t>
  </si>
  <si>
    <t>15.8.1</t>
  </si>
  <si>
    <t>15.8.2</t>
  </si>
  <si>
    <t>15.9Realizados al menos dos encuentros entre autoridades de la Universidad  y las autoridades de la Facultad de CCJJ</t>
  </si>
  <si>
    <t>15.9.1</t>
  </si>
  <si>
    <t>15.9.2</t>
  </si>
  <si>
    <t xml:space="preserve">15.10  100% de comisiones de  dictámenes y propuesta de actualización y reformas de la normativa del nivel conformadas  </t>
  </si>
  <si>
    <t>15.10.1</t>
  </si>
  <si>
    <t>15.10.2</t>
  </si>
  <si>
    <t>15.11 100% de Acuerdos ,dictámenes y normativa armonizada y aprobados.</t>
  </si>
  <si>
    <t>15.11.1</t>
  </si>
  <si>
    <t>15.11.2</t>
  </si>
  <si>
    <t>15.12 Conformadas en un 100% las redes de facultades y carreras de ciencias jurídicas  a nivel nacional y regional.</t>
  </si>
  <si>
    <t>15.12.1</t>
  </si>
  <si>
    <t>15.12.2</t>
  </si>
  <si>
    <t>15.12.3</t>
  </si>
  <si>
    <t>15.12.4</t>
  </si>
  <si>
    <t>15.12.5</t>
  </si>
  <si>
    <t>Atenciones</t>
  </si>
  <si>
    <t>Renta equipo audiovisual</t>
  </si>
  <si>
    <t>Transporte alumnos</t>
  </si>
  <si>
    <t>Pasajes aéreos -autoridades</t>
  </si>
  <si>
    <t>Desarrollar una reunión y/o conversatorios en la red centroamericana de decanos de Facultades y escuelas de Ciencias Jurídicas</t>
  </si>
  <si>
    <t>Establecer los medios de comunicación entre los órganos y niveles de autoridad en la Facultad de Ciencias Jurídicas</t>
  </si>
  <si>
    <t>Conformar los órganos de gobierno establecidos en las leyes y reglamentos de la UNAH, cumpliendo los requisitos establecidos para tal propósito (20%)</t>
  </si>
  <si>
    <t>Establecer mejores canales de comunicación y divulgación de los resultados de la gestión en la FCJ con la comunidad académica y la sociedad hondureña</t>
  </si>
  <si>
    <t>Planes aprobados. Informes trimestrales, comunicaciones, etc.</t>
  </si>
  <si>
    <t>Elaborar la programación de encuentros entre autoridades y la comunidad estudiantil</t>
  </si>
  <si>
    <t>Dictamen realizados, Informes de propuestas de actualización y reforma de la normativa del nivel</t>
  </si>
  <si>
    <t>Socialización de los acuerdos, dictámenes y normativa aprobado</t>
  </si>
  <si>
    <t xml:space="preserve">Conformar la red centroamericana de decanos de las escuelas de derecho de las universidades de la región </t>
  </si>
  <si>
    <t>Desarrollar una reunión y/o conversatorios en la red nacional de decanos de Facultades y escuelas de Ciencias Jurídicas</t>
  </si>
  <si>
    <t>Agilidad en los procesos y docentes comprometidos en la integración de comisiones</t>
  </si>
  <si>
    <t>Planificar las actividades estratégicas y operativas de la Facultad  de Ciencias Jurídicas : Departamentos, Carreras de grado y  postgrado, Instituto de Investigación y Consultorio Jurídico, a través de un taller</t>
  </si>
  <si>
    <t>Compra de alimentos y bebidas</t>
  </si>
  <si>
    <t>Hospedaje y salon de conferencias</t>
  </si>
  <si>
    <t>Impresión de encuestas</t>
  </si>
  <si>
    <t>Lapices</t>
  </si>
  <si>
    <t xml:space="preserve">Definir las estratégias para el fortalecimiento del clima organizacional </t>
  </si>
  <si>
    <t xml:space="preserve">Construcción de espacios ( aulas, laboratorios, servicios sanitarios etc) </t>
  </si>
  <si>
    <t xml:space="preserve">Se cuenta con los fondos de fuentes propios y de cooperación) </t>
  </si>
  <si>
    <t>Ejecutar el plan de adquisición de necesidades de material didáctico</t>
  </si>
  <si>
    <t>Libros y bibliotecas de consulta docente</t>
  </si>
  <si>
    <t>11.2.8</t>
  </si>
  <si>
    <t>Adquisición de materiales para la instalación de data shows en todas las aulas</t>
  </si>
  <si>
    <t>Cables VGA y otros materiales</t>
  </si>
  <si>
    <t>Pantallas electrónicas</t>
  </si>
  <si>
    <t>Scanner móvil de alta resolución</t>
  </si>
  <si>
    <t>Seguimientos trimestrales a casos atendidos por alumnos en practica profesional supervisada</t>
  </si>
  <si>
    <t>11.2.9</t>
  </si>
  <si>
    <t>Proveer del equipo y mobiliario necesari los departamentos de la Facultad</t>
  </si>
  <si>
    <t>8.6.1</t>
  </si>
  <si>
    <t>8.7.1</t>
  </si>
  <si>
    <t>Integrar las comisiones y unidades de la Facultad a las Redes internas y externas que promueven la certificación y acreditación</t>
  </si>
  <si>
    <t>Presentar informes de resultados de las comisiones y unidades en las redes integradas</t>
  </si>
  <si>
    <t>1.8 Definido el proceso interno lógico y participativo en la FCJ para la reforma y creación de carreras</t>
  </si>
  <si>
    <t>lo es muy hermoso</t>
  </si>
  <si>
    <t xml:space="preserve"> Planificar  y ejecutar un taller para dominar y  aplicar las orientaciones metodológicas y de contenido de los criterios de calidad para diseños e informes de investigación  </t>
  </si>
  <si>
    <t>1.3 Plan de estudios reformado implementado en 100%</t>
  </si>
  <si>
    <t>1.2 Implementado el Plan de Mejoras</t>
  </si>
  <si>
    <t>Realizar convocatoria por  decanatura para estudiantes para la conformación de  gobierno estudiantil.</t>
  </si>
  <si>
    <t>Validación del sistema diseñado.</t>
  </si>
  <si>
    <t>Aplicación del sistema de evaluación y monitoreo.</t>
  </si>
  <si>
    <t xml:space="preserve">Dar seguimiento a las visitas realizadas. </t>
  </si>
  <si>
    <t xml:space="preserve">Gestionar la firma de convenios de cooperación. </t>
  </si>
  <si>
    <t>Dar seguimiento a la firma de convenios a través de la implementación de proyectos</t>
  </si>
  <si>
    <t xml:space="preserve">Aplicar encuestas u otras herramientas para medir el clima organizacional </t>
  </si>
  <si>
    <t>Presupuesto económico y  compromiso de las autoridades y de la población beneficiada .</t>
  </si>
  <si>
    <t>Presupuesto económico y  compromiso de la unidades académicas para la construcción del plan operativo anual.</t>
  </si>
  <si>
    <t>Presupuesto asignado, comisionado universitario, Vicerrectoria académica y el eje de transverzalización de ética, y  el apoyo de la SEDI.</t>
  </si>
  <si>
    <t>1.Informe de ejecucion de campaña. 2.Sistema de denuncias creado y en ejecución 3.Disminución del indicador de denuncias de los involucrados. 4. Inclusión del componente de formación en valores en la planificación de la clase.</t>
  </si>
  <si>
    <t xml:space="preserve">Facultad de Ciencias Jurídicas </t>
  </si>
  <si>
    <t>Coordinación de Carrera, Secretaria Académica.</t>
  </si>
  <si>
    <t xml:space="preserve">Ejecución de la campaña  de valores sociales y profesionales. </t>
  </si>
  <si>
    <t>Elaborar e implementar el plan de monitoreo de desempeño ético del personal.</t>
  </si>
  <si>
    <t>Demanda real</t>
  </si>
  <si>
    <t>Necesidad de formación continua</t>
  </si>
  <si>
    <t>Informe de diagnóstico</t>
  </si>
  <si>
    <t>Programa de contenidos</t>
  </si>
  <si>
    <t>Nombramientos de comisiones</t>
  </si>
  <si>
    <t>Documento de identificación de necesidades</t>
  </si>
  <si>
    <t>Inscripción de clases en bimodalidad</t>
  </si>
  <si>
    <t>Solicitudes de comprar, facturas, fotografías</t>
  </si>
  <si>
    <t xml:space="preserve">Se cuenta con  los recursos necesarios para su ejecución </t>
  </si>
  <si>
    <t xml:space="preserve">Campaña diseñada, impresiones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</si>
</sst>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
    <numFmt numFmtId="175" formatCode="_ &quot;L.&quot;\ * #,##0_ ;_ &quot;L.&quot;\ * \-#,##0_ ;_ &quot;L.&quot;\ * &quot;-&quot;??_ ;_ @_ "/>
  </numFmts>
  <fonts count="9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color indexed="8"/>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rgb="FF002060"/>
      <name val="Calibri"/>
      <family val="2"/>
      <scheme val="minor"/>
    </font>
    <font>
      <sz val="11"/>
      <name val="Arial"/>
      <family val="2"/>
    </font>
    <font>
      <b/>
      <sz val="11"/>
      <color theme="0"/>
      <name val="Calibri"/>
      <family val="2"/>
    </font>
    <font>
      <sz val="11"/>
      <color indexed="8"/>
      <name val="Calibri"/>
      <family val="2"/>
      <scheme val="minor"/>
    </font>
    <font>
      <sz val="11"/>
      <color theme="1"/>
      <name val="Arial"/>
      <family val="2"/>
    </font>
    <font>
      <sz val="12"/>
      <color rgb="FF000000"/>
      <name val="Calibri"/>
      <family val="2"/>
    </font>
    <font>
      <b/>
      <sz val="11"/>
      <color theme="3" tint="-0.249977111117893"/>
      <name val="Arial"/>
      <family val="2"/>
    </font>
    <font>
      <b/>
      <sz val="11"/>
      <color indexed="56"/>
      <name val="Arial"/>
      <family val="2"/>
    </font>
    <font>
      <sz val="12"/>
      <color theme="1"/>
      <name val="Arial"/>
      <family val="2"/>
    </font>
    <font>
      <b/>
      <sz val="11"/>
      <color theme="4" tint="-0.499984740745262"/>
      <name val="Arial"/>
      <family val="2"/>
    </font>
    <font>
      <sz val="11"/>
      <color rgb="FFFF0000"/>
      <name val="Arial"/>
      <family val="2"/>
    </font>
    <font>
      <sz val="11"/>
      <color indexed="8"/>
      <name val="Arial"/>
      <family val="2"/>
    </font>
    <font>
      <b/>
      <sz val="14"/>
      <color indexed="56"/>
      <name val="Arial"/>
      <family val="2"/>
    </font>
    <font>
      <b/>
      <sz val="12"/>
      <color indexed="56"/>
      <name val="Arial"/>
      <family val="2"/>
    </font>
    <font>
      <b/>
      <sz val="12"/>
      <color theme="0"/>
      <name val="Arial"/>
      <family val="2"/>
    </font>
    <font>
      <b/>
      <sz val="10"/>
      <color indexed="56"/>
      <name val="Arial"/>
      <family val="2"/>
    </font>
    <font>
      <sz val="12"/>
      <name val="Arial"/>
      <family val="2"/>
    </font>
    <font>
      <strike/>
      <sz val="11"/>
      <name val="Arial"/>
      <family val="2"/>
    </font>
    <font>
      <strike/>
      <sz val="11"/>
      <color theme="1"/>
      <name val="Arial"/>
      <family val="2"/>
    </font>
    <font>
      <b/>
      <sz val="12"/>
      <color indexed="8"/>
      <name val="Calibri"/>
      <family val="2"/>
    </font>
    <font>
      <b/>
      <sz val="14"/>
      <color indexed="56"/>
      <name val="Calibri"/>
      <family val="2"/>
      <scheme val="minor"/>
    </font>
    <font>
      <b/>
      <sz val="11"/>
      <color indexed="56"/>
      <name val="Calibri"/>
      <family val="2"/>
      <scheme val="minor"/>
    </font>
    <font>
      <b/>
      <sz val="12"/>
      <color indexed="56"/>
      <name val="Calibri"/>
      <family val="2"/>
      <scheme val="minor"/>
    </font>
    <font>
      <b/>
      <sz val="10"/>
      <color indexed="56"/>
      <name val="Calibri"/>
      <family val="2"/>
      <scheme val="minor"/>
    </font>
    <font>
      <b/>
      <sz val="12"/>
      <name val="Calibri"/>
      <family val="2"/>
      <scheme val="minor"/>
    </font>
    <font>
      <b/>
      <sz val="11"/>
      <color rgb="FF002060"/>
      <name val="Calibri"/>
      <family val="2"/>
      <scheme val="minor"/>
    </font>
    <font>
      <sz val="11"/>
      <color indexed="56"/>
      <name val="Calibri"/>
      <family val="2"/>
      <scheme val="minor"/>
    </font>
    <font>
      <sz val="12"/>
      <color indexed="56"/>
      <name val="Calibri"/>
      <family val="2"/>
      <scheme val="minor"/>
    </font>
    <font>
      <sz val="11"/>
      <color rgb="FFFF0000"/>
      <name val="Calibri"/>
      <family val="2"/>
      <scheme val="minor"/>
    </font>
    <font>
      <b/>
      <sz val="11"/>
      <color theme="1"/>
      <name val="Arial"/>
      <family val="2"/>
    </font>
    <font>
      <b/>
      <sz val="11"/>
      <name val="Arial"/>
      <family val="2"/>
    </font>
    <font>
      <sz val="12"/>
      <color theme="3" tint="-0.499984740745262"/>
      <name val="Calibri"/>
      <family val="2"/>
      <scheme val="minor"/>
    </font>
  </fonts>
  <fills count="3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FFFF"/>
        <bgColor indexed="64"/>
      </patternFill>
    </fill>
    <fill>
      <patternFill patternType="solid">
        <fgColor rgb="FFFF0000"/>
        <bgColor indexed="64"/>
      </patternFill>
    </fill>
    <fill>
      <patternFill patternType="solid">
        <fgColor theme="5"/>
        <bgColor indexed="64"/>
      </patternFill>
    </fill>
    <fill>
      <patternFill patternType="solid">
        <fgColor theme="2" tint="-0.499984740745262"/>
        <bgColor indexed="64"/>
      </patternFill>
    </fill>
    <fill>
      <patternFill patternType="solid">
        <fgColor rgb="FFFFC0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5" tint="-0.499984740745262"/>
        <bgColor indexed="64"/>
      </patternFill>
    </fill>
    <fill>
      <patternFill patternType="solid">
        <fgColor theme="8" tint="-0.499984740745262"/>
        <bgColor indexed="64"/>
      </patternFill>
    </fill>
    <fill>
      <patternFill patternType="solid">
        <fgColor rgb="FFFFCC00"/>
        <bgColor indexed="64"/>
      </patternFill>
    </fill>
    <fill>
      <patternFill patternType="solid">
        <fgColor theme="0" tint="-0.34998626667073579"/>
        <bgColor indexed="64"/>
      </patternFill>
    </fill>
    <fill>
      <patternFill patternType="solid">
        <fgColor rgb="FF00FFFF"/>
        <bgColor indexed="64"/>
      </patternFill>
    </fill>
    <fill>
      <patternFill patternType="solid">
        <fgColor rgb="FF00FF99"/>
        <bgColor indexed="64"/>
      </patternFill>
    </fill>
    <fill>
      <patternFill patternType="solid">
        <fgColor rgb="FFFF66FF"/>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99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0" fillId="0" borderId="10" xfId="0" applyNumberFormat="1" applyFont="1" applyBorder="1" applyAlignment="1">
      <alignment horizontal="justify" vertical="top" wrapText="1"/>
    </xf>
    <xf numFmtId="41" fontId="30"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1" fillId="0" borderId="10" xfId="0" applyFont="1" applyBorder="1" applyAlignment="1">
      <alignment vertical="top" wrapText="1"/>
    </xf>
    <xf numFmtId="0" fontId="32"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1" fillId="2" borderId="10" xfId="0" applyFont="1" applyFill="1" applyBorder="1" applyAlignment="1">
      <alignment vertical="top" wrapText="1"/>
    </xf>
    <xf numFmtId="0" fontId="15" fillId="2" borderId="10" xfId="0" applyFont="1" applyFill="1" applyBorder="1" applyAlignment="1">
      <alignment vertical="top" wrapText="1"/>
    </xf>
    <xf numFmtId="0" fontId="30" fillId="0" borderId="10" xfId="0" applyFont="1" applyBorder="1" applyAlignment="1">
      <alignment horizontal="justify" vertical="top"/>
    </xf>
    <xf numFmtId="169" fontId="30" fillId="0" borderId="10" xfId="0" applyNumberFormat="1" applyFont="1" applyBorder="1" applyAlignment="1">
      <alignment horizontal="center" vertical="top"/>
    </xf>
    <xf numFmtId="169" fontId="30"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1" fillId="0" borderId="11" xfId="0" applyFont="1" applyBorder="1" applyAlignment="1">
      <alignment vertical="top" wrapText="1"/>
    </xf>
    <xf numFmtId="0" fontId="5" fillId="2" borderId="11" xfId="0" applyFont="1" applyFill="1" applyBorder="1" applyAlignment="1">
      <alignment vertical="top" wrapText="1"/>
    </xf>
    <xf numFmtId="0" fontId="30" fillId="0" borderId="11" xfId="0" applyFont="1" applyBorder="1" applyAlignment="1">
      <alignment vertical="top" wrapText="1"/>
    </xf>
    <xf numFmtId="0" fontId="30" fillId="0" borderId="11" xfId="0" applyFont="1" applyBorder="1" applyAlignment="1">
      <alignment horizontal="justify" vertical="top"/>
    </xf>
    <xf numFmtId="169" fontId="30"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2"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2" fillId="0" borderId="26" xfId="16" applyFont="1" applyBorder="1" applyAlignment="1">
      <alignment horizontal="center"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2" fillId="10" borderId="26" xfId="16" applyFont="1" applyFill="1" applyBorder="1" applyAlignment="1">
      <alignment horizontal="right" vertical="top" wrapText="1"/>
    </xf>
    <xf numFmtId="0" fontId="40" fillId="0" borderId="0" xfId="0" applyFont="1" applyAlignment="1">
      <alignment horizontal="center" vertical="center"/>
    </xf>
    <xf numFmtId="0" fontId="40" fillId="0" borderId="0" xfId="0" applyFont="1" applyAlignment="1">
      <alignment vertical="center"/>
    </xf>
    <xf numFmtId="172" fontId="40" fillId="0" borderId="0" xfId="18" applyNumberFormat="1" applyFont="1" applyAlignment="1">
      <alignment vertical="center"/>
    </xf>
    <xf numFmtId="0" fontId="41" fillId="0" borderId="0" xfId="0" applyFont="1" applyAlignment="1">
      <alignment vertical="center"/>
    </xf>
    <xf numFmtId="172" fontId="42" fillId="0" borderId="0" xfId="18" applyNumberFormat="1" applyFont="1" applyAlignment="1">
      <alignment vertical="center"/>
    </xf>
    <xf numFmtId="0" fontId="0" fillId="0" borderId="0" xfId="0" applyAlignment="1">
      <alignment vertical="center"/>
    </xf>
    <xf numFmtId="0" fontId="43" fillId="7" borderId="0" xfId="0" applyFont="1" applyFill="1" applyAlignment="1">
      <alignment vertical="center" wrapText="1"/>
    </xf>
    <xf numFmtId="173" fontId="44"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5"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0" fillId="0" borderId="0" xfId="18" applyNumberFormat="1" applyFont="1" applyAlignment="1">
      <alignment horizontal="center" vertical="center"/>
    </xf>
    <xf numFmtId="172" fontId="42" fillId="0" borderId="0" xfId="18" applyNumberFormat="1" applyFont="1" applyAlignment="1">
      <alignment horizontal="center" vertical="center"/>
    </xf>
    <xf numFmtId="173" fontId="44"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3" borderId="26" xfId="0" applyFont="1" applyFill="1" applyBorder="1" applyAlignment="1">
      <alignment horizontal="center" vertical="center"/>
    </xf>
    <xf numFmtId="0" fontId="48" fillId="13" borderId="26" xfId="0" applyFont="1" applyFill="1" applyBorder="1" applyAlignment="1">
      <alignment vertical="center"/>
    </xf>
    <xf numFmtId="172" fontId="48" fillId="13" borderId="26" xfId="18" applyNumberFormat="1" applyFont="1" applyFill="1" applyBorder="1" applyAlignment="1">
      <alignment horizontal="center" vertical="center"/>
    </xf>
    <xf numFmtId="0" fontId="47"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5" borderId="41" xfId="0" applyFont="1" applyFill="1" applyBorder="1" applyAlignment="1">
      <alignment horizontal="center" vertical="center"/>
    </xf>
    <xf numFmtId="43" fontId="48" fillId="15" borderId="39" xfId="18" applyFont="1" applyFill="1" applyBorder="1" applyAlignment="1">
      <alignment horizontal="center" vertical="center"/>
    </xf>
    <xf numFmtId="0" fontId="43"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5" fillId="0" borderId="0" xfId="18" applyNumberFormat="1" applyFont="1" applyAlignment="1">
      <alignment vertical="center"/>
    </xf>
    <xf numFmtId="0" fontId="51" fillId="0" borderId="0" xfId="0" applyFont="1" applyAlignment="1">
      <alignment vertical="center"/>
    </xf>
    <xf numFmtId="0" fontId="52" fillId="13" borderId="0" xfId="0" applyFont="1" applyFill="1" applyAlignment="1">
      <alignment horizontal="left" vertical="center"/>
    </xf>
    <xf numFmtId="44" fontId="52" fillId="13" borderId="0" xfId="10" applyFont="1" applyFill="1" applyAlignment="1">
      <alignment horizontal="center" vertical="center"/>
    </xf>
    <xf numFmtId="9" fontId="32" fillId="0" borderId="26" xfId="16" applyNumberFormat="1" applyFont="1" applyBorder="1" applyAlignment="1">
      <alignment horizontal="center" vertical="center" wrapText="1"/>
    </xf>
    <xf numFmtId="4" fontId="32" fillId="0" borderId="26" xfId="16" applyNumberFormat="1" applyFont="1" applyBorder="1" applyAlignment="1">
      <alignment horizontal="center" vertical="center" wrapText="1"/>
    </xf>
    <xf numFmtId="9" fontId="32" fillId="0" borderId="26" xfId="17" applyFont="1" applyBorder="1" applyAlignment="1">
      <alignment horizontal="center" vertical="center" wrapText="1"/>
    </xf>
    <xf numFmtId="0" fontId="32"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8" fillId="15" borderId="39" xfId="18" applyFont="1" applyFill="1" applyBorder="1" applyAlignment="1">
      <alignment horizontal="center" vertical="center" wrapText="1"/>
    </xf>
    <xf numFmtId="43" fontId="47" fillId="13" borderId="0" xfId="18" applyFont="1" applyFill="1" applyAlignment="1">
      <alignment horizontal="center" vertical="center"/>
    </xf>
    <xf numFmtId="43" fontId="54"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7"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7" fillId="13" borderId="0" xfId="0" applyFont="1" applyFill="1" applyAlignment="1">
      <alignment vertical="center"/>
    </xf>
    <xf numFmtId="0" fontId="55"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5" fillId="13" borderId="0" xfId="0" applyFont="1" applyFill="1" applyAlignment="1">
      <alignment horizontal="center" vertical="center" wrapText="1"/>
    </xf>
    <xf numFmtId="43" fontId="32" fillId="0" borderId="26" xfId="18" applyFont="1" applyBorder="1" applyAlignment="1">
      <alignment horizontal="center" vertical="center" wrapText="1"/>
    </xf>
    <xf numFmtId="43" fontId="32"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2" fillId="10" borderId="26" xfId="18" applyFont="1" applyFill="1" applyBorder="1" applyAlignment="1">
      <alignment vertical="top" wrapText="1"/>
    </xf>
    <xf numFmtId="43" fontId="0" fillId="0" borderId="0" xfId="18" applyFont="1"/>
    <xf numFmtId="43" fontId="32" fillId="10" borderId="26" xfId="18" applyFont="1" applyFill="1" applyBorder="1" applyAlignment="1">
      <alignment horizontal="right" vertical="top"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3"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2" fillId="0" borderId="26" xfId="19" applyFont="1" applyBorder="1" applyAlignment="1">
      <alignment horizontal="center" vertical="center" wrapText="1"/>
    </xf>
    <xf numFmtId="9" fontId="32" fillId="0" borderId="26" xfId="19" applyNumberFormat="1" applyFont="1" applyBorder="1" applyAlignment="1">
      <alignment horizontal="center" vertical="center" wrapText="1"/>
    </xf>
    <xf numFmtId="4" fontId="32"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2" fillId="2" borderId="26" xfId="19" applyFont="1" applyFill="1" applyBorder="1" applyAlignment="1">
      <alignment horizontal="center" vertical="center" wrapText="1"/>
    </xf>
    <xf numFmtId="43" fontId="32" fillId="10" borderId="26" xfId="19" applyNumberFormat="1" applyFont="1" applyFill="1" applyBorder="1" applyAlignment="1">
      <alignment vertical="center" wrapText="1"/>
    </xf>
    <xf numFmtId="43" fontId="32" fillId="10" borderId="26" xfId="18" applyNumberFormat="1" applyFont="1" applyFill="1" applyBorder="1" applyAlignment="1">
      <alignment vertical="center" wrapText="1"/>
    </xf>
    <xf numFmtId="0" fontId="32" fillId="10" borderId="26" xfId="19" applyFont="1" applyFill="1" applyBorder="1" applyAlignment="1">
      <alignment vertical="center" wrapText="1"/>
    </xf>
    <xf numFmtId="0" fontId="32" fillId="0" borderId="0" xfId="19" applyFont="1" applyBorder="1" applyAlignment="1">
      <alignment vertical="top" wrapText="1"/>
    </xf>
    <xf numFmtId="0" fontId="32" fillId="0" borderId="0" xfId="19" applyFont="1" applyBorder="1" applyAlignment="1">
      <alignment vertical="center" wrapText="1"/>
    </xf>
    <xf numFmtId="0" fontId="32"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43" fontId="32" fillId="10" borderId="26" xfId="19" applyNumberFormat="1" applyFont="1" applyFill="1" applyBorder="1" applyAlignment="1">
      <alignment vertical="top" wrapText="1"/>
    </xf>
    <xf numFmtId="0" fontId="32" fillId="10" borderId="26" xfId="19" applyFont="1" applyFill="1" applyBorder="1" applyAlignment="1">
      <alignment vertical="top" wrapText="1"/>
    </xf>
    <xf numFmtId="0" fontId="27" fillId="9" borderId="13" xfId="19" applyFont="1" applyFill="1" applyBorder="1" applyAlignment="1" applyProtection="1">
      <alignment vertical="top"/>
      <protection locked="0"/>
    </xf>
    <xf numFmtId="43" fontId="32" fillId="2" borderId="26" xfId="18" applyFont="1" applyFill="1" applyBorder="1" applyAlignment="1">
      <alignment horizontal="center" vertical="center" wrapText="1"/>
    </xf>
    <xf numFmtId="43" fontId="32" fillId="10" borderId="26" xfId="18" applyNumberFormat="1" applyFont="1" applyFill="1" applyBorder="1" applyAlignment="1">
      <alignment vertical="top" wrapText="1"/>
    </xf>
    <xf numFmtId="43" fontId="32" fillId="10" borderId="26" xfId="19" applyNumberFormat="1" applyFont="1" applyFill="1" applyBorder="1" applyAlignment="1">
      <alignment horizontal="right" vertical="top" wrapText="1"/>
    </xf>
    <xf numFmtId="43" fontId="32" fillId="10" borderId="26" xfId="18" applyNumberFormat="1" applyFont="1" applyFill="1" applyBorder="1" applyAlignment="1">
      <alignment horizontal="right" vertical="top" wrapText="1"/>
    </xf>
    <xf numFmtId="0" fontId="31"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32" fillId="0" borderId="26" xfId="19" applyFont="1" applyFill="1" applyBorder="1" applyAlignment="1">
      <alignment horizontal="center" vertical="center" wrapText="1"/>
    </xf>
    <xf numFmtId="43" fontId="32" fillId="10" borderId="26" xfId="19" applyNumberFormat="1" applyFont="1" applyFill="1" applyBorder="1" applyAlignment="1">
      <alignment horizontal="right" wrapText="1"/>
    </xf>
    <xf numFmtId="43" fontId="32" fillId="10" borderId="26" xfId="18" applyNumberFormat="1" applyFont="1" applyFill="1" applyBorder="1" applyAlignment="1">
      <alignment horizontal="right" wrapText="1"/>
    </xf>
    <xf numFmtId="0" fontId="25" fillId="8" borderId="0" xfId="19" applyFont="1" applyFill="1" applyBorder="1" applyAlignment="1">
      <alignment vertical="top"/>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3" fillId="10" borderId="26" xfId="16" applyFont="1" applyFill="1" applyBorder="1" applyAlignment="1">
      <alignment horizontal="left" vertical="top"/>
    </xf>
    <xf numFmtId="0" fontId="29" fillId="10" borderId="26" xfId="16" applyFont="1" applyFill="1" applyBorder="1" applyAlignment="1">
      <alignment horizontal="left" vertical="top"/>
    </xf>
    <xf numFmtId="0" fontId="34" fillId="10" borderId="37" xfId="19" applyFont="1" applyFill="1" applyBorder="1" applyAlignment="1">
      <alignment vertical="top"/>
    </xf>
    <xf numFmtId="0" fontId="34" fillId="10" borderId="16" xfId="19" applyFont="1" applyFill="1" applyBorder="1" applyAlignment="1">
      <alignment vertical="top"/>
    </xf>
    <xf numFmtId="0" fontId="34" fillId="10" borderId="36" xfId="19" applyFont="1" applyFill="1" applyBorder="1" applyAlignment="1">
      <alignment vertical="top"/>
    </xf>
    <xf numFmtId="0" fontId="52"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0" fillId="0" borderId="0" xfId="0" applyFont="1" applyAlignment="1">
      <alignment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26" fillId="0" borderId="0" xfId="19" applyFont="1" applyAlignment="1">
      <alignment vertical="top"/>
    </xf>
    <xf numFmtId="0" fontId="22" fillId="17" borderId="15" xfId="0" applyFont="1" applyFill="1" applyBorder="1" applyAlignment="1">
      <alignment horizontal="center" vertical="center"/>
    </xf>
    <xf numFmtId="0" fontId="48"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14" fillId="0" borderId="3" xfId="0" applyNumberFormat="1" applyFont="1" applyBorder="1" applyAlignment="1">
      <alignment horizontal="center" vertical="center"/>
    </xf>
    <xf numFmtId="0" fontId="0" fillId="0" borderId="49" xfId="0" applyFill="1" applyBorder="1" applyAlignment="1">
      <alignment vertical="center"/>
    </xf>
    <xf numFmtId="0" fontId="63" fillId="20" borderId="6" xfId="0"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2" fillId="0" borderId="0" xfId="0" applyFont="1" applyFill="1" applyBorder="1" applyAlignment="1">
      <alignment horizontal="left" vertical="center"/>
    </xf>
    <xf numFmtId="44" fontId="52" fillId="0" borderId="0" xfId="10" applyFont="1" applyFill="1" applyBorder="1" applyAlignment="1">
      <alignment horizontal="center" vertical="center"/>
    </xf>
    <xf numFmtId="0" fontId="53"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7" fillId="0" borderId="0" xfId="0" applyFont="1" applyFill="1" applyBorder="1" applyAlignment="1">
      <alignment horizontal="center" vertical="center"/>
    </xf>
    <xf numFmtId="43" fontId="48" fillId="15" borderId="7" xfId="18" applyFont="1" applyFill="1" applyBorder="1" applyAlignment="1">
      <alignment horizontal="center" vertical="center" wrapText="1"/>
    </xf>
    <xf numFmtId="0" fontId="55" fillId="15"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3" fontId="32" fillId="0" borderId="26" xfId="16" applyNumberFormat="1" applyFont="1" applyBorder="1" applyAlignment="1">
      <alignment horizontal="center" vertical="center" wrapText="1"/>
    </xf>
    <xf numFmtId="3" fontId="32" fillId="0" borderId="26" xfId="19" applyNumberFormat="1" applyFont="1" applyBorder="1" applyAlignment="1">
      <alignment horizontal="center" vertical="center" wrapText="1"/>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Fill="1" applyBorder="1" applyAlignment="1">
      <alignment horizontal="center" vertical="center" wrapText="1"/>
    </xf>
    <xf numFmtId="10" fontId="32" fillId="0" borderId="26" xfId="19" applyNumberFormat="1" applyFont="1" applyFill="1" applyBorder="1" applyAlignment="1">
      <alignment horizontal="center" vertical="center" wrapText="1"/>
    </xf>
    <xf numFmtId="9" fontId="32" fillId="0" borderId="26" xfId="17" applyFont="1" applyFill="1" applyBorder="1" applyAlignment="1">
      <alignment horizontal="center" vertical="center" wrapText="1"/>
    </xf>
    <xf numFmtId="9" fontId="31" fillId="0" borderId="26" xfId="0" applyNumberFormat="1" applyFont="1" applyFill="1" applyBorder="1" applyAlignment="1">
      <alignment horizontal="center" vertical="center" wrapText="1"/>
    </xf>
    <xf numFmtId="43" fontId="31" fillId="0" borderId="26" xfId="18" applyFont="1" applyFill="1" applyBorder="1" applyAlignment="1">
      <alignment horizontal="center" vertical="center" wrapText="1"/>
    </xf>
    <xf numFmtId="0" fontId="0" fillId="0" borderId="0" xfId="0"/>
    <xf numFmtId="0" fontId="52" fillId="13" borderId="0" xfId="10" applyNumberFormat="1" applyFont="1" applyFill="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0" fontId="0" fillId="0" borderId="3" xfId="0" applyFill="1" applyBorder="1" applyAlignment="1">
      <alignment vertical="center"/>
    </xf>
    <xf numFmtId="0" fontId="29" fillId="0" borderId="50" xfId="19" applyFont="1" applyBorder="1" applyAlignment="1">
      <alignment horizontal="center" vertical="center" wrapText="1"/>
    </xf>
    <xf numFmtId="0" fontId="32" fillId="0" borderId="26" xfId="19" applyFont="1" applyBorder="1" applyAlignment="1">
      <alignment horizontal="center" vertical="top" wrapText="1"/>
    </xf>
    <xf numFmtId="9" fontId="32" fillId="0" borderId="26" xfId="17" applyFont="1" applyBorder="1" applyAlignment="1">
      <alignment horizontal="center" vertical="top" wrapText="1"/>
    </xf>
    <xf numFmtId="43" fontId="32" fillId="0" borderId="26" xfId="18" applyFont="1" applyBorder="1" applyAlignment="1">
      <alignment horizontal="center" vertical="top" wrapText="1"/>
    </xf>
    <xf numFmtId="172" fontId="32" fillId="0" borderId="26" xfId="18" applyNumberFormat="1" applyFont="1" applyBorder="1" applyAlignment="1">
      <alignment horizontal="center" vertical="center" wrapText="1"/>
    </xf>
    <xf numFmtId="0" fontId="67" fillId="0" borderId="0" xfId="19" applyFont="1" applyAlignment="1">
      <alignment vertical="top"/>
    </xf>
    <xf numFmtId="0" fontId="35" fillId="0" borderId="26" xfId="19" applyFont="1" applyBorder="1" applyAlignment="1">
      <alignment horizontal="center" vertical="center" wrapText="1"/>
    </xf>
    <xf numFmtId="0" fontId="67" fillId="0" borderId="26" xfId="19" applyFont="1" applyBorder="1" applyAlignment="1">
      <alignment horizontal="center" vertical="center" wrapText="1"/>
    </xf>
    <xf numFmtId="9" fontId="35" fillId="0" borderId="26" xfId="19" applyNumberFormat="1" applyFont="1" applyBorder="1" applyAlignment="1">
      <alignment horizontal="center" vertical="center" wrapText="1"/>
    </xf>
    <xf numFmtId="3" fontId="67" fillId="0" borderId="26" xfId="19" applyNumberFormat="1" applyFont="1" applyBorder="1" applyAlignment="1">
      <alignment horizontal="center" vertical="center" wrapText="1"/>
    </xf>
    <xf numFmtId="9" fontId="67" fillId="0" borderId="26" xfId="19" applyNumberFormat="1" applyFont="1" applyBorder="1" applyAlignment="1">
      <alignment horizontal="center" vertical="center" wrapText="1"/>
    </xf>
    <xf numFmtId="0" fontId="27" fillId="10" borderId="37" xfId="19" applyFont="1" applyFill="1" applyBorder="1" applyAlignment="1">
      <alignment vertical="center"/>
    </xf>
    <xf numFmtId="0" fontId="35" fillId="0" borderId="0" xfId="19" applyFont="1" applyBorder="1" applyAlignment="1">
      <alignment vertical="top" wrapText="1"/>
    </xf>
    <xf numFmtId="0" fontId="35" fillId="0" borderId="0" xfId="19" applyFont="1" applyBorder="1" applyAlignment="1">
      <alignment horizontal="center" vertical="center" wrapText="1"/>
    </xf>
    <xf numFmtId="0" fontId="35" fillId="2" borderId="0" xfId="19" applyFont="1" applyFill="1" applyBorder="1" applyAlignment="1">
      <alignment vertical="top" wrapText="1"/>
    </xf>
    <xf numFmtId="0" fontId="34" fillId="2" borderId="0" xfId="19" applyFont="1" applyFill="1" applyBorder="1" applyAlignment="1">
      <alignment horizontal="center" vertical="top" wrapText="1"/>
    </xf>
    <xf numFmtId="0" fontId="35" fillId="0" borderId="0" xfId="19" applyFont="1" applyBorder="1" applyAlignment="1">
      <alignment vertical="center" wrapText="1"/>
    </xf>
    <xf numFmtId="0" fontId="67" fillId="0" borderId="0" xfId="19" applyFont="1" applyAlignment="1">
      <alignment horizontal="left" vertical="top"/>
    </xf>
    <xf numFmtId="0" fontId="27" fillId="8" borderId="13" xfId="19" applyFont="1" applyFill="1" applyBorder="1" applyAlignment="1">
      <alignment horizontal="left" vertical="top"/>
    </xf>
    <xf numFmtId="0" fontId="34" fillId="10" borderId="16" xfId="19" applyFont="1" applyFill="1" applyBorder="1" applyAlignment="1">
      <alignment horizontal="left" vertical="top"/>
    </xf>
    <xf numFmtId="0" fontId="27" fillId="12" borderId="26" xfId="0" applyFont="1" applyFill="1" applyBorder="1" applyAlignment="1" applyProtection="1">
      <alignment horizontal="center" vertical="center" wrapText="1"/>
      <protection locked="0"/>
    </xf>
    <xf numFmtId="0" fontId="35" fillId="0" borderId="0" xfId="0" applyFont="1" applyAlignment="1">
      <alignment horizontal="center" vertical="top" wrapText="1"/>
    </xf>
    <xf numFmtId="9" fontId="35" fillId="0" borderId="26" xfId="19" applyNumberFormat="1" applyFont="1" applyBorder="1" applyAlignment="1">
      <alignment horizontal="center" vertical="top" wrapText="1"/>
    </xf>
    <xf numFmtId="3" fontId="67" fillId="0" borderId="26" xfId="19" applyNumberFormat="1" applyFont="1" applyBorder="1" applyAlignment="1">
      <alignment horizontal="center" vertical="top" wrapText="1"/>
    </xf>
    <xf numFmtId="9" fontId="67" fillId="0" borderId="26" xfId="19" applyNumberFormat="1" applyFont="1" applyBorder="1" applyAlignment="1">
      <alignment horizontal="center" vertical="top" wrapText="1"/>
    </xf>
    <xf numFmtId="0" fontId="69" fillId="0" borderId="26" xfId="19" applyFont="1" applyFill="1" applyBorder="1" applyAlignment="1">
      <alignment horizontal="justify" vertical="top" wrapText="1"/>
    </xf>
    <xf numFmtId="43" fontId="35" fillId="0" borderId="26" xfId="18" applyFont="1" applyBorder="1" applyAlignment="1">
      <alignment horizontal="center" vertical="center" wrapText="1"/>
    </xf>
    <xf numFmtId="0" fontId="20" fillId="0" borderId="26" xfId="0" applyFont="1" applyBorder="1" applyAlignment="1">
      <alignment horizontal="justify" vertical="top"/>
    </xf>
    <xf numFmtId="0" fontId="35" fillId="2" borderId="26" xfId="19" applyFont="1" applyFill="1" applyBorder="1" applyAlignment="1">
      <alignment horizontal="center" vertical="center" wrapText="1"/>
    </xf>
    <xf numFmtId="43" fontId="35" fillId="2" borderId="26" xfId="18" applyFont="1" applyFill="1" applyBorder="1" applyAlignment="1">
      <alignment horizontal="center" vertical="center" wrapText="1"/>
    </xf>
    <xf numFmtId="43" fontId="35" fillId="0" borderId="26" xfId="18" applyFont="1" applyBorder="1" applyAlignment="1">
      <alignment horizontal="center" vertical="top" wrapText="1"/>
    </xf>
    <xf numFmtId="0" fontId="0" fillId="0" borderId="0" xfId="0" applyAlignment="1">
      <alignment vertical="top"/>
    </xf>
    <xf numFmtId="0" fontId="29" fillId="0" borderId="26" xfId="19" applyFont="1" applyBorder="1" applyAlignment="1">
      <alignment horizontal="center" vertical="center" wrapText="1"/>
    </xf>
    <xf numFmtId="0" fontId="67" fillId="0" borderId="26" xfId="19" applyFont="1" applyFill="1" applyBorder="1" applyAlignment="1">
      <alignment horizontal="justify" vertical="top" wrapText="1"/>
    </xf>
    <xf numFmtId="0" fontId="67" fillId="0" borderId="26" xfId="19" applyFont="1" applyFill="1" applyBorder="1" applyAlignment="1">
      <alignment horizontal="center" vertical="top" wrapText="1"/>
    </xf>
    <xf numFmtId="0" fontId="72" fillId="0" borderId="0" xfId="19" applyFont="1"/>
    <xf numFmtId="0" fontId="73" fillId="8" borderId="0" xfId="19" applyFont="1" applyFill="1" applyBorder="1" applyAlignment="1">
      <alignment vertical="center"/>
    </xf>
    <xf numFmtId="0" fontId="70" fillId="0" borderId="0" xfId="0" applyFont="1"/>
    <xf numFmtId="43" fontId="70" fillId="0" borderId="0" xfId="18" applyFont="1"/>
    <xf numFmtId="0" fontId="67" fillId="0" borderId="0" xfId="19" applyFont="1"/>
    <xf numFmtId="0" fontId="73" fillId="8" borderId="0" xfId="19" applyFont="1" applyFill="1" applyBorder="1" applyAlignment="1">
      <alignment vertical="top"/>
    </xf>
    <xf numFmtId="0" fontId="67" fillId="0" borderId="0" xfId="0" applyFont="1" applyAlignment="1">
      <alignment vertical="top" wrapText="1"/>
    </xf>
    <xf numFmtId="0" fontId="73" fillId="12" borderId="26" xfId="0" applyFont="1" applyFill="1" applyBorder="1" applyAlignment="1" applyProtection="1">
      <alignment horizontal="center" vertical="center" wrapText="1"/>
      <protection locked="0"/>
    </xf>
    <xf numFmtId="43" fontId="73" fillId="12" borderId="26" xfId="18" applyFont="1" applyFill="1" applyBorder="1" applyAlignment="1" applyProtection="1">
      <alignment horizontal="center" vertical="center" wrapText="1"/>
      <protection locked="0"/>
    </xf>
    <xf numFmtId="0" fontId="67" fillId="0" borderId="0" xfId="0" applyFont="1" applyAlignment="1">
      <alignment vertical="center" wrapText="1"/>
    </xf>
    <xf numFmtId="0" fontId="73" fillId="10" borderId="37" xfId="19" applyFont="1" applyFill="1" applyBorder="1" applyAlignment="1">
      <alignment vertical="top"/>
    </xf>
    <xf numFmtId="0" fontId="73" fillId="10" borderId="16" xfId="19" applyFont="1" applyFill="1" applyBorder="1" applyAlignment="1">
      <alignment vertical="top"/>
    </xf>
    <xf numFmtId="0" fontId="73" fillId="10" borderId="36" xfId="19" applyFont="1" applyFill="1" applyBorder="1" applyAlignment="1">
      <alignment vertical="top"/>
    </xf>
    <xf numFmtId="0" fontId="67" fillId="10" borderId="26" xfId="19" applyFont="1" applyFill="1" applyBorder="1" applyAlignment="1">
      <alignment vertical="top" wrapText="1"/>
    </xf>
    <xf numFmtId="43" fontId="67" fillId="10" borderId="26" xfId="18" applyFont="1" applyFill="1" applyBorder="1" applyAlignment="1">
      <alignment vertical="top" wrapText="1"/>
    </xf>
    <xf numFmtId="0" fontId="67" fillId="0" borderId="0" xfId="19" applyFont="1" applyBorder="1" applyAlignment="1">
      <alignment wrapText="1"/>
    </xf>
    <xf numFmtId="0" fontId="70" fillId="0" borderId="26" xfId="0" applyFont="1" applyBorder="1" applyAlignment="1">
      <alignment horizontal="center" vertical="top"/>
    </xf>
    <xf numFmtId="43" fontId="70" fillId="0" borderId="26" xfId="18" applyFont="1" applyBorder="1" applyAlignment="1">
      <alignment horizontal="center" vertical="top"/>
    </xf>
    <xf numFmtId="43" fontId="67" fillId="0" borderId="26" xfId="18" applyFont="1" applyFill="1" applyBorder="1" applyAlignment="1">
      <alignment horizontal="center" vertical="top"/>
    </xf>
    <xf numFmtId="0" fontId="77" fillId="0" borderId="26" xfId="19" applyFont="1" applyFill="1" applyBorder="1" applyAlignment="1">
      <alignment horizontal="justify" vertical="top" wrapText="1"/>
    </xf>
    <xf numFmtId="0" fontId="78" fillId="8" borderId="0" xfId="19" applyFont="1" applyFill="1" applyBorder="1" applyAlignment="1">
      <alignment vertical="top"/>
    </xf>
    <xf numFmtId="0" fontId="73" fillId="9" borderId="13" xfId="19" applyFont="1" applyFill="1" applyBorder="1" applyAlignment="1" applyProtection="1">
      <alignment vertical="top"/>
      <protection locked="0"/>
    </xf>
    <xf numFmtId="0" fontId="81" fillId="12" borderId="26" xfId="0" applyFont="1" applyFill="1" applyBorder="1" applyAlignment="1" applyProtection="1">
      <alignment horizontal="center" vertical="center" wrapText="1"/>
      <protection locked="0"/>
    </xf>
    <xf numFmtId="43" fontId="81" fillId="12" borderId="26" xfId="18" applyFont="1" applyFill="1" applyBorder="1" applyAlignment="1" applyProtection="1">
      <alignment horizontal="center" vertical="center" wrapText="1"/>
      <protection locked="0"/>
    </xf>
    <xf numFmtId="0" fontId="79" fillId="10" borderId="37" xfId="19" applyFont="1" applyFill="1" applyBorder="1" applyAlignment="1">
      <alignment vertical="center"/>
    </xf>
    <xf numFmtId="0" fontId="79" fillId="10" borderId="16" xfId="19" applyFont="1" applyFill="1" applyBorder="1" applyAlignment="1">
      <alignment vertical="center"/>
    </xf>
    <xf numFmtId="0" fontId="79" fillId="10" borderId="36" xfId="19" applyFont="1" applyFill="1" applyBorder="1" applyAlignment="1">
      <alignment vertical="center"/>
    </xf>
    <xf numFmtId="43" fontId="82" fillId="10" borderId="26" xfId="19" applyNumberFormat="1" applyFont="1" applyFill="1" applyBorder="1" applyAlignment="1">
      <alignment horizontal="right" wrapText="1"/>
    </xf>
    <xf numFmtId="43" fontId="82" fillId="10" borderId="26" xfId="18" applyNumberFormat="1" applyFont="1" applyFill="1" applyBorder="1" applyAlignment="1">
      <alignment horizontal="right" wrapText="1"/>
    </xf>
    <xf numFmtId="0" fontId="82" fillId="10" borderId="26" xfId="19" applyFont="1" applyFill="1" applyBorder="1" applyAlignment="1">
      <alignment vertical="top" wrapText="1"/>
    </xf>
    <xf numFmtId="0" fontId="70" fillId="0" borderId="0" xfId="0" applyFont="1" applyAlignment="1">
      <alignment vertical="top"/>
    </xf>
    <xf numFmtId="9" fontId="70" fillId="0" borderId="26" xfId="0" applyNumberFormat="1" applyFont="1" applyBorder="1" applyAlignment="1">
      <alignment horizontal="center" vertical="center" wrapText="1"/>
    </xf>
    <xf numFmtId="43" fontId="70" fillId="0" borderId="26" xfId="18" applyFont="1" applyBorder="1" applyAlignment="1">
      <alignment horizontal="center" vertical="center" wrapText="1"/>
    </xf>
    <xf numFmtId="172" fontId="70" fillId="0" borderId="26" xfId="18" applyNumberFormat="1" applyFont="1" applyBorder="1" applyAlignment="1">
      <alignment horizontal="center" vertical="center" wrapText="1"/>
    </xf>
    <xf numFmtId="9" fontId="70" fillId="0" borderId="26" xfId="0" applyNumberFormat="1" applyFont="1" applyBorder="1" applyAlignment="1">
      <alignment horizontal="center" vertical="top" wrapText="1"/>
    </xf>
    <xf numFmtId="43" fontId="70" fillId="0" borderId="26" xfId="18" applyFont="1" applyBorder="1" applyAlignment="1">
      <alignment horizontal="center" vertical="top" wrapText="1"/>
    </xf>
    <xf numFmtId="172" fontId="70" fillId="0" borderId="26" xfId="18" applyNumberFormat="1" applyFont="1" applyBorder="1" applyAlignment="1">
      <alignment horizontal="center" vertical="top" wrapText="1"/>
    </xf>
    <xf numFmtId="0" fontId="32" fillId="0" borderId="26" xfId="19" applyFont="1" applyFill="1" applyBorder="1" applyAlignment="1">
      <alignment horizontal="center" vertical="top" wrapText="1"/>
    </xf>
    <xf numFmtId="43" fontId="32" fillId="0" borderId="26" xfId="18" applyFont="1" applyFill="1" applyBorder="1" applyAlignment="1">
      <alignment horizontal="center" vertical="top" wrapText="1"/>
    </xf>
    <xf numFmtId="0" fontId="26" fillId="0" borderId="0" xfId="19" applyFont="1" applyAlignment="1">
      <alignment vertical="top" wrapText="1"/>
    </xf>
    <xf numFmtId="0" fontId="60" fillId="0" borderId="0" xfId="19" applyFont="1" applyAlignment="1">
      <alignment vertical="top" wrapText="1"/>
    </xf>
    <xf numFmtId="0" fontId="27" fillId="11" borderId="26" xfId="0" applyFont="1" applyFill="1" applyBorder="1" applyAlignment="1">
      <alignment horizontal="center" vertical="top" wrapText="1"/>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top" wrapText="1"/>
      <protection locked="0"/>
    </xf>
    <xf numFmtId="0" fontId="33" fillId="10" borderId="37" xfId="19" applyFont="1" applyFill="1" applyBorder="1" applyAlignment="1">
      <alignment vertical="top"/>
    </xf>
    <xf numFmtId="0" fontId="33" fillId="10" borderId="16" xfId="19" applyFont="1" applyFill="1" applyBorder="1" applyAlignment="1">
      <alignment vertical="top"/>
    </xf>
    <xf numFmtId="0" fontId="33" fillId="10" borderId="36" xfId="19" applyFont="1" applyFill="1" applyBorder="1" applyAlignment="1">
      <alignment vertical="top"/>
    </xf>
    <xf numFmtId="0" fontId="31" fillId="0" borderId="26" xfId="0" applyFont="1" applyFill="1" applyBorder="1" applyAlignment="1">
      <alignment horizontal="center" vertical="top" wrapText="1"/>
    </xf>
    <xf numFmtId="9" fontId="31" fillId="0" borderId="26" xfId="0" applyNumberFormat="1" applyFont="1" applyFill="1" applyBorder="1" applyAlignment="1">
      <alignment horizontal="center" vertical="top" wrapText="1"/>
    </xf>
    <xf numFmtId="43" fontId="31" fillId="0" borderId="26" xfId="18" applyFont="1" applyFill="1" applyBorder="1" applyAlignment="1">
      <alignment horizontal="center" vertical="top" wrapText="1"/>
    </xf>
    <xf numFmtId="43" fontId="0" fillId="0" borderId="0" xfId="18" applyFont="1" applyAlignment="1">
      <alignment vertical="top"/>
    </xf>
    <xf numFmtId="9" fontId="31" fillId="0" borderId="26" xfId="0" applyNumberFormat="1" applyFont="1" applyBorder="1" applyAlignment="1">
      <alignment horizontal="center" vertical="top" wrapText="1"/>
    </xf>
    <xf numFmtId="43" fontId="31" fillId="0" borderId="26" xfId="18" applyFont="1" applyBorder="1" applyAlignment="1">
      <alignment horizontal="center" vertical="top" wrapText="1"/>
    </xf>
    <xf numFmtId="9" fontId="32" fillId="0" borderId="26" xfId="19" applyNumberFormat="1" applyFont="1" applyFill="1" applyBorder="1" applyAlignment="1">
      <alignment horizontal="center" vertical="top" wrapText="1"/>
    </xf>
    <xf numFmtId="0" fontId="32" fillId="10" borderId="26" xfId="19" applyFont="1" applyFill="1" applyBorder="1" applyAlignment="1">
      <alignment horizontal="right" vertical="top" wrapText="1"/>
    </xf>
    <xf numFmtId="0" fontId="25" fillId="8" borderId="0" xfId="16" applyFont="1" applyFill="1" applyBorder="1" applyAlignment="1">
      <alignment horizontal="left" vertical="top"/>
    </xf>
    <xf numFmtId="0" fontId="21" fillId="0" borderId="0" xfId="0" applyFont="1" applyAlignment="1">
      <alignment vertical="top"/>
    </xf>
    <xf numFmtId="0" fontId="31" fillId="0" borderId="26" xfId="0" applyFont="1" applyBorder="1" applyAlignment="1">
      <alignment horizontal="center" vertical="top"/>
    </xf>
    <xf numFmtId="43" fontId="31" fillId="0" borderId="26" xfId="18" applyFont="1" applyBorder="1" applyAlignment="1">
      <alignment horizontal="center" vertical="top"/>
    </xf>
    <xf numFmtId="9" fontId="31" fillId="0" borderId="26" xfId="0" applyNumberFormat="1" applyFont="1" applyBorder="1" applyAlignment="1">
      <alignment horizontal="center" vertical="top"/>
    </xf>
    <xf numFmtId="172" fontId="31" fillId="0" borderId="26" xfId="18" applyNumberFormat="1" applyFont="1" applyFill="1" applyBorder="1" applyAlignment="1">
      <alignment horizontal="center" vertical="center" wrapText="1"/>
    </xf>
    <xf numFmtId="0" fontId="20" fillId="0" borderId="0" xfId="0" applyFont="1"/>
    <xf numFmtId="0" fontId="87" fillId="8" borderId="0" xfId="19" applyFont="1" applyFill="1" applyBorder="1" applyAlignment="1">
      <alignment horizontal="left" vertical="top"/>
    </xf>
    <xf numFmtId="0" fontId="87" fillId="8" borderId="0" xfId="19" applyFont="1" applyFill="1" applyBorder="1" applyAlignment="1">
      <alignment horizontal="center" vertical="top"/>
    </xf>
    <xf numFmtId="0" fontId="89" fillId="12" borderId="26" xfId="0" applyFont="1" applyFill="1" applyBorder="1" applyAlignment="1" applyProtection="1">
      <alignment horizontal="center" vertical="center" wrapText="1"/>
      <protection locked="0"/>
    </xf>
    <xf numFmtId="43" fontId="89" fillId="12" borderId="26" xfId="18" applyFont="1" applyFill="1" applyBorder="1" applyAlignment="1" applyProtection="1">
      <alignment horizontal="center" vertical="center" wrapText="1"/>
      <protection locked="0"/>
    </xf>
    <xf numFmtId="0" fontId="39" fillId="0" borderId="26" xfId="19" applyFont="1" applyFill="1" applyBorder="1" applyAlignment="1">
      <alignment horizontal="justify" vertical="top" wrapText="1"/>
    </xf>
    <xf numFmtId="0" fontId="20" fillId="0" borderId="26" xfId="0" applyFont="1" applyBorder="1"/>
    <xf numFmtId="0" fontId="37" fillId="10" borderId="26" xfId="19" applyFont="1" applyFill="1" applyBorder="1" applyAlignment="1">
      <alignment vertical="top" wrapText="1"/>
    </xf>
    <xf numFmtId="43" fontId="37" fillId="10" borderId="26" xfId="18" applyFont="1" applyFill="1" applyBorder="1" applyAlignment="1">
      <alignment vertical="top" wrapText="1"/>
    </xf>
    <xf numFmtId="0" fontId="88" fillId="10" borderId="26" xfId="19" applyFont="1" applyFill="1" applyBorder="1" applyAlignment="1">
      <alignment vertical="top" wrapText="1"/>
    </xf>
    <xf numFmtId="0" fontId="59" fillId="0" borderId="0" xfId="0" applyFont="1" applyAlignment="1">
      <alignment vertical="top"/>
    </xf>
    <xf numFmtId="0" fontId="29" fillId="10" borderId="37" xfId="16" applyFont="1" applyFill="1" applyBorder="1" applyAlignment="1">
      <alignment vertical="top"/>
    </xf>
    <xf numFmtId="0" fontId="29" fillId="10" borderId="16" xfId="16" applyFont="1" applyFill="1" applyBorder="1" applyAlignment="1">
      <alignment vertical="top"/>
    </xf>
    <xf numFmtId="0" fontId="29" fillId="10" borderId="36" xfId="16" applyFont="1" applyFill="1" applyBorder="1" applyAlignment="1">
      <alignment vertical="top"/>
    </xf>
    <xf numFmtId="43" fontId="70" fillId="0" borderId="26" xfId="18" applyFont="1" applyBorder="1" applyAlignment="1">
      <alignment horizontal="center" vertical="top" wrapText="1"/>
    </xf>
    <xf numFmtId="43" fontId="52" fillId="13" borderId="0" xfId="18" applyFont="1" applyFill="1" applyAlignment="1">
      <alignment horizontal="center" vertical="center"/>
    </xf>
    <xf numFmtId="0" fontId="29" fillId="0" borderId="0" xfId="16" applyFont="1" applyBorder="1" applyAlignment="1">
      <alignment horizontal="center" vertical="top" wrapText="1"/>
    </xf>
    <xf numFmtId="43" fontId="32" fillId="0" borderId="26" xfId="16" applyNumberFormat="1" applyFont="1" applyBorder="1" applyAlignment="1">
      <alignment horizontal="center" vertical="center" wrapText="1"/>
    </xf>
    <xf numFmtId="0" fontId="27" fillId="0" borderId="44" xfId="19" applyFont="1" applyBorder="1" applyAlignment="1">
      <alignment horizontal="center" vertical="top" wrapText="1"/>
    </xf>
    <xf numFmtId="43" fontId="70" fillId="0" borderId="26" xfId="18" applyFont="1" applyBorder="1" applyAlignment="1">
      <alignment horizontal="center" vertical="top" wrapText="1"/>
    </xf>
    <xf numFmtId="9" fontId="33" fillId="0" borderId="26" xfId="16" applyNumberFormat="1" applyFont="1" applyBorder="1" applyAlignment="1">
      <alignment horizontal="center" vertical="center" wrapText="1"/>
    </xf>
    <xf numFmtId="43" fontId="33" fillId="0" borderId="26" xfId="18" applyFont="1" applyBorder="1" applyAlignment="1">
      <alignment horizontal="center" vertical="center" wrapText="1"/>
    </xf>
    <xf numFmtId="0" fontId="33" fillId="0" borderId="26" xfId="16" applyFont="1" applyBorder="1" applyAlignment="1">
      <alignment horizontal="center" vertical="center" wrapText="1"/>
    </xf>
    <xf numFmtId="9" fontId="33" fillId="0" borderId="26" xfId="17" applyFont="1" applyBorder="1" applyAlignment="1">
      <alignment horizontal="center" vertical="center" wrapText="1"/>
    </xf>
    <xf numFmtId="43" fontId="33" fillId="10" borderId="26" xfId="18" applyFont="1" applyFill="1" applyBorder="1" applyAlignment="1">
      <alignment vertical="center" wrapText="1"/>
    </xf>
    <xf numFmtId="9" fontId="33" fillId="0" borderId="26" xfId="19" applyNumberFormat="1" applyFont="1" applyBorder="1" applyAlignment="1">
      <alignment horizontal="center" vertical="center" wrapText="1"/>
    </xf>
    <xf numFmtId="0" fontId="33" fillId="0" borderId="26" xfId="19" applyFont="1" applyBorder="1" applyAlignment="1">
      <alignment horizontal="center" vertical="center" wrapText="1"/>
    </xf>
    <xf numFmtId="43" fontId="95" fillId="0" borderId="26" xfId="18" applyFont="1" applyBorder="1" applyAlignment="1">
      <alignment horizontal="center" vertical="top" wrapText="1"/>
    </xf>
    <xf numFmtId="43" fontId="33" fillId="0" borderId="26" xfId="18" applyFont="1" applyBorder="1" applyAlignment="1">
      <alignment horizontal="center" vertical="top" wrapText="1"/>
    </xf>
    <xf numFmtId="43" fontId="33" fillId="10" borderId="26" xfId="19" applyNumberFormat="1" applyFont="1" applyFill="1" applyBorder="1" applyAlignment="1">
      <alignment vertical="center" wrapText="1"/>
    </xf>
    <xf numFmtId="43" fontId="52" fillId="13" borderId="0" xfId="18" applyNumberFormat="1" applyFont="1" applyFill="1" applyAlignment="1">
      <alignment horizontal="center" vertical="center"/>
    </xf>
    <xf numFmtId="2" fontId="22" fillId="2" borderId="0" xfId="0" applyNumberFormat="1" applyFont="1" applyFill="1" applyAlignment="1">
      <alignment vertical="center"/>
    </xf>
    <xf numFmtId="172" fontId="33" fillId="0" borderId="26" xfId="18" applyNumberFormat="1" applyFont="1" applyBorder="1" applyAlignment="1">
      <alignment horizontal="center" vertical="center" wrapText="1"/>
    </xf>
    <xf numFmtId="9" fontId="32" fillId="0" borderId="26" xfId="19" applyNumberFormat="1" applyFont="1" applyBorder="1" applyAlignment="1">
      <alignment horizontal="center" vertical="top" wrapText="1"/>
    </xf>
    <xf numFmtId="0" fontId="32"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96" fillId="0" borderId="26" xfId="19" applyFont="1" applyBorder="1" applyAlignment="1">
      <alignment horizontal="center" vertical="center" wrapText="1"/>
    </xf>
    <xf numFmtId="43" fontId="96" fillId="0" borderId="26" xfId="18" applyFont="1" applyBorder="1" applyAlignment="1">
      <alignment horizontal="center" vertical="center" wrapText="1"/>
    </xf>
    <xf numFmtId="43" fontId="96" fillId="0" borderId="26" xfId="18" applyFont="1" applyFill="1" applyBorder="1" applyAlignment="1">
      <alignment horizontal="center" vertical="top" wrapText="1"/>
    </xf>
    <xf numFmtId="43" fontId="96" fillId="0" borderId="26" xfId="18" applyFont="1" applyFill="1" applyBorder="1" applyAlignment="1">
      <alignment horizontal="center" vertical="center" wrapText="1"/>
    </xf>
    <xf numFmtId="9" fontId="96" fillId="0" borderId="26" xfId="19" applyNumberFormat="1" applyFont="1" applyBorder="1" applyAlignment="1">
      <alignment horizontal="center" vertical="center" wrapText="1"/>
    </xf>
    <xf numFmtId="172" fontId="96" fillId="0" borderId="26" xfId="18" applyNumberFormat="1" applyFont="1" applyBorder="1" applyAlignment="1">
      <alignment horizontal="center" vertical="center" wrapText="1"/>
    </xf>
    <xf numFmtId="43" fontId="67" fillId="0" borderId="26" xfId="19" applyNumberFormat="1" applyFont="1" applyBorder="1" applyAlignment="1">
      <alignment horizontal="center" vertical="center" wrapText="1"/>
    </xf>
    <xf numFmtId="172" fontId="35" fillId="0" borderId="26" xfId="18" applyNumberFormat="1" applyFont="1" applyBorder="1" applyAlignment="1">
      <alignment horizontal="center" vertical="center" wrapText="1"/>
    </xf>
    <xf numFmtId="9" fontId="96" fillId="0" borderId="26" xfId="17" applyFont="1" applyBorder="1" applyAlignment="1">
      <alignment horizontal="center" vertical="center" wrapText="1"/>
    </xf>
    <xf numFmtId="9" fontId="34" fillId="0" borderId="26" xfId="19" applyNumberFormat="1" applyFont="1" applyBorder="1" applyAlignment="1">
      <alignment horizontal="center" vertical="center" wrapText="1"/>
    </xf>
    <xf numFmtId="43" fontId="34" fillId="0" borderId="26" xfId="18" applyFont="1" applyBorder="1" applyAlignment="1">
      <alignment horizontal="center" vertical="center" wrapText="1"/>
    </xf>
    <xf numFmtId="43" fontId="34" fillId="0" borderId="26" xfId="18" applyFont="1" applyBorder="1" applyAlignment="1">
      <alignment horizontal="center" vertical="top" wrapText="1"/>
    </xf>
    <xf numFmtId="43" fontId="34" fillId="2" borderId="26" xfId="18" applyFont="1" applyFill="1" applyBorder="1" applyAlignment="1">
      <alignment horizontal="center" vertical="center" wrapText="1"/>
    </xf>
    <xf numFmtId="43" fontId="33" fillId="10" borderId="26" xfId="18" applyNumberFormat="1" applyFont="1" applyFill="1" applyBorder="1" applyAlignment="1">
      <alignment vertical="top" wrapText="1"/>
    </xf>
    <xf numFmtId="172" fontId="34" fillId="0" borderId="26" xfId="18" applyNumberFormat="1" applyFont="1" applyBorder="1" applyAlignment="1">
      <alignment horizontal="center" vertical="center" wrapText="1"/>
    </xf>
    <xf numFmtId="172" fontId="34" fillId="0" borderId="26" xfId="19" applyNumberFormat="1" applyFont="1" applyBorder="1" applyAlignment="1">
      <alignment horizontal="center" vertical="center" wrapText="1"/>
    </xf>
    <xf numFmtId="9" fontId="34" fillId="0" borderId="26" xfId="17" applyFont="1" applyBorder="1" applyAlignment="1">
      <alignment horizontal="center" vertical="center" wrapText="1"/>
    </xf>
    <xf numFmtId="172" fontId="35" fillId="0" borderId="26" xfId="18" applyNumberFormat="1" applyFont="1" applyBorder="1" applyAlignment="1">
      <alignment horizontal="center" vertical="top" wrapText="1"/>
    </xf>
    <xf numFmtId="9" fontId="35" fillId="2" borderId="26" xfId="19" applyNumberFormat="1" applyFont="1" applyFill="1" applyBorder="1" applyAlignment="1">
      <alignment horizontal="center" vertical="center" wrapText="1"/>
    </xf>
    <xf numFmtId="9" fontId="35" fillId="2" borderId="26" xfId="17" applyFont="1" applyFill="1" applyBorder="1" applyAlignment="1">
      <alignment horizontal="center" vertical="center" wrapText="1"/>
    </xf>
    <xf numFmtId="43" fontId="32" fillId="0" borderId="26" xfId="19" applyNumberFormat="1" applyFont="1" applyBorder="1" applyAlignment="1">
      <alignment horizontal="center" vertical="center" wrapText="1"/>
    </xf>
    <xf numFmtId="9" fontId="32" fillId="2" borderId="26" xfId="19" applyNumberFormat="1" applyFont="1" applyFill="1" applyBorder="1" applyAlignment="1">
      <alignment horizontal="center" vertical="center" wrapText="1"/>
    </xf>
    <xf numFmtId="43" fontId="97" fillId="2" borderId="26" xfId="18" applyFont="1" applyFill="1" applyBorder="1" applyAlignment="1">
      <alignment horizontal="center" vertical="center" wrapText="1"/>
    </xf>
    <xf numFmtId="9" fontId="70" fillId="0" borderId="26" xfId="0" applyNumberFormat="1" applyFont="1" applyBorder="1" applyAlignment="1">
      <alignment horizontal="center" vertical="top"/>
    </xf>
    <xf numFmtId="9" fontId="67" fillId="0" borderId="26" xfId="19" applyNumberFormat="1" applyFont="1" applyFill="1" applyBorder="1" applyAlignment="1">
      <alignment horizontal="center" vertical="top"/>
    </xf>
    <xf numFmtId="172" fontId="70" fillId="0" borderId="26" xfId="18" applyNumberFormat="1" applyFont="1" applyBorder="1" applyAlignment="1">
      <alignment horizontal="center" vertical="top"/>
    </xf>
    <xf numFmtId="172" fontId="67" fillId="0" borderId="26" xfId="18" applyNumberFormat="1" applyFont="1" applyFill="1" applyBorder="1" applyAlignment="1">
      <alignment horizontal="center" vertical="top"/>
    </xf>
    <xf numFmtId="9" fontId="95" fillId="0" borderId="26" xfId="0" applyNumberFormat="1" applyFont="1" applyBorder="1" applyAlignment="1">
      <alignment horizontal="center" vertical="center" wrapText="1"/>
    </xf>
    <xf numFmtId="43" fontId="95" fillId="0" borderId="26" xfId="18" applyFont="1" applyBorder="1" applyAlignment="1">
      <alignment horizontal="center" vertical="center" wrapText="1"/>
    </xf>
    <xf numFmtId="172" fontId="95" fillId="0" borderId="26" xfId="18" applyNumberFormat="1" applyFont="1" applyBorder="1" applyAlignment="1">
      <alignment horizontal="center" vertical="center" wrapText="1"/>
    </xf>
    <xf numFmtId="172" fontId="95" fillId="0" borderId="26" xfId="18" applyNumberFormat="1" applyFont="1" applyBorder="1" applyAlignment="1">
      <alignment horizontal="center" vertical="top" wrapText="1"/>
    </xf>
    <xf numFmtId="0" fontId="95" fillId="0" borderId="26" xfId="0" applyFont="1" applyBorder="1" applyAlignment="1">
      <alignment horizontal="center" vertical="top" wrapText="1"/>
    </xf>
    <xf numFmtId="0" fontId="95" fillId="0" borderId="26" xfId="0" applyFont="1" applyBorder="1" applyAlignment="1">
      <alignment horizontal="center" vertical="center" wrapText="1"/>
    </xf>
    <xf numFmtId="43" fontId="16" fillId="10" borderId="26" xfId="18" applyNumberFormat="1" applyFont="1" applyFill="1" applyBorder="1" applyAlignment="1">
      <alignment horizontal="right" wrapText="1"/>
    </xf>
    <xf numFmtId="9" fontId="95" fillId="0" borderId="26" xfId="17" applyFont="1" applyBorder="1" applyAlignment="1">
      <alignment horizontal="center" vertical="top" wrapText="1"/>
    </xf>
    <xf numFmtId="9" fontId="32" fillId="0" borderId="26" xfId="19" applyNumberFormat="1" applyFont="1" applyFill="1" applyBorder="1" applyAlignment="1">
      <alignment horizontal="center" vertical="center" wrapText="1"/>
    </xf>
    <xf numFmtId="172" fontId="32" fillId="0" borderId="26" xfId="18" applyNumberFormat="1" applyFont="1" applyFill="1" applyBorder="1" applyAlignment="1">
      <alignment horizontal="center" vertical="center" wrapText="1"/>
    </xf>
    <xf numFmtId="172" fontId="31" fillId="0" borderId="26" xfId="18" applyNumberFormat="1" applyFont="1" applyBorder="1" applyAlignment="1">
      <alignment horizontal="center" vertical="top" wrapText="1"/>
    </xf>
    <xf numFmtId="172" fontId="32" fillId="0" borderId="26" xfId="18" applyNumberFormat="1" applyFont="1" applyFill="1" applyBorder="1" applyAlignment="1">
      <alignment horizontal="center" vertical="top" wrapText="1"/>
    </xf>
    <xf numFmtId="0" fontId="28" fillId="12" borderId="27" xfId="0" applyFont="1" applyFill="1" applyBorder="1" applyAlignment="1" applyProtection="1">
      <alignment horizontal="center" vertical="top" wrapText="1"/>
      <protection locked="0"/>
    </xf>
    <xf numFmtId="9" fontId="90" fillId="0" borderId="26" xfId="19" applyNumberFormat="1" applyFont="1" applyFill="1" applyBorder="1" applyAlignment="1">
      <alignment horizontal="center" vertical="center" wrapText="1"/>
    </xf>
    <xf numFmtId="43" fontId="90" fillId="0" borderId="26" xfId="18" applyFont="1" applyFill="1" applyBorder="1" applyAlignment="1">
      <alignment horizontal="center" vertical="center" wrapText="1"/>
    </xf>
    <xf numFmtId="172" fontId="90" fillId="0" borderId="26" xfId="18" applyNumberFormat="1" applyFont="1" applyFill="1" applyBorder="1" applyAlignment="1">
      <alignment horizontal="center" vertical="center" wrapText="1"/>
    </xf>
    <xf numFmtId="43" fontId="90" fillId="10" borderId="26" xfId="18" applyFont="1" applyFill="1" applyBorder="1" applyAlignment="1">
      <alignment vertical="top" wrapText="1"/>
    </xf>
    <xf numFmtId="9" fontId="90" fillId="0" borderId="26" xfId="16" applyNumberFormat="1" applyFont="1" applyFill="1" applyBorder="1" applyAlignment="1">
      <alignment horizontal="center" vertical="top" wrapText="1"/>
    </xf>
    <xf numFmtId="43" fontId="90" fillId="0" borderId="26" xfId="18" applyFont="1" applyFill="1" applyBorder="1" applyAlignment="1">
      <alignment horizontal="center" vertical="top" wrapText="1"/>
    </xf>
    <xf numFmtId="172" fontId="90" fillId="0" borderId="26" xfId="18" applyNumberFormat="1" applyFont="1" applyFill="1" applyBorder="1" applyAlignment="1">
      <alignment horizontal="center" vertical="top" wrapText="1"/>
    </xf>
    <xf numFmtId="9" fontId="90" fillId="0" borderId="26" xfId="17" applyFont="1" applyFill="1" applyBorder="1" applyAlignment="1">
      <alignment horizontal="center" vertical="top" wrapText="1"/>
    </xf>
    <xf numFmtId="43" fontId="33" fillId="10" borderId="26" xfId="18" applyFont="1" applyFill="1" applyBorder="1" applyAlignment="1">
      <alignment horizontal="right" vertical="top" wrapText="1"/>
    </xf>
    <xf numFmtId="0" fontId="33" fillId="0" borderId="26" xfId="16" applyFont="1" applyFill="1" applyBorder="1" applyAlignment="1">
      <alignment horizontal="center" vertical="top" wrapText="1"/>
    </xf>
    <xf numFmtId="43" fontId="33" fillId="0" borderId="26" xfId="18" applyFont="1" applyFill="1" applyBorder="1" applyAlignment="1">
      <alignment horizontal="center" vertical="top" wrapText="1"/>
    </xf>
    <xf numFmtId="9" fontId="33" fillId="0" borderId="26" xfId="16" applyNumberFormat="1" applyFont="1" applyFill="1" applyBorder="1" applyAlignment="1">
      <alignment horizontal="center" vertical="top" wrapText="1"/>
    </xf>
    <xf numFmtId="43" fontId="33" fillId="10" borderId="26" xfId="18" applyFont="1" applyFill="1" applyBorder="1" applyAlignment="1">
      <alignment vertical="top" wrapText="1"/>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9" fontId="33" fillId="0" borderId="26" xfId="19" applyNumberFormat="1" applyFont="1" applyFill="1" applyBorder="1" applyAlignment="1">
      <alignment horizontal="center" vertical="top" wrapText="1"/>
    </xf>
    <xf numFmtId="9" fontId="96" fillId="0" borderId="26" xfId="19" applyNumberFormat="1" applyFont="1" applyBorder="1" applyAlignment="1">
      <alignment horizontal="center" vertical="top" wrapText="1"/>
    </xf>
    <xf numFmtId="0" fontId="22" fillId="0" borderId="15" xfId="0" applyFont="1" applyFill="1" applyBorder="1" applyAlignment="1">
      <alignment horizontal="center" vertical="center"/>
    </xf>
    <xf numFmtId="0" fontId="22" fillId="22" borderId="15" xfId="0" applyFont="1" applyFill="1" applyBorder="1" applyAlignment="1">
      <alignment horizontal="center" vertical="center"/>
    </xf>
    <xf numFmtId="0" fontId="0" fillId="22" borderId="0" xfId="0" applyFill="1" applyAlignment="1">
      <alignment vertical="center"/>
    </xf>
    <xf numFmtId="0" fontId="0" fillId="2" borderId="0" xfId="0" applyFill="1" applyAlignment="1">
      <alignment vertical="center"/>
    </xf>
    <xf numFmtId="0" fontId="94" fillId="23" borderId="0" xfId="0" applyFont="1" applyFill="1" applyAlignment="1">
      <alignment vertical="center"/>
    </xf>
    <xf numFmtId="0" fontId="22" fillId="5" borderId="23" xfId="0" applyFont="1" applyFill="1" applyBorder="1" applyAlignment="1">
      <alignment horizontal="center" vertical="center"/>
    </xf>
    <xf numFmtId="41" fontId="0" fillId="0" borderId="0" xfId="0" applyNumberFormat="1" applyAlignment="1">
      <alignment vertical="center"/>
    </xf>
    <xf numFmtId="9" fontId="32" fillId="0" borderId="26" xfId="16" applyNumberFormat="1" applyFont="1" applyBorder="1" applyAlignment="1">
      <alignment horizontal="center" vertical="top" wrapText="1"/>
    </xf>
    <xf numFmtId="4" fontId="32" fillId="0" borderId="26" xfId="16" applyNumberFormat="1" applyFont="1" applyBorder="1" applyAlignment="1">
      <alignment horizontal="center" vertical="top" wrapText="1"/>
    </xf>
    <xf numFmtId="9" fontId="33" fillId="0" borderId="26" xfId="16" applyNumberFormat="1" applyFont="1" applyBorder="1" applyAlignment="1">
      <alignment horizontal="center" vertical="top" wrapText="1"/>
    </xf>
    <xf numFmtId="0" fontId="35" fillId="2" borderId="26" xfId="19" applyFont="1" applyFill="1" applyBorder="1" applyAlignment="1">
      <alignment horizontal="justify" vertical="top" wrapText="1"/>
    </xf>
    <xf numFmtId="0" fontId="22" fillId="2" borderId="14" xfId="0" applyFont="1" applyFill="1" applyBorder="1" applyAlignment="1">
      <alignment vertical="center"/>
    </xf>
    <xf numFmtId="0" fontId="37" fillId="0" borderId="26" xfId="0" applyFont="1" applyBorder="1" applyAlignment="1">
      <alignment horizontal="justify" vertical="top" wrapText="1"/>
    </xf>
    <xf numFmtId="43" fontId="33" fillId="2" borderId="26" xfId="18" applyFont="1" applyFill="1" applyBorder="1" applyAlignment="1">
      <alignment horizontal="center" vertical="top" wrapText="1"/>
    </xf>
    <xf numFmtId="43" fontId="33" fillId="2" borderId="26" xfId="18" applyFont="1" applyFill="1" applyBorder="1" applyAlignment="1">
      <alignment horizontal="center" vertical="center" wrapText="1"/>
    </xf>
    <xf numFmtId="2" fontId="4" fillId="25" borderId="0" xfId="0" applyNumberFormat="1" applyFont="1" applyFill="1" applyAlignment="1">
      <alignment vertical="center"/>
    </xf>
    <xf numFmtId="0" fontId="22" fillId="25" borderId="0" xfId="0" applyFont="1" applyFill="1" applyAlignment="1">
      <alignment vertical="center"/>
    </xf>
    <xf numFmtId="0" fontId="0" fillId="25" borderId="0" xfId="0" applyFill="1" applyAlignment="1">
      <alignment vertical="center"/>
    </xf>
    <xf numFmtId="0" fontId="4" fillId="25" borderId="0" xfId="0" applyFont="1" applyFill="1" applyAlignment="1">
      <alignment vertical="center"/>
    </xf>
    <xf numFmtId="2" fontId="22" fillId="25" borderId="0" xfId="0" applyNumberFormat="1" applyFont="1" applyFill="1" applyAlignment="1">
      <alignment vertical="center"/>
    </xf>
    <xf numFmtId="2" fontId="32" fillId="25" borderId="26" xfId="19" applyNumberFormat="1" applyFont="1" applyFill="1" applyBorder="1" applyAlignment="1">
      <alignment horizontal="center" vertical="top" wrapText="1"/>
    </xf>
    <xf numFmtId="0" fontId="32" fillId="25" borderId="26" xfId="19" applyFont="1" applyFill="1" applyBorder="1" applyAlignment="1">
      <alignment horizontal="center" vertical="top" wrapText="1"/>
    </xf>
    <xf numFmtId="0" fontId="38" fillId="26" borderId="26" xfId="19" applyFont="1" applyFill="1" applyBorder="1" applyAlignment="1">
      <alignment horizontal="center" vertical="center" wrapText="1"/>
    </xf>
    <xf numFmtId="0" fontId="70" fillId="26" borderId="26" xfId="0" applyFont="1" applyFill="1" applyBorder="1" applyAlignment="1">
      <alignment horizontal="center" vertical="top" wrapText="1"/>
    </xf>
    <xf numFmtId="174" fontId="38" fillId="26" borderId="26" xfId="19" applyNumberFormat="1" applyFont="1" applyFill="1" applyBorder="1" applyAlignment="1">
      <alignment horizontal="center" vertical="center" wrapText="1"/>
    </xf>
    <xf numFmtId="2" fontId="38" fillId="26" borderId="26" xfId="19" applyNumberFormat="1" applyFont="1" applyFill="1" applyBorder="1" applyAlignment="1">
      <alignment horizontal="center" vertical="center" wrapText="1"/>
    </xf>
    <xf numFmtId="0" fontId="0" fillId="26" borderId="0" xfId="0" applyFill="1" applyAlignment="1">
      <alignment vertical="center"/>
    </xf>
    <xf numFmtId="0" fontId="22" fillId="26" borderId="0" xfId="0" applyFont="1" applyFill="1" applyAlignment="1">
      <alignment vertical="center"/>
    </xf>
    <xf numFmtId="0" fontId="9" fillId="28" borderId="26" xfId="19" applyFont="1" applyFill="1" applyBorder="1" applyAlignment="1">
      <alignment horizontal="center" vertical="top" wrapText="1"/>
    </xf>
    <xf numFmtId="2" fontId="9" fillId="28" borderId="26" xfId="19" applyNumberFormat="1" applyFont="1" applyFill="1" applyBorder="1" applyAlignment="1">
      <alignment horizontal="center" vertical="top" wrapText="1"/>
    </xf>
    <xf numFmtId="0" fontId="0" fillId="28" borderId="0" xfId="0" applyFill="1" applyAlignment="1">
      <alignment vertical="center"/>
    </xf>
    <xf numFmtId="43" fontId="96" fillId="2" borderId="26" xfId="18" applyFont="1" applyFill="1" applyBorder="1" applyAlignment="1">
      <alignment horizontal="center" vertical="center" wrapText="1"/>
    </xf>
    <xf numFmtId="0" fontId="0" fillId="29" borderId="0" xfId="0" applyFill="1" applyAlignment="1">
      <alignment vertical="center"/>
    </xf>
    <xf numFmtId="0" fontId="22" fillId="28" borderId="0" xfId="0" applyFont="1" applyFill="1" applyAlignment="1">
      <alignment vertical="center"/>
    </xf>
    <xf numFmtId="0" fontId="64" fillId="29" borderId="26" xfId="19" applyFont="1" applyFill="1" applyBorder="1" applyAlignment="1">
      <alignment horizontal="center" vertical="center" wrapText="1"/>
    </xf>
    <xf numFmtId="2" fontId="64" fillId="29" borderId="26" xfId="19" applyNumberFormat="1" applyFont="1" applyFill="1" applyBorder="1" applyAlignment="1">
      <alignment horizontal="center" vertical="center" wrapText="1"/>
    </xf>
    <xf numFmtId="0" fontId="64" fillId="29" borderId="26" xfId="19" applyFont="1" applyFill="1" applyBorder="1" applyAlignment="1">
      <alignment horizontal="center" vertical="top" wrapText="1"/>
    </xf>
    <xf numFmtId="0" fontId="22" fillId="29" borderId="0" xfId="0" applyFont="1" applyFill="1" applyAlignment="1">
      <alignment vertical="center"/>
    </xf>
    <xf numFmtId="0" fontId="32" fillId="30" borderId="26" xfId="19" applyFont="1" applyFill="1" applyBorder="1" applyAlignment="1">
      <alignment horizontal="center" vertical="center" wrapText="1"/>
    </xf>
    <xf numFmtId="0" fontId="32" fillId="30" borderId="26" xfId="19" applyFont="1" applyFill="1" applyBorder="1" applyAlignment="1">
      <alignment horizontal="center" vertical="top" wrapText="1"/>
    </xf>
    <xf numFmtId="0" fontId="0" fillId="30" borderId="0" xfId="0" applyFill="1" applyAlignment="1">
      <alignment vertical="center"/>
    </xf>
    <xf numFmtId="0" fontId="22" fillId="30" borderId="0" xfId="0" applyFont="1" applyFill="1" applyAlignment="1">
      <alignment vertical="center"/>
    </xf>
    <xf numFmtId="0" fontId="70" fillId="31" borderId="26" xfId="0" applyFont="1" applyFill="1" applyBorder="1" applyAlignment="1">
      <alignment horizontal="center" vertical="top" wrapText="1"/>
    </xf>
    <xf numFmtId="0" fontId="0" fillId="31" borderId="0" xfId="0" applyFill="1" applyAlignment="1">
      <alignment vertical="center"/>
    </xf>
    <xf numFmtId="0" fontId="70" fillId="32" borderId="26" xfId="0" applyFont="1" applyFill="1" applyBorder="1" applyAlignment="1">
      <alignment horizontal="center" vertical="center" wrapText="1"/>
    </xf>
    <xf numFmtId="0" fontId="70" fillId="32" borderId="26" xfId="0" applyFont="1" applyFill="1" applyBorder="1" applyAlignment="1">
      <alignment horizontal="center" vertical="top" wrapText="1"/>
    </xf>
    <xf numFmtId="0" fontId="22" fillId="32" borderId="0" xfId="0" applyFont="1" applyFill="1" applyAlignment="1">
      <alignment vertical="center"/>
    </xf>
    <xf numFmtId="0" fontId="0" fillId="32" borderId="0" xfId="0" applyFill="1" applyAlignment="1">
      <alignment vertical="center"/>
    </xf>
    <xf numFmtId="0" fontId="29" fillId="24" borderId="26" xfId="19" applyFont="1" applyFill="1" applyBorder="1" applyAlignment="1">
      <alignment horizontal="center" vertical="center" wrapText="1"/>
    </xf>
    <xf numFmtId="0" fontId="0" fillId="24" borderId="0" xfId="0" applyFill="1" applyAlignment="1">
      <alignment vertical="center"/>
    </xf>
    <xf numFmtId="0" fontId="22" fillId="24" borderId="0" xfId="0" applyFont="1" applyFill="1" applyAlignment="1">
      <alignment vertical="center"/>
    </xf>
    <xf numFmtId="0" fontId="29" fillId="33" borderId="26" xfId="19" applyFont="1" applyFill="1" applyBorder="1" applyAlignment="1">
      <alignment horizontal="center" vertical="center" wrapText="1"/>
    </xf>
    <xf numFmtId="0" fontId="22" fillId="33" borderId="0" xfId="0" applyFont="1" applyFill="1" applyAlignment="1">
      <alignment vertical="center"/>
    </xf>
    <xf numFmtId="0" fontId="31" fillId="34" borderId="26" xfId="0" applyFont="1" applyFill="1" applyBorder="1" applyAlignment="1">
      <alignment horizontal="center" vertical="top" wrapText="1"/>
    </xf>
    <xf numFmtId="0" fontId="0" fillId="34" borderId="0" xfId="0" applyFill="1" applyAlignment="1">
      <alignment vertical="center"/>
    </xf>
    <xf numFmtId="0" fontId="21" fillId="34" borderId="0" xfId="0" applyFont="1" applyFill="1" applyAlignment="1">
      <alignment horizontal="left" vertical="center"/>
    </xf>
    <xf numFmtId="0" fontId="31" fillId="27" borderId="26" xfId="0" applyFont="1" applyFill="1" applyBorder="1" applyAlignment="1">
      <alignment horizontal="center" vertical="top" wrapText="1"/>
    </xf>
    <xf numFmtId="0" fontId="22" fillId="27" borderId="0" xfId="0" applyFont="1" applyFill="1" applyAlignment="1">
      <alignment vertical="center"/>
    </xf>
    <xf numFmtId="0" fontId="31" fillId="35" borderId="26" xfId="0" applyFont="1" applyFill="1" applyBorder="1" applyAlignment="1">
      <alignment horizontal="center" vertical="top" wrapText="1"/>
    </xf>
    <xf numFmtId="0" fontId="22" fillId="35" borderId="0" xfId="0" applyFont="1" applyFill="1" applyAlignment="1">
      <alignment vertical="center"/>
    </xf>
    <xf numFmtId="0" fontId="0" fillId="35" borderId="0" xfId="0" applyFill="1" applyAlignment="1">
      <alignment vertical="center"/>
    </xf>
    <xf numFmtId="0" fontId="31" fillId="36" borderId="26" xfId="0" applyFont="1" applyFill="1" applyBorder="1" applyAlignment="1">
      <alignment horizontal="center" vertical="center" wrapText="1"/>
    </xf>
    <xf numFmtId="0" fontId="0" fillId="36" borderId="26" xfId="0" applyFont="1" applyFill="1" applyBorder="1" applyAlignment="1">
      <alignment horizontal="center" vertical="center" wrapText="1"/>
    </xf>
    <xf numFmtId="0" fontId="0" fillId="36" borderId="26" xfId="0" applyFont="1" applyFill="1" applyBorder="1" applyAlignment="1">
      <alignment vertical="center" wrapText="1"/>
    </xf>
    <xf numFmtId="0" fontId="0" fillId="36" borderId="0" xfId="0" applyFill="1" applyAlignment="1">
      <alignment vertical="center"/>
    </xf>
    <xf numFmtId="0" fontId="22" fillId="36" borderId="0" xfId="0" applyFont="1" applyFill="1" applyAlignment="1">
      <alignment vertical="center"/>
    </xf>
    <xf numFmtId="0" fontId="31" fillId="37" borderId="26" xfId="0" applyFont="1" applyFill="1" applyBorder="1" applyAlignment="1">
      <alignment horizontal="center" vertical="top" wrapText="1"/>
    </xf>
    <xf numFmtId="0" fontId="22" fillId="37" borderId="0" xfId="0" applyFont="1" applyFill="1" applyAlignment="1">
      <alignment vertical="center"/>
    </xf>
    <xf numFmtId="0" fontId="0" fillId="37" borderId="0" xfId="0" applyFill="1" applyAlignment="1">
      <alignment vertical="center"/>
    </xf>
    <xf numFmtId="43" fontId="14" fillId="0" borderId="0" xfId="18" applyFont="1" applyAlignment="1">
      <alignment horizontal="center" vertical="center"/>
    </xf>
    <xf numFmtId="43" fontId="48" fillId="13" borderId="26" xfId="18" applyNumberFormat="1" applyFont="1" applyFill="1" applyBorder="1" applyAlignment="1">
      <alignment horizontal="center" vertical="center"/>
    </xf>
    <xf numFmtId="0" fontId="14" fillId="0" borderId="26" xfId="0" applyFont="1" applyBorder="1" applyAlignment="1">
      <alignment horizontal="left" vertical="center"/>
    </xf>
    <xf numFmtId="172" fontId="51" fillId="0" borderId="0" xfId="18" applyNumberFormat="1" applyFont="1" applyAlignment="1">
      <alignment vertical="center"/>
    </xf>
    <xf numFmtId="175" fontId="63" fillId="20" borderId="3" xfId="0" applyNumberFormat="1" applyFont="1" applyFill="1" applyBorder="1" applyAlignment="1">
      <alignment vertical="center"/>
    </xf>
    <xf numFmtId="175" fontId="0" fillId="0" borderId="26" xfId="18" applyNumberFormat="1" applyFont="1" applyBorder="1" applyAlignment="1">
      <alignment vertical="center"/>
    </xf>
    <xf numFmtId="175" fontId="14" fillId="0" borderId="26" xfId="0" applyNumberFormat="1" applyFont="1" applyFill="1" applyBorder="1" applyAlignment="1">
      <alignment vertical="center"/>
    </xf>
    <xf numFmtId="175" fontId="0" fillId="0" borderId="9" xfId="18" applyNumberFormat="1" applyFont="1" applyBorder="1" applyAlignment="1">
      <alignment vertical="center"/>
    </xf>
    <xf numFmtId="175" fontId="0" fillId="0" borderId="10" xfId="18" applyNumberFormat="1" applyFont="1" applyBorder="1" applyAlignment="1">
      <alignment vertical="center"/>
    </xf>
    <xf numFmtId="175" fontId="0" fillId="0" borderId="10" xfId="18" applyNumberFormat="1" applyFont="1" applyFill="1" applyBorder="1" applyAlignment="1">
      <alignment vertical="center"/>
    </xf>
    <xf numFmtId="175" fontId="0" fillId="0" borderId="20" xfId="18" applyNumberFormat="1" applyFont="1" applyFill="1" applyBorder="1" applyAlignment="1">
      <alignment vertical="center"/>
    </xf>
    <xf numFmtId="175" fontId="0" fillId="0" borderId="3" xfId="18" applyNumberFormat="1" applyFont="1" applyFill="1" applyBorder="1" applyAlignment="1">
      <alignment vertical="center"/>
    </xf>
    <xf numFmtId="175" fontId="0" fillId="0" borderId="9" xfId="0" applyNumberFormat="1" applyBorder="1" applyAlignment="1">
      <alignment vertical="center"/>
    </xf>
    <xf numFmtId="175" fontId="0" fillId="0" borderId="10" xfId="0" applyNumberFormat="1" applyBorder="1" applyAlignment="1">
      <alignment vertical="center"/>
    </xf>
    <xf numFmtId="175" fontId="0" fillId="0" borderId="11" xfId="0" applyNumberFormat="1" applyBorder="1" applyAlignment="1">
      <alignment vertical="center"/>
    </xf>
    <xf numFmtId="175" fontId="0" fillId="0" borderId="2" xfId="0" applyNumberFormat="1" applyFill="1" applyBorder="1" applyAlignment="1">
      <alignment vertical="center"/>
    </xf>
    <xf numFmtId="0" fontId="32" fillId="2" borderId="26" xfId="19" applyFont="1" applyFill="1" applyBorder="1" applyAlignment="1">
      <alignment horizontal="justify" vertical="top" wrapText="1"/>
    </xf>
    <xf numFmtId="0" fontId="31" fillId="2" borderId="26" xfId="0" applyFont="1" applyFill="1" applyBorder="1" applyAlignment="1">
      <alignment horizontal="justify" vertical="top" wrapText="1"/>
    </xf>
    <xf numFmtId="0" fontId="32" fillId="2" borderId="36" xfId="19" applyFont="1" applyFill="1" applyBorder="1" applyAlignment="1">
      <alignment horizontal="justify" vertical="top" wrapText="1"/>
    </xf>
    <xf numFmtId="0" fontId="31" fillId="2" borderId="0" xfId="0" applyFont="1" applyFill="1" applyAlignment="1">
      <alignment horizontal="justify" vertical="top" wrapText="1"/>
    </xf>
    <xf numFmtId="0" fontId="0" fillId="0" borderId="26" xfId="19" applyFont="1" applyFill="1" applyBorder="1" applyAlignment="1">
      <alignment horizontal="justify" vertical="top" wrapText="1"/>
    </xf>
    <xf numFmtId="0" fontId="38" fillId="2" borderId="26" xfId="19" applyFont="1" applyFill="1" applyBorder="1" applyAlignment="1">
      <alignment horizontal="justify" vertical="top" wrapText="1"/>
    </xf>
    <xf numFmtId="0" fontId="29" fillId="0" borderId="28" xfId="19" applyFont="1" applyBorder="1" applyAlignment="1">
      <alignment horizontal="justify" vertical="top" wrapText="1"/>
    </xf>
    <xf numFmtId="0" fontId="29" fillId="0" borderId="26" xfId="19" applyFont="1" applyBorder="1" applyAlignment="1">
      <alignment horizontal="justify" vertical="top" wrapText="1"/>
    </xf>
    <xf numFmtId="0" fontId="38" fillId="0" borderId="26" xfId="19" applyFont="1" applyBorder="1" applyAlignment="1">
      <alignment horizontal="justify" vertical="top" wrapText="1"/>
    </xf>
    <xf numFmtId="0" fontId="70" fillId="2" borderId="26" xfId="0" applyFont="1" applyFill="1" applyBorder="1" applyAlignment="1">
      <alignment horizontal="justify" vertical="top" wrapText="1"/>
    </xf>
    <xf numFmtId="0" fontId="32" fillId="0" borderId="26" xfId="19" applyFont="1" applyBorder="1" applyAlignment="1">
      <alignment horizontal="justify" vertical="top" wrapText="1"/>
    </xf>
    <xf numFmtId="0" fontId="32" fillId="0" borderId="26" xfId="19" applyFont="1" applyBorder="1" applyAlignment="1">
      <alignment horizontal="justify" vertical="top" wrapText="1"/>
    </xf>
    <xf numFmtId="0" fontId="35" fillId="0" borderId="28" xfId="19" applyFont="1" applyBorder="1" applyAlignment="1">
      <alignment horizontal="justify" vertical="top" wrapText="1"/>
    </xf>
    <xf numFmtId="0" fontId="27" fillId="0" borderId="28" xfId="19" applyFont="1" applyBorder="1" applyAlignment="1">
      <alignment horizontal="justify" vertical="top" wrapText="1"/>
    </xf>
    <xf numFmtId="0" fontId="9" fillId="0" borderId="26" xfId="19" applyFont="1" applyBorder="1" applyAlignment="1">
      <alignment horizontal="justify" vertical="top" wrapText="1"/>
    </xf>
    <xf numFmtId="0" fontId="35" fillId="0" borderId="26" xfId="19" applyFont="1" applyBorder="1" applyAlignment="1">
      <alignment horizontal="justify" vertical="top" wrapText="1"/>
    </xf>
    <xf numFmtId="0" fontId="67" fillId="0" borderId="0" xfId="19" applyFont="1" applyAlignment="1">
      <alignment horizontal="justify" vertical="top" wrapText="1"/>
    </xf>
    <xf numFmtId="0" fontId="67" fillId="0" borderId="26" xfId="19" applyFont="1" applyBorder="1" applyAlignment="1">
      <alignment horizontal="justify" vertical="top" wrapText="1"/>
    </xf>
    <xf numFmtId="0" fontId="27" fillId="10" borderId="26" xfId="19" applyFont="1" applyFill="1" applyBorder="1" applyAlignment="1">
      <alignment vertical="center"/>
    </xf>
    <xf numFmtId="0" fontId="35" fillId="10" borderId="26" xfId="19" applyFont="1" applyFill="1" applyBorder="1" applyAlignment="1">
      <alignment horizontal="center" vertical="center" wrapText="1"/>
    </xf>
    <xf numFmtId="0" fontId="67" fillId="10" borderId="26" xfId="19" applyFont="1" applyFill="1" applyBorder="1" applyAlignment="1">
      <alignment horizontal="left" vertical="top"/>
    </xf>
    <xf numFmtId="0" fontId="67" fillId="10" borderId="26" xfId="19" applyFont="1" applyFill="1" applyBorder="1" applyAlignment="1">
      <alignment vertical="top"/>
    </xf>
    <xf numFmtId="43" fontId="96" fillId="10" borderId="26" xfId="19" applyNumberFormat="1" applyFont="1" applyFill="1" applyBorder="1" applyAlignment="1">
      <alignment vertical="top"/>
    </xf>
    <xf numFmtId="0" fontId="35" fillId="10" borderId="26" xfId="19" applyFont="1" applyFill="1" applyBorder="1" applyAlignment="1">
      <alignment vertical="top" wrapText="1"/>
    </xf>
    <xf numFmtId="0" fontId="37" fillId="0" borderId="26" xfId="19" applyFont="1" applyBorder="1" applyAlignment="1" applyProtection="1">
      <alignment horizontal="justify" vertical="top" wrapText="1"/>
      <protection locked="0"/>
    </xf>
    <xf numFmtId="0" fontId="37" fillId="0" borderId="26" xfId="19" applyFont="1" applyBorder="1" applyAlignment="1">
      <alignment horizontal="justify" vertical="top" wrapText="1"/>
    </xf>
    <xf numFmtId="0" fontId="37" fillId="0" borderId="28" xfId="19" applyFont="1" applyBorder="1" applyAlignment="1" applyProtection="1">
      <alignment horizontal="justify" vertical="top" wrapText="1"/>
      <protection locked="0"/>
    </xf>
    <xf numFmtId="0" fontId="0" fillId="0" borderId="26" xfId="0" applyFont="1" applyBorder="1" applyAlignment="1">
      <alignment horizontal="justify" vertical="top" wrapText="1"/>
    </xf>
    <xf numFmtId="0" fontId="20" fillId="0" borderId="26" xfId="0" applyFont="1" applyBorder="1" applyAlignment="1">
      <alignment horizontal="justify" vertical="top" wrapText="1"/>
    </xf>
    <xf numFmtId="0" fontId="35" fillId="0" borderId="30" xfId="19" applyFont="1" applyBorder="1" applyAlignment="1">
      <alignment horizontal="justify" vertical="top" wrapText="1"/>
    </xf>
    <xf numFmtId="0" fontId="20" fillId="0" borderId="30" xfId="0" applyFont="1" applyBorder="1" applyAlignment="1">
      <alignment horizontal="justify" vertical="top" wrapText="1"/>
    </xf>
    <xf numFmtId="172" fontId="34" fillId="0" borderId="26" xfId="19" applyNumberFormat="1" applyFont="1" applyBorder="1" applyAlignment="1">
      <alignment horizontal="left" vertical="center" wrapText="1"/>
    </xf>
    <xf numFmtId="0" fontId="67" fillId="0" borderId="30" xfId="0" applyFont="1" applyBorder="1" applyAlignment="1">
      <alignment horizontal="justify" vertical="top" wrapText="1"/>
    </xf>
    <xf numFmtId="0" fontId="71" fillId="21" borderId="26" xfId="0" applyFont="1" applyFill="1" applyBorder="1" applyAlignment="1">
      <alignment horizontal="justify" vertical="top" wrapText="1"/>
    </xf>
    <xf numFmtId="0" fontId="37" fillId="2" borderId="26" xfId="0" applyFont="1" applyFill="1" applyBorder="1" applyAlignment="1">
      <alignment horizontal="justify" vertical="top" wrapText="1"/>
    </xf>
    <xf numFmtId="0" fontId="31" fillId="0" borderId="26" xfId="0" applyFont="1" applyBorder="1" applyAlignment="1">
      <alignment horizontal="justify" vertical="top" wrapText="1"/>
    </xf>
    <xf numFmtId="0" fontId="32" fillId="2" borderId="28" xfId="19" applyFont="1" applyFill="1" applyBorder="1" applyAlignment="1">
      <alignment horizontal="justify" vertical="top" wrapText="1"/>
    </xf>
    <xf numFmtId="0" fontId="70" fillId="0" borderId="26" xfId="0" applyFont="1" applyBorder="1" applyAlignment="1">
      <alignment horizontal="justify" vertical="top" wrapText="1"/>
    </xf>
    <xf numFmtId="0" fontId="70" fillId="0" borderId="26" xfId="0" applyFont="1" applyFill="1" applyBorder="1" applyAlignment="1">
      <alignment horizontal="justify" vertical="top" wrapText="1"/>
    </xf>
    <xf numFmtId="0" fontId="32" fillId="0" borderId="30" xfId="19" applyFont="1" applyFill="1" applyBorder="1" applyAlignment="1">
      <alignment horizontal="justify" vertical="top" wrapText="1"/>
    </xf>
    <xf numFmtId="0" fontId="32" fillId="0" borderId="26" xfId="19" applyFont="1" applyFill="1" applyBorder="1" applyAlignment="1">
      <alignment horizontal="justify" vertical="top" wrapText="1"/>
    </xf>
    <xf numFmtId="0" fontId="32" fillId="0" borderId="27" xfId="19" applyFont="1" applyFill="1" applyBorder="1" applyAlignment="1">
      <alignment horizontal="justify" vertical="top" wrapText="1"/>
    </xf>
    <xf numFmtId="0" fontId="32" fillId="2" borderId="30" xfId="19" applyFont="1" applyFill="1" applyBorder="1" applyAlignment="1">
      <alignment horizontal="justify" vertical="top" wrapText="1"/>
    </xf>
    <xf numFmtId="0" fontId="33" fillId="0" borderId="26" xfId="19" applyFont="1" applyFill="1" applyBorder="1" applyAlignment="1">
      <alignment horizontal="center" vertical="top" wrapText="1"/>
    </xf>
    <xf numFmtId="0" fontId="31" fillId="0" borderId="26" xfId="0" applyFont="1" applyFill="1" applyBorder="1" applyAlignment="1">
      <alignment horizontal="justify" vertical="top" wrapText="1"/>
    </xf>
    <xf numFmtId="0" fontId="0" fillId="0" borderId="26" xfId="0" applyBorder="1" applyAlignment="1">
      <alignment horizontal="justify" vertical="top" wrapText="1"/>
    </xf>
    <xf numFmtId="0" fontId="29" fillId="0" borderId="30" xfId="19" applyFont="1" applyBorder="1" applyAlignment="1">
      <alignment horizontal="justify" vertical="top" wrapText="1"/>
    </xf>
    <xf numFmtId="0" fontId="31" fillId="0" borderId="30" xfId="0" applyFont="1" applyBorder="1" applyAlignment="1">
      <alignment horizontal="justify" vertical="top" wrapText="1"/>
    </xf>
    <xf numFmtId="0" fontId="39" fillId="0" borderId="26" xfId="0" applyFont="1" applyBorder="1" applyAlignment="1">
      <alignment horizontal="justify" vertical="top" wrapText="1"/>
    </xf>
    <xf numFmtId="0" fontId="66" fillId="0" borderId="26" xfId="0" applyFont="1" applyFill="1" applyBorder="1" applyAlignment="1">
      <alignment horizontal="justify" vertical="top" wrapText="1"/>
    </xf>
    <xf numFmtId="0" fontId="88" fillId="0" borderId="26" xfId="16" applyFont="1" applyBorder="1" applyAlignment="1">
      <alignment horizontal="justify" vertical="top" wrapText="1"/>
    </xf>
    <xf numFmtId="0" fontId="32" fillId="0" borderId="26" xfId="16" applyFont="1" applyBorder="1" applyAlignment="1">
      <alignment horizontal="justify" vertical="top" wrapText="1"/>
    </xf>
    <xf numFmtId="0" fontId="32" fillId="0" borderId="28" xfId="16" applyFont="1" applyBorder="1" applyAlignment="1">
      <alignment horizontal="justify" vertical="top" wrapText="1"/>
    </xf>
    <xf numFmtId="0" fontId="32" fillId="0" borderId="26" xfId="16" applyFont="1" applyBorder="1" applyAlignment="1">
      <alignment horizontal="justify" vertical="top" wrapText="1"/>
    </xf>
    <xf numFmtId="0" fontId="0" fillId="0" borderId="0" xfId="0" applyAlignment="1">
      <alignmen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6" xfId="0" applyFont="1" applyFill="1" applyBorder="1" applyAlignment="1">
      <alignment horizontal="center" vertical="center"/>
    </xf>
    <xf numFmtId="0" fontId="32" fillId="2" borderId="30" xfId="19" applyFont="1" applyFill="1" applyBorder="1" applyAlignment="1">
      <alignment horizontal="center" vertical="top" wrapText="1"/>
    </xf>
    <xf numFmtId="0" fontId="32" fillId="2" borderId="27" xfId="19" applyFont="1" applyFill="1" applyBorder="1" applyAlignment="1">
      <alignment horizontal="center" vertical="top" wrapText="1"/>
    </xf>
    <xf numFmtId="0" fontId="32" fillId="0" borderId="30" xfId="19" applyFont="1" applyBorder="1" applyAlignment="1">
      <alignment horizontal="center" vertical="top" wrapText="1"/>
    </xf>
    <xf numFmtId="0" fontId="32" fillId="0" borderId="27" xfId="19" applyFont="1" applyBorder="1" applyAlignment="1">
      <alignment horizontal="center" vertical="top" wrapText="1"/>
    </xf>
    <xf numFmtId="0" fontId="35" fillId="0" borderId="30" xfId="19" applyFont="1" applyBorder="1" applyAlignment="1">
      <alignment horizontal="justify" vertical="top" wrapText="1"/>
    </xf>
    <xf numFmtId="0" fontId="35" fillId="0" borderId="27" xfId="19" applyFont="1" applyBorder="1" applyAlignment="1">
      <alignment horizontal="justify" vertical="top" wrapText="1"/>
    </xf>
    <xf numFmtId="0" fontId="0" fillId="0" borderId="26" xfId="0" applyBorder="1" applyAlignment="1">
      <alignment horizontal="justify" vertical="top" wrapText="1"/>
    </xf>
    <xf numFmtId="0" fontId="57" fillId="0" borderId="26" xfId="19" applyFont="1" applyBorder="1" applyAlignment="1">
      <alignment horizontal="justify" vertical="top" wrapText="1"/>
    </xf>
    <xf numFmtId="0" fontId="35" fillId="0" borderId="26" xfId="19" applyFont="1" applyBorder="1" applyAlignment="1">
      <alignment horizontal="justify" vertical="top" wrapText="1"/>
    </xf>
    <xf numFmtId="0" fontId="0" fillId="0" borderId="26" xfId="0" applyFont="1" applyBorder="1" applyAlignment="1">
      <alignment horizontal="justify" vertical="top" wrapText="1"/>
    </xf>
    <xf numFmtId="0" fontId="32" fillId="0" borderId="26" xfId="16" applyFont="1" applyBorder="1" applyAlignment="1">
      <alignment horizontal="justify" vertical="top" wrapText="1"/>
    </xf>
    <xf numFmtId="0" fontId="32" fillId="0" borderId="28" xfId="16" applyFont="1" applyBorder="1" applyAlignment="1">
      <alignment horizontal="justify" vertical="top" wrapText="1"/>
    </xf>
    <xf numFmtId="0" fontId="35" fillId="0" borderId="30" xfId="16" applyFont="1" applyBorder="1" applyAlignment="1">
      <alignment horizontal="justify" vertical="top" wrapText="1"/>
    </xf>
    <xf numFmtId="0" fontId="35" fillId="0" borderId="27" xfId="16" applyFont="1" applyBorder="1" applyAlignment="1">
      <alignment horizontal="justify" vertical="top" wrapText="1"/>
    </xf>
    <xf numFmtId="0" fontId="32" fillId="0" borderId="30" xfId="16" applyFont="1" applyBorder="1" applyAlignment="1">
      <alignment horizontal="justify" vertical="top" wrapText="1"/>
    </xf>
    <xf numFmtId="0" fontId="32" fillId="0" borderId="27" xfId="16" applyFont="1" applyBorder="1" applyAlignment="1">
      <alignment horizontal="justify" vertical="top"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9" fillId="0" borderId="31" xfId="16" applyFont="1" applyBorder="1" applyAlignment="1">
      <alignment horizontal="center" vertical="top" wrapText="1"/>
    </xf>
    <xf numFmtId="0" fontId="29" fillId="0" borderId="44" xfId="16" applyFont="1" applyBorder="1" applyAlignment="1">
      <alignment horizontal="center" vertical="top" wrapText="1"/>
    </xf>
    <xf numFmtId="0" fontId="29" fillId="0" borderId="29" xfId="16" applyFont="1" applyBorder="1" applyAlignment="1">
      <alignment horizontal="center" vertical="top" wrapText="1"/>
    </xf>
    <xf numFmtId="0" fontId="29" fillId="0" borderId="50" xfId="16" applyFont="1" applyBorder="1" applyAlignment="1">
      <alignment horizontal="center" vertical="top" wrapText="1"/>
    </xf>
    <xf numFmtId="0" fontId="29" fillId="0" borderId="42" xfId="16" applyFont="1" applyBorder="1" applyAlignment="1">
      <alignment horizontal="center" vertical="top" wrapText="1"/>
    </xf>
    <xf numFmtId="0" fontId="29" fillId="0" borderId="43" xfId="16" applyFont="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5" fillId="16" borderId="30" xfId="0" applyFont="1" applyFill="1" applyBorder="1" applyAlignment="1" applyProtection="1">
      <alignment horizontal="center" vertical="center" wrapText="1"/>
      <protection locked="0"/>
    </xf>
    <xf numFmtId="0" fontId="65" fillId="16" borderId="28" xfId="0" applyFont="1" applyFill="1" applyBorder="1" applyAlignment="1" applyProtection="1">
      <alignment horizontal="center" vertical="center" wrapText="1"/>
      <protection locked="0"/>
    </xf>
    <xf numFmtId="0" fontId="6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0" fillId="0" borderId="30" xfId="0" applyFont="1" applyFill="1" applyBorder="1" applyAlignment="1">
      <alignment horizontal="justify" vertical="top" wrapText="1"/>
    </xf>
    <xf numFmtId="0" fontId="0" fillId="0" borderId="27" xfId="0" applyFont="1" applyFill="1" applyBorder="1" applyAlignment="1">
      <alignment horizontal="justify" vertical="top" wrapText="1"/>
    </xf>
    <xf numFmtId="0" fontId="0" fillId="2" borderId="26" xfId="0" applyFont="1" applyFill="1" applyBorder="1" applyAlignment="1">
      <alignment horizontal="justify" vertical="top" wrapText="1"/>
    </xf>
    <xf numFmtId="0" fontId="20" fillId="0" borderId="26" xfId="0" applyFont="1" applyBorder="1" applyAlignment="1">
      <alignment horizontal="justify" vertical="top" wrapText="1"/>
    </xf>
    <xf numFmtId="0" fontId="0" fillId="0" borderId="26" xfId="19" applyFont="1" applyFill="1" applyBorder="1" applyAlignment="1">
      <alignment horizontal="justify" vertical="top" wrapText="1"/>
    </xf>
    <xf numFmtId="0" fontId="20" fillId="0" borderId="26" xfId="19" applyFont="1" applyFill="1" applyBorder="1" applyAlignment="1">
      <alignment horizontal="justify" vertical="top" wrapText="1"/>
    </xf>
    <xf numFmtId="0" fontId="32" fillId="0" borderId="30" xfId="19" applyFont="1" applyBorder="1" applyAlignment="1">
      <alignment horizontal="justify" vertical="top" wrapText="1"/>
    </xf>
    <xf numFmtId="0" fontId="32" fillId="0" borderId="27" xfId="19" applyFont="1" applyBorder="1" applyAlignment="1">
      <alignment horizontal="justify" vertical="top" wrapText="1"/>
    </xf>
    <xf numFmtId="0" fontId="32" fillId="0" borderId="28" xfId="19" applyFont="1" applyBorder="1" applyAlignment="1">
      <alignment horizontal="justify" vertical="top" wrapText="1"/>
    </xf>
    <xf numFmtId="0" fontId="70" fillId="0" borderId="28" xfId="0" applyFont="1" applyBorder="1" applyAlignment="1">
      <alignment horizontal="justify" vertical="top" wrapText="1"/>
    </xf>
    <xf numFmtId="0" fontId="70" fillId="0" borderId="27" xfId="0" applyFont="1" applyBorder="1" applyAlignment="1">
      <alignment horizontal="justify"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30" xfId="19" applyFont="1" applyBorder="1" applyAlignment="1">
      <alignment horizontal="justify" vertical="top" wrapText="1"/>
    </xf>
    <xf numFmtId="0" fontId="29" fillId="0" borderId="28" xfId="19" applyFont="1" applyBorder="1" applyAlignment="1">
      <alignment horizontal="justify" vertical="top" wrapText="1"/>
    </xf>
    <xf numFmtId="0" fontId="29" fillId="0" borderId="27" xfId="19" applyFont="1" applyBorder="1" applyAlignment="1">
      <alignment horizontal="justify" vertical="top" wrapText="1"/>
    </xf>
    <xf numFmtId="0" fontId="29" fillId="0" borderId="26" xfId="19" applyFont="1" applyBorder="1" applyAlignment="1">
      <alignment horizontal="justify" vertical="top" wrapText="1"/>
    </xf>
    <xf numFmtId="0" fontId="38" fillId="0" borderId="30" xfId="19" applyFont="1" applyBorder="1" applyAlignment="1">
      <alignment horizontal="justify" vertical="top" wrapText="1"/>
    </xf>
    <xf numFmtId="0" fontId="38" fillId="0" borderId="28" xfId="19" applyFont="1" applyBorder="1" applyAlignment="1">
      <alignment horizontal="justify" vertical="top" wrapText="1"/>
    </xf>
    <xf numFmtId="0" fontId="38" fillId="0" borderId="27" xfId="19" applyFont="1" applyBorder="1" applyAlignment="1">
      <alignment horizontal="justify" vertical="top" wrapText="1"/>
    </xf>
    <xf numFmtId="0" fontId="38" fillId="2" borderId="30" xfId="19" applyFont="1" applyFill="1" applyBorder="1" applyAlignment="1">
      <alignment horizontal="justify" vertical="top" wrapText="1"/>
    </xf>
    <xf numFmtId="0" fontId="38" fillId="2" borderId="27" xfId="19" applyFont="1" applyFill="1" applyBorder="1" applyAlignment="1">
      <alignment horizontal="justify" vertical="top" wrapText="1"/>
    </xf>
    <xf numFmtId="0" fontId="38" fillId="2" borderId="28" xfId="19" applyFont="1" applyFill="1" applyBorder="1" applyAlignment="1">
      <alignment horizontal="justify" vertical="top" wrapText="1"/>
    </xf>
    <xf numFmtId="0" fontId="70" fillId="2" borderId="26" xfId="0" applyFont="1" applyFill="1" applyBorder="1" applyAlignment="1">
      <alignment horizontal="justify" vertical="top" wrapText="1"/>
    </xf>
    <xf numFmtId="0" fontId="32" fillId="0" borderId="26" xfId="19" applyFont="1" applyBorder="1" applyAlignment="1">
      <alignment horizontal="justify" vertical="top" wrapText="1"/>
    </xf>
    <xf numFmtId="0" fontId="38" fillId="0" borderId="26" xfId="19" applyFont="1" applyBorder="1" applyAlignment="1">
      <alignment horizontal="justify" vertical="top" wrapText="1"/>
    </xf>
    <xf numFmtId="0" fontId="70" fillId="0" borderId="30" xfId="0" applyFont="1" applyBorder="1" applyAlignment="1">
      <alignment horizontal="justify" vertical="top" wrapText="1"/>
    </xf>
    <xf numFmtId="0" fontId="29" fillId="0" borderId="31" xfId="19" applyFont="1" applyBorder="1" applyAlignment="1">
      <alignment horizontal="justify" vertical="top" wrapText="1"/>
    </xf>
    <xf numFmtId="0" fontId="29" fillId="0" borderId="43" xfId="19" applyFont="1" applyBorder="1" applyAlignment="1">
      <alignment horizontal="justify" vertical="top" wrapText="1"/>
    </xf>
    <xf numFmtId="0" fontId="38" fillId="2" borderId="26" xfId="19" applyFont="1" applyFill="1" applyBorder="1" applyAlignment="1">
      <alignment horizontal="justify" vertical="top" wrapText="1"/>
    </xf>
    <xf numFmtId="0" fontId="32" fillId="2" borderId="30" xfId="19" applyFont="1" applyFill="1" applyBorder="1" applyAlignment="1">
      <alignment horizontal="justify" vertical="top" wrapText="1"/>
    </xf>
    <xf numFmtId="0" fontId="32" fillId="2" borderId="28" xfId="19" applyFont="1" applyFill="1" applyBorder="1" applyAlignment="1">
      <alignment horizontal="justify" vertical="top" wrapText="1"/>
    </xf>
    <xf numFmtId="0" fontId="32" fillId="2" borderId="27" xfId="19" applyFont="1" applyFill="1" applyBorder="1" applyAlignment="1">
      <alignment horizontal="justify" vertical="top" wrapText="1"/>
    </xf>
    <xf numFmtId="0" fontId="70" fillId="2" borderId="30" xfId="0" applyFont="1" applyFill="1" applyBorder="1" applyAlignment="1">
      <alignment horizontal="justify" vertical="top" wrapText="1"/>
    </xf>
    <xf numFmtId="0" fontId="70" fillId="2" borderId="28" xfId="0" applyFont="1" applyFill="1" applyBorder="1" applyAlignment="1">
      <alignment horizontal="justify" vertical="top" wrapText="1"/>
    </xf>
    <xf numFmtId="0" fontId="70" fillId="2" borderId="27" xfId="0" applyFont="1" applyFill="1" applyBorder="1" applyAlignment="1">
      <alignment horizontal="justify" vertical="top" wrapText="1"/>
    </xf>
    <xf numFmtId="0" fontId="37" fillId="0" borderId="30" xfId="19" applyFont="1" applyBorder="1" applyAlignment="1">
      <alignment horizontal="justify" vertical="top" wrapText="1"/>
    </xf>
    <xf numFmtId="0" fontId="37" fillId="0" borderId="28" xfId="19" applyFont="1" applyBorder="1" applyAlignment="1">
      <alignment horizontal="justify" vertical="top" wrapText="1"/>
    </xf>
    <xf numFmtId="0" fontId="37" fillId="0" borderId="27" xfId="19" applyFont="1" applyBorder="1" applyAlignment="1">
      <alignment horizontal="justify" vertical="top" wrapText="1"/>
    </xf>
    <xf numFmtId="0" fontId="37" fillId="0" borderId="30" xfId="19" applyFont="1" applyBorder="1" applyAlignment="1" applyProtection="1">
      <alignment horizontal="justify" vertical="top" wrapText="1"/>
      <protection locked="0"/>
    </xf>
    <xf numFmtId="0" fontId="37" fillId="0" borderId="28" xfId="19" applyFont="1" applyBorder="1" applyAlignment="1" applyProtection="1">
      <alignment horizontal="justify" vertical="top" wrapText="1"/>
      <protection locked="0"/>
    </xf>
    <xf numFmtId="0" fontId="37" fillId="0" borderId="27" xfId="19" applyFont="1" applyBorder="1" applyAlignment="1" applyProtection="1">
      <alignment horizontal="justify" vertical="top"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35" fillId="0" borderId="28" xfId="19" applyFont="1" applyBorder="1" applyAlignment="1">
      <alignment horizontal="justify" vertical="top" wrapText="1"/>
    </xf>
    <xf numFmtId="0" fontId="9" fillId="0" borderId="30" xfId="19" applyFont="1" applyBorder="1" applyAlignment="1">
      <alignment horizontal="justify" vertical="top" wrapText="1"/>
    </xf>
    <xf numFmtId="0" fontId="9" fillId="0" borderId="28" xfId="19" applyFont="1" applyBorder="1" applyAlignment="1">
      <alignment horizontal="justify" vertical="top" wrapText="1"/>
    </xf>
    <xf numFmtId="0" fontId="9" fillId="0" borderId="27" xfId="19" applyFont="1" applyBorder="1" applyAlignment="1">
      <alignment horizontal="justify" vertical="top" wrapText="1"/>
    </xf>
    <xf numFmtId="0" fontId="27" fillId="0" borderId="30" xfId="19" applyFont="1" applyBorder="1" applyAlignment="1">
      <alignment horizontal="justify" vertical="top" wrapText="1"/>
    </xf>
    <xf numFmtId="0" fontId="27" fillId="0" borderId="28" xfId="19" applyFont="1" applyBorder="1" applyAlignment="1">
      <alignment horizontal="justify" vertical="top" wrapText="1"/>
    </xf>
    <xf numFmtId="0" fontId="27" fillId="0" borderId="27" xfId="19" applyFont="1" applyBorder="1" applyAlignment="1">
      <alignment horizontal="justify" vertical="top" wrapText="1"/>
    </xf>
    <xf numFmtId="0" fontId="27" fillId="0" borderId="26" xfId="19" applyFont="1" applyBorder="1" applyAlignment="1">
      <alignment horizontal="justify" vertical="top" wrapText="1"/>
    </xf>
    <xf numFmtId="0" fontId="69" fillId="0" borderId="30" xfId="19" applyFont="1" applyFill="1" applyBorder="1" applyAlignment="1">
      <alignment horizontal="justify" vertical="top" wrapText="1"/>
    </xf>
    <xf numFmtId="0" fontId="69" fillId="0" borderId="28" xfId="19" applyFont="1" applyFill="1" applyBorder="1" applyAlignment="1">
      <alignment horizontal="justify" vertical="top" wrapText="1"/>
    </xf>
    <xf numFmtId="0" fontId="69" fillId="0" borderId="27" xfId="19" applyFont="1" applyFill="1" applyBorder="1" applyAlignment="1">
      <alignment horizontal="justify" vertical="top" wrapText="1"/>
    </xf>
    <xf numFmtId="0" fontId="35" fillId="2" borderId="30" xfId="19" applyFont="1" applyFill="1" applyBorder="1" applyAlignment="1">
      <alignment horizontal="justify" vertical="top" wrapText="1"/>
    </xf>
    <xf numFmtId="0" fontId="35" fillId="2" borderId="27" xfId="19" applyFont="1" applyFill="1" applyBorder="1" applyAlignment="1">
      <alignment horizontal="justify" vertical="top" wrapText="1"/>
    </xf>
    <xf numFmtId="0" fontId="69" fillId="0" borderId="26" xfId="19" applyFont="1" applyFill="1" applyBorder="1" applyAlignment="1">
      <alignment horizontal="justify" vertical="top" wrapText="1"/>
    </xf>
    <xf numFmtId="0" fontId="0" fillId="0" borderId="30" xfId="0" applyFont="1" applyBorder="1" applyAlignment="1">
      <alignment horizontal="justify" vertical="top" wrapText="1"/>
    </xf>
    <xf numFmtId="0" fontId="20" fillId="0" borderId="27" xfId="0" applyFont="1" applyBorder="1" applyAlignment="1">
      <alignment horizontal="justify" vertical="top" wrapText="1"/>
    </xf>
    <xf numFmtId="0" fontId="27" fillId="9" borderId="13" xfId="19" applyFont="1" applyFill="1" applyBorder="1" applyAlignment="1" applyProtection="1">
      <alignment horizontal="left" vertical="center" wrapText="1"/>
      <protection locked="0"/>
    </xf>
    <xf numFmtId="0" fontId="71" fillId="21" borderId="30" xfId="0" applyFont="1" applyFill="1" applyBorder="1" applyAlignment="1">
      <alignment horizontal="justify" vertical="top" wrapText="1"/>
    </xf>
    <xf numFmtId="0" fontId="71" fillId="21" borderId="27" xfId="0" applyFont="1" applyFill="1" applyBorder="1" applyAlignment="1">
      <alignment horizontal="justify" vertical="top" wrapText="1"/>
    </xf>
    <xf numFmtId="0" fontId="31" fillId="2" borderId="30" xfId="0" applyFont="1" applyFill="1" applyBorder="1" applyAlignment="1">
      <alignment horizontal="justify" vertical="top" wrapText="1"/>
    </xf>
    <xf numFmtId="0" fontId="31" fillId="2" borderId="28" xfId="0" applyFont="1" applyFill="1" applyBorder="1" applyAlignment="1">
      <alignment horizontal="justify" vertical="top" wrapText="1"/>
    </xf>
    <xf numFmtId="0" fontId="31" fillId="2" borderId="27" xfId="0" applyFont="1" applyFill="1" applyBorder="1" applyAlignment="1">
      <alignment horizontal="justify" vertical="top" wrapText="1"/>
    </xf>
    <xf numFmtId="0" fontId="37" fillId="2" borderId="30" xfId="0" applyFont="1" applyFill="1" applyBorder="1" applyAlignment="1">
      <alignment horizontal="justify" vertical="top" wrapText="1"/>
    </xf>
    <xf numFmtId="0" fontId="37" fillId="2" borderId="28" xfId="0" applyFont="1" applyFill="1" applyBorder="1" applyAlignment="1">
      <alignment horizontal="justify" vertical="top" wrapText="1"/>
    </xf>
    <xf numFmtId="0" fontId="37" fillId="2" borderId="27" xfId="0" applyFont="1" applyFill="1" applyBorder="1" applyAlignment="1">
      <alignment horizontal="justify" vertical="top" wrapText="1"/>
    </xf>
    <xf numFmtId="0" fontId="71" fillId="21" borderId="28" xfId="0" applyFont="1" applyFill="1" applyBorder="1" applyAlignment="1">
      <alignment horizontal="justify" vertical="top" wrapText="1"/>
    </xf>
    <xf numFmtId="0" fontId="37" fillId="2" borderId="26" xfId="0" applyFont="1" applyFill="1" applyBorder="1" applyAlignment="1">
      <alignment horizontal="justify" vertical="top"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0" fillId="0" borderId="30" xfId="0" applyBorder="1" applyAlignment="1">
      <alignment horizontal="justify" vertical="top" wrapText="1"/>
    </xf>
    <xf numFmtId="0" fontId="0" fillId="0" borderId="28" xfId="0" applyBorder="1" applyAlignment="1">
      <alignment horizontal="justify" vertical="top" wrapText="1"/>
    </xf>
    <xf numFmtId="0" fontId="67" fillId="0" borderId="30" xfId="19" applyFont="1" applyFill="1" applyBorder="1" applyAlignment="1">
      <alignment horizontal="justify" vertical="top" wrapText="1"/>
    </xf>
    <xf numFmtId="0" fontId="67" fillId="0" borderId="28" xfId="19" applyFont="1" applyFill="1" applyBorder="1" applyAlignment="1">
      <alignment horizontal="justify" vertical="top" wrapText="1"/>
    </xf>
    <xf numFmtId="0" fontId="67" fillId="0" borderId="27" xfId="19" applyFont="1" applyFill="1" applyBorder="1" applyAlignment="1">
      <alignment horizontal="justify" vertical="top" wrapText="1"/>
    </xf>
    <xf numFmtId="0" fontId="67" fillId="0" borderId="30" xfId="19" applyFont="1" applyBorder="1" applyAlignment="1">
      <alignment horizontal="center" vertical="top" wrapText="1"/>
    </xf>
    <xf numFmtId="0" fontId="67" fillId="0" borderId="28" xfId="19" applyFont="1" applyBorder="1" applyAlignment="1">
      <alignment horizontal="center" vertical="top" wrapText="1"/>
    </xf>
    <xf numFmtId="0" fontId="67" fillId="0" borderId="27" xfId="19" applyFont="1" applyBorder="1" applyAlignment="1">
      <alignment horizontal="center" vertical="top" wrapText="1"/>
    </xf>
    <xf numFmtId="0" fontId="70" fillId="0" borderId="29" xfId="0" applyFont="1" applyBorder="1" applyAlignment="1">
      <alignment horizontal="justify" vertical="top" wrapText="1"/>
    </xf>
    <xf numFmtId="0" fontId="70" fillId="0" borderId="50" xfId="0" applyFont="1" applyBorder="1" applyAlignment="1">
      <alignment horizontal="justify" vertical="top" wrapText="1"/>
    </xf>
    <xf numFmtId="0" fontId="70" fillId="0" borderId="42" xfId="0" applyFont="1" applyBorder="1" applyAlignment="1">
      <alignment horizontal="justify" vertical="top" wrapText="1"/>
    </xf>
    <xf numFmtId="0" fontId="70" fillId="0" borderId="26" xfId="0" applyFont="1" applyBorder="1" applyAlignment="1">
      <alignment horizontal="justify" vertical="top" wrapText="1"/>
    </xf>
    <xf numFmtId="0" fontId="67" fillId="0" borderId="28" xfId="19" applyFont="1" applyBorder="1" applyAlignment="1">
      <alignment horizontal="justify" vertical="top" wrapText="1"/>
    </xf>
    <xf numFmtId="0" fontId="67" fillId="0" borderId="27" xfId="19" applyFont="1" applyBorder="1" applyAlignment="1">
      <alignment horizontal="justify" vertical="top" wrapText="1"/>
    </xf>
    <xf numFmtId="0" fontId="67" fillId="0" borderId="28" xfId="0" applyFont="1" applyBorder="1" applyAlignment="1">
      <alignment horizontal="justify" vertical="top" wrapText="1"/>
    </xf>
    <xf numFmtId="0" fontId="67" fillId="0" borderId="27" xfId="0" applyFont="1" applyBorder="1" applyAlignment="1">
      <alignment horizontal="justify" vertical="top" wrapText="1"/>
    </xf>
    <xf numFmtId="0" fontId="73" fillId="12" borderId="30" xfId="0" applyFont="1" applyFill="1" applyBorder="1" applyAlignment="1" applyProtection="1">
      <alignment horizontal="center" vertical="center" wrapText="1"/>
      <protection locked="0"/>
    </xf>
    <xf numFmtId="0" fontId="73" fillId="12" borderId="28" xfId="0" applyFont="1" applyFill="1" applyBorder="1" applyAlignment="1" applyProtection="1">
      <alignment horizontal="center" vertical="center" wrapText="1"/>
      <protection locked="0"/>
    </xf>
    <xf numFmtId="0" fontId="73" fillId="12" borderId="27" xfId="0" applyFont="1" applyFill="1" applyBorder="1" applyAlignment="1" applyProtection="1">
      <alignment horizontal="center" vertical="center" wrapText="1"/>
      <protection locked="0"/>
    </xf>
    <xf numFmtId="0" fontId="73" fillId="11" borderId="37" xfId="0" applyFont="1" applyFill="1" applyBorder="1" applyAlignment="1">
      <alignment horizontal="center" vertical="center" wrapText="1"/>
    </xf>
    <xf numFmtId="0" fontId="73" fillId="11" borderId="16" xfId="0" applyFont="1" applyFill="1" applyBorder="1" applyAlignment="1">
      <alignment horizontal="center" vertical="center" wrapText="1"/>
    </xf>
    <xf numFmtId="0" fontId="73" fillId="11" borderId="36" xfId="0" applyFont="1" applyFill="1" applyBorder="1" applyAlignment="1">
      <alignment horizontal="center" vertical="center" wrapText="1"/>
    </xf>
    <xf numFmtId="0" fontId="73" fillId="11" borderId="30" xfId="0" applyFont="1" applyFill="1" applyBorder="1" applyAlignment="1">
      <alignment horizontal="center" vertical="center" wrapText="1"/>
    </xf>
    <xf numFmtId="0" fontId="73" fillId="11" borderId="28" xfId="0" applyFont="1" applyFill="1" applyBorder="1" applyAlignment="1">
      <alignment horizontal="center" vertical="center" wrapText="1"/>
    </xf>
    <xf numFmtId="0" fontId="73" fillId="11" borderId="27" xfId="0" applyFont="1" applyFill="1" applyBorder="1" applyAlignment="1">
      <alignment horizontal="center" vertical="center" wrapText="1"/>
    </xf>
    <xf numFmtId="0" fontId="63" fillId="16" borderId="30" xfId="0" applyFont="1" applyFill="1" applyBorder="1" applyAlignment="1" applyProtection="1">
      <alignment horizontal="center" vertical="center" wrapText="1"/>
      <protection locked="0"/>
    </xf>
    <xf numFmtId="0" fontId="63" fillId="16" borderId="28" xfId="0" applyFont="1" applyFill="1" applyBorder="1" applyAlignment="1" applyProtection="1">
      <alignment horizontal="center" vertical="center" wrapText="1"/>
      <protection locked="0"/>
    </xf>
    <xf numFmtId="0" fontId="63" fillId="16" borderId="27" xfId="0" applyFont="1" applyFill="1" applyBorder="1" applyAlignment="1" applyProtection="1">
      <alignment horizontal="center" vertical="center" wrapText="1"/>
      <protection locked="0"/>
    </xf>
    <xf numFmtId="0" fontId="73" fillId="12" borderId="29" xfId="0" applyFont="1" applyFill="1" applyBorder="1" applyAlignment="1" applyProtection="1">
      <alignment horizontal="center" vertical="center" wrapText="1"/>
      <protection locked="0"/>
    </xf>
    <xf numFmtId="0" fontId="73" fillId="12" borderId="31" xfId="0" applyFont="1" applyFill="1" applyBorder="1" applyAlignment="1" applyProtection="1">
      <alignment horizontal="center" vertical="center" wrapText="1"/>
      <protection locked="0"/>
    </xf>
    <xf numFmtId="0" fontId="73" fillId="12" borderId="42" xfId="0" applyFont="1" applyFill="1" applyBorder="1" applyAlignment="1" applyProtection="1">
      <alignment horizontal="center" vertical="center" wrapText="1"/>
      <protection locked="0"/>
    </xf>
    <xf numFmtId="0" fontId="73" fillId="12" borderId="43" xfId="0" applyFont="1" applyFill="1" applyBorder="1" applyAlignment="1" applyProtection="1">
      <alignment horizontal="center" vertical="center" wrapText="1"/>
      <protection locked="0"/>
    </xf>
    <xf numFmtId="0" fontId="67" fillId="0" borderId="30" xfId="19" applyFont="1" applyBorder="1" applyAlignment="1">
      <alignment horizontal="justify" vertical="top" wrapText="1"/>
    </xf>
    <xf numFmtId="0" fontId="74" fillId="0" borderId="30" xfId="0" applyFont="1" applyBorder="1" applyAlignment="1">
      <alignment horizontal="justify" vertical="top" wrapText="1"/>
    </xf>
    <xf numFmtId="0" fontId="74" fillId="0" borderId="27" xfId="0" applyFont="1" applyBorder="1" applyAlignment="1">
      <alignment horizontal="justify" vertical="top" wrapText="1"/>
    </xf>
    <xf numFmtId="0" fontId="67" fillId="0" borderId="26" xfId="19" applyFont="1" applyBorder="1" applyAlignment="1">
      <alignment horizontal="justify" vertical="top" wrapText="1"/>
    </xf>
    <xf numFmtId="0" fontId="75" fillId="0" borderId="26" xfId="0" applyFont="1" applyBorder="1" applyAlignment="1">
      <alignment horizontal="justify" vertical="top" wrapText="1"/>
    </xf>
    <xf numFmtId="0" fontId="67" fillId="0" borderId="26" xfId="0" applyFont="1" applyBorder="1" applyAlignment="1">
      <alignment horizontal="justify" vertical="top" wrapText="1"/>
    </xf>
    <xf numFmtId="0" fontId="67" fillId="0" borderId="30" xfId="0" applyFont="1" applyBorder="1" applyAlignment="1">
      <alignment horizontal="justify" vertical="top" wrapText="1"/>
    </xf>
    <xf numFmtId="0" fontId="79" fillId="0" borderId="37" xfId="19" applyFont="1" applyBorder="1" applyAlignment="1">
      <alignment horizontal="justify" vertical="top" wrapText="1"/>
    </xf>
    <xf numFmtId="0" fontId="79" fillId="0" borderId="29" xfId="19" applyFont="1" applyBorder="1" applyAlignment="1">
      <alignment horizontal="justify" vertical="top" wrapText="1"/>
    </xf>
    <xf numFmtId="0" fontId="79" fillId="0" borderId="50" xfId="19" applyFont="1" applyBorder="1" applyAlignment="1">
      <alignment horizontal="justify" vertical="top" wrapText="1"/>
    </xf>
    <xf numFmtId="0" fontId="79" fillId="0" borderId="30" xfId="19" applyFont="1" applyBorder="1" applyAlignment="1">
      <alignment horizontal="justify" vertical="top" wrapText="1"/>
    </xf>
    <xf numFmtId="0" fontId="79" fillId="0" borderId="28" xfId="19" applyFont="1" applyBorder="1" applyAlignment="1">
      <alignment horizontal="justify" vertical="top" wrapText="1"/>
    </xf>
    <xf numFmtId="0" fontId="79" fillId="0" borderId="27" xfId="19" applyFont="1" applyBorder="1" applyAlignment="1">
      <alignment horizontal="justify" vertical="top" wrapText="1"/>
    </xf>
    <xf numFmtId="0" fontId="73" fillId="11" borderId="26" xfId="0" applyFont="1" applyFill="1" applyBorder="1" applyAlignment="1">
      <alignment horizontal="center" vertical="center" wrapText="1"/>
    </xf>
    <xf numFmtId="0" fontId="79" fillId="12" borderId="30" xfId="0" applyFont="1" applyFill="1" applyBorder="1" applyAlignment="1" applyProtection="1">
      <alignment horizontal="center" vertical="center" wrapText="1"/>
      <protection locked="0"/>
    </xf>
    <xf numFmtId="0" fontId="79" fillId="12" borderId="28" xfId="0" applyFont="1" applyFill="1" applyBorder="1" applyAlignment="1" applyProtection="1">
      <alignment horizontal="center" vertical="center" wrapText="1"/>
      <protection locked="0"/>
    </xf>
    <xf numFmtId="0" fontId="79" fillId="12" borderId="27" xfId="0" applyFont="1" applyFill="1" applyBorder="1" applyAlignment="1" applyProtection="1">
      <alignment horizontal="center" vertical="center" wrapText="1"/>
      <protection locked="0"/>
    </xf>
    <xf numFmtId="0" fontId="80" fillId="16" borderId="30" xfId="0" applyFont="1" applyFill="1" applyBorder="1" applyAlignment="1" applyProtection="1">
      <alignment horizontal="center" vertical="center" wrapText="1"/>
      <protection locked="0"/>
    </xf>
    <xf numFmtId="0" fontId="80" fillId="16" borderId="28" xfId="0" applyFont="1" applyFill="1" applyBorder="1" applyAlignment="1" applyProtection="1">
      <alignment horizontal="center" vertical="center" wrapText="1"/>
      <protection locked="0"/>
    </xf>
    <xf numFmtId="0" fontId="80" fillId="16" borderId="27" xfId="0" applyFont="1" applyFill="1" applyBorder="1" applyAlignment="1" applyProtection="1">
      <alignment horizontal="center" vertical="center" wrapText="1"/>
      <protection locked="0"/>
    </xf>
    <xf numFmtId="0" fontId="79" fillId="0" borderId="26" xfId="19" applyFont="1" applyBorder="1" applyAlignment="1">
      <alignment horizontal="justify" vertical="top" wrapText="1"/>
    </xf>
    <xf numFmtId="0" fontId="77" fillId="0" borderId="26" xfId="19" applyFont="1" applyFill="1" applyBorder="1" applyAlignment="1">
      <alignment horizontal="justify" vertical="top" wrapText="1"/>
    </xf>
    <xf numFmtId="0" fontId="81" fillId="12" borderId="30" xfId="0" applyFont="1" applyFill="1" applyBorder="1" applyAlignment="1" applyProtection="1">
      <alignment horizontal="center" vertical="center" wrapText="1"/>
      <protection locked="0"/>
    </xf>
    <xf numFmtId="0" fontId="81" fillId="12" borderId="28" xfId="0" applyFont="1" applyFill="1" applyBorder="1" applyAlignment="1" applyProtection="1">
      <alignment horizontal="center" vertical="center" wrapText="1"/>
      <protection locked="0"/>
    </xf>
    <xf numFmtId="0" fontId="81" fillId="12" borderId="27" xfId="0" applyFont="1" applyFill="1" applyBorder="1" applyAlignment="1" applyProtection="1">
      <alignment horizontal="center" vertical="center" wrapText="1"/>
      <protection locked="0"/>
    </xf>
    <xf numFmtId="0" fontId="73" fillId="12" borderId="26" xfId="0" applyFont="1" applyFill="1" applyBorder="1" applyAlignment="1" applyProtection="1">
      <alignment horizontal="center" vertical="center" wrapText="1"/>
      <protection locked="0"/>
    </xf>
    <xf numFmtId="0" fontId="29" fillId="0" borderId="30" xfId="19" applyFont="1" applyFill="1" applyBorder="1" applyAlignment="1">
      <alignment horizontal="justify" vertical="top" wrapText="1"/>
    </xf>
    <xf numFmtId="0" fontId="29" fillId="0" borderId="28" xfId="19" applyFont="1" applyFill="1" applyBorder="1" applyAlignment="1">
      <alignment horizontal="justify" vertical="top" wrapText="1"/>
    </xf>
    <xf numFmtId="0" fontId="82" fillId="0" borderId="30" xfId="19" applyFont="1" applyFill="1" applyBorder="1" applyAlignment="1">
      <alignment horizontal="justify" vertical="top" wrapText="1"/>
    </xf>
    <xf numFmtId="0" fontId="82" fillId="0" borderId="28" xfId="19" applyFont="1" applyFill="1" applyBorder="1" applyAlignment="1">
      <alignment horizontal="justify" vertical="top" wrapText="1"/>
    </xf>
    <xf numFmtId="0" fontId="82" fillId="0" borderId="27" xfId="19" applyFont="1" applyFill="1" applyBorder="1" applyAlignment="1">
      <alignment horizontal="justify" vertical="top" wrapText="1"/>
    </xf>
    <xf numFmtId="0" fontId="29" fillId="0" borderId="27" xfId="19" applyFont="1" applyFill="1" applyBorder="1" applyAlignment="1">
      <alignment horizontal="justify" vertical="top" wrapText="1"/>
    </xf>
    <xf numFmtId="0" fontId="27" fillId="9" borderId="0" xfId="19" applyFont="1" applyFill="1" applyBorder="1" applyAlignment="1" applyProtection="1">
      <alignment horizontal="left" vertical="top" wrapText="1"/>
      <protection locked="0"/>
    </xf>
    <xf numFmtId="0" fontId="32" fillId="0" borderId="30" xfId="19" applyFont="1" applyFill="1" applyBorder="1" applyAlignment="1">
      <alignment horizontal="justify" vertical="top" wrapText="1"/>
    </xf>
    <xf numFmtId="0" fontId="32" fillId="0" borderId="28" xfId="19" applyFont="1" applyFill="1" applyBorder="1" applyAlignment="1">
      <alignment horizontal="justify" vertical="top" wrapText="1"/>
    </xf>
    <xf numFmtId="0" fontId="32" fillId="0" borderId="27" xfId="19" applyFont="1" applyFill="1" applyBorder="1" applyAlignment="1">
      <alignment horizontal="justify" vertical="top" wrapText="1"/>
    </xf>
    <xf numFmtId="0" fontId="32" fillId="0" borderId="26" xfId="19" applyFont="1" applyFill="1" applyBorder="1" applyAlignment="1">
      <alignment horizontal="justify" vertical="top" wrapText="1"/>
    </xf>
    <xf numFmtId="0" fontId="29" fillId="0" borderId="26" xfId="19" applyFont="1" applyFill="1" applyBorder="1" applyAlignment="1">
      <alignment horizontal="justify" vertical="top" wrapText="1"/>
    </xf>
    <xf numFmtId="43" fontId="77" fillId="0" borderId="26" xfId="18" applyFont="1" applyFill="1" applyBorder="1" applyAlignment="1">
      <alignment horizontal="justify" vertical="top" wrapText="1"/>
    </xf>
    <xf numFmtId="43" fontId="70" fillId="0" borderId="26" xfId="18" applyFont="1" applyBorder="1" applyAlignment="1">
      <alignment horizontal="justify"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1" borderId="26" xfId="0" applyFont="1" applyFill="1" applyBorder="1" applyAlignment="1">
      <alignment horizontal="center" vertical="top" wrapText="1"/>
    </xf>
    <xf numFmtId="0" fontId="31" fillId="0" borderId="30" xfId="0" applyFont="1" applyFill="1" applyBorder="1" applyAlignment="1">
      <alignment horizontal="justify" vertical="top" wrapText="1"/>
    </xf>
    <xf numFmtId="0" fontId="31" fillId="0" borderId="28" xfId="0" applyFont="1" applyFill="1" applyBorder="1" applyAlignment="1">
      <alignment horizontal="justify" vertical="top" wrapText="1"/>
    </xf>
    <xf numFmtId="0" fontId="31" fillId="0" borderId="27" xfId="0" applyFont="1" applyFill="1" applyBorder="1" applyAlignment="1">
      <alignment horizontal="justify"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60" fillId="0" borderId="0" xfId="19" applyFont="1" applyAlignment="1">
      <alignment horizontal="left" vertical="top" wrapText="1"/>
    </xf>
    <xf numFmtId="0" fontId="27" fillId="8" borderId="13" xfId="19" applyFont="1" applyFill="1" applyBorder="1" applyAlignment="1">
      <alignment horizontal="left" vertical="top" wrapText="1"/>
    </xf>
    <xf numFmtId="0" fontId="65" fillId="16" borderId="30" xfId="0" applyFont="1" applyFill="1" applyBorder="1" applyAlignment="1" applyProtection="1">
      <alignment horizontal="center" vertical="top" wrapText="1"/>
      <protection locked="0"/>
    </xf>
    <xf numFmtId="0" fontId="65" fillId="16" borderId="28" xfId="0" applyFont="1" applyFill="1" applyBorder="1" applyAlignment="1" applyProtection="1">
      <alignment horizontal="center" vertical="top" wrapText="1"/>
      <protection locked="0"/>
    </xf>
    <xf numFmtId="0" fontId="65" fillId="16" borderId="27" xfId="0" applyFont="1" applyFill="1" applyBorder="1" applyAlignment="1" applyProtection="1">
      <alignment horizontal="center" vertical="top" wrapText="1"/>
      <protection locked="0"/>
    </xf>
    <xf numFmtId="0" fontId="28" fillId="12" borderId="30" xfId="0" applyFont="1" applyFill="1" applyBorder="1" applyAlignment="1" applyProtection="1">
      <alignment horizontal="center" vertical="top" wrapText="1"/>
      <protection locked="0"/>
    </xf>
    <xf numFmtId="0" fontId="28" fillId="12" borderId="28" xfId="0" applyFont="1" applyFill="1" applyBorder="1" applyAlignment="1" applyProtection="1">
      <alignment horizontal="center" vertical="top" wrapText="1"/>
      <protection locked="0"/>
    </xf>
    <xf numFmtId="0" fontId="28"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31" fillId="0" borderId="26" xfId="0" applyFont="1" applyFill="1" applyBorder="1" applyAlignment="1">
      <alignment horizontal="justify" vertical="top" wrapText="1"/>
    </xf>
    <xf numFmtId="0" fontId="0" fillId="0" borderId="27" xfId="0" applyBorder="1" applyAlignment="1">
      <alignment horizontal="justify" vertical="top" wrapText="1"/>
    </xf>
    <xf numFmtId="0" fontId="31" fillId="0" borderId="30" xfId="0" applyFont="1" applyBorder="1" applyAlignment="1">
      <alignment horizontal="justify" vertical="top" wrapText="1"/>
    </xf>
    <xf numFmtId="0" fontId="31" fillId="0" borderId="28" xfId="0" applyFont="1" applyBorder="1" applyAlignment="1">
      <alignment horizontal="justify" vertical="top" wrapText="1"/>
    </xf>
    <xf numFmtId="0" fontId="31" fillId="0" borderId="27" xfId="0" applyFont="1" applyBorder="1" applyAlignment="1">
      <alignment horizontal="justify" vertical="top" wrapText="1"/>
    </xf>
    <xf numFmtId="0" fontId="27" fillId="9" borderId="13" xfId="16" applyFont="1" applyFill="1" applyBorder="1" applyAlignment="1" applyProtection="1">
      <alignment horizontal="left" vertical="top" wrapText="1"/>
      <protection locked="0"/>
    </xf>
    <xf numFmtId="0" fontId="27" fillId="11" borderId="37" xfId="0" applyFont="1" applyFill="1" applyBorder="1" applyAlignment="1">
      <alignment horizontal="center" vertical="top" wrapText="1"/>
    </xf>
    <xf numFmtId="0" fontId="27" fillId="11" borderId="16" xfId="0" applyFont="1" applyFill="1" applyBorder="1" applyAlignment="1">
      <alignment horizontal="center" vertical="top" wrapText="1"/>
    </xf>
    <xf numFmtId="0" fontId="27" fillId="11" borderId="36" xfId="0" applyFont="1" applyFill="1" applyBorder="1" applyAlignment="1">
      <alignment horizontal="center" vertical="top" wrapText="1"/>
    </xf>
    <xf numFmtId="0" fontId="31" fillId="0" borderId="30" xfId="0" applyNumberFormat="1" applyFont="1" applyFill="1" applyBorder="1" applyAlignment="1">
      <alignment horizontal="justify" vertical="top" wrapText="1"/>
    </xf>
    <xf numFmtId="0" fontId="31" fillId="0" borderId="28" xfId="0" applyNumberFormat="1" applyFont="1" applyFill="1" applyBorder="1" applyAlignment="1">
      <alignment horizontal="justify" vertical="top" wrapText="1"/>
    </xf>
    <xf numFmtId="0" fontId="31" fillId="0" borderId="27" xfId="0" applyNumberFormat="1" applyFont="1" applyFill="1" applyBorder="1" applyAlignment="1">
      <alignment horizontal="justify" vertical="top" wrapText="1"/>
    </xf>
    <xf numFmtId="0" fontId="29" fillId="0" borderId="30" xfId="16" applyFont="1" applyBorder="1" applyAlignment="1">
      <alignment horizontal="justify" vertical="top" wrapText="1"/>
    </xf>
    <xf numFmtId="0" fontId="29" fillId="0" borderId="28" xfId="16" applyFont="1" applyBorder="1" applyAlignment="1">
      <alignment horizontal="justify" vertical="top" wrapText="1"/>
    </xf>
    <xf numFmtId="0" fontId="27" fillId="0" borderId="30" xfId="16" applyFont="1" applyBorder="1" applyAlignment="1">
      <alignment horizontal="justify" vertical="top" wrapText="1"/>
    </xf>
    <xf numFmtId="0" fontId="27" fillId="0" borderId="28" xfId="16" applyFont="1" applyBorder="1" applyAlignment="1">
      <alignment horizontal="justify" vertical="top" wrapText="1"/>
    </xf>
    <xf numFmtId="0" fontId="27" fillId="0" borderId="27" xfId="16" applyFont="1" applyBorder="1" applyAlignment="1">
      <alignment horizontal="justify" vertical="top" wrapText="1"/>
    </xf>
    <xf numFmtId="0" fontId="87" fillId="11" borderId="30" xfId="0" applyFont="1" applyFill="1" applyBorder="1" applyAlignment="1">
      <alignment horizontal="center" vertical="center" wrapText="1"/>
    </xf>
    <xf numFmtId="0" fontId="87" fillId="11" borderId="28" xfId="0" applyFont="1" applyFill="1" applyBorder="1" applyAlignment="1">
      <alignment horizontal="center" vertical="center" wrapText="1"/>
    </xf>
    <xf numFmtId="0" fontId="87" fillId="11" borderId="27" xfId="0" applyFont="1" applyFill="1" applyBorder="1" applyAlignment="1">
      <alignment horizontal="center" vertical="center" wrapText="1"/>
    </xf>
    <xf numFmtId="0" fontId="93" fillId="0" borderId="26" xfId="19" applyFont="1" applyBorder="1" applyAlignment="1">
      <alignment horizontal="justify" vertical="top" wrapText="1"/>
    </xf>
    <xf numFmtId="0" fontId="92" fillId="0" borderId="26" xfId="19" applyFont="1" applyBorder="1" applyAlignment="1">
      <alignment horizontal="justify" vertical="top" wrapText="1"/>
    </xf>
    <xf numFmtId="0" fontId="66" fillId="0" borderId="26" xfId="0" applyFont="1" applyFill="1" applyBorder="1" applyAlignment="1">
      <alignment horizontal="justify" vertical="top" wrapText="1"/>
    </xf>
    <xf numFmtId="0" fontId="88" fillId="12" borderId="30" xfId="0" applyFont="1" applyFill="1" applyBorder="1" applyAlignment="1" applyProtection="1">
      <alignment horizontal="center" vertical="center" wrapText="1"/>
      <protection locked="0"/>
    </xf>
    <xf numFmtId="0" fontId="88" fillId="12" borderId="28" xfId="0" applyFont="1" applyFill="1" applyBorder="1" applyAlignment="1" applyProtection="1">
      <alignment horizontal="center" vertical="center" wrapText="1"/>
      <protection locked="0"/>
    </xf>
    <xf numFmtId="0" fontId="88" fillId="12" borderId="27" xfId="0" applyFont="1" applyFill="1" applyBorder="1" applyAlignment="1" applyProtection="1">
      <alignment horizontal="center" vertical="center" wrapText="1"/>
      <protection locked="0"/>
    </xf>
    <xf numFmtId="0" fontId="39" fillId="0" borderId="30" xfId="19" applyFont="1" applyFill="1" applyBorder="1" applyAlignment="1">
      <alignment horizontal="justify" vertical="top" wrapText="1"/>
    </xf>
    <xf numFmtId="0" fontId="39" fillId="0" borderId="28" xfId="19" applyFont="1" applyFill="1" applyBorder="1" applyAlignment="1">
      <alignment horizontal="justify" vertical="top" wrapText="1"/>
    </xf>
    <xf numFmtId="0" fontId="39" fillId="0" borderId="27" xfId="19" applyFont="1" applyFill="1" applyBorder="1" applyAlignment="1">
      <alignment horizontal="justify" vertical="top" wrapText="1"/>
    </xf>
    <xf numFmtId="0" fontId="52" fillId="16" borderId="30" xfId="0" applyFont="1" applyFill="1" applyBorder="1" applyAlignment="1" applyProtection="1">
      <alignment horizontal="center" vertical="center" wrapText="1"/>
      <protection locked="0"/>
    </xf>
    <xf numFmtId="0" fontId="52" fillId="16" borderId="28" xfId="0" applyFont="1" applyFill="1" applyBorder="1" applyAlignment="1" applyProtection="1">
      <alignment horizontal="center" vertical="center" wrapText="1"/>
      <protection locked="0"/>
    </xf>
    <xf numFmtId="0" fontId="52" fillId="16" borderId="27" xfId="0" applyFont="1" applyFill="1" applyBorder="1" applyAlignment="1" applyProtection="1">
      <alignment horizontal="center" vertical="center" wrapText="1"/>
      <protection locked="0"/>
    </xf>
    <xf numFmtId="0" fontId="87" fillId="0" borderId="30" xfId="19" applyFont="1" applyBorder="1" applyAlignment="1">
      <alignment horizontal="justify" vertical="top" wrapText="1"/>
    </xf>
    <xf numFmtId="0" fontId="87" fillId="0" borderId="28" xfId="19" applyFont="1" applyBorder="1" applyAlignment="1">
      <alignment horizontal="justify" vertical="top" wrapText="1"/>
    </xf>
    <xf numFmtId="0" fontId="87" fillId="11" borderId="26" xfId="0" applyFont="1" applyFill="1" applyBorder="1" applyAlignment="1">
      <alignment horizontal="center" vertical="center" wrapText="1"/>
    </xf>
    <xf numFmtId="0" fontId="66" fillId="0" borderId="30" xfId="0" applyFont="1" applyFill="1" applyBorder="1" applyAlignment="1">
      <alignment horizontal="center" vertical="top" wrapText="1"/>
    </xf>
    <xf numFmtId="0" fontId="66" fillId="0" borderId="28" xfId="0" applyFont="1" applyFill="1" applyBorder="1" applyAlignment="1">
      <alignment horizontal="center" vertical="top" wrapText="1"/>
    </xf>
    <xf numFmtId="0" fontId="66" fillId="0" borderId="27" xfId="0" applyFont="1" applyFill="1" applyBorder="1" applyAlignment="1">
      <alignment horizontal="center" vertical="top" wrapText="1"/>
    </xf>
    <xf numFmtId="0" fontId="88" fillId="10" borderId="37" xfId="19" applyFont="1" applyFill="1" applyBorder="1" applyAlignment="1">
      <alignment horizontal="center" vertical="top"/>
    </xf>
    <xf numFmtId="0" fontId="88" fillId="10" borderId="16" xfId="19" applyFont="1" applyFill="1" applyBorder="1" applyAlignment="1">
      <alignment horizontal="center" vertical="top"/>
    </xf>
    <xf numFmtId="0" fontId="88" fillId="10" borderId="36" xfId="19" applyFont="1" applyFill="1" applyBorder="1" applyAlignment="1">
      <alignment horizontal="center" vertical="top"/>
    </xf>
    <xf numFmtId="0" fontId="86" fillId="8" borderId="0" xfId="19" applyFont="1" applyFill="1" applyBorder="1" applyAlignment="1">
      <alignment horizontal="center"/>
    </xf>
    <xf numFmtId="0" fontId="87" fillId="8" borderId="0" xfId="19" applyFont="1" applyFill="1" applyBorder="1" applyAlignment="1">
      <alignment horizontal="left" vertical="top"/>
    </xf>
    <xf numFmtId="0" fontId="90" fillId="10" borderId="37" xfId="19" applyFont="1" applyFill="1" applyBorder="1" applyAlignment="1">
      <alignment horizontal="center" vertical="center"/>
    </xf>
    <xf numFmtId="0" fontId="90" fillId="10" borderId="16" xfId="19" applyFont="1" applyFill="1" applyBorder="1" applyAlignment="1">
      <alignment horizontal="center" vertical="center"/>
    </xf>
    <xf numFmtId="0" fontId="90" fillId="10" borderId="36" xfId="19" applyFont="1" applyFill="1" applyBorder="1" applyAlignment="1">
      <alignment horizontal="center" vertical="center"/>
    </xf>
    <xf numFmtId="0" fontId="91" fillId="0" borderId="26" xfId="19" applyFont="1" applyBorder="1" applyAlignment="1">
      <alignment horizontal="justify" vertical="top" wrapText="1"/>
    </xf>
    <xf numFmtId="0" fontId="89" fillId="12" borderId="30" xfId="0" applyFont="1" applyFill="1" applyBorder="1" applyAlignment="1" applyProtection="1">
      <alignment horizontal="center" vertical="center" wrapText="1"/>
      <protection locked="0"/>
    </xf>
    <xf numFmtId="0" fontId="89" fillId="12" borderId="28" xfId="0" applyFont="1" applyFill="1" applyBorder="1" applyAlignment="1" applyProtection="1">
      <alignment horizontal="center" vertical="center" wrapText="1"/>
      <protection locked="0"/>
    </xf>
    <xf numFmtId="0" fontId="89" fillId="12" borderId="27" xfId="0" applyFont="1" applyFill="1" applyBorder="1" applyAlignment="1" applyProtection="1">
      <alignment horizontal="center" vertical="center" wrapText="1"/>
      <protection locked="0"/>
    </xf>
    <xf numFmtId="0" fontId="87" fillId="12" borderId="26" xfId="0" applyFont="1" applyFill="1" applyBorder="1" applyAlignment="1" applyProtection="1">
      <alignment horizontal="center" vertical="center" wrapText="1"/>
      <protection locked="0"/>
    </xf>
    <xf numFmtId="0" fontId="31" fillId="0" borderId="26" xfId="0" applyFont="1" applyBorder="1" applyAlignment="1">
      <alignment horizontal="justify" vertical="top" wrapText="1"/>
    </xf>
    <xf numFmtId="0" fontId="37" fillId="0" borderId="26" xfId="0" applyFont="1" applyBorder="1" applyAlignment="1">
      <alignment horizontal="justify" vertical="top" wrapText="1"/>
    </xf>
    <xf numFmtId="0" fontId="88" fillId="0" borderId="26" xfId="16" applyFont="1" applyBorder="1" applyAlignment="1">
      <alignment horizontal="justify" vertical="top" wrapText="1"/>
    </xf>
    <xf numFmtId="0" fontId="37" fillId="0" borderId="30" xfId="0" applyFont="1" applyBorder="1" applyAlignment="1">
      <alignment horizontal="justify" vertical="top" wrapText="1"/>
    </xf>
    <xf numFmtId="0" fontId="37" fillId="0" borderId="28" xfId="0" applyFont="1" applyBorder="1" applyAlignment="1">
      <alignment horizontal="justify" vertical="top" wrapText="1"/>
    </xf>
    <xf numFmtId="0" fontId="37" fillId="0" borderId="27" xfId="0" applyFont="1" applyBorder="1" applyAlignment="1">
      <alignment horizontal="justify" vertical="top"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88" fillId="0" borderId="30" xfId="16" applyFont="1" applyBorder="1" applyAlignment="1">
      <alignment horizontal="justify" vertical="top" wrapText="1"/>
    </xf>
    <xf numFmtId="0" fontId="88" fillId="0" borderId="28" xfId="16" applyFont="1" applyBorder="1" applyAlignment="1">
      <alignment horizontal="justify" vertical="top" wrapText="1"/>
    </xf>
    <xf numFmtId="0" fontId="88" fillId="0" borderId="27" xfId="16" applyFont="1" applyBorder="1" applyAlignment="1">
      <alignment horizontal="justify" vertical="top" wrapText="1"/>
    </xf>
    <xf numFmtId="0" fontId="37" fillId="0" borderId="30" xfId="19" applyFont="1" applyFill="1" applyBorder="1" applyAlignment="1">
      <alignment horizontal="justify" vertical="top" wrapText="1"/>
    </xf>
    <xf numFmtId="0" fontId="37" fillId="0" borderId="27" xfId="19" applyFont="1" applyFill="1" applyBorder="1" applyAlignment="1">
      <alignment horizontal="justify"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2">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66FF"/>
      <color rgb="FF00FF99"/>
      <color rgb="FF00FFFF"/>
      <color rgb="FFFFCC00"/>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9898112"/>
        <c:axId val="39899904"/>
        <c:axId val="0"/>
      </c:bar3DChart>
      <c:catAx>
        <c:axId val="39898112"/>
        <c:scaling>
          <c:orientation val="minMax"/>
        </c:scaling>
        <c:delete val="0"/>
        <c:axPos val="b"/>
        <c:numFmt formatCode="General" sourceLinked="0"/>
        <c:majorTickMark val="none"/>
        <c:minorTickMark val="none"/>
        <c:tickLblPos val="nextTo"/>
        <c:crossAx val="39899904"/>
        <c:crosses val="autoZero"/>
        <c:auto val="1"/>
        <c:lblAlgn val="ctr"/>
        <c:lblOffset val="100"/>
        <c:noMultiLvlLbl val="0"/>
      </c:catAx>
      <c:valAx>
        <c:axId val="3989990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989811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8</c:v>
                </c:pt>
                <c:pt idx="1">
                  <c:v>10</c:v>
                </c:pt>
                <c:pt idx="2">
                  <c:v>10</c:v>
                </c:pt>
                <c:pt idx="3">
                  <c:v>8</c:v>
                </c:pt>
                <c:pt idx="4">
                  <c:v>2</c:v>
                </c:pt>
                <c:pt idx="5">
                  <c:v>2</c:v>
                </c:pt>
                <c:pt idx="6">
                  <c:v>5</c:v>
                </c:pt>
                <c:pt idx="7">
                  <c:v>2</c:v>
                </c:pt>
                <c:pt idx="8">
                  <c:v>0</c:v>
                </c:pt>
                <c:pt idx="9">
                  <c:v>0</c:v>
                </c:pt>
              </c:numCache>
            </c:numRef>
          </c:val>
        </c:ser>
        <c:dLbls>
          <c:showLegendKey val="0"/>
          <c:showVal val="0"/>
          <c:showCatName val="0"/>
          <c:showSerName val="0"/>
          <c:showPercent val="0"/>
          <c:showBubbleSize val="0"/>
        </c:dLbls>
        <c:gapWidth val="150"/>
        <c:shape val="box"/>
        <c:axId val="96856704"/>
        <c:axId val="96858496"/>
        <c:axId val="0"/>
      </c:bar3DChart>
      <c:catAx>
        <c:axId val="96856704"/>
        <c:scaling>
          <c:orientation val="minMax"/>
        </c:scaling>
        <c:delete val="0"/>
        <c:axPos val="b"/>
        <c:numFmt formatCode="General" sourceLinked="0"/>
        <c:majorTickMark val="none"/>
        <c:minorTickMark val="none"/>
        <c:tickLblPos val="nextTo"/>
        <c:crossAx val="96858496"/>
        <c:crosses val="autoZero"/>
        <c:auto val="1"/>
        <c:lblAlgn val="ctr"/>
        <c:lblOffset val="100"/>
        <c:noMultiLvlLbl val="0"/>
      </c:catAx>
      <c:valAx>
        <c:axId val="9685849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685670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1</c:v>
                </c:pt>
                <c:pt idx="1">
                  <c:v>0</c:v>
                </c:pt>
                <c:pt idx="2">
                  <c:v>0</c:v>
                </c:pt>
                <c:pt idx="3">
                  <c:v>47</c:v>
                </c:pt>
                <c:pt idx="4">
                  <c:v>0</c:v>
                </c:pt>
                <c:pt idx="5">
                  <c:v>6</c:v>
                </c:pt>
                <c:pt idx="6">
                  <c:v>3</c:v>
                </c:pt>
                <c:pt idx="7">
                  <c:v>1</c:v>
                </c:pt>
                <c:pt idx="8">
                  <c:v>1</c:v>
                </c:pt>
                <c:pt idx="9">
                  <c:v>3</c:v>
                </c:pt>
                <c:pt idx="10">
                  <c:v>0</c:v>
                </c:pt>
                <c:pt idx="11">
                  <c:v>1</c:v>
                </c:pt>
                <c:pt idx="12">
                  <c:v>0</c:v>
                </c:pt>
                <c:pt idx="13">
                  <c:v>0</c:v>
                </c:pt>
                <c:pt idx="14">
                  <c:v>7</c:v>
                </c:pt>
                <c:pt idx="15">
                  <c:v>4</c:v>
                </c:pt>
                <c:pt idx="16">
                  <c:v>0</c:v>
                </c:pt>
              </c:numCache>
            </c:numRef>
          </c:val>
        </c:ser>
        <c:dLbls>
          <c:showLegendKey val="0"/>
          <c:showVal val="0"/>
          <c:showCatName val="0"/>
          <c:showSerName val="0"/>
          <c:showPercent val="0"/>
          <c:showBubbleSize val="0"/>
        </c:dLbls>
        <c:gapWidth val="150"/>
        <c:shape val="box"/>
        <c:axId val="96880896"/>
        <c:axId val="96890880"/>
        <c:axId val="0"/>
      </c:bar3DChart>
      <c:catAx>
        <c:axId val="96880896"/>
        <c:scaling>
          <c:orientation val="minMax"/>
        </c:scaling>
        <c:delete val="0"/>
        <c:axPos val="b"/>
        <c:numFmt formatCode="General" sourceLinked="0"/>
        <c:majorTickMark val="none"/>
        <c:minorTickMark val="none"/>
        <c:tickLblPos val="nextTo"/>
        <c:crossAx val="96890880"/>
        <c:crosses val="autoZero"/>
        <c:auto val="1"/>
        <c:lblAlgn val="ctr"/>
        <c:lblOffset val="100"/>
        <c:noMultiLvlLbl val="0"/>
      </c:catAx>
      <c:valAx>
        <c:axId val="9689088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688089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9</xdr:col>
      <xdr:colOff>3303895</xdr:colOff>
      <xdr:row>8</xdr:row>
      <xdr:rowOff>170816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9</xdr:col>
      <xdr:colOff>3256939</xdr:colOff>
      <xdr:row>9</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9</xdr:col>
      <xdr:colOff>4076305</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1258258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3510073</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2374174</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AppData\Local\Temp\Rar$DI00.789\POA%20Postgr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grado"/>
    </sheetNames>
    <sheetDataSet>
      <sheetData sheetId="0">
        <row r="4">
          <cell r="E4" t="str">
            <v>Correlativo de la Actividad</v>
          </cell>
          <cell r="F4" t="str">
            <v>ACTIVIDADES</v>
          </cell>
        </row>
        <row r="42">
          <cell r="P42">
            <v>0</v>
          </cell>
        </row>
      </sheetData>
    </sheetDataSet>
  </externalBook>
</externalLink>
</file>

<file path=xl/tables/table1.xml><?xml version="1.0" encoding="utf-8"?>
<table xmlns="http://schemas.openxmlformats.org/spreadsheetml/2006/main" id="1" name="Tabla17" displayName="Tabla17" ref="B3:C15" totalsRowShown="0" headerRowDxfId="21" dataDxfId="20">
  <autoFilter ref="B3:C15"/>
  <tableColumns count="2">
    <tableColumn id="1" name="Descripción" dataDxfId="19"/>
    <tableColumn id="2" name="Monto" dataDxfId="1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7" dataDxfId="16">
  <autoFilter ref="B37:D55"/>
  <tableColumns count="3">
    <tableColumn id="1" name="Descripción" dataDxfId="15"/>
    <tableColumn id="2" name="Cantidad" dataDxfId="14" dataCellStyle="Millares"/>
    <tableColumn id="3" name="Montos" dataDxfId="13">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2" dataDxfId="11">
  <autoFilter ref="B66:D78"/>
  <tableColumns count="3">
    <tableColumn id="1" name="Descripción" dataDxfId="10"/>
    <tableColumn id="2" name="Cantidad" dataDxfId="9" dataCellStyle="Millares"/>
    <tableColumn id="3" name="Montos" dataDxfId="8">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7">
  <autoFilter ref="B83:D101"/>
  <tableColumns count="3">
    <tableColumn id="1" name="Descripción " dataDxfId="6"/>
    <tableColumn id="2" name="Cantidad" dataDxfId="5" dataCellStyle="Millares"/>
    <tableColumn id="3" name="Montos" dataDxfId="4">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3"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05"/>
      <c r="U2" s="705"/>
      <c r="V2" s="705"/>
      <c r="W2" s="705"/>
      <c r="X2" s="705"/>
      <c r="Y2" s="705"/>
      <c r="Z2" s="705"/>
      <c r="AA2" s="705"/>
      <c r="AB2" s="705"/>
      <c r="AC2" s="705" t="s">
        <v>25</v>
      </c>
      <c r="AD2" s="705"/>
      <c r="AE2" s="705"/>
      <c r="AF2" s="705"/>
      <c r="AG2" s="705"/>
      <c r="AH2" s="705"/>
      <c r="AI2" s="705"/>
      <c r="AJ2" s="705"/>
    </row>
    <row r="3" spans="2:36" ht="16.5" customHeight="1" x14ac:dyDescent="0.25">
      <c r="B3" s="33" t="s">
        <v>7</v>
      </c>
      <c r="C3" s="33"/>
      <c r="D3" s="33"/>
      <c r="E3" s="33"/>
      <c r="F3" s="33"/>
      <c r="G3" s="33"/>
      <c r="H3" s="33"/>
      <c r="I3" s="33"/>
      <c r="J3" s="33"/>
      <c r="K3" s="33"/>
      <c r="L3" s="33"/>
      <c r="M3" s="33"/>
      <c r="N3" s="33"/>
      <c r="O3" s="33"/>
      <c r="P3" s="33"/>
      <c r="Q3" s="33"/>
      <c r="R3" s="33"/>
      <c r="S3" s="33"/>
      <c r="T3" s="705"/>
      <c r="U3" s="705"/>
      <c r="V3" s="705"/>
      <c r="W3" s="705"/>
      <c r="X3" s="705"/>
      <c r="Y3" s="705"/>
      <c r="Z3" s="705"/>
      <c r="AA3" s="705"/>
      <c r="AB3" s="705"/>
      <c r="AC3" s="705" t="s">
        <v>7</v>
      </c>
      <c r="AD3" s="705"/>
      <c r="AE3" s="705"/>
      <c r="AF3" s="705"/>
      <c r="AG3" s="705"/>
      <c r="AH3" s="705"/>
      <c r="AI3" s="705"/>
      <c r="AJ3" s="705"/>
    </row>
    <row r="4" spans="2:36" ht="12.75" customHeight="1" x14ac:dyDescent="0.25">
      <c r="B4" s="33" t="s">
        <v>36</v>
      </c>
      <c r="C4" s="33"/>
      <c r="D4" s="33"/>
      <c r="E4" s="33"/>
      <c r="F4" s="33"/>
      <c r="G4" s="33"/>
      <c r="H4" s="33"/>
      <c r="I4" s="33"/>
      <c r="J4" s="33"/>
      <c r="K4" s="33"/>
      <c r="L4" s="33"/>
      <c r="M4" s="33"/>
      <c r="N4" s="33"/>
      <c r="O4" s="33"/>
      <c r="P4" s="33"/>
      <c r="Q4" s="33"/>
      <c r="R4" s="33"/>
      <c r="S4" s="33"/>
      <c r="T4" s="705"/>
      <c r="U4" s="705"/>
      <c r="V4" s="705"/>
      <c r="W4" s="705"/>
      <c r="X4" s="705"/>
      <c r="Y4" s="705"/>
      <c r="Z4" s="705"/>
      <c r="AA4" s="705"/>
      <c r="AB4" s="705"/>
      <c r="AC4" s="705" t="s">
        <v>36</v>
      </c>
      <c r="AD4" s="705"/>
      <c r="AE4" s="705"/>
      <c r="AF4" s="705"/>
      <c r="AG4" s="705"/>
      <c r="AH4" s="705"/>
      <c r="AI4" s="705"/>
      <c r="AJ4" s="705"/>
    </row>
    <row r="5" spans="2:36" ht="15.6" x14ac:dyDescent="0.3">
      <c r="B5" s="2"/>
      <c r="C5" s="2"/>
      <c r="D5" s="2"/>
    </row>
    <row r="6" spans="2:36" ht="16.149999999999999" thickBot="1" x14ac:dyDescent="0.35">
      <c r="B6" s="2"/>
      <c r="C6" s="2"/>
      <c r="D6" s="2"/>
    </row>
    <row r="7" spans="2:36" ht="75.75" customHeight="1" x14ac:dyDescent="0.25">
      <c r="B7" s="700" t="s">
        <v>20</v>
      </c>
      <c r="C7" s="700" t="s">
        <v>38</v>
      </c>
      <c r="D7" s="700" t="s">
        <v>39</v>
      </c>
      <c r="E7" s="702" t="s">
        <v>40</v>
      </c>
      <c r="F7" s="700" t="s">
        <v>37</v>
      </c>
      <c r="G7" s="702" t="s">
        <v>9</v>
      </c>
      <c r="H7" s="704" t="s">
        <v>0</v>
      </c>
      <c r="I7" s="704" t="s">
        <v>8</v>
      </c>
      <c r="J7" s="704" t="s">
        <v>16</v>
      </c>
      <c r="K7" s="704"/>
      <c r="L7" s="704" t="s">
        <v>13</v>
      </c>
      <c r="M7" s="704"/>
      <c r="N7" s="704"/>
      <c r="O7" s="704"/>
      <c r="P7" s="704"/>
      <c r="Q7" s="704"/>
      <c r="R7" s="704"/>
      <c r="S7" s="704"/>
      <c r="T7" s="700" t="s">
        <v>14</v>
      </c>
      <c r="U7" s="704" t="s">
        <v>18</v>
      </c>
      <c r="V7" s="704" t="s">
        <v>26</v>
      </c>
      <c r="W7" s="704"/>
      <c r="X7" s="704" t="s">
        <v>15</v>
      </c>
      <c r="Y7" s="704" t="s">
        <v>17</v>
      </c>
      <c r="Z7" s="704"/>
      <c r="AA7" s="704" t="s">
        <v>22</v>
      </c>
      <c r="AB7" s="704" t="s">
        <v>32</v>
      </c>
      <c r="AC7" s="706" t="s">
        <v>31</v>
      </c>
      <c r="AD7" s="706"/>
      <c r="AE7" s="706"/>
      <c r="AF7" s="706"/>
      <c r="AG7" s="704" t="s">
        <v>28</v>
      </c>
      <c r="AH7" s="704" t="s">
        <v>29</v>
      </c>
      <c r="AI7" s="704" t="s">
        <v>1</v>
      </c>
      <c r="AJ7" s="704" t="s">
        <v>2</v>
      </c>
    </row>
    <row r="8" spans="2:36" ht="15.75" customHeight="1" x14ac:dyDescent="0.25">
      <c r="B8" s="701"/>
      <c r="C8" s="701"/>
      <c r="D8" s="701"/>
      <c r="E8" s="703"/>
      <c r="F8" s="701"/>
      <c r="G8" s="703"/>
      <c r="H8" s="699"/>
      <c r="I8" s="699"/>
      <c r="J8" s="699" t="s">
        <v>33</v>
      </c>
      <c r="K8" s="699" t="s">
        <v>19</v>
      </c>
      <c r="L8" s="707" t="s">
        <v>3</v>
      </c>
      <c r="M8" s="707"/>
      <c r="N8" s="707" t="s">
        <v>4</v>
      </c>
      <c r="O8" s="707"/>
      <c r="P8" s="707" t="s">
        <v>5</v>
      </c>
      <c r="Q8" s="707"/>
      <c r="R8" s="707" t="s">
        <v>6</v>
      </c>
      <c r="S8" s="707"/>
      <c r="T8" s="701"/>
      <c r="U8" s="699"/>
      <c r="V8" s="699" t="s">
        <v>23</v>
      </c>
      <c r="W8" s="699" t="s">
        <v>21</v>
      </c>
      <c r="X8" s="699"/>
      <c r="Y8" s="699" t="s">
        <v>23</v>
      </c>
      <c r="Z8" s="699" t="s">
        <v>21</v>
      </c>
      <c r="AA8" s="699"/>
      <c r="AB8" s="699"/>
      <c r="AC8" s="14" t="s">
        <v>3</v>
      </c>
      <c r="AD8" s="14" t="s">
        <v>4</v>
      </c>
      <c r="AE8" s="14" t="s">
        <v>5</v>
      </c>
      <c r="AF8" s="14" t="s">
        <v>6</v>
      </c>
      <c r="AG8" s="699"/>
      <c r="AH8" s="699"/>
      <c r="AI8" s="699"/>
      <c r="AJ8" s="699"/>
    </row>
    <row r="9" spans="2:36" ht="78.75" x14ac:dyDescent="0.25">
      <c r="B9" s="701"/>
      <c r="C9" s="701"/>
      <c r="D9" s="701"/>
      <c r="E9" s="703"/>
      <c r="F9" s="701"/>
      <c r="G9" s="703"/>
      <c r="H9" s="699"/>
      <c r="I9" s="699"/>
      <c r="J9" s="699"/>
      <c r="K9" s="699"/>
      <c r="L9" s="32" t="s">
        <v>11</v>
      </c>
      <c r="M9" s="32" t="s">
        <v>12</v>
      </c>
      <c r="N9" s="32" t="s">
        <v>11</v>
      </c>
      <c r="O9" s="32" t="s">
        <v>12</v>
      </c>
      <c r="P9" s="32" t="s">
        <v>11</v>
      </c>
      <c r="Q9" s="32" t="s">
        <v>12</v>
      </c>
      <c r="R9" s="32" t="s">
        <v>11</v>
      </c>
      <c r="S9" s="32" t="s">
        <v>12</v>
      </c>
      <c r="T9" s="701"/>
      <c r="U9" s="699"/>
      <c r="V9" s="699"/>
      <c r="W9" s="699"/>
      <c r="X9" s="699"/>
      <c r="Y9" s="699"/>
      <c r="Z9" s="699"/>
      <c r="AA9" s="699"/>
      <c r="AB9" s="699"/>
      <c r="AC9" s="14" t="s">
        <v>24</v>
      </c>
      <c r="AD9" s="14" t="s">
        <v>24</v>
      </c>
      <c r="AE9" s="14" t="s">
        <v>24</v>
      </c>
      <c r="AF9" s="14" t="s">
        <v>24</v>
      </c>
      <c r="AG9" s="699"/>
      <c r="AH9" s="699"/>
      <c r="AI9" s="699"/>
      <c r="AJ9" s="699"/>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97" t="s">
        <v>10</v>
      </c>
      <c r="K31" s="698"/>
      <c r="L31" s="695"/>
      <c r="M31" s="696"/>
      <c r="N31" s="695"/>
      <c r="O31" s="696"/>
      <c r="P31" s="695"/>
      <c r="Q31" s="696"/>
      <c r="R31" s="695"/>
      <c r="S31" s="69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5"/>
  <sheetViews>
    <sheetView showGridLines="0" topLeftCell="A4" zoomScale="86" zoomScaleNormal="86" zoomScaleSheetLayoutView="80" workbookViewId="0">
      <selection activeCell="D23" sqref="D23"/>
    </sheetView>
  </sheetViews>
  <sheetFormatPr baseColWidth="10" defaultColWidth="11.5703125" defaultRowHeight="15" x14ac:dyDescent="0.25"/>
  <cols>
    <col min="1" max="1" width="3" style="82" customWidth="1"/>
    <col min="2" max="2" width="7.85546875" style="82" customWidth="1"/>
    <col min="3" max="3" width="68.42578125" style="82" customWidth="1"/>
    <col min="4" max="4" width="26.85546875" style="82" bestFit="1" customWidth="1"/>
    <col min="5" max="5" width="36.7109375" style="82" bestFit="1" customWidth="1"/>
    <col min="6" max="6" width="21.85546875" style="82" customWidth="1"/>
    <col min="7" max="7" width="16.5703125" style="73" customWidth="1"/>
    <col min="8" max="8" width="24.140625" style="82" bestFit="1" customWidth="1"/>
    <col min="9" max="9" width="57.28515625" style="82" customWidth="1"/>
    <col min="10" max="10" width="70.140625" style="82" customWidth="1"/>
    <col min="11" max="11" width="19.85546875" style="82" bestFit="1" customWidth="1"/>
    <col min="12" max="12" width="12.7109375" style="82" bestFit="1" customWidth="1"/>
    <col min="13" max="16384" width="11.5703125" style="82"/>
  </cols>
  <sheetData>
    <row r="1" spans="1:555" ht="25.9" hidden="1" x14ac:dyDescent="0.3">
      <c r="A1" s="185" t="s">
        <v>260</v>
      </c>
      <c r="B1" s="188" t="s">
        <v>261</v>
      </c>
      <c r="C1" s="179" t="s">
        <v>262</v>
      </c>
      <c r="D1" s="179" t="s">
        <v>508</v>
      </c>
      <c r="E1" s="179" t="s">
        <v>510</v>
      </c>
      <c r="F1" s="179" t="s">
        <v>512</v>
      </c>
      <c r="G1" s="179" t="s">
        <v>514</v>
      </c>
      <c r="H1" s="179" t="s">
        <v>516</v>
      </c>
      <c r="I1" s="179" t="s">
        <v>518</v>
      </c>
      <c r="J1" s="179" t="s">
        <v>263</v>
      </c>
      <c r="K1" s="179" t="s">
        <v>521</v>
      </c>
      <c r="L1" s="179" t="s">
        <v>264</v>
      </c>
      <c r="M1" s="179" t="s">
        <v>523</v>
      </c>
      <c r="N1" s="179" t="s">
        <v>525</v>
      </c>
      <c r="O1" s="179" t="s">
        <v>527</v>
      </c>
      <c r="P1" s="179" t="s">
        <v>265</v>
      </c>
      <c r="Q1" s="179" t="s">
        <v>528</v>
      </c>
      <c r="R1" s="179" t="s">
        <v>531</v>
      </c>
      <c r="S1" s="179" t="s">
        <v>266</v>
      </c>
      <c r="T1" s="179" t="s">
        <v>533</v>
      </c>
      <c r="U1" s="179" t="s">
        <v>267</v>
      </c>
      <c r="V1" s="179" t="s">
        <v>534</v>
      </c>
      <c r="W1" s="179" t="s">
        <v>535</v>
      </c>
      <c r="X1" s="179" t="s">
        <v>539</v>
      </c>
      <c r="Y1" s="179" t="s">
        <v>283</v>
      </c>
      <c r="Z1" s="179" t="s">
        <v>540</v>
      </c>
      <c r="AA1" s="179" t="s">
        <v>542</v>
      </c>
      <c r="AB1" s="179" t="s">
        <v>544</v>
      </c>
      <c r="AC1" s="179" t="s">
        <v>284</v>
      </c>
      <c r="AD1" s="179" t="s">
        <v>546</v>
      </c>
      <c r="AE1" s="179" t="s">
        <v>548</v>
      </c>
      <c r="AF1" s="179" t="s">
        <v>550</v>
      </c>
      <c r="AG1" s="179" t="s">
        <v>552</v>
      </c>
      <c r="AH1" s="179" t="s">
        <v>259</v>
      </c>
      <c r="AI1" s="179" t="s">
        <v>554</v>
      </c>
      <c r="AJ1" s="188" t="s">
        <v>268</v>
      </c>
      <c r="AK1" s="179" t="s">
        <v>556</v>
      </c>
      <c r="AL1" s="179" t="s">
        <v>269</v>
      </c>
      <c r="AM1" s="179" t="s">
        <v>558</v>
      </c>
      <c r="AN1" s="179" t="s">
        <v>560</v>
      </c>
      <c r="AO1" s="179" t="s">
        <v>270</v>
      </c>
      <c r="AP1" s="179" t="s">
        <v>562</v>
      </c>
      <c r="AQ1" s="179" t="s">
        <v>564</v>
      </c>
      <c r="AR1" s="179" t="s">
        <v>271</v>
      </c>
      <c r="AS1" s="179" t="s">
        <v>565</v>
      </c>
      <c r="AT1" s="179" t="s">
        <v>567</v>
      </c>
      <c r="AU1" s="179" t="s">
        <v>568</v>
      </c>
      <c r="AV1" s="179" t="s">
        <v>569</v>
      </c>
      <c r="AW1" s="179" t="s">
        <v>571</v>
      </c>
      <c r="AX1" s="179" t="s">
        <v>573</v>
      </c>
      <c r="AY1" s="179" t="s">
        <v>574</v>
      </c>
      <c r="AZ1" s="179" t="s">
        <v>272</v>
      </c>
      <c r="BA1" s="179" t="s">
        <v>576</v>
      </c>
      <c r="BB1" s="179" t="s">
        <v>578</v>
      </c>
      <c r="BC1" s="179" t="s">
        <v>580</v>
      </c>
      <c r="BD1" s="179" t="s">
        <v>582</v>
      </c>
      <c r="BE1" s="179" t="s">
        <v>584</v>
      </c>
      <c r="BF1" s="179" t="s">
        <v>586</v>
      </c>
      <c r="BG1" s="179" t="s">
        <v>588</v>
      </c>
      <c r="BH1" s="179" t="s">
        <v>590</v>
      </c>
      <c r="BI1" s="179" t="s">
        <v>285</v>
      </c>
      <c r="BJ1" s="179" t="s">
        <v>592</v>
      </c>
      <c r="BK1" s="179" t="s">
        <v>594</v>
      </c>
      <c r="BL1" s="179" t="s">
        <v>596</v>
      </c>
      <c r="BM1" s="179" t="s">
        <v>598</v>
      </c>
      <c r="BN1" s="179" t="s">
        <v>600</v>
      </c>
      <c r="BO1" s="179" t="s">
        <v>602</v>
      </c>
      <c r="BP1" s="179" t="s">
        <v>604</v>
      </c>
      <c r="BQ1" s="179" t="s">
        <v>606</v>
      </c>
      <c r="BR1" s="179" t="s">
        <v>608</v>
      </c>
      <c r="BS1" s="179" t="s">
        <v>610</v>
      </c>
      <c r="BT1" s="188" t="s">
        <v>273</v>
      </c>
      <c r="BU1" s="179" t="s">
        <v>274</v>
      </c>
      <c r="BV1" s="179" t="s">
        <v>612</v>
      </c>
      <c r="BW1" s="179" t="s">
        <v>275</v>
      </c>
      <c r="BX1" s="179" t="s">
        <v>614</v>
      </c>
      <c r="BY1" s="179" t="s">
        <v>616</v>
      </c>
      <c r="BZ1" s="188" t="s">
        <v>276</v>
      </c>
      <c r="CA1" s="179" t="s">
        <v>277</v>
      </c>
      <c r="CB1" s="179" t="s">
        <v>618</v>
      </c>
      <c r="CC1" s="179" t="s">
        <v>278</v>
      </c>
      <c r="CD1" s="179" t="s">
        <v>620</v>
      </c>
      <c r="CE1" s="179" t="s">
        <v>622</v>
      </c>
      <c r="CF1" s="179" t="s">
        <v>624</v>
      </c>
      <c r="CG1" s="188" t="s">
        <v>279</v>
      </c>
      <c r="CH1" s="179" t="s">
        <v>630</v>
      </c>
      <c r="CI1" s="179" t="s">
        <v>632</v>
      </c>
      <c r="CJ1" s="179" t="s">
        <v>280</v>
      </c>
      <c r="CK1" s="179" t="s">
        <v>626</v>
      </c>
      <c r="CL1" s="179" t="s">
        <v>628</v>
      </c>
      <c r="CM1" s="179" t="s">
        <v>281</v>
      </c>
      <c r="CN1" s="179" t="s">
        <v>634</v>
      </c>
      <c r="CO1" s="179" t="s">
        <v>282</v>
      </c>
      <c r="CP1" s="179" t="s">
        <v>635</v>
      </c>
      <c r="CQ1" s="176" t="s">
        <v>286</v>
      </c>
      <c r="CR1" s="188" t="s">
        <v>287</v>
      </c>
      <c r="CS1" s="179" t="s">
        <v>636</v>
      </c>
      <c r="CT1" s="179" t="s">
        <v>637</v>
      </c>
      <c r="CU1" s="179" t="s">
        <v>639</v>
      </c>
      <c r="CV1" s="179" t="s">
        <v>288</v>
      </c>
      <c r="CW1" s="179" t="s">
        <v>641</v>
      </c>
      <c r="CX1" s="179" t="s">
        <v>643</v>
      </c>
      <c r="CY1" s="179" t="s">
        <v>645</v>
      </c>
      <c r="CZ1" s="179" t="s">
        <v>647</v>
      </c>
      <c r="DA1" s="179" t="s">
        <v>649</v>
      </c>
      <c r="DB1" s="179" t="s">
        <v>651</v>
      </c>
      <c r="DC1" s="188" t="s">
        <v>289</v>
      </c>
      <c r="DD1" s="179" t="s">
        <v>290</v>
      </c>
      <c r="DE1" s="179" t="s">
        <v>653</v>
      </c>
      <c r="DF1" s="179" t="s">
        <v>291</v>
      </c>
      <c r="DG1" s="179" t="s">
        <v>655</v>
      </c>
      <c r="DH1" s="179" t="s">
        <v>657</v>
      </c>
      <c r="DI1" s="179" t="s">
        <v>659</v>
      </c>
      <c r="DJ1" s="179" t="s">
        <v>661</v>
      </c>
      <c r="DK1" s="179" t="s">
        <v>663</v>
      </c>
      <c r="DL1" s="179" t="s">
        <v>665</v>
      </c>
      <c r="DM1" s="179" t="s">
        <v>667</v>
      </c>
      <c r="DN1" s="179" t="s">
        <v>292</v>
      </c>
      <c r="DO1" s="179" t="s">
        <v>669</v>
      </c>
      <c r="DP1" s="179" t="s">
        <v>671</v>
      </c>
      <c r="DQ1" s="179" t="s">
        <v>673</v>
      </c>
      <c r="DR1" s="188" t="s">
        <v>293</v>
      </c>
      <c r="DS1" s="179" t="s">
        <v>675</v>
      </c>
      <c r="DT1" s="179" t="s">
        <v>294</v>
      </c>
      <c r="DU1" s="179" t="s">
        <v>677</v>
      </c>
      <c r="DV1" s="179" t="s">
        <v>295</v>
      </c>
      <c r="DW1" s="179" t="s">
        <v>679</v>
      </c>
      <c r="DX1" s="179" t="s">
        <v>681</v>
      </c>
      <c r="DY1" s="179" t="s">
        <v>683</v>
      </c>
      <c r="DZ1" s="179" t="s">
        <v>685</v>
      </c>
      <c r="EA1" s="179" t="s">
        <v>687</v>
      </c>
      <c r="EB1" s="179" t="s">
        <v>689</v>
      </c>
      <c r="EC1" s="179" t="s">
        <v>691</v>
      </c>
      <c r="ED1" s="179" t="s">
        <v>693</v>
      </c>
      <c r="EE1" s="179" t="s">
        <v>695</v>
      </c>
      <c r="EF1" s="179" t="s">
        <v>697</v>
      </c>
      <c r="EG1" s="179" t="s">
        <v>699</v>
      </c>
      <c r="EH1" s="188" t="s">
        <v>296</v>
      </c>
      <c r="EI1" s="179" t="s">
        <v>701</v>
      </c>
      <c r="EJ1" s="179" t="s">
        <v>297</v>
      </c>
      <c r="EK1" s="179" t="s">
        <v>703</v>
      </c>
      <c r="EL1" s="179" t="s">
        <v>705</v>
      </c>
      <c r="EM1" s="179" t="s">
        <v>298</v>
      </c>
      <c r="EN1" s="179" t="s">
        <v>707</v>
      </c>
      <c r="EO1" s="179" t="s">
        <v>709</v>
      </c>
      <c r="EP1" s="179" t="s">
        <v>299</v>
      </c>
      <c r="EQ1" s="179" t="s">
        <v>711</v>
      </c>
      <c r="ER1" s="179" t="s">
        <v>713</v>
      </c>
      <c r="ES1" s="179" t="s">
        <v>715</v>
      </c>
      <c r="ET1" s="179" t="s">
        <v>300</v>
      </c>
      <c r="EU1" s="179" t="s">
        <v>717</v>
      </c>
      <c r="EV1" s="179" t="s">
        <v>719</v>
      </c>
      <c r="EW1" s="188" t="s">
        <v>301</v>
      </c>
      <c r="EX1" s="179" t="s">
        <v>302</v>
      </c>
      <c r="EY1" s="179" t="s">
        <v>721</v>
      </c>
      <c r="EZ1" s="179" t="s">
        <v>723</v>
      </c>
      <c r="FA1" s="179" t="s">
        <v>725</v>
      </c>
      <c r="FB1" s="179" t="s">
        <v>727</v>
      </c>
      <c r="FC1" s="179" t="s">
        <v>303</v>
      </c>
      <c r="FD1" s="179" t="s">
        <v>729</v>
      </c>
      <c r="FE1" s="179" t="s">
        <v>731</v>
      </c>
      <c r="FF1" s="179" t="s">
        <v>733</v>
      </c>
      <c r="FG1" s="179" t="s">
        <v>735</v>
      </c>
      <c r="FH1" s="179" t="s">
        <v>737</v>
      </c>
      <c r="FI1" s="179" t="s">
        <v>304</v>
      </c>
      <c r="FJ1" s="179" t="s">
        <v>740</v>
      </c>
      <c r="FK1" s="179" t="s">
        <v>305</v>
      </c>
      <c r="FL1" s="179" t="s">
        <v>743</v>
      </c>
      <c r="FM1" s="179" t="s">
        <v>744</v>
      </c>
      <c r="FN1" s="179" t="s">
        <v>746</v>
      </c>
      <c r="FO1" s="179" t="s">
        <v>306</v>
      </c>
      <c r="FP1" s="179" t="s">
        <v>749</v>
      </c>
      <c r="FQ1" s="179" t="s">
        <v>750</v>
      </c>
      <c r="FR1" s="179" t="s">
        <v>752</v>
      </c>
      <c r="FS1" s="179" t="s">
        <v>307</v>
      </c>
      <c r="FT1" s="179" t="s">
        <v>755</v>
      </c>
      <c r="FU1" s="179" t="s">
        <v>757</v>
      </c>
      <c r="FV1" s="179" t="s">
        <v>759</v>
      </c>
      <c r="FW1" s="188" t="s">
        <v>308</v>
      </c>
      <c r="FX1" s="188" t="s">
        <v>309</v>
      </c>
      <c r="FY1" s="179" t="s">
        <v>315</v>
      </c>
      <c r="FZ1" s="179" t="s">
        <v>761</v>
      </c>
      <c r="GA1" s="179" t="s">
        <v>763</v>
      </c>
      <c r="GB1" s="179" t="s">
        <v>765</v>
      </c>
      <c r="GC1" s="179" t="s">
        <v>767</v>
      </c>
      <c r="GD1" s="179" t="s">
        <v>769</v>
      </c>
      <c r="GE1" s="179" t="s">
        <v>771</v>
      </c>
      <c r="GF1" s="188" t="s">
        <v>310</v>
      </c>
      <c r="GG1" s="179" t="s">
        <v>316</v>
      </c>
      <c r="GH1" s="179" t="s">
        <v>773</v>
      </c>
      <c r="GI1" s="179" t="s">
        <v>775</v>
      </c>
      <c r="GJ1" s="179" t="s">
        <v>776</v>
      </c>
      <c r="GK1" s="179" t="s">
        <v>317</v>
      </c>
      <c r="GL1" s="179" t="s">
        <v>779</v>
      </c>
      <c r="GM1" s="179" t="s">
        <v>780</v>
      </c>
      <c r="GN1" s="188" t="s">
        <v>311</v>
      </c>
      <c r="GO1" s="179" t="s">
        <v>312</v>
      </c>
      <c r="GP1" s="179" t="s">
        <v>782</v>
      </c>
      <c r="GQ1" s="179" t="s">
        <v>784</v>
      </c>
      <c r="GR1" s="179" t="s">
        <v>786</v>
      </c>
      <c r="GS1" s="179" t="s">
        <v>788</v>
      </c>
      <c r="GT1" s="179" t="s">
        <v>790</v>
      </c>
      <c r="GU1" s="188" t="s">
        <v>313</v>
      </c>
      <c r="GV1" s="179" t="s">
        <v>314</v>
      </c>
      <c r="GW1" s="179" t="s">
        <v>792</v>
      </c>
      <c r="GX1" s="179" t="s">
        <v>794</v>
      </c>
      <c r="GY1" s="179" t="s">
        <v>796</v>
      </c>
      <c r="GZ1" s="179" t="s">
        <v>798</v>
      </c>
      <c r="HA1" s="179" t="s">
        <v>800</v>
      </c>
      <c r="HB1" s="179" t="s">
        <v>802</v>
      </c>
      <c r="HC1" s="176" t="s">
        <v>318</v>
      </c>
      <c r="HD1" s="188" t="s">
        <v>319</v>
      </c>
      <c r="HE1" s="179" t="s">
        <v>320</v>
      </c>
      <c r="HF1" s="179" t="s">
        <v>804</v>
      </c>
      <c r="HG1" s="179" t="s">
        <v>806</v>
      </c>
      <c r="HH1" s="179" t="s">
        <v>808</v>
      </c>
      <c r="HI1" s="179" t="s">
        <v>810</v>
      </c>
      <c r="HJ1" s="179" t="s">
        <v>321</v>
      </c>
      <c r="HK1" s="179" t="s">
        <v>813</v>
      </c>
      <c r="HL1" s="179" t="s">
        <v>338</v>
      </c>
      <c r="HM1" s="179" t="s">
        <v>851</v>
      </c>
      <c r="HN1" s="179" t="s">
        <v>853</v>
      </c>
      <c r="HO1" s="179" t="s">
        <v>855</v>
      </c>
      <c r="HP1" s="188" t="s">
        <v>322</v>
      </c>
      <c r="HQ1" s="179" t="s">
        <v>815</v>
      </c>
      <c r="HR1" s="179" t="s">
        <v>817</v>
      </c>
      <c r="HS1" s="179" t="s">
        <v>323</v>
      </c>
      <c r="HT1" s="179" t="s">
        <v>820</v>
      </c>
      <c r="HU1" s="179" t="s">
        <v>822</v>
      </c>
      <c r="HV1" s="179" t="s">
        <v>823</v>
      </c>
      <c r="HW1" s="179" t="s">
        <v>825</v>
      </c>
      <c r="HX1" s="188" t="s">
        <v>324</v>
      </c>
      <c r="HY1" s="179" t="s">
        <v>827</v>
      </c>
      <c r="HZ1" s="179" t="s">
        <v>829</v>
      </c>
      <c r="IA1" s="179" t="s">
        <v>831</v>
      </c>
      <c r="IB1" s="179" t="s">
        <v>325</v>
      </c>
      <c r="IC1" s="179" t="s">
        <v>833</v>
      </c>
      <c r="ID1" s="179" t="s">
        <v>835</v>
      </c>
      <c r="IE1" s="179" t="s">
        <v>326</v>
      </c>
      <c r="IF1" s="179" t="s">
        <v>837</v>
      </c>
      <c r="IG1" s="179" t="s">
        <v>839</v>
      </c>
      <c r="IH1" s="179" t="s">
        <v>327</v>
      </c>
      <c r="II1" s="179" t="s">
        <v>841</v>
      </c>
      <c r="IJ1" s="179" t="s">
        <v>843</v>
      </c>
      <c r="IK1" s="179" t="s">
        <v>845</v>
      </c>
      <c r="IL1" s="179" t="s">
        <v>847</v>
      </c>
      <c r="IM1" s="179" t="s">
        <v>328</v>
      </c>
      <c r="IN1" s="179" t="s">
        <v>849</v>
      </c>
      <c r="IO1" s="188" t="s">
        <v>329</v>
      </c>
      <c r="IP1" s="179" t="s">
        <v>857</v>
      </c>
      <c r="IQ1" s="179" t="s">
        <v>859</v>
      </c>
      <c r="IR1" s="179" t="s">
        <v>330</v>
      </c>
      <c r="IS1" s="179" t="s">
        <v>861</v>
      </c>
      <c r="IT1" s="179" t="s">
        <v>863</v>
      </c>
      <c r="IU1" s="179" t="s">
        <v>865</v>
      </c>
      <c r="IV1" s="188" t="s">
        <v>331</v>
      </c>
      <c r="IW1" s="179" t="s">
        <v>867</v>
      </c>
      <c r="IX1" s="179" t="s">
        <v>332</v>
      </c>
      <c r="IY1" s="179" t="s">
        <v>870</v>
      </c>
      <c r="IZ1" s="179" t="s">
        <v>872</v>
      </c>
      <c r="JA1" s="179" t="s">
        <v>874</v>
      </c>
      <c r="JB1" s="179" t="s">
        <v>876</v>
      </c>
      <c r="JC1" s="179" t="s">
        <v>878</v>
      </c>
      <c r="JD1" s="179" t="s">
        <v>880</v>
      </c>
      <c r="JE1" s="179" t="s">
        <v>333</v>
      </c>
      <c r="JF1" s="179" t="s">
        <v>883</v>
      </c>
      <c r="JG1" s="179" t="s">
        <v>885</v>
      </c>
      <c r="JH1" s="179" t="s">
        <v>887</v>
      </c>
      <c r="JI1" s="179" t="s">
        <v>889</v>
      </c>
      <c r="JJ1" s="179" t="s">
        <v>891</v>
      </c>
      <c r="JK1" s="179" t="s">
        <v>893</v>
      </c>
      <c r="JL1" s="179" t="s">
        <v>895</v>
      </c>
      <c r="JM1" s="179" t="s">
        <v>897</v>
      </c>
      <c r="JN1" s="179" t="s">
        <v>334</v>
      </c>
      <c r="JO1" s="179" t="s">
        <v>900</v>
      </c>
      <c r="JP1" s="179" t="s">
        <v>902</v>
      </c>
      <c r="JQ1" s="179" t="s">
        <v>904</v>
      </c>
      <c r="JR1" s="179" t="s">
        <v>906</v>
      </c>
      <c r="JS1" s="179" t="s">
        <v>907</v>
      </c>
      <c r="JT1" s="179" t="s">
        <v>909</v>
      </c>
      <c r="JU1" s="179" t="s">
        <v>911</v>
      </c>
      <c r="JV1" s="179" t="s">
        <v>913</v>
      </c>
      <c r="JW1" s="179" t="s">
        <v>915</v>
      </c>
      <c r="JX1" s="179" t="s">
        <v>917</v>
      </c>
      <c r="JY1" s="179" t="s">
        <v>919</v>
      </c>
      <c r="JZ1" s="179" t="s">
        <v>921</v>
      </c>
      <c r="KA1" s="179" t="s">
        <v>923</v>
      </c>
      <c r="KB1" s="179" t="s">
        <v>925</v>
      </c>
      <c r="KC1" s="179" t="s">
        <v>927</v>
      </c>
      <c r="KD1" s="179" t="s">
        <v>929</v>
      </c>
      <c r="KE1" s="179" t="s">
        <v>931</v>
      </c>
      <c r="KF1" s="179" t="s">
        <v>933</v>
      </c>
      <c r="KG1" s="179" t="s">
        <v>935</v>
      </c>
      <c r="KH1" s="179" t="s">
        <v>937</v>
      </c>
      <c r="KI1" s="179" t="s">
        <v>939</v>
      </c>
      <c r="KJ1" s="179" t="s">
        <v>941</v>
      </c>
      <c r="KK1" s="179" t="s">
        <v>943</v>
      </c>
      <c r="KL1" s="179" t="s">
        <v>945</v>
      </c>
      <c r="KM1" s="179" t="s">
        <v>947</v>
      </c>
      <c r="KN1" s="179" t="s">
        <v>949</v>
      </c>
      <c r="KO1" s="188" t="s">
        <v>335</v>
      </c>
      <c r="KP1" s="179" t="s">
        <v>951</v>
      </c>
      <c r="KQ1" s="179" t="s">
        <v>336</v>
      </c>
      <c r="KR1" s="179" t="s">
        <v>954</v>
      </c>
      <c r="KS1" s="179" t="s">
        <v>956</v>
      </c>
      <c r="KT1" s="179" t="s">
        <v>958</v>
      </c>
      <c r="KU1" s="179" t="s">
        <v>960</v>
      </c>
      <c r="KV1" s="179" t="s">
        <v>337</v>
      </c>
      <c r="KW1" s="179" t="s">
        <v>963</v>
      </c>
      <c r="KX1" s="179" t="s">
        <v>965</v>
      </c>
      <c r="KY1" s="179" t="s">
        <v>967</v>
      </c>
      <c r="KZ1" s="179" t="s">
        <v>969</v>
      </c>
      <c r="LA1" s="179" t="s">
        <v>971</v>
      </c>
      <c r="LB1" s="179" t="s">
        <v>973</v>
      </c>
      <c r="LC1" s="179" t="s">
        <v>975</v>
      </c>
      <c r="LD1" s="176" t="s">
        <v>339</v>
      </c>
      <c r="LE1" s="188" t="s">
        <v>340</v>
      </c>
      <c r="LF1" s="179" t="s">
        <v>341</v>
      </c>
      <c r="LG1" s="179" t="s">
        <v>355</v>
      </c>
      <c r="LH1" s="179" t="s">
        <v>977</v>
      </c>
      <c r="LI1" s="179" t="s">
        <v>979</v>
      </c>
      <c r="LJ1" s="179" t="s">
        <v>981</v>
      </c>
      <c r="LK1" s="179" t="s">
        <v>983</v>
      </c>
      <c r="LL1" s="179" t="s">
        <v>356</v>
      </c>
      <c r="LM1" s="179" t="s">
        <v>985</v>
      </c>
      <c r="LN1" s="179" t="s">
        <v>357</v>
      </c>
      <c r="LO1" s="179" t="s">
        <v>987</v>
      </c>
      <c r="LP1" s="179" t="s">
        <v>342</v>
      </c>
      <c r="LQ1" s="179" t="s">
        <v>989</v>
      </c>
      <c r="LR1" s="179" t="s">
        <v>358</v>
      </c>
      <c r="LS1" s="179" t="s">
        <v>991</v>
      </c>
      <c r="LT1" s="179" t="s">
        <v>993</v>
      </c>
      <c r="LU1" s="179" t="s">
        <v>359</v>
      </c>
      <c r="LV1" s="188" t="s">
        <v>343</v>
      </c>
      <c r="LW1" s="179" t="s">
        <v>344</v>
      </c>
      <c r="LX1" s="179" t="s">
        <v>995</v>
      </c>
      <c r="LY1" s="179" t="s">
        <v>997</v>
      </c>
      <c r="LZ1" s="179" t="s">
        <v>998</v>
      </c>
      <c r="MA1" s="179" t="s">
        <v>1000</v>
      </c>
      <c r="MB1" s="179" t="s">
        <v>1001</v>
      </c>
      <c r="MC1" s="179" t="s">
        <v>1003</v>
      </c>
      <c r="MD1" s="179" t="s">
        <v>1005</v>
      </c>
      <c r="ME1" s="179" t="s">
        <v>1007</v>
      </c>
      <c r="MF1" s="179" t="s">
        <v>1009</v>
      </c>
      <c r="MG1" s="179" t="s">
        <v>345</v>
      </c>
      <c r="MH1" s="179" t="s">
        <v>1012</v>
      </c>
      <c r="MI1" s="179" t="s">
        <v>1013</v>
      </c>
      <c r="MJ1" s="179" t="s">
        <v>1015</v>
      </c>
      <c r="MK1" s="179" t="s">
        <v>346</v>
      </c>
      <c r="ML1" s="179" t="s">
        <v>1018</v>
      </c>
      <c r="MM1" s="179" t="s">
        <v>1019</v>
      </c>
      <c r="MN1" s="179" t="s">
        <v>1021</v>
      </c>
      <c r="MO1" s="179" t="s">
        <v>1023</v>
      </c>
      <c r="MP1" s="179" t="s">
        <v>347</v>
      </c>
      <c r="MQ1" s="179" t="s">
        <v>1026</v>
      </c>
      <c r="MR1" s="179" t="s">
        <v>1028</v>
      </c>
      <c r="MS1" s="179" t="s">
        <v>1030</v>
      </c>
      <c r="MT1" s="179" t="s">
        <v>1032</v>
      </c>
      <c r="MU1" s="179" t="s">
        <v>348</v>
      </c>
      <c r="MV1" s="179" t="s">
        <v>1035</v>
      </c>
      <c r="MW1" s="179" t="s">
        <v>1037</v>
      </c>
      <c r="MX1" s="179" t="s">
        <v>1039</v>
      </c>
      <c r="MY1" s="179" t="s">
        <v>1041</v>
      </c>
      <c r="MZ1" s="179" t="s">
        <v>1043</v>
      </c>
      <c r="NA1" s="179" t="s">
        <v>1045</v>
      </c>
      <c r="NB1" s="179" t="s">
        <v>1047</v>
      </c>
      <c r="NC1" s="179" t="s">
        <v>1049</v>
      </c>
      <c r="ND1" s="179" t="s">
        <v>1051</v>
      </c>
      <c r="NE1" s="179" t="s">
        <v>1053</v>
      </c>
      <c r="NF1" s="179" t="s">
        <v>1055</v>
      </c>
      <c r="NG1" s="179" t="s">
        <v>1056</v>
      </c>
      <c r="NH1" s="188" t="s">
        <v>349</v>
      </c>
      <c r="NI1" s="179" t="s">
        <v>350</v>
      </c>
      <c r="NJ1" s="179" t="s">
        <v>1058</v>
      </c>
      <c r="NK1" s="179" t="s">
        <v>1060</v>
      </c>
      <c r="NL1" s="179" t="s">
        <v>1062</v>
      </c>
      <c r="NM1" s="179" t="s">
        <v>1064</v>
      </c>
      <c r="NN1" s="188" t="s">
        <v>351</v>
      </c>
      <c r="NO1" s="179" t="s">
        <v>352</v>
      </c>
      <c r="NP1" s="179" t="s">
        <v>1065</v>
      </c>
      <c r="NQ1" s="179" t="s">
        <v>353</v>
      </c>
      <c r="NR1" s="179" t="s">
        <v>1067</v>
      </c>
      <c r="NS1" s="179" t="s">
        <v>1069</v>
      </c>
      <c r="NT1" s="179" t="s">
        <v>354</v>
      </c>
      <c r="NU1" s="179" t="s">
        <v>1071</v>
      </c>
      <c r="NV1" s="176" t="s">
        <v>360</v>
      </c>
      <c r="NW1" s="188" t="s">
        <v>361</v>
      </c>
      <c r="NX1" s="179" t="s">
        <v>362</v>
      </c>
      <c r="NY1" s="179" t="s">
        <v>1074</v>
      </c>
      <c r="NZ1" s="179" t="s">
        <v>1076</v>
      </c>
      <c r="OA1" s="179" t="s">
        <v>363</v>
      </c>
      <c r="OB1" s="179" t="s">
        <v>373</v>
      </c>
      <c r="OC1" s="179" t="s">
        <v>1078</v>
      </c>
      <c r="OD1" s="179" t="s">
        <v>1080</v>
      </c>
      <c r="OE1" s="179" t="s">
        <v>1082</v>
      </c>
      <c r="OF1" s="179" t="s">
        <v>1084</v>
      </c>
      <c r="OG1" s="179" t="s">
        <v>1086</v>
      </c>
      <c r="OH1" s="179" t="s">
        <v>1088</v>
      </c>
      <c r="OI1" s="179" t="s">
        <v>1090</v>
      </c>
      <c r="OJ1" s="179" t="s">
        <v>1092</v>
      </c>
      <c r="OK1" s="179" t="s">
        <v>1094</v>
      </c>
      <c r="OL1" s="179" t="s">
        <v>1096</v>
      </c>
      <c r="OM1" s="179" t="s">
        <v>1098</v>
      </c>
      <c r="ON1" s="179" t="s">
        <v>1100</v>
      </c>
      <c r="OO1" s="179" t="s">
        <v>1102</v>
      </c>
      <c r="OP1" s="179" t="s">
        <v>1104</v>
      </c>
      <c r="OQ1" s="179" t="s">
        <v>1106</v>
      </c>
      <c r="OR1" s="179" t="s">
        <v>1108</v>
      </c>
      <c r="OS1" s="179" t="s">
        <v>1110</v>
      </c>
      <c r="OT1" s="179" t="s">
        <v>1112</v>
      </c>
      <c r="OU1" s="179" t="s">
        <v>1114</v>
      </c>
      <c r="OV1" s="179" t="s">
        <v>1116</v>
      </c>
      <c r="OW1" s="179" t="s">
        <v>1118</v>
      </c>
      <c r="OX1" s="179" t="s">
        <v>1120</v>
      </c>
      <c r="OY1" s="179" t="s">
        <v>374</v>
      </c>
      <c r="OZ1" s="179" t="s">
        <v>1123</v>
      </c>
      <c r="PA1" s="179" t="s">
        <v>1125</v>
      </c>
      <c r="PB1" s="179" t="s">
        <v>1126</v>
      </c>
      <c r="PC1" s="179" t="s">
        <v>1128</v>
      </c>
      <c r="PD1" s="179" t="s">
        <v>1130</v>
      </c>
      <c r="PE1" s="179" t="s">
        <v>1132</v>
      </c>
      <c r="PF1" s="179" t="s">
        <v>1134</v>
      </c>
      <c r="PG1" s="179" t="s">
        <v>1136</v>
      </c>
      <c r="PH1" s="179" t="s">
        <v>1138</v>
      </c>
      <c r="PI1" s="179" t="s">
        <v>1140</v>
      </c>
      <c r="PJ1" s="179" t="s">
        <v>1142</v>
      </c>
      <c r="PK1" s="179" t="s">
        <v>1144</v>
      </c>
      <c r="PL1" s="179" t="s">
        <v>1146</v>
      </c>
      <c r="PM1" s="179" t="s">
        <v>1148</v>
      </c>
      <c r="PN1" s="179" t="s">
        <v>1150</v>
      </c>
      <c r="PO1" s="179" t="s">
        <v>1152</v>
      </c>
      <c r="PP1" s="179" t="s">
        <v>1154</v>
      </c>
      <c r="PQ1" s="179" t="s">
        <v>1156</v>
      </c>
      <c r="PR1" s="179" t="s">
        <v>1158</v>
      </c>
      <c r="PS1" s="179" t="s">
        <v>1160</v>
      </c>
      <c r="PT1" s="179" t="s">
        <v>1162</v>
      </c>
      <c r="PU1" s="179" t="s">
        <v>1164</v>
      </c>
      <c r="PV1" s="179" t="s">
        <v>1166</v>
      </c>
      <c r="PW1" s="179" t="s">
        <v>1168</v>
      </c>
      <c r="PX1" s="179" t="s">
        <v>1170</v>
      </c>
      <c r="PY1" s="179" t="s">
        <v>1172</v>
      </c>
      <c r="PZ1" s="179" t="s">
        <v>364</v>
      </c>
      <c r="QA1" s="179" t="s">
        <v>1174</v>
      </c>
      <c r="QB1" s="179" t="s">
        <v>1176</v>
      </c>
      <c r="QC1" s="179" t="s">
        <v>1178</v>
      </c>
      <c r="QD1" s="179" t="s">
        <v>1180</v>
      </c>
      <c r="QE1" s="179" t="s">
        <v>1182</v>
      </c>
      <c r="QF1" s="188" t="s">
        <v>365</v>
      </c>
      <c r="QG1" s="179" t="s">
        <v>366</v>
      </c>
      <c r="QH1" s="179" t="s">
        <v>1184</v>
      </c>
      <c r="QI1" s="179" t="s">
        <v>1186</v>
      </c>
      <c r="QJ1" s="179" t="s">
        <v>1188</v>
      </c>
      <c r="QK1" s="179" t="s">
        <v>1190</v>
      </c>
      <c r="QL1" s="179" t="s">
        <v>1192</v>
      </c>
      <c r="QM1" s="179" t="s">
        <v>1194</v>
      </c>
      <c r="QN1" s="188" t="s">
        <v>367</v>
      </c>
      <c r="QO1" s="179" t="s">
        <v>1196</v>
      </c>
      <c r="QP1" s="179" t="s">
        <v>368</v>
      </c>
      <c r="QQ1" s="179" t="s">
        <v>375</v>
      </c>
      <c r="QR1" s="179" t="s">
        <v>1198</v>
      </c>
      <c r="QS1" s="179" t="s">
        <v>1200</v>
      </c>
      <c r="QT1" s="179" t="s">
        <v>1202</v>
      </c>
      <c r="QU1" s="179" t="s">
        <v>1204</v>
      </c>
      <c r="QV1" s="179" t="s">
        <v>1206</v>
      </c>
      <c r="QW1" s="179" t="s">
        <v>1208</v>
      </c>
      <c r="QX1" s="179" t="s">
        <v>1210</v>
      </c>
      <c r="QY1" s="179" t="s">
        <v>1212</v>
      </c>
      <c r="QZ1" s="179" t="s">
        <v>1214</v>
      </c>
      <c r="RA1" s="179" t="s">
        <v>1216</v>
      </c>
      <c r="RB1" s="179" t="s">
        <v>1218</v>
      </c>
      <c r="RC1" s="179" t="s">
        <v>1220</v>
      </c>
      <c r="RD1" s="179" t="s">
        <v>1222</v>
      </c>
      <c r="RE1" s="179" t="s">
        <v>1224</v>
      </c>
      <c r="RF1" s="188" t="s">
        <v>369</v>
      </c>
      <c r="RG1" s="179" t="s">
        <v>370</v>
      </c>
      <c r="RH1" s="179" t="s">
        <v>1226</v>
      </c>
      <c r="RI1" s="179" t="s">
        <v>1228</v>
      </c>
      <c r="RJ1" s="188" t="s">
        <v>371</v>
      </c>
      <c r="RK1" s="179" t="s">
        <v>372</v>
      </c>
      <c r="RL1" s="179" t="s">
        <v>1230</v>
      </c>
      <c r="RM1" s="179" t="s">
        <v>1231</v>
      </c>
      <c r="RN1" s="179" t="s">
        <v>1232</v>
      </c>
      <c r="RO1" s="179" t="s">
        <v>1233</v>
      </c>
      <c r="RP1" s="179" t="s">
        <v>1235</v>
      </c>
      <c r="RQ1" s="179" t="s">
        <v>1236</v>
      </c>
      <c r="RR1" s="179" t="s">
        <v>1238</v>
      </c>
      <c r="RS1" s="179" t="s">
        <v>1239</v>
      </c>
      <c r="RT1" s="176" t="s">
        <v>376</v>
      </c>
      <c r="RU1" s="188" t="s">
        <v>377</v>
      </c>
      <c r="RV1" s="179" t="s">
        <v>378</v>
      </c>
      <c r="RW1" s="179" t="s">
        <v>1241</v>
      </c>
      <c r="RX1" s="179" t="s">
        <v>1243</v>
      </c>
      <c r="RY1" s="179" t="s">
        <v>379</v>
      </c>
      <c r="RZ1" s="179" t="s">
        <v>1245</v>
      </c>
      <c r="SA1" s="179" t="s">
        <v>1247</v>
      </c>
      <c r="SB1" s="179" t="s">
        <v>1249</v>
      </c>
      <c r="SC1" s="179" t="s">
        <v>1251</v>
      </c>
      <c r="SD1" s="188" t="s">
        <v>380</v>
      </c>
      <c r="SE1" s="179" t="s">
        <v>381</v>
      </c>
      <c r="SF1" s="179" t="s">
        <v>1253</v>
      </c>
      <c r="SG1" s="179" t="s">
        <v>1255</v>
      </c>
      <c r="SH1" s="179" t="s">
        <v>1257</v>
      </c>
      <c r="SI1" s="179" t="s">
        <v>1259</v>
      </c>
      <c r="SJ1" s="179" t="s">
        <v>1261</v>
      </c>
      <c r="SK1" s="179" t="s">
        <v>1263</v>
      </c>
      <c r="SL1" s="179" t="s">
        <v>1265</v>
      </c>
      <c r="SM1" s="179" t="s">
        <v>1267</v>
      </c>
      <c r="SN1" s="179" t="s">
        <v>1269</v>
      </c>
      <c r="SO1" s="179" t="s">
        <v>1271</v>
      </c>
      <c r="SP1" s="179" t="s">
        <v>1273</v>
      </c>
      <c r="SQ1" s="179" t="s">
        <v>1275</v>
      </c>
      <c r="SR1" s="179" t="s">
        <v>1277</v>
      </c>
      <c r="SS1" s="179" t="s">
        <v>1279</v>
      </c>
      <c r="ST1" s="179" t="s">
        <v>1281</v>
      </c>
      <c r="SU1" s="176" t="s">
        <v>382</v>
      </c>
      <c r="SV1" s="188" t="s">
        <v>383</v>
      </c>
      <c r="SW1" s="179" t="s">
        <v>384</v>
      </c>
      <c r="SX1" s="179" t="s">
        <v>1283</v>
      </c>
      <c r="SY1" s="179" t="s">
        <v>1285</v>
      </c>
      <c r="SZ1" s="179" t="s">
        <v>1287</v>
      </c>
      <c r="TA1" s="179" t="s">
        <v>1289</v>
      </c>
      <c r="TB1" s="179" t="s">
        <v>1291</v>
      </c>
      <c r="TC1" s="179" t="s">
        <v>385</v>
      </c>
      <c r="TD1" s="179" t="s">
        <v>1293</v>
      </c>
      <c r="TE1" s="179" t="s">
        <v>1295</v>
      </c>
      <c r="TF1" s="179" t="s">
        <v>1297</v>
      </c>
      <c r="TG1" s="179" t="s">
        <v>1299</v>
      </c>
      <c r="TH1" s="179" t="s">
        <v>1301</v>
      </c>
      <c r="TI1" s="179" t="s">
        <v>1303</v>
      </c>
      <c r="TJ1" s="188" t="s">
        <v>386</v>
      </c>
      <c r="TK1" s="179" t="s">
        <v>387</v>
      </c>
      <c r="TL1" s="179" t="s">
        <v>388</v>
      </c>
      <c r="TM1" s="179" t="s">
        <v>1305</v>
      </c>
      <c r="TN1" s="179" t="s">
        <v>1307</v>
      </c>
      <c r="TO1" s="179" t="s">
        <v>1308</v>
      </c>
      <c r="TP1" s="179" t="s">
        <v>1310</v>
      </c>
      <c r="TQ1" s="179" t="s">
        <v>1312</v>
      </c>
      <c r="TR1" s="179" t="s">
        <v>1314</v>
      </c>
      <c r="TS1" s="179" t="s">
        <v>1316</v>
      </c>
      <c r="TT1" s="179" t="s">
        <v>1318</v>
      </c>
      <c r="TU1" s="179" t="s">
        <v>1320</v>
      </c>
      <c r="TV1" s="179" t="s">
        <v>1322</v>
      </c>
      <c r="TW1" s="179" t="s">
        <v>1324</v>
      </c>
      <c r="TX1" s="179" t="s">
        <v>1326</v>
      </c>
      <c r="TY1" s="179" t="s">
        <v>1328</v>
      </c>
      <c r="TZ1" s="179" t="s">
        <v>1330</v>
      </c>
      <c r="UA1" s="179" t="s">
        <v>1332</v>
      </c>
      <c r="UB1" s="179" t="s">
        <v>1334</v>
      </c>
      <c r="UC1" s="176" t="s">
        <v>1336</v>
      </c>
      <c r="UD1" s="179" t="s">
        <v>1338</v>
      </c>
      <c r="UE1" s="179" t="s">
        <v>1340</v>
      </c>
      <c r="UF1" s="179" t="s">
        <v>1342</v>
      </c>
      <c r="UG1" s="179" t="s">
        <v>1344</v>
      </c>
      <c r="UH1" s="179" t="s">
        <v>1346</v>
      </c>
      <c r="UI1" s="182"/>
    </row>
    <row r="2" spans="1:555" s="119" customFormat="1" ht="14.45" hidden="1" x14ac:dyDescent="0.3">
      <c r="A2" s="119" t="s">
        <v>1376</v>
      </c>
      <c r="B2" s="119" t="s">
        <v>1378</v>
      </c>
      <c r="C2" s="119" t="s">
        <v>482</v>
      </c>
      <c r="D2" s="119" t="s">
        <v>1377</v>
      </c>
      <c r="E2" s="119" t="s">
        <v>1379</v>
      </c>
      <c r="F2" s="119" t="s">
        <v>483</v>
      </c>
      <c r="G2" s="157" t="s">
        <v>1380</v>
      </c>
      <c r="H2" s="119" t="s">
        <v>1381</v>
      </c>
      <c r="I2" s="119" t="s">
        <v>1382</v>
      </c>
      <c r="J2" s="119" t="s">
        <v>1468</v>
      </c>
      <c r="K2" s="119" t="s">
        <v>1383</v>
      </c>
      <c r="L2" s="119" t="s">
        <v>1384</v>
      </c>
      <c r="M2" s="119" t="s">
        <v>1385</v>
      </c>
      <c r="N2" s="119" t="s">
        <v>1386</v>
      </c>
      <c r="O2" s="119" t="s">
        <v>1387</v>
      </c>
      <c r="R2" s="119" t="s">
        <v>137</v>
      </c>
      <c r="S2" s="119" t="s">
        <v>1467</v>
      </c>
      <c r="U2" s="119" t="s">
        <v>404</v>
      </c>
      <c r="V2" s="119" t="s">
        <v>422</v>
      </c>
      <c r="W2" s="119" t="s">
        <v>405</v>
      </c>
      <c r="X2" s="119" t="s">
        <v>406</v>
      </c>
      <c r="Y2" s="119" t="s">
        <v>407</v>
      </c>
      <c r="Z2" s="119" t="s">
        <v>408</v>
      </c>
      <c r="AA2" s="119" t="s">
        <v>409</v>
      </c>
      <c r="AB2" s="119" t="s">
        <v>410</v>
      </c>
      <c r="AC2" s="119" t="s">
        <v>411</v>
      </c>
      <c r="AD2" s="119" t="s">
        <v>412</v>
      </c>
      <c r="AE2" s="119" t="s">
        <v>413</v>
      </c>
      <c r="AF2" s="119" t="s">
        <v>414</v>
      </c>
      <c r="AH2" s="119" t="s">
        <v>431</v>
      </c>
      <c r="AI2" s="119" t="s">
        <v>432</v>
      </c>
      <c r="AJ2" s="119" t="s">
        <v>433</v>
      </c>
      <c r="AK2" s="119" t="s">
        <v>434</v>
      </c>
      <c r="AL2" s="119" t="s">
        <v>435</v>
      </c>
      <c r="AM2" s="119" t="s">
        <v>438</v>
      </c>
      <c r="AN2" s="119" t="s">
        <v>436</v>
      </c>
      <c r="AO2" s="119" t="s">
        <v>437</v>
      </c>
      <c r="AP2" s="119" t="s">
        <v>439</v>
      </c>
      <c r="AQ2" s="119" t="s">
        <v>440</v>
      </c>
      <c r="AR2" s="119" t="s">
        <v>441</v>
      </c>
      <c r="AS2" s="119" t="s">
        <v>442</v>
      </c>
      <c r="AT2" s="119" t="s">
        <v>443</v>
      </c>
      <c r="AU2" s="119" t="s">
        <v>444</v>
      </c>
      <c r="AV2" s="119" t="s">
        <v>445</v>
      </c>
      <c r="AW2" s="119" t="s">
        <v>446</v>
      </c>
      <c r="AX2" s="119" t="s">
        <v>447</v>
      </c>
      <c r="AY2" s="119" t="s">
        <v>448</v>
      </c>
      <c r="AZ2" s="119" t="s">
        <v>449</v>
      </c>
      <c r="BA2" s="119" t="s">
        <v>450</v>
      </c>
      <c r="BB2" s="119" t="s">
        <v>451</v>
      </c>
      <c r="BC2" s="119" t="s">
        <v>452</v>
      </c>
      <c r="BD2" s="119" t="s">
        <v>453</v>
      </c>
      <c r="BE2" s="119" t="s">
        <v>454</v>
      </c>
      <c r="BF2" s="119" t="s">
        <v>455</v>
      </c>
      <c r="BG2" s="119" t="s">
        <v>456</v>
      </c>
      <c r="BH2" s="119" t="s">
        <v>457</v>
      </c>
      <c r="BI2" s="119" t="s">
        <v>458</v>
      </c>
      <c r="BJ2" s="119" t="s">
        <v>459</v>
      </c>
      <c r="BK2" s="119" t="s">
        <v>460</v>
      </c>
      <c r="BL2" s="119" t="s">
        <v>461</v>
      </c>
      <c r="BM2" s="119" t="s">
        <v>462</v>
      </c>
      <c r="BN2" s="119" t="s">
        <v>463</v>
      </c>
      <c r="BO2" s="119" t="s">
        <v>464</v>
      </c>
      <c r="BP2" s="119" t="s">
        <v>465</v>
      </c>
      <c r="BQ2" s="119" t="s">
        <v>466</v>
      </c>
      <c r="BR2" s="119" t="s">
        <v>467</v>
      </c>
      <c r="BS2" s="119" t="s">
        <v>468</v>
      </c>
      <c r="BT2" s="119" t="s">
        <v>469</v>
      </c>
      <c r="BU2" s="119" t="s">
        <v>470</v>
      </c>
    </row>
    <row r="3" spans="1:555" ht="14.45" hidden="1" x14ac:dyDescent="0.3">
      <c r="AH3" s="82">
        <v>2500</v>
      </c>
      <c r="AI3" s="82">
        <v>1900</v>
      </c>
      <c r="AJ3" s="82">
        <v>1650</v>
      </c>
      <c r="AK3" s="82">
        <v>1580</v>
      </c>
      <c r="AL3" s="82">
        <v>2250</v>
      </c>
      <c r="AM3" s="82">
        <v>1650</v>
      </c>
      <c r="AN3" s="82">
        <v>1400</v>
      </c>
      <c r="AO3" s="82">
        <v>1340</v>
      </c>
      <c r="AP3" s="82">
        <v>2000</v>
      </c>
      <c r="AQ3" s="82">
        <v>1400</v>
      </c>
      <c r="AR3" s="82">
        <v>1150</v>
      </c>
      <c r="AS3" s="82">
        <v>1100</v>
      </c>
      <c r="AT3" s="82">
        <v>1750</v>
      </c>
      <c r="AU3" s="82">
        <v>1150</v>
      </c>
      <c r="AV3" s="82">
        <v>900</v>
      </c>
      <c r="AW3" s="82">
        <v>860</v>
      </c>
      <c r="AX3" s="82">
        <v>1200</v>
      </c>
      <c r="AY3" s="82">
        <v>900</v>
      </c>
      <c r="AZ3" s="82">
        <v>650</v>
      </c>
      <c r="BA3" s="82">
        <v>620</v>
      </c>
      <c r="BB3" s="82">
        <v>5355</v>
      </c>
      <c r="BC3" s="82">
        <v>4935</v>
      </c>
      <c r="BD3" s="82">
        <v>6300</v>
      </c>
      <c r="BE3" s="82">
        <v>5880</v>
      </c>
      <c r="BF3" s="82">
        <v>4725</v>
      </c>
      <c r="BG3" s="82">
        <v>4305</v>
      </c>
      <c r="BH3" s="82">
        <v>5670</v>
      </c>
      <c r="BI3" s="82">
        <v>5250</v>
      </c>
      <c r="BJ3" s="82">
        <v>4095</v>
      </c>
      <c r="BK3" s="82">
        <v>3780</v>
      </c>
      <c r="BL3" s="82">
        <v>5040</v>
      </c>
      <c r="BM3" s="82">
        <v>4620</v>
      </c>
      <c r="BN3" s="82">
        <v>3465</v>
      </c>
      <c r="BO3" s="82">
        <v>3150</v>
      </c>
      <c r="BP3" s="82">
        <v>4410</v>
      </c>
      <c r="BQ3" s="82">
        <v>4095</v>
      </c>
      <c r="BR3" s="82">
        <v>3045</v>
      </c>
      <c r="BS3" s="82">
        <v>2835</v>
      </c>
      <c r="BT3" s="82">
        <v>3885</v>
      </c>
      <c r="BU3" s="82">
        <v>3570</v>
      </c>
    </row>
    <row r="4" spans="1:555" thickBot="1" x14ac:dyDescent="0.35"/>
    <row r="5" spans="1:555" ht="26.45" thickBot="1" x14ac:dyDescent="0.35">
      <c r="C5" s="83" t="s">
        <v>398</v>
      </c>
      <c r="D5" s="196">
        <f>SUMIF(C:C,$C$10,D:D)</f>
        <v>1867000</v>
      </c>
    </row>
    <row r="6" spans="1:555" ht="14.45" x14ac:dyDescent="0.3">
      <c r="C6" s="104"/>
      <c r="D6" s="104"/>
      <c r="E6" s="104"/>
      <c r="F6" s="104"/>
      <c r="G6" s="74"/>
      <c r="H6" s="104"/>
      <c r="I6" s="104"/>
    </row>
    <row r="7" spans="1:555" ht="14.45" x14ac:dyDescent="0.3">
      <c r="C7" s="104"/>
      <c r="D7" s="104"/>
      <c r="E7" s="104"/>
      <c r="F7" s="104"/>
      <c r="G7" s="74"/>
      <c r="H7" s="104"/>
      <c r="I7" s="104"/>
    </row>
    <row r="8" spans="1:555" ht="14.45" x14ac:dyDescent="0.3">
      <c r="C8" s="104"/>
      <c r="D8" s="104"/>
      <c r="E8" s="104"/>
      <c r="F8" s="104"/>
      <c r="G8" s="74"/>
      <c r="H8" s="104"/>
      <c r="I8" s="104"/>
    </row>
    <row r="9" spans="1:555" thickBot="1" x14ac:dyDescent="0.35">
      <c r="C9" s="104"/>
      <c r="D9" s="104"/>
      <c r="E9" s="104"/>
      <c r="F9" s="104"/>
      <c r="G9" s="74"/>
      <c r="H9" s="104"/>
      <c r="I9" s="104"/>
    </row>
    <row r="10" spans="1:555" thickBot="1" x14ac:dyDescent="0.35">
      <c r="C10" s="154" t="s">
        <v>53</v>
      </c>
      <c r="D10" s="105">
        <f>SUM(F16:F19)</f>
        <v>1867000</v>
      </c>
      <c r="E10" s="558"/>
      <c r="F10" s="70"/>
      <c r="G10" s="75"/>
      <c r="H10" s="70"/>
      <c r="I10" s="70"/>
    </row>
    <row r="11" spans="1:555" x14ac:dyDescent="0.25">
      <c r="C11" s="70"/>
      <c r="D11" s="31"/>
      <c r="E11" s="90"/>
      <c r="F11" s="90"/>
      <c r="G11" s="90"/>
      <c r="H11" s="72"/>
      <c r="I11" s="72"/>
      <c r="J11" s="72"/>
      <c r="K11" s="109"/>
    </row>
    <row r="12" spans="1:555" ht="15.75" x14ac:dyDescent="0.25">
      <c r="B12" s="90"/>
      <c r="C12" s="294" t="s">
        <v>401</v>
      </c>
      <c r="D12" s="202" t="s">
        <v>2544</v>
      </c>
      <c r="E12" s="90"/>
      <c r="F12" s="90"/>
      <c r="G12" s="90"/>
      <c r="H12" s="72"/>
      <c r="I12" s="72"/>
      <c r="J12" s="72"/>
      <c r="K12" s="109"/>
    </row>
    <row r="13" spans="1:555" ht="18.75" x14ac:dyDescent="0.25">
      <c r="B13" s="90"/>
      <c r="C13" s="210"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E.S.'!$E:$F,2,FALSE),IFERROR(VLOOKUP(D12,[1]Posgrado!$E:$F,2,FALSE),IFERROR(VLOOKUP(D12,'Cultura de Innovación Insti...'!$E:$F,2,FALSE),VLOOKUP(D12,'Lo Esencial de la Reforma Univ.'!$E:$F,2,0)))))))))))))))</f>
        <v>Ejecutar el POA 2015 de la Comisión de Recursos Materiales en el marco del Plan de Mejoras</v>
      </c>
      <c r="D13" s="31"/>
      <c r="E13" s="90"/>
      <c r="F13" s="90"/>
      <c r="G13" s="90"/>
      <c r="H13" s="72"/>
      <c r="I13" s="72"/>
      <c r="J13" s="72"/>
      <c r="K13" s="109"/>
    </row>
    <row r="14" spans="1:555" ht="15.75" thickBot="1" x14ac:dyDescent="0.3">
      <c r="B14" s="90"/>
      <c r="E14" s="90"/>
      <c r="F14" s="90"/>
      <c r="G14" s="90"/>
      <c r="H14" s="72"/>
      <c r="I14" s="72"/>
      <c r="J14" s="72"/>
      <c r="K14" s="109"/>
    </row>
    <row r="15" spans="1:555" ht="30.75" thickBot="1" x14ac:dyDescent="0.3">
      <c r="C15" s="126" t="s">
        <v>44</v>
      </c>
      <c r="D15" s="131" t="s">
        <v>55</v>
      </c>
      <c r="E15" s="133" t="s">
        <v>57</v>
      </c>
      <c r="F15" s="132" t="s">
        <v>27</v>
      </c>
      <c r="G15" s="130" t="s">
        <v>139</v>
      </c>
      <c r="H15" s="133" t="s">
        <v>46</v>
      </c>
      <c r="I15" s="130" t="s">
        <v>140</v>
      </c>
      <c r="J15" s="130" t="s">
        <v>420</v>
      </c>
      <c r="K15" s="130" t="s">
        <v>421</v>
      </c>
      <c r="L15" s="130" t="s">
        <v>125</v>
      </c>
    </row>
    <row r="16" spans="1:555" ht="15.75" thickBot="1" x14ac:dyDescent="0.3">
      <c r="C16" s="138" t="s">
        <v>2701</v>
      </c>
      <c r="D16" s="155">
        <v>1</v>
      </c>
      <c r="E16" s="112">
        <v>616110</v>
      </c>
      <c r="F16" s="94">
        <f t="shared" ref="F16:F19" si="0">D16*E16</f>
        <v>616110</v>
      </c>
      <c r="G16" s="158" t="s">
        <v>1467</v>
      </c>
      <c r="H16" s="139" t="s">
        <v>352</v>
      </c>
      <c r="I16" s="127" t="str">
        <f>VLOOKUP(H16,Presupuesto!$B$11:$C$565,2,0)</f>
        <v>CONSTRUCCIONES ADICIONES Y MEJORA DE EDIF (47100-00)</v>
      </c>
      <c r="J16" s="220" t="s">
        <v>1383</v>
      </c>
      <c r="K16" s="95" t="s">
        <v>408</v>
      </c>
      <c r="L16" s="95"/>
    </row>
    <row r="17" spans="3:12" x14ac:dyDescent="0.25">
      <c r="C17" s="138" t="s">
        <v>2701</v>
      </c>
      <c r="D17" s="155">
        <v>1</v>
      </c>
      <c r="E17" s="112">
        <v>616110</v>
      </c>
      <c r="F17" s="94">
        <f t="shared" si="0"/>
        <v>616110</v>
      </c>
      <c r="G17" s="158" t="s">
        <v>1467</v>
      </c>
      <c r="H17" s="139" t="s">
        <v>352</v>
      </c>
      <c r="I17" s="127" t="str">
        <f>VLOOKUP(H17,Presupuesto!$B$11:$C$565,2,0)</f>
        <v>CONSTRUCCIONES ADICIONES Y MEJORA DE EDIF (47100-00)</v>
      </c>
      <c r="J17" s="95" t="str">
        <f t="shared" ref="J17:J19" si="1">$J$16</f>
        <v>Gestión Administrativa y  financiera en apoyo al Desarrollo Académico</v>
      </c>
      <c r="K17" s="95" t="s">
        <v>408</v>
      </c>
      <c r="L17" s="95"/>
    </row>
    <row r="18" spans="3:12" x14ac:dyDescent="0.25">
      <c r="C18" s="138" t="s">
        <v>2701</v>
      </c>
      <c r="D18" s="155">
        <v>1</v>
      </c>
      <c r="E18" s="120">
        <v>634780</v>
      </c>
      <c r="F18" s="94">
        <f t="shared" si="0"/>
        <v>634780</v>
      </c>
      <c r="G18" s="158" t="s">
        <v>1467</v>
      </c>
      <c r="H18" s="139" t="s">
        <v>352</v>
      </c>
      <c r="I18" s="127" t="str">
        <f>VLOOKUP(H18,Presupuesto!$B$11:$C$565,2,0)</f>
        <v>CONSTRUCCIONES ADICIONES Y MEJORA DE EDIF (47100-00)</v>
      </c>
      <c r="J18" s="95" t="str">
        <f t="shared" si="1"/>
        <v>Gestión Administrativa y  financiera en apoyo al Desarrollo Académico</v>
      </c>
      <c r="K18" s="95" t="s">
        <v>408</v>
      </c>
      <c r="L18" s="95"/>
    </row>
    <row r="19" spans="3:12" x14ac:dyDescent="0.25">
      <c r="C19" s="138"/>
      <c r="D19" s="155"/>
      <c r="E19" s="120"/>
      <c r="F19" s="94">
        <f t="shared" si="0"/>
        <v>0</v>
      </c>
      <c r="G19" s="158"/>
      <c r="H19" s="139">
        <v>42500</v>
      </c>
      <c r="I19" s="127" t="e">
        <f>VLOOKUP(H19,Presupuesto!$B$11:$C$565,2,0)</f>
        <v>#N/A</v>
      </c>
      <c r="J19" s="95" t="str">
        <f t="shared" si="1"/>
        <v>Gestión Administrativa y  financiera en apoyo al Desarrollo Académico</v>
      </c>
      <c r="K19" s="95" t="s">
        <v>408</v>
      </c>
      <c r="L19" s="95"/>
    </row>
    <row r="20" spans="3:12" x14ac:dyDescent="0.25">
      <c r="F20" s="87"/>
      <c r="G20" s="86"/>
      <c r="H20" s="87"/>
      <c r="I20" s="87"/>
    </row>
    <row r="25" spans="3:12" x14ac:dyDescent="0.25">
      <c r="C25" s="694"/>
    </row>
  </sheetData>
  <dataValidations count="5">
    <dataValidation type="list" allowBlank="1" showInputMessage="1" showErrorMessage="1" errorTitle="¡Ingreso Inválido!" error="Seleccione una opción de la lista." promptTitle="Tipo de Presupuesto" prompt="Seleccione una opción de la lista." sqref="G16:G19">
      <formula1>$R$2:$S$2</formula1>
    </dataValidation>
    <dataValidation type="list" allowBlank="1" showInputMessage="1" showErrorMessage="1" errorTitle="¡Ingreso Inválido!" error="Seleccione una opción de la lista" promptTitle="Mes Requerido" prompt="Seleccione el mes en el que requiere el recurso." sqref="K16:K19">
      <formula1>$U$2:$AF$2</formula1>
    </dataValidation>
    <dataValidation type="list" allowBlank="1" showInputMessage="1" showErrorMessage="1" errorTitle="¡Ingreso Inválido!" error="Seleccione una opción de la lista." promptTitle="Dimensión Estratégica" prompt="Seleccione una opción de la lista." sqref="J16:J19">
      <formula1>$A$2:$O$2</formula1>
    </dataValidation>
    <dataValidation type="list" allowBlank="1" showInputMessage="1" showErrorMessage="1" errorTitle="¡Ingreso Inválido!" error="Seleccione una opción de la lista." promptTitle="Proyecto" prompt="Seleccione una opción." sqref="L16:L19">
      <formula1>$M$2:$O$2</formula1>
    </dataValidation>
    <dataValidation type="list" allowBlank="1" showInputMessage="1" showErrorMessage="1" errorTitle="¡Ingreso Inválido!" error="Verifique el valor ingresado." promptTitle="Ingrese el Objeto de Gasto" prompt="Ingrese el Objeto de Gasto" sqref="H16:H19">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F17" sqref="F17"/>
    </sheetView>
  </sheetViews>
  <sheetFormatPr baseColWidth="10" defaultColWidth="11.5703125" defaultRowHeight="15" x14ac:dyDescent="0.25"/>
  <cols>
    <col min="1" max="1" width="3.85546875" style="82" customWidth="1"/>
    <col min="2" max="2" width="8.85546875" style="82" customWidth="1"/>
    <col min="3" max="3" width="53.42578125" style="82" customWidth="1"/>
    <col min="4" max="4" width="20.7109375" style="82" bestFit="1" customWidth="1"/>
    <col min="5" max="5" width="28.28515625" style="82" customWidth="1"/>
    <col min="6" max="6" width="21.85546875" style="82" customWidth="1"/>
    <col min="7" max="7" width="16.5703125" style="73" customWidth="1"/>
    <col min="8" max="8" width="14.28515625" style="82" customWidth="1"/>
    <col min="9" max="9" width="40.28515625" style="82" customWidth="1"/>
    <col min="10" max="10" width="28.140625" style="82" bestFit="1" customWidth="1"/>
    <col min="11" max="11" width="19.85546875" style="82" bestFit="1" customWidth="1"/>
    <col min="12" max="12" width="34.85546875" style="82" bestFit="1" customWidth="1"/>
    <col min="13" max="16384" width="11.5703125" style="82"/>
  </cols>
  <sheetData>
    <row r="1" spans="1:555" ht="25.9" hidden="1" x14ac:dyDescent="0.3">
      <c r="A1" s="185" t="s">
        <v>260</v>
      </c>
      <c r="B1" s="188" t="s">
        <v>261</v>
      </c>
      <c r="C1" s="179" t="s">
        <v>262</v>
      </c>
      <c r="D1" s="179" t="s">
        <v>508</v>
      </c>
      <c r="E1" s="179" t="s">
        <v>510</v>
      </c>
      <c r="F1" s="179" t="s">
        <v>512</v>
      </c>
      <c r="G1" s="179" t="s">
        <v>514</v>
      </c>
      <c r="H1" s="179" t="s">
        <v>516</v>
      </c>
      <c r="I1" s="179" t="s">
        <v>518</v>
      </c>
      <c r="J1" s="179" t="s">
        <v>263</v>
      </c>
      <c r="K1" s="179" t="s">
        <v>521</v>
      </c>
      <c r="L1" s="179" t="s">
        <v>264</v>
      </c>
      <c r="M1" s="179" t="s">
        <v>523</v>
      </c>
      <c r="N1" s="179" t="s">
        <v>525</v>
      </c>
      <c r="O1" s="179" t="s">
        <v>527</v>
      </c>
      <c r="P1" s="179" t="s">
        <v>265</v>
      </c>
      <c r="Q1" s="179" t="s">
        <v>528</v>
      </c>
      <c r="R1" s="179" t="s">
        <v>531</v>
      </c>
      <c r="S1" s="179" t="s">
        <v>266</v>
      </c>
      <c r="T1" s="179" t="s">
        <v>533</v>
      </c>
      <c r="U1" s="179" t="s">
        <v>267</v>
      </c>
      <c r="V1" s="179" t="s">
        <v>534</v>
      </c>
      <c r="W1" s="179" t="s">
        <v>535</v>
      </c>
      <c r="X1" s="179" t="s">
        <v>539</v>
      </c>
      <c r="Y1" s="179" t="s">
        <v>283</v>
      </c>
      <c r="Z1" s="179" t="s">
        <v>540</v>
      </c>
      <c r="AA1" s="179" t="s">
        <v>542</v>
      </c>
      <c r="AB1" s="179" t="s">
        <v>544</v>
      </c>
      <c r="AC1" s="179" t="s">
        <v>284</v>
      </c>
      <c r="AD1" s="179" t="s">
        <v>546</v>
      </c>
      <c r="AE1" s="179" t="s">
        <v>548</v>
      </c>
      <c r="AF1" s="179" t="s">
        <v>550</v>
      </c>
      <c r="AG1" s="179" t="s">
        <v>552</v>
      </c>
      <c r="AH1" s="179" t="s">
        <v>259</v>
      </c>
      <c r="AI1" s="179" t="s">
        <v>554</v>
      </c>
      <c r="AJ1" s="188" t="s">
        <v>268</v>
      </c>
      <c r="AK1" s="179" t="s">
        <v>556</v>
      </c>
      <c r="AL1" s="179" t="s">
        <v>269</v>
      </c>
      <c r="AM1" s="179" t="s">
        <v>558</v>
      </c>
      <c r="AN1" s="179" t="s">
        <v>560</v>
      </c>
      <c r="AO1" s="179" t="s">
        <v>270</v>
      </c>
      <c r="AP1" s="179" t="s">
        <v>562</v>
      </c>
      <c r="AQ1" s="179" t="s">
        <v>564</v>
      </c>
      <c r="AR1" s="179" t="s">
        <v>271</v>
      </c>
      <c r="AS1" s="179" t="s">
        <v>565</v>
      </c>
      <c r="AT1" s="179" t="s">
        <v>567</v>
      </c>
      <c r="AU1" s="179" t="s">
        <v>568</v>
      </c>
      <c r="AV1" s="179" t="s">
        <v>569</v>
      </c>
      <c r="AW1" s="179" t="s">
        <v>571</v>
      </c>
      <c r="AX1" s="179" t="s">
        <v>573</v>
      </c>
      <c r="AY1" s="179" t="s">
        <v>574</v>
      </c>
      <c r="AZ1" s="179" t="s">
        <v>272</v>
      </c>
      <c r="BA1" s="179" t="s">
        <v>576</v>
      </c>
      <c r="BB1" s="179" t="s">
        <v>578</v>
      </c>
      <c r="BC1" s="179" t="s">
        <v>580</v>
      </c>
      <c r="BD1" s="179" t="s">
        <v>582</v>
      </c>
      <c r="BE1" s="179" t="s">
        <v>584</v>
      </c>
      <c r="BF1" s="179" t="s">
        <v>586</v>
      </c>
      <c r="BG1" s="179" t="s">
        <v>588</v>
      </c>
      <c r="BH1" s="179" t="s">
        <v>590</v>
      </c>
      <c r="BI1" s="179" t="s">
        <v>285</v>
      </c>
      <c r="BJ1" s="179" t="s">
        <v>592</v>
      </c>
      <c r="BK1" s="179" t="s">
        <v>594</v>
      </c>
      <c r="BL1" s="179" t="s">
        <v>596</v>
      </c>
      <c r="BM1" s="179" t="s">
        <v>598</v>
      </c>
      <c r="BN1" s="179" t="s">
        <v>600</v>
      </c>
      <c r="BO1" s="179" t="s">
        <v>602</v>
      </c>
      <c r="BP1" s="179" t="s">
        <v>604</v>
      </c>
      <c r="BQ1" s="179" t="s">
        <v>606</v>
      </c>
      <c r="BR1" s="179" t="s">
        <v>608</v>
      </c>
      <c r="BS1" s="179" t="s">
        <v>610</v>
      </c>
      <c r="BT1" s="188" t="s">
        <v>273</v>
      </c>
      <c r="BU1" s="179" t="s">
        <v>274</v>
      </c>
      <c r="BV1" s="179" t="s">
        <v>612</v>
      </c>
      <c r="BW1" s="179" t="s">
        <v>275</v>
      </c>
      <c r="BX1" s="179" t="s">
        <v>614</v>
      </c>
      <c r="BY1" s="179" t="s">
        <v>616</v>
      </c>
      <c r="BZ1" s="188" t="s">
        <v>276</v>
      </c>
      <c r="CA1" s="179" t="s">
        <v>277</v>
      </c>
      <c r="CB1" s="179" t="s">
        <v>618</v>
      </c>
      <c r="CC1" s="179" t="s">
        <v>278</v>
      </c>
      <c r="CD1" s="179" t="s">
        <v>620</v>
      </c>
      <c r="CE1" s="179" t="s">
        <v>622</v>
      </c>
      <c r="CF1" s="179" t="s">
        <v>624</v>
      </c>
      <c r="CG1" s="188" t="s">
        <v>279</v>
      </c>
      <c r="CH1" s="179" t="s">
        <v>630</v>
      </c>
      <c r="CI1" s="179" t="s">
        <v>632</v>
      </c>
      <c r="CJ1" s="179" t="s">
        <v>280</v>
      </c>
      <c r="CK1" s="179" t="s">
        <v>626</v>
      </c>
      <c r="CL1" s="179" t="s">
        <v>628</v>
      </c>
      <c r="CM1" s="179" t="s">
        <v>281</v>
      </c>
      <c r="CN1" s="179" t="s">
        <v>634</v>
      </c>
      <c r="CO1" s="179" t="s">
        <v>282</v>
      </c>
      <c r="CP1" s="179" t="s">
        <v>635</v>
      </c>
      <c r="CQ1" s="176" t="s">
        <v>286</v>
      </c>
      <c r="CR1" s="188" t="s">
        <v>287</v>
      </c>
      <c r="CS1" s="179" t="s">
        <v>636</v>
      </c>
      <c r="CT1" s="179" t="s">
        <v>637</v>
      </c>
      <c r="CU1" s="179" t="s">
        <v>639</v>
      </c>
      <c r="CV1" s="179" t="s">
        <v>288</v>
      </c>
      <c r="CW1" s="179" t="s">
        <v>641</v>
      </c>
      <c r="CX1" s="179" t="s">
        <v>643</v>
      </c>
      <c r="CY1" s="179" t="s">
        <v>645</v>
      </c>
      <c r="CZ1" s="179" t="s">
        <v>647</v>
      </c>
      <c r="DA1" s="179" t="s">
        <v>649</v>
      </c>
      <c r="DB1" s="179" t="s">
        <v>651</v>
      </c>
      <c r="DC1" s="188" t="s">
        <v>289</v>
      </c>
      <c r="DD1" s="179" t="s">
        <v>290</v>
      </c>
      <c r="DE1" s="179" t="s">
        <v>653</v>
      </c>
      <c r="DF1" s="179" t="s">
        <v>291</v>
      </c>
      <c r="DG1" s="179" t="s">
        <v>655</v>
      </c>
      <c r="DH1" s="179" t="s">
        <v>657</v>
      </c>
      <c r="DI1" s="179" t="s">
        <v>659</v>
      </c>
      <c r="DJ1" s="179" t="s">
        <v>661</v>
      </c>
      <c r="DK1" s="179" t="s">
        <v>663</v>
      </c>
      <c r="DL1" s="179" t="s">
        <v>665</v>
      </c>
      <c r="DM1" s="179" t="s">
        <v>667</v>
      </c>
      <c r="DN1" s="179" t="s">
        <v>292</v>
      </c>
      <c r="DO1" s="179" t="s">
        <v>669</v>
      </c>
      <c r="DP1" s="179" t="s">
        <v>671</v>
      </c>
      <c r="DQ1" s="179" t="s">
        <v>673</v>
      </c>
      <c r="DR1" s="188" t="s">
        <v>293</v>
      </c>
      <c r="DS1" s="179" t="s">
        <v>675</v>
      </c>
      <c r="DT1" s="179" t="s">
        <v>294</v>
      </c>
      <c r="DU1" s="179" t="s">
        <v>677</v>
      </c>
      <c r="DV1" s="179" t="s">
        <v>295</v>
      </c>
      <c r="DW1" s="179" t="s">
        <v>679</v>
      </c>
      <c r="DX1" s="179" t="s">
        <v>681</v>
      </c>
      <c r="DY1" s="179" t="s">
        <v>683</v>
      </c>
      <c r="DZ1" s="179" t="s">
        <v>685</v>
      </c>
      <c r="EA1" s="179" t="s">
        <v>687</v>
      </c>
      <c r="EB1" s="179" t="s">
        <v>689</v>
      </c>
      <c r="EC1" s="179" t="s">
        <v>691</v>
      </c>
      <c r="ED1" s="179" t="s">
        <v>693</v>
      </c>
      <c r="EE1" s="179" t="s">
        <v>695</v>
      </c>
      <c r="EF1" s="179" t="s">
        <v>697</v>
      </c>
      <c r="EG1" s="179" t="s">
        <v>699</v>
      </c>
      <c r="EH1" s="188" t="s">
        <v>296</v>
      </c>
      <c r="EI1" s="179" t="s">
        <v>701</v>
      </c>
      <c r="EJ1" s="179" t="s">
        <v>297</v>
      </c>
      <c r="EK1" s="179" t="s">
        <v>703</v>
      </c>
      <c r="EL1" s="179" t="s">
        <v>705</v>
      </c>
      <c r="EM1" s="179" t="s">
        <v>298</v>
      </c>
      <c r="EN1" s="179" t="s">
        <v>707</v>
      </c>
      <c r="EO1" s="179" t="s">
        <v>709</v>
      </c>
      <c r="EP1" s="179" t="s">
        <v>299</v>
      </c>
      <c r="EQ1" s="179" t="s">
        <v>711</v>
      </c>
      <c r="ER1" s="179" t="s">
        <v>713</v>
      </c>
      <c r="ES1" s="179" t="s">
        <v>715</v>
      </c>
      <c r="ET1" s="179" t="s">
        <v>300</v>
      </c>
      <c r="EU1" s="179" t="s">
        <v>717</v>
      </c>
      <c r="EV1" s="179" t="s">
        <v>719</v>
      </c>
      <c r="EW1" s="188" t="s">
        <v>301</v>
      </c>
      <c r="EX1" s="179" t="s">
        <v>302</v>
      </c>
      <c r="EY1" s="179" t="s">
        <v>721</v>
      </c>
      <c r="EZ1" s="179" t="s">
        <v>723</v>
      </c>
      <c r="FA1" s="179" t="s">
        <v>725</v>
      </c>
      <c r="FB1" s="179" t="s">
        <v>727</v>
      </c>
      <c r="FC1" s="179" t="s">
        <v>303</v>
      </c>
      <c r="FD1" s="179" t="s">
        <v>729</v>
      </c>
      <c r="FE1" s="179" t="s">
        <v>731</v>
      </c>
      <c r="FF1" s="179" t="s">
        <v>733</v>
      </c>
      <c r="FG1" s="179" t="s">
        <v>735</v>
      </c>
      <c r="FH1" s="179" t="s">
        <v>737</v>
      </c>
      <c r="FI1" s="179" t="s">
        <v>304</v>
      </c>
      <c r="FJ1" s="179" t="s">
        <v>740</v>
      </c>
      <c r="FK1" s="179" t="s">
        <v>305</v>
      </c>
      <c r="FL1" s="179" t="s">
        <v>743</v>
      </c>
      <c r="FM1" s="179" t="s">
        <v>744</v>
      </c>
      <c r="FN1" s="179" t="s">
        <v>746</v>
      </c>
      <c r="FO1" s="179" t="s">
        <v>306</v>
      </c>
      <c r="FP1" s="179" t="s">
        <v>749</v>
      </c>
      <c r="FQ1" s="179" t="s">
        <v>750</v>
      </c>
      <c r="FR1" s="179" t="s">
        <v>752</v>
      </c>
      <c r="FS1" s="179" t="s">
        <v>307</v>
      </c>
      <c r="FT1" s="179" t="s">
        <v>755</v>
      </c>
      <c r="FU1" s="179" t="s">
        <v>757</v>
      </c>
      <c r="FV1" s="179" t="s">
        <v>759</v>
      </c>
      <c r="FW1" s="188" t="s">
        <v>308</v>
      </c>
      <c r="FX1" s="188" t="s">
        <v>309</v>
      </c>
      <c r="FY1" s="179" t="s">
        <v>315</v>
      </c>
      <c r="FZ1" s="179" t="s">
        <v>761</v>
      </c>
      <c r="GA1" s="179" t="s">
        <v>763</v>
      </c>
      <c r="GB1" s="179" t="s">
        <v>765</v>
      </c>
      <c r="GC1" s="179" t="s">
        <v>767</v>
      </c>
      <c r="GD1" s="179" t="s">
        <v>769</v>
      </c>
      <c r="GE1" s="179" t="s">
        <v>771</v>
      </c>
      <c r="GF1" s="188" t="s">
        <v>310</v>
      </c>
      <c r="GG1" s="179" t="s">
        <v>316</v>
      </c>
      <c r="GH1" s="179" t="s">
        <v>773</v>
      </c>
      <c r="GI1" s="179" t="s">
        <v>775</v>
      </c>
      <c r="GJ1" s="179" t="s">
        <v>776</v>
      </c>
      <c r="GK1" s="179" t="s">
        <v>317</v>
      </c>
      <c r="GL1" s="179" t="s">
        <v>779</v>
      </c>
      <c r="GM1" s="179" t="s">
        <v>780</v>
      </c>
      <c r="GN1" s="188" t="s">
        <v>311</v>
      </c>
      <c r="GO1" s="179" t="s">
        <v>312</v>
      </c>
      <c r="GP1" s="179" t="s">
        <v>782</v>
      </c>
      <c r="GQ1" s="179" t="s">
        <v>784</v>
      </c>
      <c r="GR1" s="179" t="s">
        <v>786</v>
      </c>
      <c r="GS1" s="179" t="s">
        <v>788</v>
      </c>
      <c r="GT1" s="179" t="s">
        <v>790</v>
      </c>
      <c r="GU1" s="188" t="s">
        <v>313</v>
      </c>
      <c r="GV1" s="179" t="s">
        <v>314</v>
      </c>
      <c r="GW1" s="179" t="s">
        <v>792</v>
      </c>
      <c r="GX1" s="179" t="s">
        <v>794</v>
      </c>
      <c r="GY1" s="179" t="s">
        <v>796</v>
      </c>
      <c r="GZ1" s="179" t="s">
        <v>798</v>
      </c>
      <c r="HA1" s="179" t="s">
        <v>800</v>
      </c>
      <c r="HB1" s="179" t="s">
        <v>802</v>
      </c>
      <c r="HC1" s="176" t="s">
        <v>318</v>
      </c>
      <c r="HD1" s="188" t="s">
        <v>319</v>
      </c>
      <c r="HE1" s="179" t="s">
        <v>320</v>
      </c>
      <c r="HF1" s="179" t="s">
        <v>804</v>
      </c>
      <c r="HG1" s="179" t="s">
        <v>806</v>
      </c>
      <c r="HH1" s="179" t="s">
        <v>808</v>
      </c>
      <c r="HI1" s="179" t="s">
        <v>810</v>
      </c>
      <c r="HJ1" s="179" t="s">
        <v>321</v>
      </c>
      <c r="HK1" s="179" t="s">
        <v>813</v>
      </c>
      <c r="HL1" s="179" t="s">
        <v>338</v>
      </c>
      <c r="HM1" s="179" t="s">
        <v>851</v>
      </c>
      <c r="HN1" s="179" t="s">
        <v>853</v>
      </c>
      <c r="HO1" s="179" t="s">
        <v>855</v>
      </c>
      <c r="HP1" s="188" t="s">
        <v>322</v>
      </c>
      <c r="HQ1" s="179" t="s">
        <v>815</v>
      </c>
      <c r="HR1" s="179" t="s">
        <v>817</v>
      </c>
      <c r="HS1" s="179" t="s">
        <v>323</v>
      </c>
      <c r="HT1" s="179" t="s">
        <v>820</v>
      </c>
      <c r="HU1" s="179" t="s">
        <v>822</v>
      </c>
      <c r="HV1" s="179" t="s">
        <v>823</v>
      </c>
      <c r="HW1" s="179" t="s">
        <v>825</v>
      </c>
      <c r="HX1" s="188" t="s">
        <v>324</v>
      </c>
      <c r="HY1" s="179" t="s">
        <v>827</v>
      </c>
      <c r="HZ1" s="179" t="s">
        <v>829</v>
      </c>
      <c r="IA1" s="179" t="s">
        <v>831</v>
      </c>
      <c r="IB1" s="179" t="s">
        <v>325</v>
      </c>
      <c r="IC1" s="179" t="s">
        <v>833</v>
      </c>
      <c r="ID1" s="179" t="s">
        <v>835</v>
      </c>
      <c r="IE1" s="179" t="s">
        <v>326</v>
      </c>
      <c r="IF1" s="179" t="s">
        <v>837</v>
      </c>
      <c r="IG1" s="179" t="s">
        <v>839</v>
      </c>
      <c r="IH1" s="179" t="s">
        <v>327</v>
      </c>
      <c r="II1" s="179" t="s">
        <v>841</v>
      </c>
      <c r="IJ1" s="179" t="s">
        <v>843</v>
      </c>
      <c r="IK1" s="179" t="s">
        <v>845</v>
      </c>
      <c r="IL1" s="179" t="s">
        <v>847</v>
      </c>
      <c r="IM1" s="179" t="s">
        <v>328</v>
      </c>
      <c r="IN1" s="179" t="s">
        <v>849</v>
      </c>
      <c r="IO1" s="188" t="s">
        <v>329</v>
      </c>
      <c r="IP1" s="179" t="s">
        <v>857</v>
      </c>
      <c r="IQ1" s="179" t="s">
        <v>859</v>
      </c>
      <c r="IR1" s="179" t="s">
        <v>330</v>
      </c>
      <c r="IS1" s="179" t="s">
        <v>861</v>
      </c>
      <c r="IT1" s="179" t="s">
        <v>863</v>
      </c>
      <c r="IU1" s="179" t="s">
        <v>865</v>
      </c>
      <c r="IV1" s="188" t="s">
        <v>331</v>
      </c>
      <c r="IW1" s="179" t="s">
        <v>867</v>
      </c>
      <c r="IX1" s="179" t="s">
        <v>332</v>
      </c>
      <c r="IY1" s="179" t="s">
        <v>870</v>
      </c>
      <c r="IZ1" s="179" t="s">
        <v>872</v>
      </c>
      <c r="JA1" s="179" t="s">
        <v>874</v>
      </c>
      <c r="JB1" s="179" t="s">
        <v>876</v>
      </c>
      <c r="JC1" s="179" t="s">
        <v>878</v>
      </c>
      <c r="JD1" s="179" t="s">
        <v>880</v>
      </c>
      <c r="JE1" s="179" t="s">
        <v>333</v>
      </c>
      <c r="JF1" s="179" t="s">
        <v>883</v>
      </c>
      <c r="JG1" s="179" t="s">
        <v>885</v>
      </c>
      <c r="JH1" s="179" t="s">
        <v>887</v>
      </c>
      <c r="JI1" s="179" t="s">
        <v>889</v>
      </c>
      <c r="JJ1" s="179" t="s">
        <v>891</v>
      </c>
      <c r="JK1" s="179" t="s">
        <v>893</v>
      </c>
      <c r="JL1" s="179" t="s">
        <v>895</v>
      </c>
      <c r="JM1" s="179" t="s">
        <v>897</v>
      </c>
      <c r="JN1" s="179" t="s">
        <v>334</v>
      </c>
      <c r="JO1" s="179" t="s">
        <v>900</v>
      </c>
      <c r="JP1" s="179" t="s">
        <v>902</v>
      </c>
      <c r="JQ1" s="179" t="s">
        <v>904</v>
      </c>
      <c r="JR1" s="179" t="s">
        <v>906</v>
      </c>
      <c r="JS1" s="179" t="s">
        <v>907</v>
      </c>
      <c r="JT1" s="179" t="s">
        <v>909</v>
      </c>
      <c r="JU1" s="179" t="s">
        <v>911</v>
      </c>
      <c r="JV1" s="179" t="s">
        <v>913</v>
      </c>
      <c r="JW1" s="179" t="s">
        <v>915</v>
      </c>
      <c r="JX1" s="179" t="s">
        <v>917</v>
      </c>
      <c r="JY1" s="179" t="s">
        <v>919</v>
      </c>
      <c r="JZ1" s="179" t="s">
        <v>921</v>
      </c>
      <c r="KA1" s="179" t="s">
        <v>923</v>
      </c>
      <c r="KB1" s="179" t="s">
        <v>925</v>
      </c>
      <c r="KC1" s="179" t="s">
        <v>927</v>
      </c>
      <c r="KD1" s="179" t="s">
        <v>929</v>
      </c>
      <c r="KE1" s="179" t="s">
        <v>931</v>
      </c>
      <c r="KF1" s="179" t="s">
        <v>933</v>
      </c>
      <c r="KG1" s="179" t="s">
        <v>935</v>
      </c>
      <c r="KH1" s="179" t="s">
        <v>937</v>
      </c>
      <c r="KI1" s="179" t="s">
        <v>939</v>
      </c>
      <c r="KJ1" s="179" t="s">
        <v>941</v>
      </c>
      <c r="KK1" s="179" t="s">
        <v>943</v>
      </c>
      <c r="KL1" s="179" t="s">
        <v>945</v>
      </c>
      <c r="KM1" s="179" t="s">
        <v>947</v>
      </c>
      <c r="KN1" s="179" t="s">
        <v>949</v>
      </c>
      <c r="KO1" s="188" t="s">
        <v>335</v>
      </c>
      <c r="KP1" s="179" t="s">
        <v>951</v>
      </c>
      <c r="KQ1" s="179" t="s">
        <v>336</v>
      </c>
      <c r="KR1" s="179" t="s">
        <v>954</v>
      </c>
      <c r="KS1" s="179" t="s">
        <v>956</v>
      </c>
      <c r="KT1" s="179" t="s">
        <v>958</v>
      </c>
      <c r="KU1" s="179" t="s">
        <v>960</v>
      </c>
      <c r="KV1" s="179" t="s">
        <v>337</v>
      </c>
      <c r="KW1" s="179" t="s">
        <v>963</v>
      </c>
      <c r="KX1" s="179" t="s">
        <v>965</v>
      </c>
      <c r="KY1" s="179" t="s">
        <v>967</v>
      </c>
      <c r="KZ1" s="179" t="s">
        <v>969</v>
      </c>
      <c r="LA1" s="179" t="s">
        <v>971</v>
      </c>
      <c r="LB1" s="179" t="s">
        <v>973</v>
      </c>
      <c r="LC1" s="179" t="s">
        <v>975</v>
      </c>
      <c r="LD1" s="176" t="s">
        <v>339</v>
      </c>
      <c r="LE1" s="188" t="s">
        <v>340</v>
      </c>
      <c r="LF1" s="179" t="s">
        <v>341</v>
      </c>
      <c r="LG1" s="179" t="s">
        <v>355</v>
      </c>
      <c r="LH1" s="179" t="s">
        <v>977</v>
      </c>
      <c r="LI1" s="179" t="s">
        <v>979</v>
      </c>
      <c r="LJ1" s="179" t="s">
        <v>981</v>
      </c>
      <c r="LK1" s="179" t="s">
        <v>983</v>
      </c>
      <c r="LL1" s="179" t="s">
        <v>356</v>
      </c>
      <c r="LM1" s="179" t="s">
        <v>985</v>
      </c>
      <c r="LN1" s="179" t="s">
        <v>357</v>
      </c>
      <c r="LO1" s="179" t="s">
        <v>987</v>
      </c>
      <c r="LP1" s="179" t="s">
        <v>342</v>
      </c>
      <c r="LQ1" s="179" t="s">
        <v>989</v>
      </c>
      <c r="LR1" s="179" t="s">
        <v>358</v>
      </c>
      <c r="LS1" s="179" t="s">
        <v>991</v>
      </c>
      <c r="LT1" s="179" t="s">
        <v>993</v>
      </c>
      <c r="LU1" s="179" t="s">
        <v>359</v>
      </c>
      <c r="LV1" s="188" t="s">
        <v>343</v>
      </c>
      <c r="LW1" s="179" t="s">
        <v>344</v>
      </c>
      <c r="LX1" s="179" t="s">
        <v>995</v>
      </c>
      <c r="LY1" s="179" t="s">
        <v>997</v>
      </c>
      <c r="LZ1" s="179" t="s">
        <v>998</v>
      </c>
      <c r="MA1" s="179" t="s">
        <v>1000</v>
      </c>
      <c r="MB1" s="179" t="s">
        <v>1001</v>
      </c>
      <c r="MC1" s="179" t="s">
        <v>1003</v>
      </c>
      <c r="MD1" s="179" t="s">
        <v>1005</v>
      </c>
      <c r="ME1" s="179" t="s">
        <v>1007</v>
      </c>
      <c r="MF1" s="179" t="s">
        <v>1009</v>
      </c>
      <c r="MG1" s="179" t="s">
        <v>345</v>
      </c>
      <c r="MH1" s="179" t="s">
        <v>1012</v>
      </c>
      <c r="MI1" s="179" t="s">
        <v>1013</v>
      </c>
      <c r="MJ1" s="179" t="s">
        <v>1015</v>
      </c>
      <c r="MK1" s="179" t="s">
        <v>346</v>
      </c>
      <c r="ML1" s="179" t="s">
        <v>1018</v>
      </c>
      <c r="MM1" s="179" t="s">
        <v>1019</v>
      </c>
      <c r="MN1" s="179" t="s">
        <v>1021</v>
      </c>
      <c r="MO1" s="179" t="s">
        <v>1023</v>
      </c>
      <c r="MP1" s="179" t="s">
        <v>347</v>
      </c>
      <c r="MQ1" s="179" t="s">
        <v>1026</v>
      </c>
      <c r="MR1" s="179" t="s">
        <v>1028</v>
      </c>
      <c r="MS1" s="179" t="s">
        <v>1030</v>
      </c>
      <c r="MT1" s="179" t="s">
        <v>1032</v>
      </c>
      <c r="MU1" s="179" t="s">
        <v>348</v>
      </c>
      <c r="MV1" s="179" t="s">
        <v>1035</v>
      </c>
      <c r="MW1" s="179" t="s">
        <v>1037</v>
      </c>
      <c r="MX1" s="179" t="s">
        <v>1039</v>
      </c>
      <c r="MY1" s="179" t="s">
        <v>1041</v>
      </c>
      <c r="MZ1" s="179" t="s">
        <v>1043</v>
      </c>
      <c r="NA1" s="179" t="s">
        <v>1045</v>
      </c>
      <c r="NB1" s="179" t="s">
        <v>1047</v>
      </c>
      <c r="NC1" s="179" t="s">
        <v>1049</v>
      </c>
      <c r="ND1" s="179" t="s">
        <v>1051</v>
      </c>
      <c r="NE1" s="179" t="s">
        <v>1053</v>
      </c>
      <c r="NF1" s="179" t="s">
        <v>1055</v>
      </c>
      <c r="NG1" s="179" t="s">
        <v>1056</v>
      </c>
      <c r="NH1" s="188" t="s">
        <v>349</v>
      </c>
      <c r="NI1" s="179" t="s">
        <v>350</v>
      </c>
      <c r="NJ1" s="179" t="s">
        <v>1058</v>
      </c>
      <c r="NK1" s="179" t="s">
        <v>1060</v>
      </c>
      <c r="NL1" s="179" t="s">
        <v>1062</v>
      </c>
      <c r="NM1" s="179" t="s">
        <v>1064</v>
      </c>
      <c r="NN1" s="188" t="s">
        <v>351</v>
      </c>
      <c r="NO1" s="179" t="s">
        <v>352</v>
      </c>
      <c r="NP1" s="179" t="s">
        <v>1065</v>
      </c>
      <c r="NQ1" s="179" t="s">
        <v>353</v>
      </c>
      <c r="NR1" s="179" t="s">
        <v>1067</v>
      </c>
      <c r="NS1" s="179" t="s">
        <v>1069</v>
      </c>
      <c r="NT1" s="179" t="s">
        <v>354</v>
      </c>
      <c r="NU1" s="179" t="s">
        <v>1071</v>
      </c>
      <c r="NV1" s="176" t="s">
        <v>360</v>
      </c>
      <c r="NW1" s="188" t="s">
        <v>361</v>
      </c>
      <c r="NX1" s="179" t="s">
        <v>362</v>
      </c>
      <c r="NY1" s="179" t="s">
        <v>1074</v>
      </c>
      <c r="NZ1" s="179" t="s">
        <v>1076</v>
      </c>
      <c r="OA1" s="179" t="s">
        <v>363</v>
      </c>
      <c r="OB1" s="179" t="s">
        <v>373</v>
      </c>
      <c r="OC1" s="179" t="s">
        <v>1078</v>
      </c>
      <c r="OD1" s="179" t="s">
        <v>1080</v>
      </c>
      <c r="OE1" s="179" t="s">
        <v>1082</v>
      </c>
      <c r="OF1" s="179" t="s">
        <v>1084</v>
      </c>
      <c r="OG1" s="179" t="s">
        <v>1086</v>
      </c>
      <c r="OH1" s="179" t="s">
        <v>1088</v>
      </c>
      <c r="OI1" s="179" t="s">
        <v>1090</v>
      </c>
      <c r="OJ1" s="179" t="s">
        <v>1092</v>
      </c>
      <c r="OK1" s="179" t="s">
        <v>1094</v>
      </c>
      <c r="OL1" s="179" t="s">
        <v>1096</v>
      </c>
      <c r="OM1" s="179" t="s">
        <v>1098</v>
      </c>
      <c r="ON1" s="179" t="s">
        <v>1100</v>
      </c>
      <c r="OO1" s="179" t="s">
        <v>1102</v>
      </c>
      <c r="OP1" s="179" t="s">
        <v>1104</v>
      </c>
      <c r="OQ1" s="179" t="s">
        <v>1106</v>
      </c>
      <c r="OR1" s="179" t="s">
        <v>1108</v>
      </c>
      <c r="OS1" s="179" t="s">
        <v>1110</v>
      </c>
      <c r="OT1" s="179" t="s">
        <v>1112</v>
      </c>
      <c r="OU1" s="179" t="s">
        <v>1114</v>
      </c>
      <c r="OV1" s="179" t="s">
        <v>1116</v>
      </c>
      <c r="OW1" s="179" t="s">
        <v>1118</v>
      </c>
      <c r="OX1" s="179" t="s">
        <v>1120</v>
      </c>
      <c r="OY1" s="179" t="s">
        <v>374</v>
      </c>
      <c r="OZ1" s="179" t="s">
        <v>1123</v>
      </c>
      <c r="PA1" s="179" t="s">
        <v>1125</v>
      </c>
      <c r="PB1" s="179" t="s">
        <v>1126</v>
      </c>
      <c r="PC1" s="179" t="s">
        <v>1128</v>
      </c>
      <c r="PD1" s="179" t="s">
        <v>1130</v>
      </c>
      <c r="PE1" s="179" t="s">
        <v>1132</v>
      </c>
      <c r="PF1" s="179" t="s">
        <v>1134</v>
      </c>
      <c r="PG1" s="179" t="s">
        <v>1136</v>
      </c>
      <c r="PH1" s="179" t="s">
        <v>1138</v>
      </c>
      <c r="PI1" s="179" t="s">
        <v>1140</v>
      </c>
      <c r="PJ1" s="179" t="s">
        <v>1142</v>
      </c>
      <c r="PK1" s="179" t="s">
        <v>1144</v>
      </c>
      <c r="PL1" s="179" t="s">
        <v>1146</v>
      </c>
      <c r="PM1" s="179" t="s">
        <v>1148</v>
      </c>
      <c r="PN1" s="179" t="s">
        <v>1150</v>
      </c>
      <c r="PO1" s="179" t="s">
        <v>1152</v>
      </c>
      <c r="PP1" s="179" t="s">
        <v>1154</v>
      </c>
      <c r="PQ1" s="179" t="s">
        <v>1156</v>
      </c>
      <c r="PR1" s="179" t="s">
        <v>1158</v>
      </c>
      <c r="PS1" s="179" t="s">
        <v>1160</v>
      </c>
      <c r="PT1" s="179" t="s">
        <v>1162</v>
      </c>
      <c r="PU1" s="179" t="s">
        <v>1164</v>
      </c>
      <c r="PV1" s="179" t="s">
        <v>1166</v>
      </c>
      <c r="PW1" s="179" t="s">
        <v>1168</v>
      </c>
      <c r="PX1" s="179" t="s">
        <v>1170</v>
      </c>
      <c r="PY1" s="179" t="s">
        <v>1172</v>
      </c>
      <c r="PZ1" s="179" t="s">
        <v>364</v>
      </c>
      <c r="QA1" s="179" t="s">
        <v>1174</v>
      </c>
      <c r="QB1" s="179" t="s">
        <v>1176</v>
      </c>
      <c r="QC1" s="179" t="s">
        <v>1178</v>
      </c>
      <c r="QD1" s="179" t="s">
        <v>1180</v>
      </c>
      <c r="QE1" s="179" t="s">
        <v>1182</v>
      </c>
      <c r="QF1" s="188" t="s">
        <v>365</v>
      </c>
      <c r="QG1" s="179" t="s">
        <v>366</v>
      </c>
      <c r="QH1" s="179" t="s">
        <v>1184</v>
      </c>
      <c r="QI1" s="179" t="s">
        <v>1186</v>
      </c>
      <c r="QJ1" s="179" t="s">
        <v>1188</v>
      </c>
      <c r="QK1" s="179" t="s">
        <v>1190</v>
      </c>
      <c r="QL1" s="179" t="s">
        <v>1192</v>
      </c>
      <c r="QM1" s="179" t="s">
        <v>1194</v>
      </c>
      <c r="QN1" s="188" t="s">
        <v>367</v>
      </c>
      <c r="QO1" s="179" t="s">
        <v>1196</v>
      </c>
      <c r="QP1" s="179" t="s">
        <v>368</v>
      </c>
      <c r="QQ1" s="179" t="s">
        <v>375</v>
      </c>
      <c r="QR1" s="179" t="s">
        <v>1198</v>
      </c>
      <c r="QS1" s="179" t="s">
        <v>1200</v>
      </c>
      <c r="QT1" s="179" t="s">
        <v>1202</v>
      </c>
      <c r="QU1" s="179" t="s">
        <v>1204</v>
      </c>
      <c r="QV1" s="179" t="s">
        <v>1206</v>
      </c>
      <c r="QW1" s="179" t="s">
        <v>1208</v>
      </c>
      <c r="QX1" s="179" t="s">
        <v>1210</v>
      </c>
      <c r="QY1" s="179" t="s">
        <v>1212</v>
      </c>
      <c r="QZ1" s="179" t="s">
        <v>1214</v>
      </c>
      <c r="RA1" s="179" t="s">
        <v>1216</v>
      </c>
      <c r="RB1" s="179" t="s">
        <v>1218</v>
      </c>
      <c r="RC1" s="179" t="s">
        <v>1220</v>
      </c>
      <c r="RD1" s="179" t="s">
        <v>1222</v>
      </c>
      <c r="RE1" s="179" t="s">
        <v>1224</v>
      </c>
      <c r="RF1" s="188" t="s">
        <v>369</v>
      </c>
      <c r="RG1" s="179" t="s">
        <v>370</v>
      </c>
      <c r="RH1" s="179" t="s">
        <v>1226</v>
      </c>
      <c r="RI1" s="179" t="s">
        <v>1228</v>
      </c>
      <c r="RJ1" s="188" t="s">
        <v>371</v>
      </c>
      <c r="RK1" s="179" t="s">
        <v>372</v>
      </c>
      <c r="RL1" s="179" t="s">
        <v>1230</v>
      </c>
      <c r="RM1" s="179" t="s">
        <v>1231</v>
      </c>
      <c r="RN1" s="179" t="s">
        <v>1232</v>
      </c>
      <c r="RO1" s="179" t="s">
        <v>1233</v>
      </c>
      <c r="RP1" s="179" t="s">
        <v>1235</v>
      </c>
      <c r="RQ1" s="179" t="s">
        <v>1236</v>
      </c>
      <c r="RR1" s="179" t="s">
        <v>1238</v>
      </c>
      <c r="RS1" s="179" t="s">
        <v>1239</v>
      </c>
      <c r="RT1" s="176" t="s">
        <v>376</v>
      </c>
      <c r="RU1" s="188" t="s">
        <v>377</v>
      </c>
      <c r="RV1" s="179" t="s">
        <v>378</v>
      </c>
      <c r="RW1" s="179" t="s">
        <v>1241</v>
      </c>
      <c r="RX1" s="179" t="s">
        <v>1243</v>
      </c>
      <c r="RY1" s="179" t="s">
        <v>379</v>
      </c>
      <c r="RZ1" s="179" t="s">
        <v>1245</v>
      </c>
      <c r="SA1" s="179" t="s">
        <v>1247</v>
      </c>
      <c r="SB1" s="179" t="s">
        <v>1249</v>
      </c>
      <c r="SC1" s="179" t="s">
        <v>1251</v>
      </c>
      <c r="SD1" s="188" t="s">
        <v>380</v>
      </c>
      <c r="SE1" s="179" t="s">
        <v>381</v>
      </c>
      <c r="SF1" s="179" t="s">
        <v>1253</v>
      </c>
      <c r="SG1" s="179" t="s">
        <v>1255</v>
      </c>
      <c r="SH1" s="179" t="s">
        <v>1257</v>
      </c>
      <c r="SI1" s="179" t="s">
        <v>1259</v>
      </c>
      <c r="SJ1" s="179" t="s">
        <v>1261</v>
      </c>
      <c r="SK1" s="179" t="s">
        <v>1263</v>
      </c>
      <c r="SL1" s="179" t="s">
        <v>1265</v>
      </c>
      <c r="SM1" s="179" t="s">
        <v>1267</v>
      </c>
      <c r="SN1" s="179" t="s">
        <v>1269</v>
      </c>
      <c r="SO1" s="179" t="s">
        <v>1271</v>
      </c>
      <c r="SP1" s="179" t="s">
        <v>1273</v>
      </c>
      <c r="SQ1" s="179" t="s">
        <v>1275</v>
      </c>
      <c r="SR1" s="179" t="s">
        <v>1277</v>
      </c>
      <c r="SS1" s="179" t="s">
        <v>1279</v>
      </c>
      <c r="ST1" s="179" t="s">
        <v>1281</v>
      </c>
      <c r="SU1" s="176" t="s">
        <v>382</v>
      </c>
      <c r="SV1" s="188" t="s">
        <v>383</v>
      </c>
      <c r="SW1" s="179" t="s">
        <v>384</v>
      </c>
      <c r="SX1" s="179" t="s">
        <v>1283</v>
      </c>
      <c r="SY1" s="179" t="s">
        <v>1285</v>
      </c>
      <c r="SZ1" s="179" t="s">
        <v>1287</v>
      </c>
      <c r="TA1" s="179" t="s">
        <v>1289</v>
      </c>
      <c r="TB1" s="179" t="s">
        <v>1291</v>
      </c>
      <c r="TC1" s="179" t="s">
        <v>385</v>
      </c>
      <c r="TD1" s="179" t="s">
        <v>1293</v>
      </c>
      <c r="TE1" s="179" t="s">
        <v>1295</v>
      </c>
      <c r="TF1" s="179" t="s">
        <v>1297</v>
      </c>
      <c r="TG1" s="179" t="s">
        <v>1299</v>
      </c>
      <c r="TH1" s="179" t="s">
        <v>1301</v>
      </c>
      <c r="TI1" s="179" t="s">
        <v>1303</v>
      </c>
      <c r="TJ1" s="188" t="s">
        <v>386</v>
      </c>
      <c r="TK1" s="179" t="s">
        <v>387</v>
      </c>
      <c r="TL1" s="179" t="s">
        <v>388</v>
      </c>
      <c r="TM1" s="179" t="s">
        <v>1305</v>
      </c>
      <c r="TN1" s="179" t="s">
        <v>1307</v>
      </c>
      <c r="TO1" s="179" t="s">
        <v>1308</v>
      </c>
      <c r="TP1" s="179" t="s">
        <v>1310</v>
      </c>
      <c r="TQ1" s="179" t="s">
        <v>1312</v>
      </c>
      <c r="TR1" s="179" t="s">
        <v>1314</v>
      </c>
      <c r="TS1" s="179" t="s">
        <v>1316</v>
      </c>
      <c r="TT1" s="179" t="s">
        <v>1318</v>
      </c>
      <c r="TU1" s="179" t="s">
        <v>1320</v>
      </c>
      <c r="TV1" s="179" t="s">
        <v>1322</v>
      </c>
      <c r="TW1" s="179" t="s">
        <v>1324</v>
      </c>
      <c r="TX1" s="179" t="s">
        <v>1326</v>
      </c>
      <c r="TY1" s="179" t="s">
        <v>1328</v>
      </c>
      <c r="TZ1" s="179" t="s">
        <v>1330</v>
      </c>
      <c r="UA1" s="179" t="s">
        <v>1332</v>
      </c>
      <c r="UB1" s="179" t="s">
        <v>1334</v>
      </c>
      <c r="UC1" s="176" t="s">
        <v>1336</v>
      </c>
      <c r="UD1" s="179" t="s">
        <v>1338</v>
      </c>
      <c r="UE1" s="179" t="s">
        <v>1340</v>
      </c>
      <c r="UF1" s="179" t="s">
        <v>1342</v>
      </c>
      <c r="UG1" s="179" t="s">
        <v>1344</v>
      </c>
      <c r="UH1" s="179" t="s">
        <v>1346</v>
      </c>
      <c r="UI1" s="182"/>
    </row>
    <row r="2" spans="1:555" s="119" customFormat="1" ht="14.45" hidden="1" x14ac:dyDescent="0.3">
      <c r="A2" s="119" t="s">
        <v>1376</v>
      </c>
      <c r="B2" s="119" t="s">
        <v>1378</v>
      </c>
      <c r="C2" s="119" t="s">
        <v>482</v>
      </c>
      <c r="D2" s="119" t="s">
        <v>1377</v>
      </c>
      <c r="E2" s="119" t="s">
        <v>1379</v>
      </c>
      <c r="F2" s="119" t="s">
        <v>483</v>
      </c>
      <c r="G2" s="157" t="s">
        <v>1380</v>
      </c>
      <c r="H2" s="119" t="s">
        <v>1381</v>
      </c>
      <c r="I2" s="119" t="s">
        <v>1382</v>
      </c>
      <c r="J2" s="119" t="s">
        <v>1468</v>
      </c>
      <c r="K2" s="119" t="s">
        <v>1383</v>
      </c>
      <c r="L2" s="119" t="s">
        <v>1384</v>
      </c>
      <c r="M2" s="119" t="s">
        <v>1385</v>
      </c>
      <c r="N2" s="119" t="s">
        <v>1386</v>
      </c>
      <c r="O2" s="119" t="s">
        <v>1387</v>
      </c>
      <c r="R2" s="119" t="s">
        <v>137</v>
      </c>
      <c r="S2" s="119" t="s">
        <v>1467</v>
      </c>
      <c r="U2" s="119" t="s">
        <v>404</v>
      </c>
      <c r="V2" s="119" t="s">
        <v>422</v>
      </c>
      <c r="W2" s="119" t="s">
        <v>405</v>
      </c>
      <c r="X2" s="119" t="s">
        <v>406</v>
      </c>
      <c r="Y2" s="119" t="s">
        <v>407</v>
      </c>
      <c r="Z2" s="119" t="s">
        <v>408</v>
      </c>
      <c r="AA2" s="119" t="s">
        <v>409</v>
      </c>
      <c r="AB2" s="119" t="s">
        <v>410</v>
      </c>
      <c r="AC2" s="119" t="s">
        <v>411</v>
      </c>
      <c r="AD2" s="119" t="s">
        <v>412</v>
      </c>
      <c r="AE2" s="119" t="s">
        <v>413</v>
      </c>
      <c r="AF2" s="119" t="s">
        <v>414</v>
      </c>
      <c r="AH2" s="119" t="s">
        <v>431</v>
      </c>
      <c r="AI2" s="119" t="s">
        <v>432</v>
      </c>
      <c r="AJ2" s="119" t="s">
        <v>433</v>
      </c>
      <c r="AK2" s="119" t="s">
        <v>434</v>
      </c>
      <c r="AL2" s="119" t="s">
        <v>435</v>
      </c>
      <c r="AM2" s="119" t="s">
        <v>438</v>
      </c>
      <c r="AN2" s="119" t="s">
        <v>436</v>
      </c>
      <c r="AO2" s="119" t="s">
        <v>437</v>
      </c>
      <c r="AP2" s="119" t="s">
        <v>439</v>
      </c>
      <c r="AQ2" s="119" t="s">
        <v>440</v>
      </c>
      <c r="AR2" s="119" t="s">
        <v>441</v>
      </c>
      <c r="AS2" s="119" t="s">
        <v>442</v>
      </c>
      <c r="AT2" s="119" t="s">
        <v>443</v>
      </c>
      <c r="AU2" s="119" t="s">
        <v>444</v>
      </c>
      <c r="AV2" s="119" t="s">
        <v>445</v>
      </c>
      <c r="AW2" s="119" t="s">
        <v>446</v>
      </c>
      <c r="AX2" s="119" t="s">
        <v>447</v>
      </c>
      <c r="AY2" s="119" t="s">
        <v>448</v>
      </c>
      <c r="AZ2" s="119" t="s">
        <v>449</v>
      </c>
      <c r="BA2" s="119" t="s">
        <v>450</v>
      </c>
      <c r="BB2" s="119" t="s">
        <v>451</v>
      </c>
      <c r="BC2" s="119" t="s">
        <v>452</v>
      </c>
      <c r="BD2" s="119" t="s">
        <v>453</v>
      </c>
      <c r="BE2" s="119" t="s">
        <v>454</v>
      </c>
      <c r="BF2" s="119" t="s">
        <v>455</v>
      </c>
      <c r="BG2" s="119" t="s">
        <v>456</v>
      </c>
      <c r="BH2" s="119" t="s">
        <v>457</v>
      </c>
      <c r="BI2" s="119" t="s">
        <v>458</v>
      </c>
      <c r="BJ2" s="119" t="s">
        <v>459</v>
      </c>
      <c r="BK2" s="119" t="s">
        <v>460</v>
      </c>
      <c r="BL2" s="119" t="s">
        <v>461</v>
      </c>
      <c r="BM2" s="119" t="s">
        <v>462</v>
      </c>
      <c r="BN2" s="119" t="s">
        <v>463</v>
      </c>
      <c r="BO2" s="119" t="s">
        <v>464</v>
      </c>
      <c r="BP2" s="119" t="s">
        <v>465</v>
      </c>
      <c r="BQ2" s="119" t="s">
        <v>466</v>
      </c>
      <c r="BR2" s="119" t="s">
        <v>467</v>
      </c>
      <c r="BS2" s="119" t="s">
        <v>468</v>
      </c>
      <c r="BT2" s="119" t="s">
        <v>469</v>
      </c>
      <c r="BU2" s="119" t="s">
        <v>470</v>
      </c>
    </row>
    <row r="3" spans="1:555" ht="14.45" hidden="1" x14ac:dyDescent="0.3">
      <c r="AH3" s="82">
        <v>2500</v>
      </c>
      <c r="AI3" s="82">
        <v>1900</v>
      </c>
      <c r="AJ3" s="82">
        <v>1650</v>
      </c>
      <c r="AK3" s="82">
        <v>1580</v>
      </c>
      <c r="AL3" s="82">
        <v>2250</v>
      </c>
      <c r="AM3" s="82">
        <v>1650</v>
      </c>
      <c r="AN3" s="82">
        <v>1400</v>
      </c>
      <c r="AO3" s="82">
        <v>1340</v>
      </c>
      <c r="AP3" s="82">
        <v>2000</v>
      </c>
      <c r="AQ3" s="82">
        <v>1400</v>
      </c>
      <c r="AR3" s="82">
        <v>1150</v>
      </c>
      <c r="AS3" s="82">
        <v>1100</v>
      </c>
      <c r="AT3" s="82">
        <v>1750</v>
      </c>
      <c r="AU3" s="82">
        <v>1150</v>
      </c>
      <c r="AV3" s="82">
        <v>900</v>
      </c>
      <c r="AW3" s="82">
        <v>860</v>
      </c>
      <c r="AX3" s="82">
        <v>1200</v>
      </c>
      <c r="AY3" s="82">
        <v>900</v>
      </c>
      <c r="AZ3" s="82">
        <v>650</v>
      </c>
      <c r="BA3" s="82">
        <v>620</v>
      </c>
      <c r="BB3" s="82">
        <v>5355</v>
      </c>
      <c r="BC3" s="82">
        <v>4935</v>
      </c>
      <c r="BD3" s="82">
        <v>6300</v>
      </c>
      <c r="BE3" s="82">
        <v>5880</v>
      </c>
      <c r="BF3" s="82">
        <v>4725</v>
      </c>
      <c r="BG3" s="82">
        <v>4305</v>
      </c>
      <c r="BH3" s="82">
        <v>5670</v>
      </c>
      <c r="BI3" s="82">
        <v>5250</v>
      </c>
      <c r="BJ3" s="82">
        <v>4095</v>
      </c>
      <c r="BK3" s="82">
        <v>3780</v>
      </c>
      <c r="BL3" s="82">
        <v>5040</v>
      </c>
      <c r="BM3" s="82">
        <v>4620</v>
      </c>
      <c r="BN3" s="82">
        <v>3465</v>
      </c>
      <c r="BO3" s="82">
        <v>3150</v>
      </c>
      <c r="BP3" s="82">
        <v>4410</v>
      </c>
      <c r="BQ3" s="82">
        <v>4095</v>
      </c>
      <c r="BR3" s="82">
        <v>3045</v>
      </c>
      <c r="BS3" s="82">
        <v>2835</v>
      </c>
      <c r="BT3" s="82">
        <v>3885</v>
      </c>
      <c r="BU3" s="82">
        <v>3570</v>
      </c>
    </row>
    <row r="4" spans="1:555" thickBot="1" x14ac:dyDescent="0.35"/>
    <row r="5" spans="1:555" ht="26.45" thickBot="1" x14ac:dyDescent="0.35">
      <c r="C5" s="83" t="s">
        <v>430</v>
      </c>
      <c r="D5" s="196">
        <f>SUMIF(C:C,$C$10,D:D)</f>
        <v>0</v>
      </c>
    </row>
    <row r="6" spans="1:555" ht="14.45" x14ac:dyDescent="0.3">
      <c r="C6" s="104"/>
      <c r="D6" s="104"/>
      <c r="E6" s="104"/>
      <c r="F6" s="104"/>
      <c r="G6" s="74"/>
      <c r="H6" s="104"/>
      <c r="I6" s="104"/>
    </row>
    <row r="7" spans="1:555" ht="14.45" x14ac:dyDescent="0.3">
      <c r="C7" s="104"/>
      <c r="D7" s="104"/>
      <c r="E7" s="104"/>
      <c r="F7" s="104"/>
      <c r="G7" s="74"/>
      <c r="H7" s="104"/>
      <c r="I7" s="104"/>
    </row>
    <row r="8" spans="1:555" ht="14.45" x14ac:dyDescent="0.3">
      <c r="C8" s="104"/>
      <c r="D8" s="104"/>
      <c r="E8" s="104"/>
      <c r="F8" s="104"/>
      <c r="G8" s="74"/>
      <c r="H8" s="104"/>
      <c r="I8" s="104"/>
    </row>
    <row r="9" spans="1:555" thickBot="1" x14ac:dyDescent="0.35">
      <c r="C9" s="104"/>
      <c r="D9" s="104"/>
      <c r="E9" s="104"/>
      <c r="F9" s="104"/>
      <c r="G9" s="74"/>
      <c r="H9" s="104"/>
      <c r="I9" s="104"/>
      <c r="K9" s="174"/>
    </row>
    <row r="10" spans="1:555" thickBot="1" x14ac:dyDescent="0.35">
      <c r="C10" s="154" t="s">
        <v>53</v>
      </c>
      <c r="D10" s="105">
        <f>SUM(F17:F51)</f>
        <v>0</v>
      </c>
      <c r="G10" s="75"/>
      <c r="H10" s="70"/>
      <c r="I10" s="70"/>
    </row>
    <row r="11" spans="1:555" x14ac:dyDescent="0.25">
      <c r="G11" s="75"/>
      <c r="H11" s="70"/>
      <c r="I11" s="70"/>
    </row>
    <row r="12" spans="1:555" x14ac:dyDescent="0.25">
      <c r="F12" s="70"/>
      <c r="G12" s="75"/>
      <c r="H12" s="70"/>
      <c r="I12" s="70"/>
    </row>
    <row r="13" spans="1:555" ht="15.75" x14ac:dyDescent="0.25">
      <c r="C13" s="294" t="s">
        <v>401</v>
      </c>
      <c r="D13" s="202" t="s">
        <v>402</v>
      </c>
      <c r="F13" s="70"/>
      <c r="G13" s="75"/>
      <c r="H13" s="70"/>
      <c r="I13" s="70"/>
    </row>
    <row r="14" spans="1:555" ht="18.75" x14ac:dyDescent="0.25">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E.S.'!$E:$F,2,FALSE),IFERROR(VLOOKUP(D13,[1]Posgrado!$E:$F,2,FALSE),IFERROR(VLOOKUP(D13,'Cultura de Innovación Insti...'!$E:$F,2,FALSE),VLOOKUP(D13,'Lo Esencial de la Reforma Univ.'!$E:$F,2,0)))))))))))))))</f>
        <v xml:space="preserve">Socializar los cambios del plan de estudios  reformado a nivel interno para producir los ajustes pertinentes e incorporarlos en la versión preliminar     </v>
      </c>
      <c r="D14" s="31"/>
      <c r="F14" s="70"/>
      <c r="G14" s="75"/>
      <c r="H14" s="70"/>
      <c r="I14" s="70"/>
    </row>
    <row r="15" spans="1:555" ht="42.75" thickBot="1" x14ac:dyDescent="0.3">
      <c r="F15" s="90"/>
      <c r="G15" s="72"/>
      <c r="H15" s="72"/>
      <c r="I15" s="72"/>
      <c r="L15" s="228"/>
      <c r="M15" s="229"/>
      <c r="N15" s="228"/>
      <c r="O15" s="228"/>
      <c r="P15" s="231" t="s">
        <v>480</v>
      </c>
      <c r="Q15" s="231" t="s">
        <v>481</v>
      </c>
    </row>
    <row r="16" spans="1:555" ht="30.75" thickBot="1" x14ac:dyDescent="0.3">
      <c r="C16" s="126" t="s">
        <v>44</v>
      </c>
      <c r="D16" s="126" t="s">
        <v>55</v>
      </c>
      <c r="E16" s="133" t="s">
        <v>57</v>
      </c>
      <c r="F16" s="132" t="s">
        <v>27</v>
      </c>
      <c r="G16" s="130" t="s">
        <v>139</v>
      </c>
      <c r="H16" s="133" t="s">
        <v>46</v>
      </c>
      <c r="I16" s="130" t="s">
        <v>140</v>
      </c>
      <c r="J16" s="130" t="s">
        <v>420</v>
      </c>
      <c r="K16" s="130" t="s">
        <v>421</v>
      </c>
      <c r="L16" s="225" t="s">
        <v>21</v>
      </c>
      <c r="M16" s="225" t="s">
        <v>55</v>
      </c>
      <c r="N16" s="226" t="s">
        <v>478</v>
      </c>
      <c r="O16" s="227" t="s">
        <v>479</v>
      </c>
      <c r="P16" s="230">
        <v>0.7</v>
      </c>
      <c r="Q16" s="230">
        <v>0.3</v>
      </c>
    </row>
    <row r="17" spans="3:17" x14ac:dyDescent="0.25">
      <c r="C17" s="222" t="s">
        <v>450</v>
      </c>
      <c r="D17" s="223"/>
      <c r="E17" s="221">
        <f>HLOOKUP(C17,$AH$2:$BU$3,2,0)</f>
        <v>620</v>
      </c>
      <c r="F17" s="94">
        <f t="shared" ref="F17:F51" si="0">D17*E17</f>
        <v>0</v>
      </c>
      <c r="G17" s="158"/>
      <c r="H17" s="139"/>
      <c r="I17" s="127" t="e">
        <f>VLOOKUP(H17,Presupuesto!$B$11:$C$565,2,0)</f>
        <v>#N/A</v>
      </c>
      <c r="J17" s="220" t="s">
        <v>1468</v>
      </c>
      <c r="K17" s="95" t="s">
        <v>404</v>
      </c>
      <c r="L17" s="138"/>
      <c r="M17" s="155"/>
      <c r="N17" s="120"/>
      <c r="O17" s="94">
        <f t="shared" ref="O17:O51" si="1">M17*N17</f>
        <v>0</v>
      </c>
      <c r="P17" s="94">
        <f>$O17*P$16</f>
        <v>0</v>
      </c>
      <c r="Q17" s="94">
        <f t="shared" ref="Q17:Q51" si="2">$O17*Q$16</f>
        <v>0</v>
      </c>
    </row>
    <row r="18" spans="3:17" x14ac:dyDescent="0.25">
      <c r="C18" s="138"/>
      <c r="D18" s="155"/>
      <c r="E18" s="120"/>
      <c r="F18" s="94">
        <f t="shared" si="0"/>
        <v>0</v>
      </c>
      <c r="G18" s="158"/>
      <c r="H18" s="139"/>
      <c r="I18" s="127" t="e">
        <f>VLOOKUP(H18,Presupuesto!$B$11:$C$565,2,0)</f>
        <v>#N/A</v>
      </c>
      <c r="J18" s="95" t="str">
        <f>$J$17</f>
        <v>Posgrado</v>
      </c>
      <c r="K18" s="95" t="s">
        <v>422</v>
      </c>
      <c r="L18" s="138"/>
      <c r="M18" s="155"/>
      <c r="N18" s="120"/>
      <c r="O18" s="94">
        <f t="shared" si="1"/>
        <v>0</v>
      </c>
      <c r="P18" s="94">
        <f t="shared" ref="P18:P37" si="3">$O18*P$16</f>
        <v>0</v>
      </c>
      <c r="Q18" s="94">
        <f t="shared" si="2"/>
        <v>0</v>
      </c>
    </row>
    <row r="19" spans="3:17" x14ac:dyDescent="0.25">
      <c r="C19" s="138"/>
      <c r="D19" s="155"/>
      <c r="E19" s="120"/>
      <c r="F19" s="94">
        <f t="shared" si="0"/>
        <v>0</v>
      </c>
      <c r="G19" s="158"/>
      <c r="H19" s="139"/>
      <c r="I19" s="127" t="e">
        <f>VLOOKUP(H19,Presupuesto!$B$11:$C$565,2,0)</f>
        <v>#N/A</v>
      </c>
      <c r="J19" s="95" t="str">
        <f t="shared" ref="J19:J50" si="4">$J$17</f>
        <v>Posgrado</v>
      </c>
      <c r="K19" s="95" t="s">
        <v>422</v>
      </c>
      <c r="L19" s="138"/>
      <c r="M19" s="155"/>
      <c r="N19" s="120"/>
      <c r="O19" s="94">
        <f t="shared" si="1"/>
        <v>0</v>
      </c>
      <c r="P19" s="94">
        <f t="shared" si="3"/>
        <v>0</v>
      </c>
      <c r="Q19" s="94">
        <f t="shared" si="2"/>
        <v>0</v>
      </c>
    </row>
    <row r="20" spans="3:17" x14ac:dyDescent="0.25">
      <c r="C20" s="138"/>
      <c r="D20" s="155"/>
      <c r="E20" s="120"/>
      <c r="F20" s="94">
        <f t="shared" si="0"/>
        <v>0</v>
      </c>
      <c r="G20" s="158"/>
      <c r="H20" s="139"/>
      <c r="I20" s="127" t="e">
        <f>VLOOKUP(H20,Presupuesto!$B$11:$C$565,2,0)</f>
        <v>#N/A</v>
      </c>
      <c r="J20" s="95" t="str">
        <f t="shared" si="4"/>
        <v>Posgrado</v>
      </c>
      <c r="K20" s="95" t="s">
        <v>422</v>
      </c>
      <c r="L20" s="138"/>
      <c r="M20" s="155"/>
      <c r="N20" s="120"/>
      <c r="O20" s="94">
        <f t="shared" si="1"/>
        <v>0</v>
      </c>
      <c r="P20" s="94">
        <f t="shared" si="3"/>
        <v>0</v>
      </c>
      <c r="Q20" s="94">
        <f t="shared" si="2"/>
        <v>0</v>
      </c>
    </row>
    <row r="21" spans="3:17" x14ac:dyDescent="0.25">
      <c r="C21" s="138"/>
      <c r="D21" s="155"/>
      <c r="E21" s="120"/>
      <c r="F21" s="94">
        <f t="shared" si="0"/>
        <v>0</v>
      </c>
      <c r="G21" s="158"/>
      <c r="H21" s="139"/>
      <c r="I21" s="127" t="e">
        <f>VLOOKUP(H21,Presupuesto!$B$11:$C$565,2,0)</f>
        <v>#N/A</v>
      </c>
      <c r="J21" s="95" t="str">
        <f t="shared" si="4"/>
        <v>Posgrado</v>
      </c>
      <c r="K21" s="95" t="s">
        <v>422</v>
      </c>
      <c r="L21" s="138"/>
      <c r="M21" s="155"/>
      <c r="N21" s="120"/>
      <c r="O21" s="94">
        <f t="shared" si="1"/>
        <v>0</v>
      </c>
      <c r="P21" s="94">
        <f t="shared" si="3"/>
        <v>0</v>
      </c>
      <c r="Q21" s="94">
        <f t="shared" si="2"/>
        <v>0</v>
      </c>
    </row>
    <row r="22" spans="3:17" x14ac:dyDescent="0.25">
      <c r="C22" s="138"/>
      <c r="D22" s="155"/>
      <c r="E22" s="120"/>
      <c r="F22" s="94">
        <f t="shared" si="0"/>
        <v>0</v>
      </c>
      <c r="G22" s="158"/>
      <c r="H22" s="139"/>
      <c r="I22" s="127" t="e">
        <f>VLOOKUP(H22,Presupuesto!$B$11:$C$565,2,0)</f>
        <v>#N/A</v>
      </c>
      <c r="J22" s="95" t="str">
        <f t="shared" si="4"/>
        <v>Posgrado</v>
      </c>
      <c r="K22" s="95" t="s">
        <v>411</v>
      </c>
      <c r="L22" s="138"/>
      <c r="M22" s="155"/>
      <c r="N22" s="120"/>
      <c r="O22" s="94">
        <f t="shared" si="1"/>
        <v>0</v>
      </c>
      <c r="P22" s="94">
        <f t="shared" si="3"/>
        <v>0</v>
      </c>
      <c r="Q22" s="94">
        <f t="shared" si="2"/>
        <v>0</v>
      </c>
    </row>
    <row r="23" spans="3:17" x14ac:dyDescent="0.25">
      <c r="C23" s="138"/>
      <c r="D23" s="155"/>
      <c r="E23" s="120"/>
      <c r="F23" s="94">
        <f t="shared" si="0"/>
        <v>0</v>
      </c>
      <c r="G23" s="158"/>
      <c r="H23" s="139"/>
      <c r="I23" s="127" t="e">
        <f>VLOOKUP(H23,Presupuesto!$B$11:$C$565,2,0)</f>
        <v>#N/A</v>
      </c>
      <c r="J23" s="95" t="str">
        <f t="shared" si="4"/>
        <v>Posgrado</v>
      </c>
      <c r="K23" s="95" t="s">
        <v>422</v>
      </c>
      <c r="L23" s="138"/>
      <c r="M23" s="155"/>
      <c r="N23" s="120"/>
      <c r="O23" s="94">
        <f t="shared" si="1"/>
        <v>0</v>
      </c>
      <c r="P23" s="94">
        <f t="shared" si="3"/>
        <v>0</v>
      </c>
      <c r="Q23" s="94">
        <f t="shared" si="2"/>
        <v>0</v>
      </c>
    </row>
    <row r="24" spans="3:17" x14ac:dyDescent="0.25">
      <c r="C24" s="138"/>
      <c r="D24" s="155"/>
      <c r="E24" s="120"/>
      <c r="F24" s="94">
        <f t="shared" si="0"/>
        <v>0</v>
      </c>
      <c r="G24" s="158"/>
      <c r="H24" s="139"/>
      <c r="I24" s="127" t="e">
        <f>VLOOKUP(H24,Presupuesto!$B$11:$C$565,2,0)</f>
        <v>#N/A</v>
      </c>
      <c r="J24" s="95" t="str">
        <f t="shared" si="4"/>
        <v>Posgrado</v>
      </c>
      <c r="K24" s="95" t="s">
        <v>422</v>
      </c>
      <c r="L24" s="138"/>
      <c r="M24" s="155"/>
      <c r="N24" s="120"/>
      <c r="O24" s="94">
        <f t="shared" si="1"/>
        <v>0</v>
      </c>
      <c r="P24" s="94">
        <f t="shared" si="3"/>
        <v>0</v>
      </c>
      <c r="Q24" s="94">
        <f t="shared" si="2"/>
        <v>0</v>
      </c>
    </row>
    <row r="25" spans="3:17" x14ac:dyDescent="0.25">
      <c r="C25" s="138"/>
      <c r="D25" s="155"/>
      <c r="E25" s="120"/>
      <c r="F25" s="94">
        <f t="shared" si="0"/>
        <v>0</v>
      </c>
      <c r="G25" s="158"/>
      <c r="H25" s="139"/>
      <c r="I25" s="127" t="e">
        <f>VLOOKUP(H25,Presupuesto!$B$11:$C$565,2,0)</f>
        <v>#N/A</v>
      </c>
      <c r="J25" s="95" t="str">
        <f t="shared" si="4"/>
        <v>Posgrado</v>
      </c>
      <c r="K25" s="95" t="s">
        <v>422</v>
      </c>
      <c r="L25" s="138"/>
      <c r="M25" s="155"/>
      <c r="N25" s="120"/>
      <c r="O25" s="94">
        <f t="shared" si="1"/>
        <v>0</v>
      </c>
      <c r="P25" s="94">
        <f t="shared" si="3"/>
        <v>0</v>
      </c>
      <c r="Q25" s="94">
        <f t="shared" si="2"/>
        <v>0</v>
      </c>
    </row>
    <row r="26" spans="3:17" x14ac:dyDescent="0.25">
      <c r="C26" s="138"/>
      <c r="D26" s="155"/>
      <c r="E26" s="120"/>
      <c r="F26" s="94">
        <f t="shared" si="0"/>
        <v>0</v>
      </c>
      <c r="G26" s="158"/>
      <c r="H26" s="139"/>
      <c r="I26" s="127" t="e">
        <f>VLOOKUP(H26,Presupuesto!$B$11:$C$565,2,0)</f>
        <v>#N/A</v>
      </c>
      <c r="J26" s="95" t="str">
        <f t="shared" si="4"/>
        <v>Posgrado</v>
      </c>
      <c r="K26" s="95" t="s">
        <v>422</v>
      </c>
      <c r="L26" s="138"/>
      <c r="M26" s="155"/>
      <c r="N26" s="120"/>
      <c r="O26" s="94">
        <f t="shared" si="1"/>
        <v>0</v>
      </c>
      <c r="P26" s="94">
        <f t="shared" si="3"/>
        <v>0</v>
      </c>
      <c r="Q26" s="94">
        <f t="shared" si="2"/>
        <v>0</v>
      </c>
    </row>
    <row r="27" spans="3:17" x14ac:dyDescent="0.25">
      <c r="C27" s="138"/>
      <c r="D27" s="155"/>
      <c r="E27" s="120"/>
      <c r="F27" s="94">
        <f t="shared" si="0"/>
        <v>0</v>
      </c>
      <c r="G27" s="158"/>
      <c r="H27" s="139"/>
      <c r="I27" s="127" t="e">
        <f>VLOOKUP(H27,Presupuesto!$B$11:$C$565,2,0)</f>
        <v>#N/A</v>
      </c>
      <c r="J27" s="95" t="str">
        <f t="shared" si="4"/>
        <v>Posgrado</v>
      </c>
      <c r="K27" s="95" t="s">
        <v>422</v>
      </c>
      <c r="L27" s="138"/>
      <c r="M27" s="155"/>
      <c r="N27" s="120"/>
      <c r="O27" s="94">
        <f t="shared" si="1"/>
        <v>0</v>
      </c>
      <c r="P27" s="94">
        <f t="shared" si="3"/>
        <v>0</v>
      </c>
      <c r="Q27" s="94">
        <f t="shared" si="2"/>
        <v>0</v>
      </c>
    </row>
    <row r="28" spans="3:17" x14ac:dyDescent="0.25">
      <c r="C28" s="138"/>
      <c r="D28" s="155"/>
      <c r="E28" s="120"/>
      <c r="F28" s="94">
        <f t="shared" si="0"/>
        <v>0</v>
      </c>
      <c r="G28" s="158"/>
      <c r="H28" s="139"/>
      <c r="I28" s="127" t="e">
        <f>VLOOKUP(H28,Presupuesto!$B$11:$C$565,2,0)</f>
        <v>#N/A</v>
      </c>
      <c r="J28" s="95" t="str">
        <f t="shared" si="4"/>
        <v>Posgrado</v>
      </c>
      <c r="K28" s="95" t="s">
        <v>422</v>
      </c>
      <c r="L28" s="138"/>
      <c r="M28" s="155"/>
      <c r="N28" s="120"/>
      <c r="O28" s="94">
        <f t="shared" si="1"/>
        <v>0</v>
      </c>
      <c r="P28" s="94">
        <f t="shared" si="3"/>
        <v>0</v>
      </c>
      <c r="Q28" s="94">
        <f t="shared" si="2"/>
        <v>0</v>
      </c>
    </row>
    <row r="29" spans="3:17" x14ac:dyDescent="0.25">
      <c r="C29" s="138"/>
      <c r="D29" s="155"/>
      <c r="E29" s="120"/>
      <c r="F29" s="94">
        <f t="shared" si="0"/>
        <v>0</v>
      </c>
      <c r="G29" s="158"/>
      <c r="H29" s="139"/>
      <c r="I29" s="127" t="e">
        <f>VLOOKUP(H29,Presupuesto!$B$11:$C$565,2,0)</f>
        <v>#N/A</v>
      </c>
      <c r="J29" s="95" t="str">
        <f t="shared" si="4"/>
        <v>Posgrado</v>
      </c>
      <c r="K29" s="95" t="s">
        <v>422</v>
      </c>
      <c r="L29" s="138"/>
      <c r="M29" s="155"/>
      <c r="N29" s="120"/>
      <c r="O29" s="94">
        <f t="shared" si="1"/>
        <v>0</v>
      </c>
      <c r="P29" s="94">
        <f t="shared" si="3"/>
        <v>0</v>
      </c>
      <c r="Q29" s="94">
        <f t="shared" si="2"/>
        <v>0</v>
      </c>
    </row>
    <row r="30" spans="3:17" x14ac:dyDescent="0.25">
      <c r="C30" s="138"/>
      <c r="D30" s="155"/>
      <c r="E30" s="120"/>
      <c r="F30" s="94">
        <f t="shared" si="0"/>
        <v>0</v>
      </c>
      <c r="G30" s="158"/>
      <c r="H30" s="139"/>
      <c r="I30" s="127" t="e">
        <f>VLOOKUP(H30,Presupuesto!$B$11:$C$565,2,0)</f>
        <v>#N/A</v>
      </c>
      <c r="J30" s="95" t="str">
        <f t="shared" si="4"/>
        <v>Posgrado</v>
      </c>
      <c r="K30" s="95" t="s">
        <v>422</v>
      </c>
      <c r="L30" s="138"/>
      <c r="M30" s="155"/>
      <c r="N30" s="120"/>
      <c r="O30" s="94">
        <f t="shared" si="1"/>
        <v>0</v>
      </c>
      <c r="P30" s="94">
        <f t="shared" si="3"/>
        <v>0</v>
      </c>
      <c r="Q30" s="94">
        <f t="shared" si="2"/>
        <v>0</v>
      </c>
    </row>
    <row r="31" spans="3:17" x14ac:dyDescent="0.25">
      <c r="C31" s="138"/>
      <c r="D31" s="155"/>
      <c r="E31" s="120"/>
      <c r="F31" s="94">
        <f t="shared" si="0"/>
        <v>0</v>
      </c>
      <c r="G31" s="158"/>
      <c r="H31" s="139"/>
      <c r="I31" s="127" t="e">
        <f>VLOOKUP(H31,Presupuesto!$B$11:$C$565,2,0)</f>
        <v>#N/A</v>
      </c>
      <c r="J31" s="95" t="str">
        <f t="shared" si="4"/>
        <v>Posgrado</v>
      </c>
      <c r="K31" s="95" t="s">
        <v>422</v>
      </c>
      <c r="L31" s="138"/>
      <c r="M31" s="155"/>
      <c r="N31" s="120"/>
      <c r="O31" s="94">
        <f t="shared" si="1"/>
        <v>0</v>
      </c>
      <c r="P31" s="94">
        <f t="shared" si="3"/>
        <v>0</v>
      </c>
      <c r="Q31" s="94">
        <f t="shared" si="2"/>
        <v>0</v>
      </c>
    </row>
    <row r="32" spans="3:17" x14ac:dyDescent="0.25">
      <c r="C32" s="138"/>
      <c r="D32" s="155"/>
      <c r="E32" s="120"/>
      <c r="F32" s="94">
        <f t="shared" si="0"/>
        <v>0</v>
      </c>
      <c r="G32" s="158"/>
      <c r="H32" s="139"/>
      <c r="I32" s="127" t="e">
        <f>VLOOKUP(H32,Presupuesto!$B$11:$C$565,2,0)</f>
        <v>#N/A</v>
      </c>
      <c r="J32" s="95" t="str">
        <f t="shared" si="4"/>
        <v>Posgrado</v>
      </c>
      <c r="K32" s="95" t="s">
        <v>422</v>
      </c>
      <c r="L32" s="138"/>
      <c r="M32" s="155"/>
      <c r="N32" s="120"/>
      <c r="O32" s="94">
        <f t="shared" si="1"/>
        <v>0</v>
      </c>
      <c r="P32" s="94">
        <f t="shared" si="3"/>
        <v>0</v>
      </c>
      <c r="Q32" s="94">
        <f t="shared" si="2"/>
        <v>0</v>
      </c>
    </row>
    <row r="33" spans="3:17" x14ac:dyDescent="0.25">
      <c r="C33" s="138"/>
      <c r="D33" s="155"/>
      <c r="E33" s="120"/>
      <c r="F33" s="94">
        <f t="shared" si="0"/>
        <v>0</v>
      </c>
      <c r="G33" s="158"/>
      <c r="H33" s="139"/>
      <c r="I33" s="127" t="e">
        <f>VLOOKUP(H33,Presupuesto!$B$11:$C$565,2,0)</f>
        <v>#N/A</v>
      </c>
      <c r="J33" s="95" t="str">
        <f t="shared" si="4"/>
        <v>Posgrado</v>
      </c>
      <c r="K33" s="95" t="s">
        <v>422</v>
      </c>
      <c r="L33" s="138"/>
      <c r="M33" s="155"/>
      <c r="N33" s="120"/>
      <c r="O33" s="94">
        <f t="shared" si="1"/>
        <v>0</v>
      </c>
      <c r="P33" s="94">
        <f t="shared" si="3"/>
        <v>0</v>
      </c>
      <c r="Q33" s="94">
        <f t="shared" si="2"/>
        <v>0</v>
      </c>
    </row>
    <row r="34" spans="3:17" x14ac:dyDescent="0.25">
      <c r="C34" s="138"/>
      <c r="D34" s="155"/>
      <c r="E34" s="120"/>
      <c r="F34" s="94">
        <f t="shared" si="0"/>
        <v>0</v>
      </c>
      <c r="G34" s="158"/>
      <c r="H34" s="139"/>
      <c r="I34" s="127" t="e">
        <f>VLOOKUP(H34,Presupuesto!$B$11:$C$565,2,0)</f>
        <v>#N/A</v>
      </c>
      <c r="J34" s="95" t="str">
        <f t="shared" si="4"/>
        <v>Posgrado</v>
      </c>
      <c r="K34" s="95" t="s">
        <v>422</v>
      </c>
      <c r="L34" s="138"/>
      <c r="M34" s="155"/>
      <c r="N34" s="120"/>
      <c r="O34" s="94">
        <f t="shared" si="1"/>
        <v>0</v>
      </c>
      <c r="P34" s="94">
        <f t="shared" si="3"/>
        <v>0</v>
      </c>
      <c r="Q34" s="94">
        <f t="shared" si="2"/>
        <v>0</v>
      </c>
    </row>
    <row r="35" spans="3:17" x14ac:dyDescent="0.25">
      <c r="C35" s="138"/>
      <c r="D35" s="155"/>
      <c r="E35" s="120"/>
      <c r="F35" s="94">
        <f t="shared" si="0"/>
        <v>0</v>
      </c>
      <c r="G35" s="158"/>
      <c r="H35" s="139"/>
      <c r="I35" s="127" t="e">
        <f>VLOOKUP(H35,Presupuesto!$B$11:$C$565,2,0)</f>
        <v>#N/A</v>
      </c>
      <c r="J35" s="95" t="str">
        <f t="shared" si="4"/>
        <v>Posgrado</v>
      </c>
      <c r="K35" s="95" t="s">
        <v>422</v>
      </c>
      <c r="L35" s="138"/>
      <c r="M35" s="155"/>
      <c r="N35" s="120"/>
      <c r="O35" s="94">
        <f t="shared" si="1"/>
        <v>0</v>
      </c>
      <c r="P35" s="94">
        <f t="shared" si="3"/>
        <v>0</v>
      </c>
      <c r="Q35" s="94">
        <f t="shared" si="2"/>
        <v>0</v>
      </c>
    </row>
    <row r="36" spans="3:17" x14ac:dyDescent="0.25">
      <c r="C36" s="138"/>
      <c r="D36" s="155"/>
      <c r="E36" s="120"/>
      <c r="F36" s="94">
        <f t="shared" si="0"/>
        <v>0</v>
      </c>
      <c r="G36" s="158"/>
      <c r="H36" s="139"/>
      <c r="I36" s="127" t="e">
        <f>VLOOKUP(H36,Presupuesto!$B$11:$C$565,2,0)</f>
        <v>#N/A</v>
      </c>
      <c r="J36" s="95" t="str">
        <f t="shared" si="4"/>
        <v>Posgrado</v>
      </c>
      <c r="K36" s="95" t="s">
        <v>422</v>
      </c>
      <c r="L36" s="138"/>
      <c r="M36" s="155"/>
      <c r="N36" s="120"/>
      <c r="O36" s="94">
        <f t="shared" si="1"/>
        <v>0</v>
      </c>
      <c r="P36" s="94">
        <f t="shared" si="3"/>
        <v>0</v>
      </c>
      <c r="Q36" s="94">
        <f t="shared" si="2"/>
        <v>0</v>
      </c>
    </row>
    <row r="37" spans="3:17" x14ac:dyDescent="0.25">
      <c r="C37" s="138"/>
      <c r="D37" s="155"/>
      <c r="E37" s="120"/>
      <c r="F37" s="94">
        <f t="shared" si="0"/>
        <v>0</v>
      </c>
      <c r="G37" s="158"/>
      <c r="H37" s="139"/>
      <c r="I37" s="127" t="e">
        <f>VLOOKUP(H37,Presupuesto!$B$11:$C$565,2,0)</f>
        <v>#N/A</v>
      </c>
      <c r="J37" s="95" t="str">
        <f t="shared" si="4"/>
        <v>Posgrado</v>
      </c>
      <c r="K37" s="95" t="s">
        <v>422</v>
      </c>
      <c r="L37" s="138"/>
      <c r="M37" s="155"/>
      <c r="N37" s="120"/>
      <c r="O37" s="94">
        <f t="shared" si="1"/>
        <v>0</v>
      </c>
      <c r="P37" s="94">
        <f t="shared" si="3"/>
        <v>0</v>
      </c>
      <c r="Q37" s="94">
        <f t="shared" si="2"/>
        <v>0</v>
      </c>
    </row>
    <row r="38" spans="3:17" x14ac:dyDescent="0.25">
      <c r="C38" s="138"/>
      <c r="D38" s="155"/>
      <c r="E38" s="120"/>
      <c r="F38" s="94">
        <f t="shared" si="0"/>
        <v>0</v>
      </c>
      <c r="G38" s="158"/>
      <c r="H38" s="139"/>
      <c r="I38" s="127" t="e">
        <f>VLOOKUP(H38,Presupuesto!$B$11:$C$565,2,0)</f>
        <v>#N/A</v>
      </c>
      <c r="J38" s="95" t="str">
        <f t="shared" si="4"/>
        <v>Posgrado</v>
      </c>
      <c r="K38" s="95" t="s">
        <v>422</v>
      </c>
      <c r="L38" s="138"/>
      <c r="M38" s="155"/>
      <c r="N38" s="120"/>
      <c r="O38" s="94">
        <f t="shared" si="1"/>
        <v>0</v>
      </c>
      <c r="P38" s="94">
        <f t="shared" ref="P38:P51" si="5">$O38*P$16</f>
        <v>0</v>
      </c>
      <c r="Q38" s="94">
        <f t="shared" si="2"/>
        <v>0</v>
      </c>
    </row>
    <row r="39" spans="3:17" x14ac:dyDescent="0.25">
      <c r="C39" s="140"/>
      <c r="D39" s="148"/>
      <c r="E39" s="115"/>
      <c r="F39" s="94">
        <f t="shared" si="0"/>
        <v>0</v>
      </c>
      <c r="G39" s="158"/>
      <c r="H39" s="141"/>
      <c r="I39" s="127" t="e">
        <f>VLOOKUP(H39,Presupuesto!$B$11:$C$565,2,0)</f>
        <v>#N/A</v>
      </c>
      <c r="J39" s="95" t="str">
        <f t="shared" si="4"/>
        <v>Posgrado</v>
      </c>
      <c r="K39" s="95" t="s">
        <v>422</v>
      </c>
      <c r="L39" s="140"/>
      <c r="M39" s="148"/>
      <c r="N39" s="115"/>
      <c r="O39" s="94">
        <f t="shared" si="1"/>
        <v>0</v>
      </c>
      <c r="P39" s="94">
        <f t="shared" si="5"/>
        <v>0</v>
      </c>
      <c r="Q39" s="94">
        <f t="shared" si="2"/>
        <v>0</v>
      </c>
    </row>
    <row r="40" spans="3:17" x14ac:dyDescent="0.25">
      <c r="C40" s="140"/>
      <c r="D40" s="148"/>
      <c r="E40" s="115"/>
      <c r="F40" s="94">
        <f t="shared" si="0"/>
        <v>0</v>
      </c>
      <c r="G40" s="158"/>
      <c r="H40" s="141"/>
      <c r="I40" s="127" t="e">
        <f>VLOOKUP(H40,Presupuesto!$B$11:$C$565,2,0)</f>
        <v>#N/A</v>
      </c>
      <c r="J40" s="95" t="str">
        <f t="shared" si="4"/>
        <v>Posgrado</v>
      </c>
      <c r="K40" s="95" t="s">
        <v>422</v>
      </c>
      <c r="L40" s="140"/>
      <c r="M40" s="148"/>
      <c r="N40" s="115"/>
      <c r="O40" s="94">
        <f t="shared" si="1"/>
        <v>0</v>
      </c>
      <c r="P40" s="94">
        <f t="shared" si="5"/>
        <v>0</v>
      </c>
      <c r="Q40" s="94">
        <f t="shared" si="2"/>
        <v>0</v>
      </c>
    </row>
    <row r="41" spans="3:17" x14ac:dyDescent="0.25">
      <c r="C41" s="140"/>
      <c r="D41" s="148"/>
      <c r="E41" s="115"/>
      <c r="F41" s="94">
        <f t="shared" si="0"/>
        <v>0</v>
      </c>
      <c r="G41" s="158"/>
      <c r="H41" s="141"/>
      <c r="I41" s="127" t="e">
        <f>VLOOKUP(H41,Presupuesto!$B$11:$C$565,2,0)</f>
        <v>#N/A</v>
      </c>
      <c r="J41" s="95" t="str">
        <f t="shared" si="4"/>
        <v>Posgrado</v>
      </c>
      <c r="K41" s="95" t="s">
        <v>422</v>
      </c>
      <c r="L41" s="140"/>
      <c r="M41" s="148"/>
      <c r="N41" s="115"/>
      <c r="O41" s="94">
        <f t="shared" si="1"/>
        <v>0</v>
      </c>
      <c r="P41" s="94">
        <f t="shared" si="5"/>
        <v>0</v>
      </c>
      <c r="Q41" s="94">
        <f t="shared" si="2"/>
        <v>0</v>
      </c>
    </row>
    <row r="42" spans="3:17" x14ac:dyDescent="0.25">
      <c r="C42" s="140"/>
      <c r="D42" s="148"/>
      <c r="E42" s="115"/>
      <c r="F42" s="94">
        <f t="shared" si="0"/>
        <v>0</v>
      </c>
      <c r="G42" s="158"/>
      <c r="H42" s="141"/>
      <c r="I42" s="127" t="e">
        <f>VLOOKUP(H42,Presupuesto!$B$11:$C$565,2,0)</f>
        <v>#N/A</v>
      </c>
      <c r="J42" s="95" t="str">
        <f t="shared" si="4"/>
        <v>Posgrado</v>
      </c>
      <c r="K42" s="95" t="s">
        <v>422</v>
      </c>
      <c r="L42" s="140"/>
      <c r="M42" s="148"/>
      <c r="N42" s="115"/>
      <c r="O42" s="94">
        <f t="shared" si="1"/>
        <v>0</v>
      </c>
      <c r="P42" s="94">
        <f t="shared" si="5"/>
        <v>0</v>
      </c>
      <c r="Q42" s="94">
        <f t="shared" si="2"/>
        <v>0</v>
      </c>
    </row>
    <row r="43" spans="3:17" x14ac:dyDescent="0.25">
      <c r="C43" s="140"/>
      <c r="D43" s="148"/>
      <c r="E43" s="115"/>
      <c r="F43" s="94">
        <f t="shared" si="0"/>
        <v>0</v>
      </c>
      <c r="G43" s="158"/>
      <c r="H43" s="141"/>
      <c r="I43" s="127" t="e">
        <f>VLOOKUP(H43,Presupuesto!$B$11:$C$565,2,0)</f>
        <v>#N/A</v>
      </c>
      <c r="J43" s="95" t="str">
        <f t="shared" si="4"/>
        <v>Posgrado</v>
      </c>
      <c r="K43" s="95" t="s">
        <v>422</v>
      </c>
      <c r="L43" s="140"/>
      <c r="M43" s="148"/>
      <c r="N43" s="115"/>
      <c r="O43" s="94">
        <f t="shared" si="1"/>
        <v>0</v>
      </c>
      <c r="P43" s="94">
        <f t="shared" si="5"/>
        <v>0</v>
      </c>
      <c r="Q43" s="94">
        <f t="shared" si="2"/>
        <v>0</v>
      </c>
    </row>
    <row r="44" spans="3:17" x14ac:dyDescent="0.25">
      <c r="C44" s="140"/>
      <c r="D44" s="148"/>
      <c r="E44" s="115"/>
      <c r="F44" s="94">
        <f t="shared" si="0"/>
        <v>0</v>
      </c>
      <c r="G44" s="158"/>
      <c r="H44" s="141"/>
      <c r="I44" s="127" t="e">
        <f>VLOOKUP(H44,Presupuesto!$B$11:$C$565,2,0)</f>
        <v>#N/A</v>
      </c>
      <c r="J44" s="95" t="str">
        <f t="shared" si="4"/>
        <v>Posgrado</v>
      </c>
      <c r="K44" s="95" t="s">
        <v>422</v>
      </c>
      <c r="L44" s="140"/>
      <c r="M44" s="148"/>
      <c r="N44" s="115"/>
      <c r="O44" s="94">
        <f t="shared" si="1"/>
        <v>0</v>
      </c>
      <c r="P44" s="94">
        <f t="shared" si="5"/>
        <v>0</v>
      </c>
      <c r="Q44" s="94">
        <f t="shared" si="2"/>
        <v>0</v>
      </c>
    </row>
    <row r="45" spans="3:17" x14ac:dyDescent="0.25">
      <c r="C45" s="140"/>
      <c r="D45" s="148"/>
      <c r="E45" s="115"/>
      <c r="F45" s="94">
        <f t="shared" si="0"/>
        <v>0</v>
      </c>
      <c r="G45" s="158"/>
      <c r="H45" s="141"/>
      <c r="I45" s="127" t="e">
        <f>VLOOKUP(H45,Presupuesto!$B$11:$C$565,2,0)</f>
        <v>#N/A</v>
      </c>
      <c r="J45" s="95" t="str">
        <f t="shared" si="4"/>
        <v>Posgrado</v>
      </c>
      <c r="K45" s="95" t="s">
        <v>422</v>
      </c>
      <c r="L45" s="140"/>
      <c r="M45" s="148"/>
      <c r="N45" s="115"/>
      <c r="O45" s="94">
        <f t="shared" si="1"/>
        <v>0</v>
      </c>
      <c r="P45" s="94">
        <f t="shared" si="5"/>
        <v>0</v>
      </c>
      <c r="Q45" s="94">
        <f t="shared" si="2"/>
        <v>0</v>
      </c>
    </row>
    <row r="46" spans="3:17" x14ac:dyDescent="0.25">
      <c r="C46" s="140"/>
      <c r="D46" s="148"/>
      <c r="E46" s="115"/>
      <c r="F46" s="94">
        <f t="shared" si="0"/>
        <v>0</v>
      </c>
      <c r="G46" s="158"/>
      <c r="H46" s="141"/>
      <c r="I46" s="127" t="e">
        <f>VLOOKUP(H46,Presupuesto!$B$11:$C$565,2,0)</f>
        <v>#N/A</v>
      </c>
      <c r="J46" s="95" t="str">
        <f t="shared" si="4"/>
        <v>Posgrado</v>
      </c>
      <c r="K46" s="95" t="s">
        <v>422</v>
      </c>
      <c r="L46" s="140"/>
      <c r="M46" s="148"/>
      <c r="N46" s="115"/>
      <c r="O46" s="94">
        <f t="shared" si="1"/>
        <v>0</v>
      </c>
      <c r="P46" s="94">
        <f t="shared" si="5"/>
        <v>0</v>
      </c>
      <c r="Q46" s="94">
        <f t="shared" si="2"/>
        <v>0</v>
      </c>
    </row>
    <row r="47" spans="3:17" x14ac:dyDescent="0.25">
      <c r="C47" s="142"/>
      <c r="D47" s="148"/>
      <c r="E47" s="115"/>
      <c r="F47" s="94">
        <f t="shared" si="0"/>
        <v>0</v>
      </c>
      <c r="G47" s="158"/>
      <c r="H47" s="143"/>
      <c r="I47" s="127" t="e">
        <f>VLOOKUP(H47,Presupuesto!$B$11:$C$565,2,0)</f>
        <v>#N/A</v>
      </c>
      <c r="J47" s="95" t="str">
        <f t="shared" si="4"/>
        <v>Posgrado</v>
      </c>
      <c r="K47" s="95" t="s">
        <v>413</v>
      </c>
      <c r="L47" s="142"/>
      <c r="M47" s="148"/>
      <c r="N47" s="115"/>
      <c r="O47" s="94">
        <f t="shared" si="1"/>
        <v>0</v>
      </c>
      <c r="P47" s="94">
        <f t="shared" si="5"/>
        <v>0</v>
      </c>
      <c r="Q47" s="94">
        <f t="shared" si="2"/>
        <v>0</v>
      </c>
    </row>
    <row r="48" spans="3:17" x14ac:dyDescent="0.25">
      <c r="C48" s="142"/>
      <c r="D48" s="148"/>
      <c r="E48" s="115"/>
      <c r="F48" s="94">
        <f t="shared" si="0"/>
        <v>0</v>
      </c>
      <c r="G48" s="158"/>
      <c r="H48" s="143"/>
      <c r="I48" s="127" t="e">
        <f>VLOOKUP(H48,Presupuesto!$B$11:$C$565,2,0)</f>
        <v>#N/A</v>
      </c>
      <c r="J48" s="95" t="str">
        <f t="shared" si="4"/>
        <v>Posgrado</v>
      </c>
      <c r="K48" s="95" t="s">
        <v>422</v>
      </c>
      <c r="L48" s="142"/>
      <c r="M48" s="148"/>
      <c r="N48" s="115"/>
      <c r="O48" s="94">
        <f t="shared" si="1"/>
        <v>0</v>
      </c>
      <c r="P48" s="94">
        <f t="shared" si="5"/>
        <v>0</v>
      </c>
      <c r="Q48" s="94">
        <f t="shared" si="2"/>
        <v>0</v>
      </c>
    </row>
    <row r="49" spans="3:17" x14ac:dyDescent="0.25">
      <c r="C49" s="142"/>
      <c r="D49" s="148"/>
      <c r="E49" s="115"/>
      <c r="F49" s="94">
        <f t="shared" si="0"/>
        <v>0</v>
      </c>
      <c r="G49" s="158"/>
      <c r="H49" s="143"/>
      <c r="I49" s="127" t="e">
        <f>VLOOKUP(H49,Presupuesto!$B$11:$C$565,2,0)</f>
        <v>#N/A</v>
      </c>
      <c r="J49" s="95" t="str">
        <f t="shared" si="4"/>
        <v>Posgrado</v>
      </c>
      <c r="K49" s="95" t="s">
        <v>422</v>
      </c>
      <c r="L49" s="142"/>
      <c r="M49" s="148"/>
      <c r="N49" s="115"/>
      <c r="O49" s="94">
        <f t="shared" si="1"/>
        <v>0</v>
      </c>
      <c r="P49" s="94">
        <f t="shared" si="5"/>
        <v>0</v>
      </c>
      <c r="Q49" s="94">
        <f t="shared" si="2"/>
        <v>0</v>
      </c>
    </row>
    <row r="50" spans="3:17" x14ac:dyDescent="0.25">
      <c r="C50" s="142"/>
      <c r="D50" s="148"/>
      <c r="E50" s="115"/>
      <c r="F50" s="94">
        <f t="shared" si="0"/>
        <v>0</v>
      </c>
      <c r="G50" s="158"/>
      <c r="H50" s="143"/>
      <c r="I50" s="127" t="e">
        <f>VLOOKUP(H50,Presupuesto!$B$11:$C$565,2,0)</f>
        <v>#N/A</v>
      </c>
      <c r="J50" s="95" t="str">
        <f t="shared" si="4"/>
        <v>Posgrado</v>
      </c>
      <c r="K50" s="95" t="s">
        <v>422</v>
      </c>
      <c r="L50" s="142"/>
      <c r="M50" s="148"/>
      <c r="N50" s="115"/>
      <c r="O50" s="94">
        <f t="shared" si="1"/>
        <v>0</v>
      </c>
      <c r="P50" s="94">
        <f t="shared" si="5"/>
        <v>0</v>
      </c>
      <c r="Q50" s="94">
        <f t="shared" si="2"/>
        <v>0</v>
      </c>
    </row>
    <row r="51" spans="3:17" ht="15.75" thickBot="1" x14ac:dyDescent="0.3">
      <c r="C51" s="144"/>
      <c r="D51" s="156"/>
      <c r="E51" s="100"/>
      <c r="F51" s="102">
        <f t="shared" si="0"/>
        <v>0</v>
      </c>
      <c r="G51" s="159"/>
      <c r="H51" s="145"/>
      <c r="I51" s="129" t="e">
        <f>VLOOKUP(H51,Presupuesto!$B$11:$C$565,2,0)</f>
        <v>#N/A</v>
      </c>
      <c r="J51" s="103" t="str">
        <f t="shared" ref="J51" si="6">$J$20</f>
        <v>Posgrado</v>
      </c>
      <c r="K51" s="121" t="s">
        <v>404</v>
      </c>
      <c r="L51" s="144"/>
      <c r="M51" s="156"/>
      <c r="N51" s="100"/>
      <c r="O51" s="102">
        <f t="shared" si="1"/>
        <v>0</v>
      </c>
      <c r="P51" s="102">
        <f t="shared" si="5"/>
        <v>0</v>
      </c>
      <c r="Q51" s="102">
        <f t="shared" si="2"/>
        <v>0</v>
      </c>
    </row>
    <row r="52" spans="3:17" x14ac:dyDescent="0.25">
      <c r="G52" s="82"/>
    </row>
    <row r="53" spans="3:17" x14ac:dyDescent="0.25">
      <c r="G53" s="82"/>
    </row>
    <row r="54" spans="3:17" x14ac:dyDescent="0.25">
      <c r="G54" s="82"/>
    </row>
    <row r="55" spans="3:17" x14ac:dyDescent="0.25">
      <c r="G55" s="82"/>
    </row>
    <row r="56" spans="3:17" x14ac:dyDescent="0.25">
      <c r="G56" s="82"/>
    </row>
    <row r="57" spans="3:17" x14ac:dyDescent="0.25">
      <c r="G57" s="82"/>
    </row>
    <row r="58" spans="3:17" x14ac:dyDescent="0.25">
      <c r="G58" s="82"/>
    </row>
    <row r="59" spans="3:17" x14ac:dyDescent="0.25">
      <c r="G59" s="82"/>
    </row>
    <row r="60" spans="3:17" x14ac:dyDescent="0.25">
      <c r="G60" s="82"/>
    </row>
    <row r="61" spans="3:17" x14ac:dyDescent="0.25">
      <c r="G61" s="82"/>
    </row>
    <row r="62" spans="3:17" x14ac:dyDescent="0.25">
      <c r="G62" s="82"/>
    </row>
    <row r="63" spans="3:17" x14ac:dyDescent="0.25">
      <c r="G63" s="82"/>
    </row>
    <row r="64" spans="3:17" x14ac:dyDescent="0.25">
      <c r="G64" s="82"/>
    </row>
    <row r="65" spans="7:7" x14ac:dyDescent="0.25">
      <c r="G65" s="82"/>
    </row>
    <row r="66" spans="7:7" x14ac:dyDescent="0.25">
      <c r="G66" s="82"/>
    </row>
    <row r="67" spans="7:7" x14ac:dyDescent="0.25">
      <c r="G67" s="82"/>
    </row>
    <row r="68" spans="7:7" x14ac:dyDescent="0.25">
      <c r="G68" s="82"/>
    </row>
    <row r="69" spans="7:7" x14ac:dyDescent="0.25">
      <c r="G69" s="82"/>
    </row>
    <row r="70" spans="7:7" x14ac:dyDescent="0.25">
      <c r="G70" s="82"/>
    </row>
    <row r="71" spans="7:7" x14ac:dyDescent="0.25">
      <c r="G71" s="82"/>
    </row>
    <row r="72" spans="7:7" x14ac:dyDescent="0.25">
      <c r="G72" s="82"/>
    </row>
    <row r="73" spans="7:7" x14ac:dyDescent="0.25">
      <c r="G73" s="82"/>
    </row>
    <row r="74" spans="7:7" x14ac:dyDescent="0.25">
      <c r="G74" s="82"/>
    </row>
    <row r="75" spans="7:7" x14ac:dyDescent="0.25">
      <c r="G75" s="82"/>
    </row>
    <row r="76" spans="7:7" x14ac:dyDescent="0.25">
      <c r="G76" s="82"/>
    </row>
    <row r="77" spans="7:7" x14ac:dyDescent="0.25">
      <c r="G77" s="82"/>
    </row>
    <row r="78" spans="7:7" x14ac:dyDescent="0.25">
      <c r="G78" s="82"/>
    </row>
    <row r="79" spans="7:7" x14ac:dyDescent="0.25">
      <c r="G79" s="82"/>
    </row>
    <row r="80" spans="7:7" x14ac:dyDescent="0.25">
      <c r="G80" s="82"/>
    </row>
    <row r="81" spans="7:7" x14ac:dyDescent="0.25">
      <c r="G81" s="82"/>
    </row>
    <row r="82" spans="7:7" x14ac:dyDescent="0.25">
      <c r="G82" s="82"/>
    </row>
    <row r="83" spans="7:7" x14ac:dyDescent="0.25">
      <c r="G83" s="82"/>
    </row>
    <row r="84" spans="7:7" x14ac:dyDescent="0.25">
      <c r="G84" s="82"/>
    </row>
    <row r="85" spans="7:7" x14ac:dyDescent="0.25">
      <c r="G85" s="82"/>
    </row>
    <row r="86" spans="7:7" x14ac:dyDescent="0.25">
      <c r="G86" s="82"/>
    </row>
    <row r="87" spans="7:7" x14ac:dyDescent="0.25">
      <c r="G87" s="82"/>
    </row>
    <row r="88" spans="7:7" x14ac:dyDescent="0.25">
      <c r="G88" s="82"/>
    </row>
    <row r="89" spans="7:7" x14ac:dyDescent="0.25">
      <c r="G89" s="82"/>
    </row>
    <row r="90" spans="7:7" x14ac:dyDescent="0.25">
      <c r="G90" s="82"/>
    </row>
    <row r="91" spans="7:7" x14ac:dyDescent="0.25">
      <c r="G91" s="82"/>
    </row>
    <row r="92" spans="7:7" x14ac:dyDescent="0.25">
      <c r="G92" s="82"/>
    </row>
    <row r="93" spans="7:7" x14ac:dyDescent="0.25">
      <c r="G93" s="82"/>
    </row>
    <row r="94" spans="7:7" x14ac:dyDescent="0.25">
      <c r="G94" s="82"/>
    </row>
    <row r="95" spans="7:7" x14ac:dyDescent="0.25">
      <c r="G95" s="82"/>
    </row>
    <row r="96" spans="7:7" x14ac:dyDescent="0.25">
      <c r="G96" s="82"/>
    </row>
    <row r="97" spans="7:7" x14ac:dyDescent="0.25">
      <c r="G97" s="82"/>
    </row>
    <row r="98" spans="7:7" x14ac:dyDescent="0.25">
      <c r="G98" s="82"/>
    </row>
    <row r="99" spans="7:7" x14ac:dyDescent="0.25">
      <c r="G99" s="82"/>
    </row>
    <row r="100" spans="7:7" x14ac:dyDescent="0.25">
      <c r="G100" s="82"/>
    </row>
    <row r="101" spans="7:7" x14ac:dyDescent="0.25">
      <c r="G101" s="82"/>
    </row>
    <row r="102" spans="7:7" x14ac:dyDescent="0.25">
      <c r="G102" s="82"/>
    </row>
    <row r="103" spans="7:7" x14ac:dyDescent="0.25">
      <c r="G103" s="82"/>
    </row>
    <row r="104" spans="7:7" x14ac:dyDescent="0.25">
      <c r="G104" s="82"/>
    </row>
    <row r="105" spans="7:7" x14ac:dyDescent="0.25">
      <c r="G105" s="82"/>
    </row>
    <row r="106" spans="7:7" x14ac:dyDescent="0.25">
      <c r="G106" s="82"/>
    </row>
    <row r="107" spans="7:7" x14ac:dyDescent="0.25">
      <c r="G107" s="82"/>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9"/>
  <sheetViews>
    <sheetView topLeftCell="E1" zoomScale="64" zoomScaleNormal="64" workbookViewId="0">
      <pane ySplit="7" topLeftCell="A32" activePane="bottomLeft" state="frozen"/>
      <selection activeCell="M8" sqref="M8"/>
      <selection pane="bottomLeft" activeCell="T35" sqref="T35"/>
    </sheetView>
  </sheetViews>
  <sheetFormatPr baseColWidth="10" defaultColWidth="11.5703125" defaultRowHeight="15" x14ac:dyDescent="0.25"/>
  <cols>
    <col min="1" max="1" width="35.5703125" style="82" customWidth="1"/>
    <col min="2" max="2" width="21.7109375" style="82" customWidth="1"/>
    <col min="3" max="4" width="27.42578125" style="82" customWidth="1"/>
    <col min="5" max="5" width="27.42578125" style="73" customWidth="1"/>
    <col min="6" max="6" width="27.42578125" style="82" customWidth="1"/>
    <col min="7" max="7" width="17.5703125" style="82" customWidth="1"/>
    <col min="8" max="8" width="17.42578125" style="82" customWidth="1"/>
    <col min="9" max="9" width="18.42578125" style="82" customWidth="1"/>
    <col min="10" max="10" width="18.85546875" style="82" customWidth="1"/>
    <col min="11" max="11" width="16.85546875" style="82" customWidth="1"/>
    <col min="12" max="12" width="13.7109375" style="82" customWidth="1"/>
    <col min="13" max="13" width="16.42578125" style="82" customWidth="1"/>
    <col min="14" max="14" width="16.7109375" style="82" customWidth="1"/>
    <col min="15" max="15" width="16.42578125" style="82" customWidth="1"/>
    <col min="16" max="16" width="20.140625" style="82" customWidth="1"/>
    <col min="17" max="17" width="18.5703125" style="82" customWidth="1"/>
    <col min="18" max="18" width="21" style="82" customWidth="1"/>
    <col min="19" max="19" width="19.85546875" style="82" customWidth="1"/>
    <col min="20" max="20" width="14.140625" style="82" customWidth="1"/>
    <col min="21" max="21" width="19.28515625" style="82" customWidth="1"/>
    <col min="22" max="16384" width="11.5703125" style="82"/>
  </cols>
  <sheetData>
    <row r="1" spans="1:21" ht="18" customHeight="1" x14ac:dyDescent="0.25">
      <c r="B1" s="207"/>
      <c r="C1" s="207"/>
      <c r="D1" s="207"/>
      <c r="E1" s="242"/>
      <c r="G1" s="208" t="s">
        <v>1358</v>
      </c>
      <c r="H1" s="207"/>
      <c r="I1" s="207"/>
      <c r="J1" s="207"/>
      <c r="K1" s="207"/>
      <c r="L1" s="207"/>
      <c r="M1" s="207"/>
      <c r="N1" s="207"/>
      <c r="O1" s="207"/>
      <c r="P1" s="207"/>
      <c r="Q1" s="207"/>
      <c r="R1" s="207"/>
      <c r="S1" s="207"/>
      <c r="T1" s="207"/>
      <c r="U1" s="207"/>
    </row>
    <row r="2" spans="1:21" ht="18" customHeight="1" x14ac:dyDescent="0.3">
      <c r="A2" s="299" t="s">
        <v>1357</v>
      </c>
      <c r="B2" s="207"/>
      <c r="C2" s="207"/>
      <c r="D2" s="207"/>
      <c r="E2" s="242"/>
      <c r="G2" s="208"/>
      <c r="H2" s="207"/>
      <c r="I2" s="207"/>
      <c r="J2" s="207"/>
      <c r="K2" s="207"/>
      <c r="L2" s="207"/>
      <c r="M2" s="207"/>
      <c r="N2" s="207"/>
      <c r="O2" s="207"/>
      <c r="P2" s="207"/>
      <c r="Q2" s="207"/>
      <c r="R2" s="207"/>
      <c r="S2" s="207"/>
      <c r="T2" s="207"/>
      <c r="U2" s="207"/>
    </row>
    <row r="3" spans="1:21" ht="18" customHeight="1" x14ac:dyDescent="0.25">
      <c r="A3" s="299" t="s">
        <v>1359</v>
      </c>
      <c r="B3" s="207"/>
      <c r="C3" s="207"/>
      <c r="D3" s="207"/>
      <c r="E3" s="242"/>
      <c r="G3" s="208"/>
      <c r="H3" s="207"/>
      <c r="I3" s="207"/>
      <c r="J3" s="207"/>
      <c r="K3" s="207"/>
      <c r="L3" s="207"/>
      <c r="M3" s="207"/>
      <c r="N3" s="207"/>
      <c r="O3" s="207"/>
      <c r="P3" s="207"/>
      <c r="Q3" s="207"/>
      <c r="R3" s="207"/>
      <c r="S3" s="207"/>
      <c r="T3" s="207"/>
      <c r="U3" s="207"/>
    </row>
    <row r="4" spans="1:21" ht="18" customHeight="1" x14ac:dyDescent="0.25">
      <c r="A4" s="299" t="s">
        <v>1392</v>
      </c>
      <c r="B4" s="207"/>
      <c r="C4" s="207"/>
      <c r="D4" s="207"/>
      <c r="E4" s="242"/>
      <c r="G4" s="208"/>
      <c r="H4" s="207"/>
      <c r="I4" s="207"/>
      <c r="J4" s="207"/>
      <c r="K4" s="207"/>
      <c r="L4" s="207"/>
      <c r="M4" s="207"/>
      <c r="N4" s="207"/>
      <c r="O4" s="207"/>
      <c r="P4" s="207"/>
      <c r="Q4" s="207"/>
      <c r="R4" s="207"/>
      <c r="S4" s="207"/>
      <c r="T4" s="207"/>
      <c r="U4" s="207"/>
    </row>
    <row r="5" spans="1:21" ht="14.45" customHeight="1" x14ac:dyDescent="0.25">
      <c r="A5" s="729" t="s">
        <v>100</v>
      </c>
      <c r="B5" s="731" t="s">
        <v>115</v>
      </c>
      <c r="C5" s="740" t="s">
        <v>89</v>
      </c>
      <c r="D5" s="740" t="s">
        <v>90</v>
      </c>
      <c r="E5" s="749" t="s">
        <v>401</v>
      </c>
      <c r="F5" s="740" t="s">
        <v>91</v>
      </c>
      <c r="G5" s="743" t="s">
        <v>103</v>
      </c>
      <c r="H5" s="745"/>
      <c r="I5" s="745"/>
      <c r="J5" s="745"/>
      <c r="K5" s="745"/>
      <c r="L5" s="745"/>
      <c r="M5" s="745"/>
      <c r="N5" s="744"/>
      <c r="O5" s="752" t="s">
        <v>104</v>
      </c>
      <c r="P5" s="753"/>
      <c r="Q5" s="731" t="s">
        <v>105</v>
      </c>
      <c r="R5" s="731" t="s">
        <v>106</v>
      </c>
      <c r="S5" s="731" t="s">
        <v>113</v>
      </c>
      <c r="T5" s="731" t="s">
        <v>112</v>
      </c>
      <c r="U5" s="746" t="s">
        <v>92</v>
      </c>
    </row>
    <row r="6" spans="1:21" ht="14.45" customHeight="1" x14ac:dyDescent="0.25">
      <c r="A6" s="729"/>
      <c r="B6" s="729"/>
      <c r="C6" s="741"/>
      <c r="D6" s="741"/>
      <c r="E6" s="750"/>
      <c r="F6" s="741"/>
      <c r="G6" s="743" t="s">
        <v>107</v>
      </c>
      <c r="H6" s="744"/>
      <c r="I6" s="743" t="s">
        <v>108</v>
      </c>
      <c r="J6" s="744"/>
      <c r="K6" s="743" t="s">
        <v>109</v>
      </c>
      <c r="L6" s="744"/>
      <c r="M6" s="743" t="s">
        <v>110</v>
      </c>
      <c r="N6" s="744"/>
      <c r="O6" s="754"/>
      <c r="P6" s="755"/>
      <c r="Q6" s="729"/>
      <c r="R6" s="729"/>
      <c r="S6" s="729"/>
      <c r="T6" s="729"/>
      <c r="U6" s="747"/>
    </row>
    <row r="7" spans="1:21" ht="25.5" x14ac:dyDescent="0.25">
      <c r="A7" s="730"/>
      <c r="B7" s="730"/>
      <c r="C7" s="742"/>
      <c r="D7" s="742"/>
      <c r="E7" s="751"/>
      <c r="F7" s="742"/>
      <c r="G7" s="244" t="s">
        <v>111</v>
      </c>
      <c r="H7" s="244" t="s">
        <v>12</v>
      </c>
      <c r="I7" s="244" t="s">
        <v>111</v>
      </c>
      <c r="J7" s="244" t="s">
        <v>12</v>
      </c>
      <c r="K7" s="244" t="s">
        <v>111</v>
      </c>
      <c r="L7" s="244" t="s">
        <v>12</v>
      </c>
      <c r="M7" s="244" t="s">
        <v>111</v>
      </c>
      <c r="N7" s="244" t="s">
        <v>12</v>
      </c>
      <c r="O7" s="244" t="s">
        <v>111</v>
      </c>
      <c r="P7" s="244" t="s">
        <v>12</v>
      </c>
      <c r="Q7" s="730"/>
      <c r="R7" s="730"/>
      <c r="S7" s="730"/>
      <c r="T7" s="730"/>
      <c r="U7" s="748"/>
    </row>
    <row r="8" spans="1:21" ht="116.25" customHeight="1" x14ac:dyDescent="0.25">
      <c r="A8" s="734" t="s">
        <v>1393</v>
      </c>
      <c r="B8" s="732" t="s">
        <v>1394</v>
      </c>
      <c r="C8" s="721" t="s">
        <v>2224</v>
      </c>
      <c r="D8" s="644" t="s">
        <v>2202</v>
      </c>
      <c r="E8" s="576" t="s">
        <v>402</v>
      </c>
      <c r="F8" s="565" t="s">
        <v>1545</v>
      </c>
      <c r="G8" s="562">
        <v>1</v>
      </c>
      <c r="H8" s="563">
        <v>1500</v>
      </c>
      <c r="I8" s="562"/>
      <c r="J8" s="563"/>
      <c r="K8" s="562"/>
      <c r="L8" s="563"/>
      <c r="M8" s="562"/>
      <c r="N8" s="563"/>
      <c r="O8" s="564">
        <v>1</v>
      </c>
      <c r="P8" s="488">
        <f>'1. TALLERES SEMINARIOS'!D10</f>
        <v>1500</v>
      </c>
      <c r="Q8" s="691" t="s">
        <v>1571</v>
      </c>
      <c r="R8" s="691" t="s">
        <v>1556</v>
      </c>
      <c r="S8" s="691" t="s">
        <v>1572</v>
      </c>
      <c r="T8" s="691" t="s">
        <v>1558</v>
      </c>
      <c r="U8" s="650" t="s">
        <v>1559</v>
      </c>
    </row>
    <row r="9" spans="1:21" ht="78" customHeight="1" x14ac:dyDescent="0.25">
      <c r="A9" s="735"/>
      <c r="B9" s="733"/>
      <c r="C9" s="721"/>
      <c r="D9" s="760" t="s">
        <v>2721</v>
      </c>
      <c r="E9" s="576" t="s">
        <v>2203</v>
      </c>
      <c r="F9" s="640" t="s">
        <v>2068</v>
      </c>
      <c r="G9" s="562">
        <v>0.25</v>
      </c>
      <c r="H9" s="563">
        <v>250000</v>
      </c>
      <c r="I9" s="562">
        <v>0.25</v>
      </c>
      <c r="J9" s="563">
        <v>250000</v>
      </c>
      <c r="K9" s="562">
        <v>0.25</v>
      </c>
      <c r="L9" s="563">
        <v>250000</v>
      </c>
      <c r="M9" s="562">
        <v>0.25</v>
      </c>
      <c r="N9" s="563">
        <v>250000</v>
      </c>
      <c r="O9" s="564">
        <f>G9+I9+K9+M9</f>
        <v>1</v>
      </c>
      <c r="P9" s="488">
        <f>'5. ACTIVIDADES ESPECIALES'!D71</f>
        <v>1000000</v>
      </c>
      <c r="Q9" s="715" t="s">
        <v>1555</v>
      </c>
      <c r="R9" s="715" t="s">
        <v>1556</v>
      </c>
      <c r="S9" s="715" t="s">
        <v>1557</v>
      </c>
      <c r="T9" s="715" t="s">
        <v>1558</v>
      </c>
      <c r="U9" s="715" t="s">
        <v>1559</v>
      </c>
    </row>
    <row r="10" spans="1:21" ht="72.75" customHeight="1" x14ac:dyDescent="0.25">
      <c r="A10" s="735"/>
      <c r="B10" s="733"/>
      <c r="C10" s="721"/>
      <c r="D10" s="761"/>
      <c r="E10" s="576" t="s">
        <v>2204</v>
      </c>
      <c r="F10" s="640" t="s">
        <v>2071</v>
      </c>
      <c r="G10" s="562">
        <v>0.25</v>
      </c>
      <c r="H10" s="563">
        <v>0</v>
      </c>
      <c r="I10" s="562">
        <v>0.25</v>
      </c>
      <c r="J10" s="563">
        <v>0</v>
      </c>
      <c r="K10" s="562">
        <v>0.25</v>
      </c>
      <c r="L10" s="563">
        <v>0</v>
      </c>
      <c r="M10" s="562">
        <v>0.25</v>
      </c>
      <c r="N10" s="563">
        <v>0</v>
      </c>
      <c r="O10" s="564">
        <v>1</v>
      </c>
      <c r="P10" s="488">
        <v>0</v>
      </c>
      <c r="Q10" s="716"/>
      <c r="R10" s="716"/>
      <c r="S10" s="716"/>
      <c r="T10" s="716"/>
      <c r="U10" s="716"/>
    </row>
    <row r="11" spans="1:21" ht="109.15" customHeight="1" x14ac:dyDescent="0.25">
      <c r="A11" s="735"/>
      <c r="B11" s="733"/>
      <c r="C11" s="721"/>
      <c r="D11" s="756" t="s">
        <v>2720</v>
      </c>
      <c r="E11" s="576" t="s">
        <v>2205</v>
      </c>
      <c r="F11" s="640" t="s">
        <v>1546</v>
      </c>
      <c r="G11" s="562">
        <v>1</v>
      </c>
      <c r="H11" s="563">
        <v>0</v>
      </c>
      <c r="I11" s="562"/>
      <c r="J11" s="563"/>
      <c r="K11" s="562"/>
      <c r="L11" s="563"/>
      <c r="M11" s="562"/>
      <c r="N11" s="563"/>
      <c r="O11" s="564">
        <v>1</v>
      </c>
      <c r="P11" s="568">
        <v>0</v>
      </c>
      <c r="Q11" s="762" t="s">
        <v>1555</v>
      </c>
      <c r="R11" s="762" t="s">
        <v>1560</v>
      </c>
      <c r="S11" s="762" t="s">
        <v>1561</v>
      </c>
      <c r="T11" s="762" t="s">
        <v>1558</v>
      </c>
      <c r="U11" s="762" t="s">
        <v>1562</v>
      </c>
    </row>
    <row r="12" spans="1:21" ht="46.9" customHeight="1" x14ac:dyDescent="0.25">
      <c r="A12" s="735"/>
      <c r="B12" s="733"/>
      <c r="C12" s="721"/>
      <c r="D12" s="757"/>
      <c r="E12" s="576" t="s">
        <v>2206</v>
      </c>
      <c r="F12" s="640" t="s">
        <v>1547</v>
      </c>
      <c r="G12" s="203">
        <v>0.25</v>
      </c>
      <c r="H12" s="204">
        <v>0</v>
      </c>
      <c r="I12" s="203">
        <v>0.25</v>
      </c>
      <c r="J12" s="204">
        <v>0</v>
      </c>
      <c r="K12" s="203">
        <v>0.25</v>
      </c>
      <c r="L12" s="204">
        <v>0</v>
      </c>
      <c r="M12" s="203">
        <v>0.25</v>
      </c>
      <c r="N12" s="204">
        <v>0</v>
      </c>
      <c r="O12" s="480">
        <v>1</v>
      </c>
      <c r="P12" s="569">
        <v>0</v>
      </c>
      <c r="Q12" s="763"/>
      <c r="R12" s="763"/>
      <c r="S12" s="763"/>
      <c r="T12" s="763"/>
      <c r="U12" s="763"/>
    </row>
    <row r="13" spans="1:21" ht="124.9" customHeight="1" x14ac:dyDescent="0.25">
      <c r="A13" s="735"/>
      <c r="B13" s="733"/>
      <c r="C13" s="721"/>
      <c r="D13" s="758" t="s">
        <v>2207</v>
      </c>
      <c r="E13" s="576" t="s">
        <v>2208</v>
      </c>
      <c r="F13" s="640" t="s">
        <v>2715</v>
      </c>
      <c r="G13" s="203"/>
      <c r="H13" s="204"/>
      <c r="I13" s="203"/>
      <c r="J13" s="204"/>
      <c r="K13" s="203">
        <v>1</v>
      </c>
      <c r="L13" s="204">
        <f>P13</f>
        <v>9400</v>
      </c>
      <c r="M13" s="203"/>
      <c r="N13" s="204"/>
      <c r="O13" s="480">
        <v>1</v>
      </c>
      <c r="P13" s="481">
        <f>'5. ACTIVIDADES ESPECIALES'!D33</f>
        <v>9400</v>
      </c>
      <c r="Q13" s="725" t="s">
        <v>1573</v>
      </c>
      <c r="R13" s="725" t="s">
        <v>1575</v>
      </c>
      <c r="S13" s="725" t="s">
        <v>1574</v>
      </c>
      <c r="T13" s="725" t="s">
        <v>1558</v>
      </c>
      <c r="U13" s="717" t="s">
        <v>1562</v>
      </c>
    </row>
    <row r="14" spans="1:21" ht="63" x14ac:dyDescent="0.25">
      <c r="A14" s="735"/>
      <c r="B14" s="733"/>
      <c r="C14" s="721"/>
      <c r="D14" s="758"/>
      <c r="E14" s="576" t="s">
        <v>2209</v>
      </c>
      <c r="F14" s="640" t="s">
        <v>2716</v>
      </c>
      <c r="G14" s="203"/>
      <c r="H14" s="204"/>
      <c r="I14" s="203"/>
      <c r="J14" s="204"/>
      <c r="K14" s="203"/>
      <c r="L14" s="204"/>
      <c r="M14" s="203">
        <v>1</v>
      </c>
      <c r="N14" s="204">
        <v>0</v>
      </c>
      <c r="O14" s="480">
        <v>1</v>
      </c>
      <c r="P14" s="82">
        <v>0</v>
      </c>
      <c r="Q14" s="726"/>
      <c r="R14" s="726"/>
      <c r="S14" s="726"/>
      <c r="T14" s="726"/>
      <c r="U14" s="718"/>
    </row>
    <row r="15" spans="1:21" ht="116.25" customHeight="1" x14ac:dyDescent="0.25">
      <c r="A15" s="735"/>
      <c r="B15" s="733"/>
      <c r="C15" s="721" t="s">
        <v>2078</v>
      </c>
      <c r="D15" s="722" t="s">
        <v>2210</v>
      </c>
      <c r="E15" s="576" t="s">
        <v>2211</v>
      </c>
      <c r="F15" s="640" t="s">
        <v>2082</v>
      </c>
      <c r="G15" s="203"/>
      <c r="H15" s="204"/>
      <c r="I15" s="203"/>
      <c r="J15" s="204"/>
      <c r="K15" s="203"/>
      <c r="L15" s="204"/>
      <c r="M15" s="368">
        <v>1</v>
      </c>
      <c r="N15" s="204">
        <f>P15</f>
        <v>87280</v>
      </c>
      <c r="O15" s="482">
        <v>1</v>
      </c>
      <c r="P15" s="481">
        <f>'5. ACTIVIDADES ESPECIALES'!D22</f>
        <v>87280</v>
      </c>
      <c r="Q15" s="725" t="s">
        <v>2112</v>
      </c>
      <c r="R15" s="727" t="s">
        <v>1576</v>
      </c>
      <c r="S15" s="727" t="s">
        <v>1577</v>
      </c>
      <c r="T15" s="727" t="s">
        <v>1578</v>
      </c>
      <c r="U15" s="717" t="s">
        <v>1562</v>
      </c>
    </row>
    <row r="16" spans="1:21" ht="58.9" customHeight="1" x14ac:dyDescent="0.25">
      <c r="A16" s="735"/>
      <c r="B16" s="733"/>
      <c r="C16" s="721"/>
      <c r="D16" s="759"/>
      <c r="E16" s="576" t="s">
        <v>2212</v>
      </c>
      <c r="F16" s="640" t="s">
        <v>1548</v>
      </c>
      <c r="G16" s="203"/>
      <c r="H16" s="204"/>
      <c r="I16" s="203"/>
      <c r="J16" s="204"/>
      <c r="K16" s="203"/>
      <c r="L16" s="204"/>
      <c r="M16" s="368">
        <v>1</v>
      </c>
      <c r="N16" s="204">
        <f>P16</f>
        <v>9600</v>
      </c>
      <c r="O16" s="482">
        <v>1</v>
      </c>
      <c r="P16" s="481">
        <f>'5. ACTIVIDADES ESPECIALES'!D11</f>
        <v>9600</v>
      </c>
      <c r="Q16" s="726"/>
      <c r="R16" s="728"/>
      <c r="S16" s="728"/>
      <c r="T16" s="728"/>
      <c r="U16" s="718"/>
    </row>
    <row r="17" spans="1:21" ht="176.25" customHeight="1" x14ac:dyDescent="0.25">
      <c r="A17" s="735"/>
      <c r="B17" s="733"/>
      <c r="C17" s="719" t="s">
        <v>2080</v>
      </c>
      <c r="D17" s="721" t="s">
        <v>2213</v>
      </c>
      <c r="E17" s="575" t="s">
        <v>2214</v>
      </c>
      <c r="F17" s="640" t="s">
        <v>2113</v>
      </c>
      <c r="G17" s="203">
        <v>0.5</v>
      </c>
      <c r="H17" s="204">
        <f>P17*G17</f>
        <v>35750</v>
      </c>
      <c r="I17" s="203">
        <v>0.5</v>
      </c>
      <c r="J17" s="204">
        <f>P17*I17</f>
        <v>35750</v>
      </c>
      <c r="K17" s="203"/>
      <c r="L17" s="204"/>
      <c r="M17" s="203"/>
      <c r="N17" s="204"/>
      <c r="O17" s="483">
        <v>1</v>
      </c>
      <c r="P17" s="481">
        <f>'5. ACTIVIDADES ESPECIALES'!D84</f>
        <v>71500</v>
      </c>
      <c r="Q17" s="691" t="s">
        <v>2111</v>
      </c>
      <c r="R17" s="691" t="s">
        <v>1579</v>
      </c>
      <c r="S17" s="691" t="s">
        <v>1580</v>
      </c>
      <c r="T17" s="691" t="s">
        <v>1581</v>
      </c>
      <c r="U17" s="691" t="s">
        <v>1562</v>
      </c>
    </row>
    <row r="18" spans="1:21" ht="176.25" customHeight="1" x14ac:dyDescent="0.25">
      <c r="A18" s="735"/>
      <c r="B18" s="733"/>
      <c r="C18" s="719"/>
      <c r="D18" s="721"/>
      <c r="E18" s="575" t="s">
        <v>2215</v>
      </c>
      <c r="F18" s="640" t="s">
        <v>2114</v>
      </c>
      <c r="G18" s="203">
        <v>0.5</v>
      </c>
      <c r="H18" s="204">
        <f>P18*G18:G18</f>
        <v>18250</v>
      </c>
      <c r="I18" s="203">
        <v>0.5</v>
      </c>
      <c r="J18" s="204">
        <f>P18*I18</f>
        <v>18250</v>
      </c>
      <c r="K18" s="203"/>
      <c r="L18" s="204"/>
      <c r="M18" s="203"/>
      <c r="N18" s="204"/>
      <c r="O18" s="483">
        <v>1</v>
      </c>
      <c r="P18" s="481">
        <f>'5. ACTIVIDADES ESPECIALES'!D94</f>
        <v>36500</v>
      </c>
      <c r="Q18" s="693" t="s">
        <v>2111</v>
      </c>
      <c r="R18" s="693" t="s">
        <v>1579</v>
      </c>
      <c r="S18" s="693" t="s">
        <v>1580</v>
      </c>
      <c r="T18" s="693" t="s">
        <v>1581</v>
      </c>
      <c r="U18" s="692" t="s">
        <v>2116</v>
      </c>
    </row>
    <row r="19" spans="1:21" ht="138" customHeight="1" x14ac:dyDescent="0.25">
      <c r="A19" s="735"/>
      <c r="B19" s="733"/>
      <c r="C19" s="719"/>
      <c r="D19" s="721"/>
      <c r="E19" s="575" t="s">
        <v>2216</v>
      </c>
      <c r="F19" s="640" t="s">
        <v>2084</v>
      </c>
      <c r="G19" s="203">
        <v>0.5</v>
      </c>
      <c r="H19" s="204">
        <f>P19*G19</f>
        <v>2500</v>
      </c>
      <c r="I19" s="203">
        <v>0.5</v>
      </c>
      <c r="J19" s="204">
        <f>P19*I19</f>
        <v>2500</v>
      </c>
      <c r="K19" s="203"/>
      <c r="L19" s="204"/>
      <c r="M19" s="203"/>
      <c r="N19" s="204"/>
      <c r="O19" s="483">
        <v>1</v>
      </c>
      <c r="P19" s="481">
        <f>'5. ACTIVIDADES ESPECIALES'!D104</f>
        <v>5000</v>
      </c>
      <c r="Q19" s="691" t="s">
        <v>2111</v>
      </c>
      <c r="R19" s="691" t="s">
        <v>1579</v>
      </c>
      <c r="S19" s="691" t="s">
        <v>1580</v>
      </c>
      <c r="T19" s="691" t="s">
        <v>1581</v>
      </c>
      <c r="U19" s="692" t="s">
        <v>2115</v>
      </c>
    </row>
    <row r="20" spans="1:21" ht="157.5" x14ac:dyDescent="0.25">
      <c r="A20" s="735"/>
      <c r="B20" s="733"/>
      <c r="C20" s="719"/>
      <c r="D20" s="721"/>
      <c r="E20" s="575" t="s">
        <v>2217</v>
      </c>
      <c r="F20" s="640" t="s">
        <v>2117</v>
      </c>
      <c r="G20" s="203"/>
      <c r="H20" s="204"/>
      <c r="I20" s="203">
        <v>0.25</v>
      </c>
      <c r="J20" s="204">
        <f>I20*P20</f>
        <v>21250</v>
      </c>
      <c r="K20" s="203">
        <v>0.25</v>
      </c>
      <c r="L20" s="204">
        <f>P20*K20</f>
        <v>21250</v>
      </c>
      <c r="M20" s="203">
        <v>0.25</v>
      </c>
      <c r="N20" s="204">
        <f>P20*M20</f>
        <v>21250</v>
      </c>
      <c r="O20" s="480">
        <v>1</v>
      </c>
      <c r="P20" s="481">
        <f>'5. ACTIVIDADES ESPECIALES'!D45</f>
        <v>85000</v>
      </c>
      <c r="Q20" s="691" t="s">
        <v>2111</v>
      </c>
      <c r="R20" s="691" t="s">
        <v>1579</v>
      </c>
      <c r="S20" s="691" t="s">
        <v>1580</v>
      </c>
      <c r="T20" s="691" t="s">
        <v>1581</v>
      </c>
      <c r="U20" s="724" t="s">
        <v>2118</v>
      </c>
    </row>
    <row r="21" spans="1:21" ht="157.5" x14ac:dyDescent="0.25">
      <c r="A21" s="735"/>
      <c r="B21" s="733"/>
      <c r="C21" s="719"/>
      <c r="D21" s="721" t="s">
        <v>2218</v>
      </c>
      <c r="E21" s="575" t="s">
        <v>2219</v>
      </c>
      <c r="F21" s="640" t="s">
        <v>1796</v>
      </c>
      <c r="G21" s="203">
        <v>1</v>
      </c>
      <c r="H21" s="204">
        <v>0</v>
      </c>
      <c r="I21" s="203"/>
      <c r="J21" s="204"/>
      <c r="K21" s="203"/>
      <c r="L21" s="204"/>
      <c r="M21" s="203"/>
      <c r="N21" s="204"/>
      <c r="O21" s="483">
        <v>1</v>
      </c>
      <c r="P21" s="481">
        <v>0</v>
      </c>
      <c r="Q21" s="691" t="s">
        <v>2111</v>
      </c>
      <c r="R21" s="691" t="s">
        <v>1579</v>
      </c>
      <c r="S21" s="691" t="s">
        <v>1580</v>
      </c>
      <c r="T21" s="691" t="s">
        <v>1581</v>
      </c>
      <c r="U21" s="724"/>
    </row>
    <row r="22" spans="1:21" ht="157.5" x14ac:dyDescent="0.25">
      <c r="A22" s="735"/>
      <c r="B22" s="733"/>
      <c r="C22" s="719"/>
      <c r="D22" s="721"/>
      <c r="E22" s="575" t="s">
        <v>2220</v>
      </c>
      <c r="F22" s="640" t="s">
        <v>1797</v>
      </c>
      <c r="G22" s="203">
        <v>0.5</v>
      </c>
      <c r="H22" s="204">
        <v>0</v>
      </c>
      <c r="I22" s="203">
        <v>0.5</v>
      </c>
      <c r="J22" s="204">
        <v>0</v>
      </c>
      <c r="K22" s="203"/>
      <c r="L22" s="204"/>
      <c r="M22" s="203"/>
      <c r="N22" s="204"/>
      <c r="O22" s="483">
        <v>1</v>
      </c>
      <c r="P22" s="481">
        <v>0</v>
      </c>
      <c r="Q22" s="691" t="s">
        <v>2111</v>
      </c>
      <c r="R22" s="691" t="s">
        <v>1579</v>
      </c>
      <c r="S22" s="691" t="s">
        <v>1580</v>
      </c>
      <c r="T22" s="691" t="s">
        <v>1581</v>
      </c>
      <c r="U22" s="724"/>
    </row>
    <row r="23" spans="1:21" ht="157.5" x14ac:dyDescent="0.25">
      <c r="A23" s="735"/>
      <c r="B23" s="733"/>
      <c r="C23" s="719"/>
      <c r="D23" s="721"/>
      <c r="E23" s="576" t="s">
        <v>2221</v>
      </c>
      <c r="F23" s="640" t="s">
        <v>1798</v>
      </c>
      <c r="G23" s="203"/>
      <c r="H23" s="204"/>
      <c r="I23" s="203">
        <v>1</v>
      </c>
      <c r="J23" s="204">
        <f>P23</f>
        <v>8400</v>
      </c>
      <c r="K23" s="203"/>
      <c r="L23" s="204"/>
      <c r="M23" s="203"/>
      <c r="N23" s="204"/>
      <c r="O23" s="483">
        <v>1</v>
      </c>
      <c r="P23" s="481">
        <f>'1. TALLERES SEMINARIOS'!D26</f>
        <v>8400</v>
      </c>
      <c r="Q23" s="691" t="s">
        <v>2111</v>
      </c>
      <c r="R23" s="691" t="s">
        <v>1579</v>
      </c>
      <c r="S23" s="691" t="s">
        <v>1580</v>
      </c>
      <c r="T23" s="691" t="s">
        <v>1581</v>
      </c>
      <c r="U23" s="724"/>
    </row>
    <row r="24" spans="1:21" ht="160.5" customHeight="1" x14ac:dyDescent="0.25">
      <c r="A24" s="735"/>
      <c r="B24" s="733"/>
      <c r="C24" s="719"/>
      <c r="D24" s="721" t="s">
        <v>2717</v>
      </c>
      <c r="E24" s="575" t="s">
        <v>2222</v>
      </c>
      <c r="F24" s="640" t="s">
        <v>2086</v>
      </c>
      <c r="G24" s="203">
        <v>0.5</v>
      </c>
      <c r="H24" s="204">
        <v>0</v>
      </c>
      <c r="I24" s="203">
        <v>0.5</v>
      </c>
      <c r="J24" s="204">
        <v>0</v>
      </c>
      <c r="K24" s="203"/>
      <c r="L24" s="204"/>
      <c r="M24" s="203"/>
      <c r="N24" s="204"/>
      <c r="O24" s="483">
        <v>1</v>
      </c>
      <c r="P24" s="481">
        <v>0</v>
      </c>
      <c r="Q24" s="691" t="s">
        <v>2111</v>
      </c>
      <c r="R24" s="691" t="s">
        <v>1579</v>
      </c>
      <c r="S24" s="691" t="s">
        <v>1580</v>
      </c>
      <c r="T24" s="691" t="s">
        <v>1581</v>
      </c>
      <c r="U24" s="723" t="s">
        <v>1562</v>
      </c>
    </row>
    <row r="25" spans="1:21" ht="159.75" customHeight="1" x14ac:dyDescent="0.25">
      <c r="A25" s="735"/>
      <c r="B25" s="733"/>
      <c r="C25" s="719"/>
      <c r="D25" s="721"/>
      <c r="E25" s="575" t="s">
        <v>2223</v>
      </c>
      <c r="F25" s="640" t="s">
        <v>1549</v>
      </c>
      <c r="G25" s="203"/>
      <c r="H25" s="204"/>
      <c r="I25" s="203">
        <v>1</v>
      </c>
      <c r="J25" s="204">
        <f>P25</f>
        <v>8400</v>
      </c>
      <c r="K25" s="203"/>
      <c r="L25" s="204"/>
      <c r="M25" s="203"/>
      <c r="N25" s="204"/>
      <c r="O25" s="483">
        <v>1</v>
      </c>
      <c r="P25" s="481">
        <f>'1. TALLERES SEMINARIOS'!D47</f>
        <v>8400</v>
      </c>
      <c r="Q25" s="691" t="s">
        <v>2111</v>
      </c>
      <c r="R25" s="691" t="s">
        <v>1579</v>
      </c>
      <c r="S25" s="691" t="s">
        <v>1580</v>
      </c>
      <c r="T25" s="691" t="s">
        <v>1581</v>
      </c>
      <c r="U25" s="723"/>
    </row>
    <row r="26" spans="1:21" ht="63" x14ac:dyDescent="0.25">
      <c r="A26" s="735"/>
      <c r="B26" s="733"/>
      <c r="C26" s="719"/>
      <c r="D26" s="719" t="s">
        <v>2225</v>
      </c>
      <c r="E26" s="575" t="s">
        <v>2226</v>
      </c>
      <c r="F26" s="640" t="s">
        <v>1550</v>
      </c>
      <c r="G26" s="203">
        <v>1</v>
      </c>
      <c r="H26" s="204">
        <v>0</v>
      </c>
      <c r="I26" s="203"/>
      <c r="J26" s="204"/>
      <c r="K26" s="203"/>
      <c r="L26" s="204"/>
      <c r="M26" s="203"/>
      <c r="N26" s="204"/>
      <c r="O26" s="482">
        <v>100</v>
      </c>
      <c r="P26" s="481">
        <v>0</v>
      </c>
      <c r="Q26" s="640" t="s">
        <v>2737</v>
      </c>
      <c r="R26" s="650" t="s">
        <v>2738</v>
      </c>
      <c r="S26" s="650" t="s">
        <v>2739</v>
      </c>
      <c r="T26" s="693" t="s">
        <v>1581</v>
      </c>
      <c r="U26" s="650" t="s">
        <v>1564</v>
      </c>
    </row>
    <row r="27" spans="1:21" ht="56.25" customHeight="1" x14ac:dyDescent="0.25">
      <c r="A27" s="735"/>
      <c r="B27" s="733"/>
      <c r="C27" s="719"/>
      <c r="D27" s="719"/>
      <c r="E27" s="575" t="s">
        <v>2227</v>
      </c>
      <c r="F27" s="640" t="s">
        <v>1551</v>
      </c>
      <c r="G27" s="203">
        <v>1</v>
      </c>
      <c r="H27" s="204">
        <v>0</v>
      </c>
      <c r="I27" s="203"/>
      <c r="J27" s="204"/>
      <c r="K27" s="203"/>
      <c r="L27" s="204"/>
      <c r="M27" s="203"/>
      <c r="N27" s="204"/>
      <c r="O27" s="482">
        <v>100</v>
      </c>
      <c r="P27" s="481">
        <v>0</v>
      </c>
      <c r="Q27" s="713" t="s">
        <v>2737</v>
      </c>
      <c r="R27" s="713" t="s">
        <v>2738</v>
      </c>
      <c r="S27" s="713" t="s">
        <v>2740</v>
      </c>
      <c r="T27" s="713" t="s">
        <v>1581</v>
      </c>
      <c r="U27" s="713" t="s">
        <v>1564</v>
      </c>
    </row>
    <row r="28" spans="1:21" ht="63" x14ac:dyDescent="0.25">
      <c r="A28" s="476"/>
      <c r="B28" s="478"/>
      <c r="C28" s="719"/>
      <c r="D28" s="719"/>
      <c r="E28" s="575" t="s">
        <v>2228</v>
      </c>
      <c r="F28" s="640" t="s">
        <v>2085</v>
      </c>
      <c r="G28" s="203"/>
      <c r="H28" s="204"/>
      <c r="I28" s="205">
        <v>0.5</v>
      </c>
      <c r="J28" s="204"/>
      <c r="K28" s="205">
        <v>0.25</v>
      </c>
      <c r="L28" s="204"/>
      <c r="M28" s="203">
        <v>0.25</v>
      </c>
      <c r="N28" s="204"/>
      <c r="O28" s="482"/>
      <c r="P28" s="481"/>
      <c r="Q28" s="714"/>
      <c r="R28" s="714"/>
      <c r="S28" s="714"/>
      <c r="T28" s="714"/>
      <c r="U28" s="714"/>
    </row>
    <row r="29" spans="1:21" ht="62.45" customHeight="1" x14ac:dyDescent="0.25">
      <c r="A29" s="736" t="s">
        <v>1395</v>
      </c>
      <c r="B29" s="734" t="s">
        <v>1394</v>
      </c>
      <c r="C29" s="720" t="s">
        <v>2081</v>
      </c>
      <c r="D29" s="722" t="s">
        <v>2229</v>
      </c>
      <c r="E29" s="575" t="s">
        <v>2230</v>
      </c>
      <c r="F29" s="641" t="s">
        <v>1552</v>
      </c>
      <c r="G29" s="71"/>
      <c r="H29" s="349"/>
      <c r="I29" s="252">
        <v>0.5</v>
      </c>
      <c r="J29" s="251">
        <v>0</v>
      </c>
      <c r="K29" s="252">
        <v>0.5</v>
      </c>
      <c r="L29" s="349"/>
      <c r="M29" s="71"/>
      <c r="N29" s="71"/>
      <c r="O29" s="482">
        <v>100</v>
      </c>
      <c r="P29" s="481">
        <v>0</v>
      </c>
      <c r="Q29" s="651" t="s">
        <v>2121</v>
      </c>
      <c r="R29" s="650" t="s">
        <v>2120</v>
      </c>
      <c r="S29" s="650" t="s">
        <v>2741</v>
      </c>
      <c r="T29" s="693" t="s">
        <v>1581</v>
      </c>
      <c r="U29" s="650" t="s">
        <v>1566</v>
      </c>
    </row>
    <row r="30" spans="1:21" ht="80.25" customHeight="1" x14ac:dyDescent="0.25">
      <c r="A30" s="737"/>
      <c r="B30" s="735"/>
      <c r="C30" s="720"/>
      <c r="D30" s="722"/>
      <c r="E30" s="575" t="s">
        <v>2231</v>
      </c>
      <c r="F30" s="640" t="s">
        <v>1553</v>
      </c>
      <c r="G30" s="203">
        <v>1</v>
      </c>
      <c r="H30" s="349"/>
      <c r="I30" s="252"/>
      <c r="J30" s="251"/>
      <c r="K30" s="252"/>
      <c r="L30" s="349"/>
      <c r="M30" s="71"/>
      <c r="N30" s="71"/>
      <c r="O30" s="482"/>
      <c r="P30" s="481"/>
      <c r="Q30" s="651" t="s">
        <v>2121</v>
      </c>
      <c r="R30" s="650" t="s">
        <v>2120</v>
      </c>
      <c r="S30" s="651" t="s">
        <v>2742</v>
      </c>
      <c r="T30" s="693" t="s">
        <v>1581</v>
      </c>
      <c r="U30" s="651" t="s">
        <v>1566</v>
      </c>
    </row>
    <row r="31" spans="1:21" ht="62.45" customHeight="1" x14ac:dyDescent="0.25">
      <c r="A31" s="737"/>
      <c r="B31" s="735"/>
      <c r="C31" s="720"/>
      <c r="D31" s="722"/>
      <c r="E31" s="575" t="s">
        <v>2232</v>
      </c>
      <c r="F31" s="642" t="s">
        <v>2109</v>
      </c>
      <c r="G31" s="71"/>
      <c r="H31" s="349"/>
      <c r="I31" s="252"/>
      <c r="J31" s="251"/>
      <c r="K31" s="252"/>
      <c r="L31" s="349"/>
      <c r="M31" s="203">
        <v>1</v>
      </c>
      <c r="N31" s="71"/>
      <c r="O31" s="480">
        <v>1</v>
      </c>
      <c r="P31" s="481">
        <v>0</v>
      </c>
      <c r="Q31" s="650" t="s">
        <v>2121</v>
      </c>
      <c r="R31" s="650" t="s">
        <v>2120</v>
      </c>
      <c r="S31" s="651" t="s">
        <v>2743</v>
      </c>
      <c r="T31" s="651"/>
      <c r="U31" s="651"/>
    </row>
    <row r="32" spans="1:21" ht="63" x14ac:dyDescent="0.25">
      <c r="A32" s="737"/>
      <c r="B32" s="735"/>
      <c r="C32" s="720"/>
      <c r="D32" s="722"/>
      <c r="E32" s="576" t="s">
        <v>2233</v>
      </c>
      <c r="F32" s="643" t="s">
        <v>2110</v>
      </c>
      <c r="G32" s="71"/>
      <c r="H32" s="349"/>
      <c r="I32" s="252">
        <v>0.5</v>
      </c>
      <c r="J32" s="251">
        <v>1500</v>
      </c>
      <c r="K32" s="252">
        <v>0.5</v>
      </c>
      <c r="L32" s="349">
        <v>1500</v>
      </c>
      <c r="M32" s="71"/>
      <c r="N32" s="71"/>
      <c r="O32" s="482">
        <v>100</v>
      </c>
      <c r="P32" s="481">
        <f>'5. ACTIVIDADES ESPECIALES'!D58</f>
        <v>3000</v>
      </c>
      <c r="Q32" s="650" t="s">
        <v>1568</v>
      </c>
      <c r="R32" s="650" t="s">
        <v>2120</v>
      </c>
      <c r="S32" s="650" t="s">
        <v>1567</v>
      </c>
      <c r="T32" s="650" t="s">
        <v>1565</v>
      </c>
      <c r="U32" s="650" t="s">
        <v>1566</v>
      </c>
    </row>
    <row r="33" spans="1:21" ht="78.75" x14ac:dyDescent="0.25">
      <c r="A33" s="737"/>
      <c r="B33" s="735"/>
      <c r="C33" s="720"/>
      <c r="D33" s="719" t="s">
        <v>2234</v>
      </c>
      <c r="E33" s="575" t="s">
        <v>2235</v>
      </c>
      <c r="F33" s="640" t="s">
        <v>2079</v>
      </c>
      <c r="G33" s="205">
        <v>0.5</v>
      </c>
      <c r="H33" s="349">
        <v>0</v>
      </c>
      <c r="I33" s="203">
        <v>0.5</v>
      </c>
      <c r="J33" s="71">
        <v>0</v>
      </c>
      <c r="K33" s="71"/>
      <c r="L33" s="349"/>
      <c r="M33" s="71"/>
      <c r="N33" s="71"/>
      <c r="O33" s="482">
        <v>100</v>
      </c>
      <c r="P33" s="481">
        <v>0</v>
      </c>
      <c r="Q33" s="650" t="s">
        <v>1568</v>
      </c>
      <c r="R33" s="650" t="s">
        <v>2120</v>
      </c>
      <c r="S33" s="650" t="s">
        <v>1563</v>
      </c>
      <c r="T33" s="650" t="s">
        <v>1569</v>
      </c>
      <c r="U33" s="650" t="s">
        <v>2083</v>
      </c>
    </row>
    <row r="34" spans="1:21" ht="78.75" x14ac:dyDescent="0.25">
      <c r="A34" s="737"/>
      <c r="B34" s="735"/>
      <c r="C34" s="720"/>
      <c r="D34" s="719"/>
      <c r="E34" s="575" t="s">
        <v>2236</v>
      </c>
      <c r="F34" s="640" t="s">
        <v>1554</v>
      </c>
      <c r="G34" s="205"/>
      <c r="H34" s="349"/>
      <c r="I34" s="71"/>
      <c r="J34" s="71"/>
      <c r="K34" s="71">
        <v>1</v>
      </c>
      <c r="L34" s="349">
        <f>P34/2</f>
        <v>5000</v>
      </c>
      <c r="M34" s="71">
        <v>1</v>
      </c>
      <c r="N34" s="477">
        <f>P34/2</f>
        <v>5000</v>
      </c>
      <c r="O34" s="482">
        <v>2</v>
      </c>
      <c r="P34" s="481">
        <f>'1. TALLERES SEMINARIOS'!D65</f>
        <v>10000</v>
      </c>
      <c r="Q34" s="650" t="s">
        <v>1570</v>
      </c>
      <c r="R34" s="650" t="s">
        <v>2120</v>
      </c>
      <c r="S34" s="650" t="s">
        <v>2087</v>
      </c>
      <c r="T34" s="650" t="s">
        <v>1565</v>
      </c>
      <c r="U34" s="650" t="s">
        <v>2083</v>
      </c>
    </row>
    <row r="35" spans="1:21" ht="78.75" x14ac:dyDescent="0.25">
      <c r="A35" s="738"/>
      <c r="B35" s="739"/>
      <c r="C35" s="720"/>
      <c r="D35" s="719"/>
      <c r="E35" s="575" t="s">
        <v>2237</v>
      </c>
      <c r="F35" s="640" t="s">
        <v>2075</v>
      </c>
      <c r="G35" s="205"/>
      <c r="H35" s="349"/>
      <c r="I35" s="203">
        <v>0.5</v>
      </c>
      <c r="J35" s="477">
        <f>P35*I35</f>
        <v>60000</v>
      </c>
      <c r="K35" s="203">
        <v>0.25</v>
      </c>
      <c r="L35" s="349">
        <f>K35*P35</f>
        <v>30000</v>
      </c>
      <c r="M35" s="203">
        <v>0.25</v>
      </c>
      <c r="N35" s="477">
        <f>P35*M35</f>
        <v>30000</v>
      </c>
      <c r="O35" s="482">
        <v>100</v>
      </c>
      <c r="P35" s="481">
        <f>'4. EQUIPO TECNOLÓGICOS'!D10</f>
        <v>120000</v>
      </c>
      <c r="Q35" s="650" t="s">
        <v>2122</v>
      </c>
      <c r="R35" s="650" t="s">
        <v>2120</v>
      </c>
      <c r="S35" s="651" t="s">
        <v>2744</v>
      </c>
      <c r="T35" s="651" t="s">
        <v>1569</v>
      </c>
      <c r="U35" s="650" t="s">
        <v>2083</v>
      </c>
    </row>
    <row r="36" spans="1:21" ht="15.6" customHeight="1" x14ac:dyDescent="0.25">
      <c r="A36" s="283"/>
      <c r="B36" s="284"/>
      <c r="C36" s="283" t="s">
        <v>1370</v>
      </c>
      <c r="D36" s="284"/>
      <c r="E36" s="284"/>
      <c r="F36" s="285"/>
      <c r="G36" s="233">
        <f>SUM(G8:G34)</f>
        <v>9.75</v>
      </c>
      <c r="H36" s="233">
        <f>SUM(H8:H34)</f>
        <v>308000</v>
      </c>
      <c r="I36" s="233">
        <f>SUM(I8:I35)</f>
        <v>8</v>
      </c>
      <c r="J36" s="233">
        <f>SUM(J8:J34)</f>
        <v>346050</v>
      </c>
      <c r="K36" s="233">
        <f>SUM(K8:K35)</f>
        <v>4.5</v>
      </c>
      <c r="L36" s="233">
        <f>SUM(L8:L34)</f>
        <v>287150</v>
      </c>
      <c r="M36" s="233">
        <f>SUM(M8:M34)</f>
        <v>6.25</v>
      </c>
      <c r="N36" s="233">
        <f>SUM(N8:N34)</f>
        <v>373130</v>
      </c>
      <c r="O36" s="484">
        <f>SUM(O8:O35)</f>
        <v>621</v>
      </c>
      <c r="P36" s="484">
        <f>SUM(P8:P35)</f>
        <v>1455580</v>
      </c>
      <c r="Q36" s="206"/>
      <c r="R36" s="206"/>
      <c r="S36" s="206"/>
      <c r="T36" s="206"/>
      <c r="U36" s="209"/>
    </row>
    <row r="37" spans="1:21" x14ac:dyDescent="0.25">
      <c r="E37" s="82"/>
    </row>
    <row r="38" spans="1:21" x14ac:dyDescent="0.25">
      <c r="E38" s="82"/>
    </row>
    <row r="39" spans="1:21" x14ac:dyDescent="0.25">
      <c r="E39" s="82"/>
    </row>
    <row r="40" spans="1:21" x14ac:dyDescent="0.25">
      <c r="E40" s="82"/>
    </row>
    <row r="41" spans="1:21" x14ac:dyDescent="0.25">
      <c r="E41" s="82"/>
    </row>
    <row r="42" spans="1:21" x14ac:dyDescent="0.25">
      <c r="E42" s="82"/>
    </row>
    <row r="43" spans="1:21" x14ac:dyDescent="0.25">
      <c r="E43" s="82"/>
    </row>
    <row r="44" spans="1:21" x14ac:dyDescent="0.25">
      <c r="E44" s="82"/>
    </row>
    <row r="45" spans="1:21" x14ac:dyDescent="0.25">
      <c r="E45" s="82"/>
    </row>
    <row r="46" spans="1:21" x14ac:dyDescent="0.25">
      <c r="E46" s="82"/>
    </row>
    <row r="47" spans="1:21" x14ac:dyDescent="0.25">
      <c r="E47" s="82"/>
    </row>
    <row r="48" spans="1:21" x14ac:dyDescent="0.25">
      <c r="E48" s="82"/>
    </row>
    <row r="49" spans="5:5" x14ac:dyDescent="0.25">
      <c r="E49" s="82"/>
    </row>
    <row r="50" spans="5:5" x14ac:dyDescent="0.25">
      <c r="E50" s="82"/>
    </row>
    <row r="51" spans="5:5" x14ac:dyDescent="0.25">
      <c r="E51" s="82"/>
    </row>
    <row r="52" spans="5:5" x14ac:dyDescent="0.25">
      <c r="E52" s="82"/>
    </row>
    <row r="53" spans="5:5" x14ac:dyDescent="0.25">
      <c r="E53" s="82"/>
    </row>
    <row r="54" spans="5:5" x14ac:dyDescent="0.25">
      <c r="E54" s="82"/>
    </row>
    <row r="55" spans="5:5" x14ac:dyDescent="0.25">
      <c r="E55" s="82"/>
    </row>
    <row r="56" spans="5:5" x14ac:dyDescent="0.25">
      <c r="E56" s="82"/>
    </row>
    <row r="57" spans="5:5" x14ac:dyDescent="0.25">
      <c r="E57" s="82"/>
    </row>
    <row r="58" spans="5:5" x14ac:dyDescent="0.25">
      <c r="E58" s="82"/>
    </row>
    <row r="59" spans="5:5" x14ac:dyDescent="0.25">
      <c r="E59" s="82"/>
    </row>
    <row r="60" spans="5:5" x14ac:dyDescent="0.25">
      <c r="E60" s="82"/>
    </row>
    <row r="61" spans="5:5" x14ac:dyDescent="0.25">
      <c r="E61" s="82"/>
    </row>
    <row r="62" spans="5:5" x14ac:dyDescent="0.25">
      <c r="E62" s="82"/>
    </row>
    <row r="63" spans="5:5" x14ac:dyDescent="0.25">
      <c r="E63" s="82"/>
    </row>
    <row r="64" spans="5:5" x14ac:dyDescent="0.25">
      <c r="E64" s="82"/>
    </row>
    <row r="65" spans="5:5" x14ac:dyDescent="0.25">
      <c r="E65" s="82"/>
    </row>
    <row r="66" spans="5:5" x14ac:dyDescent="0.25">
      <c r="E66" s="82"/>
    </row>
    <row r="67" spans="5:5" x14ac:dyDescent="0.25">
      <c r="E67" s="82"/>
    </row>
    <row r="68" spans="5:5" x14ac:dyDescent="0.25">
      <c r="E68" s="82"/>
    </row>
    <row r="69" spans="5:5" x14ac:dyDescent="0.25">
      <c r="E69" s="82"/>
    </row>
    <row r="70" spans="5:5" x14ac:dyDescent="0.25">
      <c r="E70" s="82"/>
    </row>
    <row r="71" spans="5:5" x14ac:dyDescent="0.25">
      <c r="E71" s="82"/>
    </row>
    <row r="72" spans="5:5" x14ac:dyDescent="0.25">
      <c r="E72" s="82"/>
    </row>
    <row r="73" spans="5:5" x14ac:dyDescent="0.25">
      <c r="E73" s="82"/>
    </row>
    <row r="74" spans="5:5" x14ac:dyDescent="0.25">
      <c r="E74" s="82"/>
    </row>
    <row r="75" spans="5:5" x14ac:dyDescent="0.25">
      <c r="E75" s="82"/>
    </row>
    <row r="76" spans="5:5" x14ac:dyDescent="0.25">
      <c r="E76" s="82"/>
    </row>
    <row r="77" spans="5:5" x14ac:dyDescent="0.25">
      <c r="E77" s="82"/>
    </row>
    <row r="78" spans="5:5" x14ac:dyDescent="0.25">
      <c r="E78" s="82"/>
    </row>
    <row r="79" spans="5:5" x14ac:dyDescent="0.25">
      <c r="E79" s="82"/>
    </row>
    <row r="80" spans="5:5" x14ac:dyDescent="0.25">
      <c r="E80" s="82"/>
    </row>
    <row r="81" spans="5:5" x14ac:dyDescent="0.25">
      <c r="E81" s="82"/>
    </row>
    <row r="82" spans="5:5" x14ac:dyDescent="0.25">
      <c r="E82" s="82"/>
    </row>
    <row r="83" spans="5:5" x14ac:dyDescent="0.25">
      <c r="E83" s="82"/>
    </row>
    <row r="84" spans="5:5" x14ac:dyDescent="0.25">
      <c r="E84" s="82"/>
    </row>
    <row r="85" spans="5:5" x14ac:dyDescent="0.25">
      <c r="E85" s="82"/>
    </row>
    <row r="86" spans="5:5" x14ac:dyDescent="0.25">
      <c r="E86" s="82"/>
    </row>
    <row r="87" spans="5:5" x14ac:dyDescent="0.25">
      <c r="E87" s="82"/>
    </row>
    <row r="88" spans="5:5" x14ac:dyDescent="0.25">
      <c r="E88" s="82"/>
    </row>
    <row r="89" spans="5:5" x14ac:dyDescent="0.25">
      <c r="E89" s="82"/>
    </row>
    <row r="90" spans="5:5" x14ac:dyDescent="0.25">
      <c r="E90" s="82"/>
    </row>
    <row r="91" spans="5:5" x14ac:dyDescent="0.25">
      <c r="E91" s="82"/>
    </row>
    <row r="92" spans="5:5" x14ac:dyDescent="0.25">
      <c r="E92" s="82"/>
    </row>
    <row r="93" spans="5:5" x14ac:dyDescent="0.25">
      <c r="E93" s="82"/>
    </row>
    <row r="94" spans="5:5" x14ac:dyDescent="0.25">
      <c r="E94" s="82"/>
    </row>
    <row r="95" spans="5:5" x14ac:dyDescent="0.25">
      <c r="E95" s="82"/>
    </row>
    <row r="96" spans="5:5" x14ac:dyDescent="0.25">
      <c r="E96" s="82"/>
    </row>
    <row r="97" spans="5:5" x14ac:dyDescent="0.25">
      <c r="E97" s="82"/>
    </row>
    <row r="98" spans="5:5" x14ac:dyDescent="0.25">
      <c r="E98" s="82"/>
    </row>
    <row r="99" spans="5:5" x14ac:dyDescent="0.25">
      <c r="E99" s="82"/>
    </row>
  </sheetData>
  <mergeCells count="62">
    <mergeCell ref="R11:R12"/>
    <mergeCell ref="S11:S12"/>
    <mergeCell ref="T11:T12"/>
    <mergeCell ref="U11:U12"/>
    <mergeCell ref="Q13:Q14"/>
    <mergeCell ref="R13:R14"/>
    <mergeCell ref="S13:S14"/>
    <mergeCell ref="T13:T14"/>
    <mergeCell ref="U13:U14"/>
    <mergeCell ref="U5:U7"/>
    <mergeCell ref="Q5:Q7"/>
    <mergeCell ref="R5:R7"/>
    <mergeCell ref="E5:E7"/>
    <mergeCell ref="T5:T7"/>
    <mergeCell ref="S5:S7"/>
    <mergeCell ref="G6:H6"/>
    <mergeCell ref="K6:L6"/>
    <mergeCell ref="M6:N6"/>
    <mergeCell ref="O5:P6"/>
    <mergeCell ref="A29:A35"/>
    <mergeCell ref="B29:B35"/>
    <mergeCell ref="C5:C7"/>
    <mergeCell ref="I6:J6"/>
    <mergeCell ref="D5:D7"/>
    <mergeCell ref="F5:F7"/>
    <mergeCell ref="G5:N5"/>
    <mergeCell ref="C8:C14"/>
    <mergeCell ref="C15:C16"/>
    <mergeCell ref="D11:D12"/>
    <mergeCell ref="D13:D14"/>
    <mergeCell ref="D15:D16"/>
    <mergeCell ref="D9:D10"/>
    <mergeCell ref="Q27:Q28"/>
    <mergeCell ref="A5:A7"/>
    <mergeCell ref="B5:B7"/>
    <mergeCell ref="B8:B27"/>
    <mergeCell ref="A8:A27"/>
    <mergeCell ref="Q11:Q12"/>
    <mergeCell ref="C17:C28"/>
    <mergeCell ref="D33:D35"/>
    <mergeCell ref="C29:C35"/>
    <mergeCell ref="D17:D20"/>
    <mergeCell ref="D24:D25"/>
    <mergeCell ref="D21:D23"/>
    <mergeCell ref="D26:D28"/>
    <mergeCell ref="D29:D32"/>
    <mergeCell ref="R27:R28"/>
    <mergeCell ref="S27:S28"/>
    <mergeCell ref="T27:T28"/>
    <mergeCell ref="U27:U28"/>
    <mergeCell ref="Q9:Q10"/>
    <mergeCell ref="R9:R10"/>
    <mergeCell ref="S9:S10"/>
    <mergeCell ref="T9:T10"/>
    <mergeCell ref="U9:U10"/>
    <mergeCell ref="U15:U16"/>
    <mergeCell ref="U24:U25"/>
    <mergeCell ref="U20:U23"/>
    <mergeCell ref="Q15:Q16"/>
    <mergeCell ref="R15:R16"/>
    <mergeCell ref="S15:S16"/>
    <mergeCell ref="T15:T16"/>
  </mergeCells>
  <conditionalFormatting sqref="E8:E10">
    <cfRule type="duplicateValues" dxfId="2" priority="14"/>
  </conditionalFormatting>
  <conditionalFormatting sqref="E17:E35">
    <cfRule type="duplicateValues" dxfId="1" priority="18"/>
  </conditionalFormatting>
  <conditionalFormatting sqref="E11:E16">
    <cfRule type="duplicateValues" dxfId="0" priority="19"/>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1"/>
  <sheetViews>
    <sheetView showGridLines="0" topLeftCell="C1" zoomScale="50" zoomScaleNormal="50" workbookViewId="0">
      <pane ySplit="6" topLeftCell="A31" activePane="bottomLeft" state="frozen"/>
      <selection sqref="A1:V1"/>
      <selection pane="bottomLeft" activeCell="R48" sqref="R48:R54"/>
    </sheetView>
  </sheetViews>
  <sheetFormatPr baseColWidth="10" defaultColWidth="12.5703125" defaultRowHeight="12" x14ac:dyDescent="0.25"/>
  <cols>
    <col min="1" max="1" width="19.28515625" style="262" customWidth="1"/>
    <col min="2" max="2" width="21.28515625" style="254" customWidth="1"/>
    <col min="3" max="3" width="25.7109375" style="254" customWidth="1"/>
    <col min="4" max="4" width="32.7109375" style="254" customWidth="1"/>
    <col min="5" max="5" width="27.42578125" style="263" customWidth="1"/>
    <col min="6" max="6" width="36.42578125" style="254" customWidth="1"/>
    <col min="7" max="7" width="15.28515625" style="254" customWidth="1"/>
    <col min="8" max="8" width="15.85546875" style="254" customWidth="1"/>
    <col min="9" max="9" width="15.28515625" style="254" customWidth="1"/>
    <col min="10" max="10" width="15.42578125" style="254" customWidth="1"/>
    <col min="11" max="11" width="15.28515625" style="254" customWidth="1"/>
    <col min="12" max="12" width="14.85546875" style="254" customWidth="1"/>
    <col min="13" max="13" width="15.28515625" style="254" customWidth="1"/>
    <col min="14" max="14" width="17.5703125" style="254" customWidth="1"/>
    <col min="15" max="15" width="15.28515625" style="254" customWidth="1"/>
    <col min="16" max="16" width="24.85546875" style="254" customWidth="1"/>
    <col min="17" max="17" width="17.42578125" style="254" customWidth="1"/>
    <col min="18" max="18" width="16.28515625" style="254" customWidth="1"/>
    <col min="19" max="19" width="15.85546875" style="254" customWidth="1"/>
    <col min="20" max="20" width="14.28515625" style="254" customWidth="1"/>
    <col min="21" max="21" width="15.7109375" style="254" customWidth="1"/>
    <col min="22" max="16384" width="12.5703125" style="254"/>
  </cols>
  <sheetData>
    <row r="1" spans="1:21" s="247" customFormat="1" ht="18.75" x14ac:dyDescent="0.25">
      <c r="B1" s="278"/>
      <c r="C1" s="278"/>
      <c r="D1" s="278"/>
      <c r="E1" s="278"/>
      <c r="F1" s="278"/>
      <c r="G1" s="278" t="s">
        <v>1403</v>
      </c>
      <c r="H1" s="278"/>
      <c r="I1" s="278"/>
      <c r="J1" s="278"/>
      <c r="K1" s="278"/>
      <c r="L1" s="278"/>
      <c r="M1" s="278"/>
      <c r="N1" s="278"/>
      <c r="O1" s="278"/>
      <c r="P1" s="278"/>
      <c r="Q1" s="278"/>
      <c r="R1" s="278"/>
      <c r="S1" s="278"/>
      <c r="T1" s="278"/>
      <c r="U1" s="278"/>
    </row>
    <row r="2" spans="1:21" s="247" customFormat="1" ht="18" x14ac:dyDescent="0.3">
      <c r="A2" s="300" t="s">
        <v>1357</v>
      </c>
      <c r="B2" s="278"/>
      <c r="C2" s="278"/>
      <c r="D2" s="278"/>
      <c r="E2" s="278"/>
      <c r="F2" s="278"/>
      <c r="G2" s="278"/>
      <c r="H2" s="278"/>
      <c r="I2" s="278"/>
      <c r="J2" s="278"/>
      <c r="K2" s="278"/>
      <c r="L2" s="278"/>
      <c r="M2" s="278"/>
      <c r="N2" s="278"/>
      <c r="O2" s="278"/>
      <c r="P2" s="278"/>
      <c r="Q2" s="278"/>
      <c r="R2" s="278"/>
      <c r="S2" s="278"/>
      <c r="T2" s="278"/>
      <c r="U2" s="278"/>
    </row>
    <row r="3" spans="1:21" s="247" customFormat="1" ht="21" customHeight="1" x14ac:dyDescent="0.25">
      <c r="A3" s="248" t="s">
        <v>1396</v>
      </c>
      <c r="B3" s="249"/>
      <c r="C3" s="249"/>
      <c r="D3" s="249"/>
      <c r="E3" s="250"/>
      <c r="F3" s="249"/>
      <c r="G3" s="249"/>
      <c r="H3" s="249"/>
      <c r="I3" s="249"/>
      <c r="J3" s="249"/>
      <c r="K3" s="249"/>
      <c r="L3" s="249"/>
      <c r="M3" s="249"/>
      <c r="N3" s="249"/>
      <c r="O3" s="249"/>
      <c r="P3" s="249"/>
      <c r="Q3" s="249"/>
      <c r="R3" s="249"/>
      <c r="S3" s="249"/>
      <c r="T3" s="249"/>
      <c r="U3" s="249"/>
    </row>
    <row r="4" spans="1:21" s="67" customFormat="1" ht="23.25" customHeight="1" x14ac:dyDescent="0.25">
      <c r="A4" s="731" t="s">
        <v>100</v>
      </c>
      <c r="B4" s="731" t="s">
        <v>115</v>
      </c>
      <c r="C4" s="740" t="s">
        <v>89</v>
      </c>
      <c r="D4" s="740" t="s">
        <v>90</v>
      </c>
      <c r="E4" s="749" t="s">
        <v>401</v>
      </c>
      <c r="F4" s="740" t="s">
        <v>91</v>
      </c>
      <c r="G4" s="743" t="s">
        <v>103</v>
      </c>
      <c r="H4" s="745"/>
      <c r="I4" s="745"/>
      <c r="J4" s="745"/>
      <c r="K4" s="745"/>
      <c r="L4" s="745"/>
      <c r="M4" s="745"/>
      <c r="N4" s="744"/>
      <c r="O4" s="752" t="s">
        <v>104</v>
      </c>
      <c r="P4" s="753"/>
      <c r="Q4" s="731" t="s">
        <v>105</v>
      </c>
      <c r="R4" s="731" t="s">
        <v>106</v>
      </c>
      <c r="S4" s="731" t="s">
        <v>113</v>
      </c>
      <c r="T4" s="731" t="s">
        <v>112</v>
      </c>
      <c r="U4" s="746" t="s">
        <v>92</v>
      </c>
    </row>
    <row r="5" spans="1:21" s="67" customFormat="1" ht="15" customHeight="1" x14ac:dyDescent="0.25">
      <c r="A5" s="729"/>
      <c r="B5" s="729"/>
      <c r="C5" s="741"/>
      <c r="D5" s="741"/>
      <c r="E5" s="750"/>
      <c r="F5" s="741"/>
      <c r="G5" s="743" t="s">
        <v>107</v>
      </c>
      <c r="H5" s="744"/>
      <c r="I5" s="743" t="s">
        <v>108</v>
      </c>
      <c r="J5" s="744"/>
      <c r="K5" s="743" t="s">
        <v>109</v>
      </c>
      <c r="L5" s="744"/>
      <c r="M5" s="743" t="s">
        <v>110</v>
      </c>
      <c r="N5" s="744"/>
      <c r="O5" s="754"/>
      <c r="P5" s="755"/>
      <c r="Q5" s="729"/>
      <c r="R5" s="729"/>
      <c r="S5" s="729"/>
      <c r="T5" s="729"/>
      <c r="U5" s="747"/>
    </row>
    <row r="6" spans="1:21" s="67" customFormat="1" ht="24" customHeight="1" x14ac:dyDescent="0.25">
      <c r="A6" s="730"/>
      <c r="B6" s="730"/>
      <c r="C6" s="742"/>
      <c r="D6" s="742"/>
      <c r="E6" s="751"/>
      <c r="F6" s="742"/>
      <c r="G6" s="244" t="s">
        <v>111</v>
      </c>
      <c r="H6" s="244" t="s">
        <v>12</v>
      </c>
      <c r="I6" s="244" t="s">
        <v>111</v>
      </c>
      <c r="J6" s="244" t="s">
        <v>12</v>
      </c>
      <c r="K6" s="244" t="s">
        <v>111</v>
      </c>
      <c r="L6" s="244" t="s">
        <v>12</v>
      </c>
      <c r="M6" s="244" t="s">
        <v>111</v>
      </c>
      <c r="N6" s="244" t="s">
        <v>12</v>
      </c>
      <c r="O6" s="308" t="s">
        <v>111</v>
      </c>
      <c r="P6" s="308" t="s">
        <v>12</v>
      </c>
      <c r="Q6" s="730"/>
      <c r="R6" s="730"/>
      <c r="S6" s="730"/>
      <c r="T6" s="730"/>
      <c r="U6" s="748"/>
    </row>
    <row r="7" spans="1:21" ht="157.5" x14ac:dyDescent="0.25">
      <c r="A7" s="767" t="s">
        <v>1397</v>
      </c>
      <c r="B7" s="769" t="s">
        <v>1352</v>
      </c>
      <c r="C7" s="773" t="s">
        <v>1469</v>
      </c>
      <c r="D7" s="645" t="s">
        <v>2133</v>
      </c>
      <c r="E7" s="577" t="s">
        <v>2150</v>
      </c>
      <c r="F7" s="648" t="s">
        <v>1476</v>
      </c>
      <c r="G7" s="205">
        <v>0.25</v>
      </c>
      <c r="H7" s="251">
        <v>0</v>
      </c>
      <c r="I7" s="205">
        <v>0.25</v>
      </c>
      <c r="J7" s="253">
        <v>0</v>
      </c>
      <c r="K7" s="205">
        <v>0.25</v>
      </c>
      <c r="L7" s="232">
        <v>0</v>
      </c>
      <c r="M7" s="205">
        <v>0.25</v>
      </c>
      <c r="N7" s="232">
        <v>0</v>
      </c>
      <c r="O7" s="483">
        <v>1</v>
      </c>
      <c r="P7" s="481">
        <v>0</v>
      </c>
      <c r="Q7" s="650" t="s">
        <v>1503</v>
      </c>
      <c r="R7" s="650" t="s">
        <v>1504</v>
      </c>
      <c r="S7" s="650" t="s">
        <v>1505</v>
      </c>
      <c r="T7" s="650" t="s">
        <v>1509</v>
      </c>
      <c r="U7" s="648" t="s">
        <v>1507</v>
      </c>
    </row>
    <row r="8" spans="1:21" ht="124.9" customHeight="1" x14ac:dyDescent="0.25">
      <c r="A8" s="768"/>
      <c r="B8" s="770"/>
      <c r="C8" s="774"/>
      <c r="D8" s="776" t="s">
        <v>2134</v>
      </c>
      <c r="E8" s="577" t="s">
        <v>2151</v>
      </c>
      <c r="F8" s="648" t="s">
        <v>2069</v>
      </c>
      <c r="G8" s="252">
        <v>0.25</v>
      </c>
      <c r="H8" s="232">
        <f>P8*G8</f>
        <v>46650</v>
      </c>
      <c r="I8" s="252">
        <v>0.25</v>
      </c>
      <c r="J8" s="253">
        <f>P8*I8</f>
        <v>46650</v>
      </c>
      <c r="K8" s="252">
        <v>0.25</v>
      </c>
      <c r="L8" s="232">
        <f>P8*K8</f>
        <v>46650</v>
      </c>
      <c r="M8" s="252">
        <v>0.25</v>
      </c>
      <c r="N8" s="232">
        <f>P8*M8</f>
        <v>46650</v>
      </c>
      <c r="O8" s="485">
        <v>1</v>
      </c>
      <c r="P8" s="481">
        <f>'5. ACTIVIDADES ESPECIALES'!D113</f>
        <v>186600</v>
      </c>
      <c r="Q8" s="780" t="s">
        <v>2126</v>
      </c>
      <c r="R8" s="780" t="s">
        <v>2127</v>
      </c>
      <c r="S8" s="780" t="s">
        <v>2128</v>
      </c>
      <c r="T8" s="780" t="s">
        <v>2129</v>
      </c>
      <c r="U8" s="781" t="s">
        <v>2130</v>
      </c>
    </row>
    <row r="9" spans="1:21" ht="47.25" x14ac:dyDescent="0.25">
      <c r="A9" s="768"/>
      <c r="B9" s="770"/>
      <c r="C9" s="774"/>
      <c r="D9" s="777"/>
      <c r="E9" s="577" t="s">
        <v>2152</v>
      </c>
      <c r="F9" s="648" t="s">
        <v>2070</v>
      </c>
      <c r="G9" s="252">
        <v>0.25</v>
      </c>
      <c r="H9" s="251">
        <v>0</v>
      </c>
      <c r="I9" s="252">
        <v>0.25</v>
      </c>
      <c r="J9" s="253">
        <v>0</v>
      </c>
      <c r="K9" s="205">
        <v>0.25</v>
      </c>
      <c r="L9" s="232">
        <v>0</v>
      </c>
      <c r="M9" s="252">
        <v>0.25</v>
      </c>
      <c r="N9" s="232">
        <v>0</v>
      </c>
      <c r="O9" s="485">
        <v>1</v>
      </c>
      <c r="P9" s="481">
        <v>0</v>
      </c>
      <c r="Q9" s="780"/>
      <c r="R9" s="780"/>
      <c r="S9" s="780"/>
      <c r="T9" s="780"/>
      <c r="U9" s="781"/>
    </row>
    <row r="10" spans="1:21" ht="72" customHeight="1" x14ac:dyDescent="0.25">
      <c r="A10" s="768"/>
      <c r="B10" s="770"/>
      <c r="C10" s="774"/>
      <c r="D10" s="778" t="s">
        <v>2135</v>
      </c>
      <c r="E10" s="577" t="s">
        <v>2153</v>
      </c>
      <c r="F10" s="645" t="s">
        <v>2088</v>
      </c>
      <c r="G10" s="252">
        <v>1</v>
      </c>
      <c r="H10" s="251">
        <v>0</v>
      </c>
      <c r="I10" s="252"/>
      <c r="J10" s="253"/>
      <c r="K10" s="251"/>
      <c r="L10" s="232"/>
      <c r="M10" s="252"/>
      <c r="N10" s="232"/>
      <c r="O10" s="485">
        <v>1</v>
      </c>
      <c r="P10" s="481">
        <v>0</v>
      </c>
      <c r="Q10" s="780" t="s">
        <v>1503</v>
      </c>
      <c r="R10" s="780" t="s">
        <v>1504</v>
      </c>
      <c r="S10" s="780" t="s">
        <v>2247</v>
      </c>
      <c r="T10" s="780" t="s">
        <v>2129</v>
      </c>
      <c r="U10" s="781" t="s">
        <v>2242</v>
      </c>
    </row>
    <row r="11" spans="1:21" ht="78.75" x14ac:dyDescent="0.25">
      <c r="A11" s="768"/>
      <c r="B11" s="770"/>
      <c r="C11" s="774"/>
      <c r="D11" s="778"/>
      <c r="E11" s="577" t="s">
        <v>2154</v>
      </c>
      <c r="F11" s="645" t="s">
        <v>2719</v>
      </c>
      <c r="G11" s="251"/>
      <c r="H11" s="251"/>
      <c r="I11" s="368">
        <v>1</v>
      </c>
      <c r="J11" s="253">
        <f>P11</f>
        <v>32020</v>
      </c>
      <c r="K11" s="251"/>
      <c r="L11" s="232"/>
      <c r="M11" s="252"/>
      <c r="N11" s="232"/>
      <c r="O11" s="486">
        <v>1</v>
      </c>
      <c r="P11" s="481">
        <f>'1. TALLERES SEMINARIOS'!D83</f>
        <v>32020</v>
      </c>
      <c r="Q11" s="780"/>
      <c r="R11" s="780"/>
      <c r="S11" s="780"/>
      <c r="T11" s="780"/>
      <c r="U11" s="781"/>
    </row>
    <row r="12" spans="1:21" ht="63" x14ac:dyDescent="0.25">
      <c r="A12" s="768"/>
      <c r="B12" s="770"/>
      <c r="C12" s="775"/>
      <c r="D12" s="777"/>
      <c r="E12" s="577" t="s">
        <v>2155</v>
      </c>
      <c r="F12" s="645" t="s">
        <v>2243</v>
      </c>
      <c r="G12" s="251"/>
      <c r="H12" s="251"/>
      <c r="I12" s="368">
        <v>2</v>
      </c>
      <c r="J12" s="253">
        <v>0</v>
      </c>
      <c r="K12" s="368">
        <v>4</v>
      </c>
      <c r="L12" s="232">
        <v>0</v>
      </c>
      <c r="M12" s="368">
        <v>1</v>
      </c>
      <c r="N12" s="232">
        <v>0</v>
      </c>
      <c r="O12" s="492">
        <f>G12+I12+K12+M12</f>
        <v>7</v>
      </c>
      <c r="P12" s="481">
        <v>0</v>
      </c>
      <c r="Q12" s="780"/>
      <c r="R12" s="780"/>
      <c r="S12" s="780"/>
      <c r="T12" s="780"/>
      <c r="U12" s="781"/>
    </row>
    <row r="13" spans="1:21" s="429" customFormat="1" ht="70.150000000000006" customHeight="1" x14ac:dyDescent="0.25">
      <c r="A13" s="768"/>
      <c r="B13" s="770"/>
      <c r="C13" s="773" t="s">
        <v>2252</v>
      </c>
      <c r="D13" s="779" t="s">
        <v>2136</v>
      </c>
      <c r="E13" s="578" t="s">
        <v>2156</v>
      </c>
      <c r="F13" s="649" t="s">
        <v>2250</v>
      </c>
      <c r="G13" s="435">
        <v>1</v>
      </c>
      <c r="H13" s="474">
        <v>0</v>
      </c>
      <c r="I13" s="435">
        <v>0.5</v>
      </c>
      <c r="J13" s="474">
        <v>0</v>
      </c>
      <c r="K13" s="433"/>
      <c r="L13" s="474"/>
      <c r="M13" s="433"/>
      <c r="N13" s="474"/>
      <c r="O13" s="492">
        <v>2</v>
      </c>
      <c r="P13" s="487">
        <v>0</v>
      </c>
      <c r="Q13" s="780" t="s">
        <v>2248</v>
      </c>
      <c r="R13" s="780" t="s">
        <v>2249</v>
      </c>
      <c r="S13" s="780" t="s">
        <v>2247</v>
      </c>
      <c r="T13" s="780" t="s">
        <v>2129</v>
      </c>
      <c r="U13" s="765" t="s">
        <v>2246</v>
      </c>
    </row>
    <row r="14" spans="1:21" s="429" customFormat="1" ht="142.15" customHeight="1" x14ac:dyDescent="0.25">
      <c r="A14" s="768"/>
      <c r="B14" s="770"/>
      <c r="C14" s="775"/>
      <c r="D14" s="779"/>
      <c r="E14" s="578" t="s">
        <v>2157</v>
      </c>
      <c r="F14" s="649" t="s">
        <v>2251</v>
      </c>
      <c r="G14" s="433"/>
      <c r="H14" s="474"/>
      <c r="I14" s="433"/>
      <c r="J14" s="474"/>
      <c r="K14" s="433">
        <v>1</v>
      </c>
      <c r="L14" s="474">
        <f>P14</f>
        <v>65000</v>
      </c>
      <c r="M14" s="433"/>
      <c r="N14" s="474"/>
      <c r="O14" s="483">
        <f t="shared" ref="O14:O54" si="0">G14+I14+K14+M14</f>
        <v>1</v>
      </c>
      <c r="P14" s="487">
        <f>'5. ACTIVIDADES ESPECIALES'!D126</f>
        <v>65000</v>
      </c>
      <c r="Q14" s="780"/>
      <c r="R14" s="780"/>
      <c r="S14" s="780"/>
      <c r="T14" s="780"/>
      <c r="U14" s="766"/>
    </row>
    <row r="15" spans="1:21" s="429" customFormat="1" ht="71.25" x14ac:dyDescent="0.25">
      <c r="A15" s="768"/>
      <c r="B15" s="770"/>
      <c r="C15" s="773" t="s">
        <v>2125</v>
      </c>
      <c r="D15" s="789" t="s">
        <v>2137</v>
      </c>
      <c r="E15" s="578" t="s">
        <v>2158</v>
      </c>
      <c r="F15" s="649" t="s">
        <v>2253</v>
      </c>
      <c r="G15" s="433">
        <v>1</v>
      </c>
      <c r="H15" s="474">
        <f>P15</f>
        <v>35000</v>
      </c>
      <c r="I15" s="433"/>
      <c r="J15" s="474"/>
      <c r="K15" s="433"/>
      <c r="L15" s="474"/>
      <c r="M15" s="433"/>
      <c r="N15" s="474"/>
      <c r="O15" s="483">
        <f t="shared" si="0"/>
        <v>1</v>
      </c>
      <c r="P15" s="487">
        <f>'5. ACTIVIDADES ESPECIALES'!D140</f>
        <v>35000</v>
      </c>
      <c r="Q15" s="762" t="s">
        <v>2254</v>
      </c>
      <c r="R15" s="762" t="s">
        <v>1504</v>
      </c>
      <c r="S15" s="762" t="s">
        <v>2255</v>
      </c>
      <c r="T15" s="762" t="s">
        <v>2129</v>
      </c>
      <c r="U15" s="782" t="s">
        <v>2256</v>
      </c>
    </row>
    <row r="16" spans="1:21" s="429" customFormat="1" ht="42.75" x14ac:dyDescent="0.25">
      <c r="A16" s="768"/>
      <c r="B16" s="770"/>
      <c r="C16" s="774"/>
      <c r="D16" s="790"/>
      <c r="E16" s="578" t="s">
        <v>2159</v>
      </c>
      <c r="F16" s="649" t="s">
        <v>2123</v>
      </c>
      <c r="G16" s="433">
        <v>0.25</v>
      </c>
      <c r="H16" s="479">
        <v>0</v>
      </c>
      <c r="I16" s="433">
        <v>0.5</v>
      </c>
      <c r="J16" s="479">
        <v>0</v>
      </c>
      <c r="K16" s="433">
        <v>0.25</v>
      </c>
      <c r="L16" s="479">
        <v>0</v>
      </c>
      <c r="M16" s="433"/>
      <c r="N16" s="479"/>
      <c r="O16" s="483">
        <f t="shared" si="0"/>
        <v>1</v>
      </c>
      <c r="P16" s="487">
        <v>0</v>
      </c>
      <c r="Q16" s="764"/>
      <c r="R16" s="764"/>
      <c r="S16" s="764"/>
      <c r="T16" s="764"/>
      <c r="U16" s="765"/>
    </row>
    <row r="17" spans="1:21" s="429" customFormat="1" ht="42.75" x14ac:dyDescent="0.25">
      <c r="A17" s="768"/>
      <c r="B17" s="770"/>
      <c r="C17" s="774"/>
      <c r="D17" s="790"/>
      <c r="E17" s="578" t="s">
        <v>2160</v>
      </c>
      <c r="F17" s="649" t="s">
        <v>2257</v>
      </c>
      <c r="G17" s="433"/>
      <c r="H17" s="479"/>
      <c r="I17" s="433">
        <v>0.25</v>
      </c>
      <c r="J17" s="479">
        <f>P17*I17</f>
        <v>157984.065</v>
      </c>
      <c r="K17" s="433">
        <v>0.75</v>
      </c>
      <c r="L17" s="479">
        <f>P17*K17</f>
        <v>473952.19500000001</v>
      </c>
      <c r="M17" s="433"/>
      <c r="N17" s="479"/>
      <c r="O17" s="483">
        <f t="shared" si="0"/>
        <v>1</v>
      </c>
      <c r="P17" s="487">
        <f>'4. EQUIPO TECNOLÓGICOS'!D32</f>
        <v>631936.26</v>
      </c>
      <c r="Q17" s="764"/>
      <c r="R17" s="764"/>
      <c r="S17" s="764"/>
      <c r="T17" s="764"/>
      <c r="U17" s="765"/>
    </row>
    <row r="18" spans="1:21" s="429" customFormat="1" ht="28.5" x14ac:dyDescent="0.25">
      <c r="A18" s="768"/>
      <c r="B18" s="770"/>
      <c r="C18" s="775"/>
      <c r="D18" s="791"/>
      <c r="E18" s="578" t="s">
        <v>2161</v>
      </c>
      <c r="F18" s="649" t="s">
        <v>2124</v>
      </c>
      <c r="G18" s="433"/>
      <c r="H18" s="479"/>
      <c r="I18" s="433"/>
      <c r="J18" s="479"/>
      <c r="K18" s="433"/>
      <c r="L18" s="479"/>
      <c r="M18" s="433">
        <v>1</v>
      </c>
      <c r="N18" s="479">
        <f>P18</f>
        <v>8000</v>
      </c>
      <c r="O18" s="483">
        <f t="shared" si="0"/>
        <v>1</v>
      </c>
      <c r="P18" s="487">
        <f>'1. TALLERES SEMINARIOS'!D101</f>
        <v>8000</v>
      </c>
      <c r="Q18" s="763"/>
      <c r="R18" s="763"/>
      <c r="S18" s="763"/>
      <c r="T18" s="763"/>
      <c r="U18" s="766"/>
    </row>
    <row r="19" spans="1:21" ht="62.45" customHeight="1" x14ac:dyDescent="0.25">
      <c r="A19" s="768"/>
      <c r="B19" s="770"/>
      <c r="C19" s="773" t="s">
        <v>1470</v>
      </c>
      <c r="D19" s="776" t="s">
        <v>2138</v>
      </c>
      <c r="E19" s="577" t="s">
        <v>2162</v>
      </c>
      <c r="F19" s="648" t="s">
        <v>1477</v>
      </c>
      <c r="G19" s="252">
        <v>0.75</v>
      </c>
      <c r="H19" s="251">
        <v>0</v>
      </c>
      <c r="I19" s="252">
        <v>0.25</v>
      </c>
      <c r="J19" s="253">
        <v>0</v>
      </c>
      <c r="K19" s="251"/>
      <c r="L19" s="232"/>
      <c r="M19" s="252"/>
      <c r="N19" s="232"/>
      <c r="O19" s="483">
        <v>1</v>
      </c>
      <c r="P19" s="481">
        <v>0</v>
      </c>
      <c r="Q19" s="762" t="s">
        <v>1510</v>
      </c>
      <c r="R19" s="762" t="s">
        <v>1511</v>
      </c>
      <c r="S19" s="762" t="s">
        <v>1512</v>
      </c>
      <c r="T19" s="762" t="s">
        <v>1513</v>
      </c>
      <c r="U19" s="773" t="s">
        <v>1514</v>
      </c>
    </row>
    <row r="20" spans="1:21" ht="97.9" customHeight="1" x14ac:dyDescent="0.25">
      <c r="A20" s="768"/>
      <c r="B20" s="646"/>
      <c r="C20" s="775"/>
      <c r="D20" s="777"/>
      <c r="E20" s="579" t="s">
        <v>2163</v>
      </c>
      <c r="F20" s="648" t="s">
        <v>1478</v>
      </c>
      <c r="G20" s="251"/>
      <c r="H20" s="251"/>
      <c r="I20" s="252">
        <v>1</v>
      </c>
      <c r="J20" s="253">
        <v>0</v>
      </c>
      <c r="K20" s="251"/>
      <c r="L20" s="232"/>
      <c r="M20" s="252"/>
      <c r="N20" s="232"/>
      <c r="O20" s="483">
        <f t="shared" si="0"/>
        <v>1</v>
      </c>
      <c r="P20" s="481">
        <v>0</v>
      </c>
      <c r="Q20" s="763"/>
      <c r="R20" s="763"/>
      <c r="S20" s="763"/>
      <c r="T20" s="763"/>
      <c r="U20" s="775"/>
    </row>
    <row r="21" spans="1:21" ht="47.25" x14ac:dyDescent="0.25">
      <c r="A21" s="768"/>
      <c r="B21" s="769" t="s">
        <v>1353</v>
      </c>
      <c r="C21" s="773" t="s">
        <v>1471</v>
      </c>
      <c r="D21" s="776" t="s">
        <v>2139</v>
      </c>
      <c r="E21" s="577" t="s">
        <v>2164</v>
      </c>
      <c r="F21" s="648" t="s">
        <v>1479</v>
      </c>
      <c r="G21" s="251"/>
      <c r="H21" s="251"/>
      <c r="I21" s="252">
        <v>1</v>
      </c>
      <c r="J21" s="253"/>
      <c r="K21" s="251"/>
      <c r="L21" s="232"/>
      <c r="M21" s="252"/>
      <c r="N21" s="232"/>
      <c r="O21" s="483">
        <f t="shared" si="0"/>
        <v>1</v>
      </c>
      <c r="P21" s="481"/>
      <c r="Q21" s="786" t="s">
        <v>2089</v>
      </c>
      <c r="R21" s="762" t="s">
        <v>1516</v>
      </c>
      <c r="S21" s="762" t="s">
        <v>1517</v>
      </c>
      <c r="T21" s="762" t="s">
        <v>1513</v>
      </c>
      <c r="U21" s="762" t="s">
        <v>1514</v>
      </c>
    </row>
    <row r="22" spans="1:21" ht="66" customHeight="1" x14ac:dyDescent="0.25">
      <c r="A22" s="768"/>
      <c r="B22" s="770"/>
      <c r="C22" s="774"/>
      <c r="D22" s="777"/>
      <c r="E22" s="580" t="s">
        <v>2165</v>
      </c>
      <c r="F22" s="648" t="s">
        <v>1487</v>
      </c>
      <c r="G22" s="251"/>
      <c r="H22" s="251"/>
      <c r="I22" s="252"/>
      <c r="J22" s="253"/>
      <c r="K22" s="252">
        <v>0.5</v>
      </c>
      <c r="L22" s="232">
        <f>P22*K22</f>
        <v>50000</v>
      </c>
      <c r="M22" s="252">
        <v>0.5</v>
      </c>
      <c r="N22" s="232">
        <f>M22*P22</f>
        <v>50000</v>
      </c>
      <c r="O22" s="483">
        <v>1</v>
      </c>
      <c r="P22" s="481">
        <f>'5. ACTIVIDADES ESPECIALES'!D153</f>
        <v>100000</v>
      </c>
      <c r="Q22" s="787"/>
      <c r="R22" s="764"/>
      <c r="S22" s="764"/>
      <c r="T22" s="764"/>
      <c r="U22" s="764"/>
    </row>
    <row r="23" spans="1:21" ht="63" x14ac:dyDescent="0.25">
      <c r="A23" s="768"/>
      <c r="B23" s="770"/>
      <c r="C23" s="774"/>
      <c r="D23" s="776" t="s">
        <v>2140</v>
      </c>
      <c r="E23" s="577" t="s">
        <v>2166</v>
      </c>
      <c r="F23" s="648" t="s">
        <v>1481</v>
      </c>
      <c r="G23" s="252">
        <v>1</v>
      </c>
      <c r="H23" s="251">
        <v>0</v>
      </c>
      <c r="I23" s="252"/>
      <c r="J23" s="253"/>
      <c r="K23" s="251"/>
      <c r="L23" s="232"/>
      <c r="M23" s="252"/>
      <c r="N23" s="232"/>
      <c r="O23" s="483">
        <v>1</v>
      </c>
      <c r="P23" s="481">
        <v>0</v>
      </c>
      <c r="Q23" s="787"/>
      <c r="R23" s="764"/>
      <c r="S23" s="764"/>
      <c r="T23" s="764"/>
      <c r="U23" s="764"/>
    </row>
    <row r="24" spans="1:21" ht="63" x14ac:dyDescent="0.25">
      <c r="A24" s="768"/>
      <c r="B24" s="770"/>
      <c r="C24" s="774"/>
      <c r="D24" s="777"/>
      <c r="E24" s="580" t="s">
        <v>2167</v>
      </c>
      <c r="F24" s="648" t="s">
        <v>1480</v>
      </c>
      <c r="G24" s="251"/>
      <c r="H24" s="251"/>
      <c r="I24" s="252"/>
      <c r="J24" s="253"/>
      <c r="K24" s="251"/>
      <c r="L24" s="232"/>
      <c r="M24" s="368">
        <v>1</v>
      </c>
      <c r="N24" s="232">
        <f>P24</f>
        <v>52820</v>
      </c>
      <c r="O24" s="492">
        <f t="shared" si="0"/>
        <v>1</v>
      </c>
      <c r="P24" s="481">
        <f>'5. ACTIVIDADES ESPECIALES'!D166</f>
        <v>52820</v>
      </c>
      <c r="Q24" s="787"/>
      <c r="R24" s="764"/>
      <c r="S24" s="764"/>
      <c r="T24" s="764"/>
      <c r="U24" s="764"/>
    </row>
    <row r="25" spans="1:21" ht="47.25" x14ac:dyDescent="0.25">
      <c r="A25" s="768"/>
      <c r="B25" s="770"/>
      <c r="C25" s="774"/>
      <c r="D25" s="776" t="s">
        <v>2141</v>
      </c>
      <c r="E25" s="577" t="s">
        <v>2168</v>
      </c>
      <c r="F25" s="645" t="s">
        <v>1488</v>
      </c>
      <c r="G25" s="252">
        <v>1</v>
      </c>
      <c r="H25" s="251">
        <v>0</v>
      </c>
      <c r="I25" s="251"/>
      <c r="J25" s="251"/>
      <c r="K25" s="251"/>
      <c r="L25" s="232"/>
      <c r="M25" s="251"/>
      <c r="N25" s="232"/>
      <c r="O25" s="483">
        <f t="shared" si="0"/>
        <v>1</v>
      </c>
      <c r="P25" s="481">
        <v>0</v>
      </c>
      <c r="Q25" s="787"/>
      <c r="R25" s="764"/>
      <c r="S25" s="764"/>
      <c r="T25" s="764"/>
      <c r="U25" s="764"/>
    </row>
    <row r="26" spans="1:21" ht="47.25" x14ac:dyDescent="0.25">
      <c r="A26" s="768"/>
      <c r="B26" s="770"/>
      <c r="C26" s="774"/>
      <c r="D26" s="777"/>
      <c r="E26" s="580" t="s">
        <v>2169</v>
      </c>
      <c r="F26" s="645" t="s">
        <v>2090</v>
      </c>
      <c r="G26" s="251"/>
      <c r="H26" s="251"/>
      <c r="I26" s="251"/>
      <c r="J26" s="251"/>
      <c r="K26" s="251">
        <v>1</v>
      </c>
      <c r="L26" s="232">
        <f>P26</f>
        <v>26500</v>
      </c>
      <c r="M26" s="251"/>
      <c r="N26" s="232"/>
      <c r="O26" s="492">
        <v>1</v>
      </c>
      <c r="P26" s="481">
        <f>'1. TALLERES SEMINARIOS'!D119</f>
        <v>26500</v>
      </c>
      <c r="Q26" s="787"/>
      <c r="R26" s="764"/>
      <c r="S26" s="764"/>
      <c r="T26" s="764"/>
      <c r="U26" s="764"/>
    </row>
    <row r="27" spans="1:21" ht="47.25" x14ac:dyDescent="0.25">
      <c r="A27" s="768"/>
      <c r="B27" s="770"/>
      <c r="C27" s="774"/>
      <c r="D27" s="776" t="s">
        <v>2142</v>
      </c>
      <c r="E27" s="580" t="s">
        <v>2170</v>
      </c>
      <c r="F27" s="645" t="s">
        <v>1490</v>
      </c>
      <c r="G27" s="252">
        <v>1</v>
      </c>
      <c r="H27" s="251">
        <v>0</v>
      </c>
      <c r="I27" s="251"/>
      <c r="J27" s="251"/>
      <c r="K27" s="251"/>
      <c r="L27" s="232"/>
      <c r="M27" s="251"/>
      <c r="N27" s="232"/>
      <c r="O27" s="483">
        <f t="shared" si="0"/>
        <v>1</v>
      </c>
      <c r="P27" s="481">
        <v>0</v>
      </c>
      <c r="Q27" s="787"/>
      <c r="R27" s="764"/>
      <c r="S27" s="764"/>
      <c r="T27" s="764"/>
      <c r="U27" s="764"/>
    </row>
    <row r="28" spans="1:21" ht="31.5" x14ac:dyDescent="0.25">
      <c r="A28" s="768"/>
      <c r="B28" s="770"/>
      <c r="C28" s="774"/>
      <c r="D28" s="777"/>
      <c r="E28" s="577" t="s">
        <v>2171</v>
      </c>
      <c r="F28" s="645" t="s">
        <v>1489</v>
      </c>
      <c r="G28" s="251"/>
      <c r="H28" s="251"/>
      <c r="I28" s="252">
        <v>1</v>
      </c>
      <c r="J28" s="251">
        <v>0</v>
      </c>
      <c r="K28" s="251"/>
      <c r="L28" s="232"/>
      <c r="M28" s="251"/>
      <c r="N28" s="232"/>
      <c r="O28" s="483">
        <f t="shared" si="0"/>
        <v>1</v>
      </c>
      <c r="P28" s="481">
        <v>0</v>
      </c>
      <c r="Q28" s="787"/>
      <c r="R28" s="764"/>
      <c r="S28" s="764"/>
      <c r="T28" s="764"/>
      <c r="U28" s="764"/>
    </row>
    <row r="29" spans="1:21" ht="47.25" x14ac:dyDescent="0.25">
      <c r="A29" s="768"/>
      <c r="B29" s="771"/>
      <c r="C29" s="775"/>
      <c r="D29" s="645" t="s">
        <v>2143</v>
      </c>
      <c r="E29" s="580" t="s">
        <v>2172</v>
      </c>
      <c r="F29" s="645" t="s">
        <v>2091</v>
      </c>
      <c r="G29" s="251"/>
      <c r="H29" s="350"/>
      <c r="I29" s="252">
        <v>1</v>
      </c>
      <c r="J29" s="350">
        <v>0</v>
      </c>
      <c r="K29" s="251"/>
      <c r="L29" s="232"/>
      <c r="M29" s="251"/>
      <c r="N29" s="232"/>
      <c r="O29" s="483">
        <v>1</v>
      </c>
      <c r="P29" s="481">
        <v>0</v>
      </c>
      <c r="Q29" s="788"/>
      <c r="R29" s="763"/>
      <c r="S29" s="763"/>
      <c r="T29" s="763"/>
      <c r="U29" s="763"/>
    </row>
    <row r="30" spans="1:21" ht="105.6" customHeight="1" x14ac:dyDescent="0.25">
      <c r="A30" s="768"/>
      <c r="B30" s="769" t="s">
        <v>1354</v>
      </c>
      <c r="C30" s="773" t="s">
        <v>1472</v>
      </c>
      <c r="D30" s="776" t="s">
        <v>2144</v>
      </c>
      <c r="E30" s="580" t="s">
        <v>2173</v>
      </c>
      <c r="F30" s="648" t="s">
        <v>2092</v>
      </c>
      <c r="G30" s="252">
        <v>0.75</v>
      </c>
      <c r="H30" s="350">
        <v>0</v>
      </c>
      <c r="I30" s="252">
        <v>0.25</v>
      </c>
      <c r="J30" s="350">
        <v>0</v>
      </c>
      <c r="K30" s="252"/>
      <c r="L30" s="232"/>
      <c r="M30" s="252"/>
      <c r="N30" s="232"/>
      <c r="O30" s="483">
        <v>1</v>
      </c>
      <c r="P30" s="481">
        <v>0</v>
      </c>
      <c r="Q30" s="762" t="s">
        <v>1518</v>
      </c>
      <c r="R30" s="762" t="s">
        <v>1519</v>
      </c>
      <c r="S30" s="762" t="s">
        <v>1520</v>
      </c>
      <c r="T30" s="762" t="s">
        <v>1521</v>
      </c>
      <c r="U30" s="773" t="s">
        <v>1508</v>
      </c>
    </row>
    <row r="31" spans="1:21" ht="63" x14ac:dyDescent="0.25">
      <c r="A31" s="768"/>
      <c r="B31" s="770"/>
      <c r="C31" s="774"/>
      <c r="D31" s="778"/>
      <c r="E31" s="577" t="s">
        <v>2174</v>
      </c>
      <c r="F31" s="648" t="s">
        <v>1482</v>
      </c>
      <c r="G31" s="251"/>
      <c r="H31" s="350"/>
      <c r="I31" s="252">
        <v>1</v>
      </c>
      <c r="J31" s="350">
        <v>0</v>
      </c>
      <c r="K31" s="251"/>
      <c r="L31" s="232"/>
      <c r="M31" s="251"/>
      <c r="N31" s="232"/>
      <c r="O31" s="483">
        <v>1</v>
      </c>
      <c r="P31" s="481">
        <v>0</v>
      </c>
      <c r="Q31" s="764"/>
      <c r="R31" s="764"/>
      <c r="S31" s="764"/>
      <c r="T31" s="764"/>
      <c r="U31" s="774"/>
    </row>
    <row r="32" spans="1:21" ht="93.6" customHeight="1" x14ac:dyDescent="0.25">
      <c r="A32" s="768"/>
      <c r="B32" s="770"/>
      <c r="C32" s="774"/>
      <c r="D32" s="778"/>
      <c r="E32" s="580" t="s">
        <v>2175</v>
      </c>
      <c r="F32" s="648" t="s">
        <v>2093</v>
      </c>
      <c r="G32" s="252">
        <v>1</v>
      </c>
      <c r="H32" s="350">
        <v>0</v>
      </c>
      <c r="I32" s="251"/>
      <c r="J32" s="350"/>
      <c r="K32" s="251"/>
      <c r="L32" s="232"/>
      <c r="M32" s="251"/>
      <c r="N32" s="232"/>
      <c r="O32" s="483">
        <f t="shared" si="0"/>
        <v>1</v>
      </c>
      <c r="P32" s="481">
        <v>0</v>
      </c>
      <c r="Q32" s="764"/>
      <c r="R32" s="764"/>
      <c r="S32" s="764"/>
      <c r="T32" s="764"/>
      <c r="U32" s="774"/>
    </row>
    <row r="33" spans="1:21" ht="93.6" customHeight="1" x14ac:dyDescent="0.25">
      <c r="A33" s="768"/>
      <c r="B33" s="770"/>
      <c r="C33" s="774"/>
      <c r="D33" s="777"/>
      <c r="E33" s="580" t="s">
        <v>2176</v>
      </c>
      <c r="F33" s="648" t="s">
        <v>1483</v>
      </c>
      <c r="G33" s="252"/>
      <c r="H33" s="350"/>
      <c r="I33" s="252">
        <v>0.25</v>
      </c>
      <c r="J33" s="350"/>
      <c r="K33" s="252">
        <v>0.5</v>
      </c>
      <c r="L33" s="232"/>
      <c r="M33" s="252">
        <v>0.25</v>
      </c>
      <c r="N33" s="232"/>
      <c r="O33" s="483">
        <f t="shared" si="0"/>
        <v>1</v>
      </c>
      <c r="P33" s="481">
        <v>0</v>
      </c>
      <c r="Q33" s="763"/>
      <c r="R33" s="763"/>
      <c r="S33" s="763"/>
      <c r="T33" s="763"/>
      <c r="U33" s="775"/>
    </row>
    <row r="34" spans="1:21" ht="121.9" customHeight="1" x14ac:dyDescent="0.25">
      <c r="A34" s="768"/>
      <c r="B34" s="770"/>
      <c r="C34" s="774"/>
      <c r="D34" s="776" t="s">
        <v>2145</v>
      </c>
      <c r="E34" s="577" t="s">
        <v>2177</v>
      </c>
      <c r="F34" s="648" t="s">
        <v>1486</v>
      </c>
      <c r="G34" s="252">
        <v>0.5</v>
      </c>
      <c r="H34" s="350">
        <v>0</v>
      </c>
      <c r="I34" s="252">
        <v>0.5</v>
      </c>
      <c r="J34" s="350">
        <v>0</v>
      </c>
      <c r="K34" s="251"/>
      <c r="L34" s="232"/>
      <c r="M34" s="251"/>
      <c r="N34" s="232"/>
      <c r="O34" s="483">
        <v>1</v>
      </c>
      <c r="P34" s="481">
        <v>0</v>
      </c>
      <c r="Q34" s="762" t="s">
        <v>1522</v>
      </c>
      <c r="R34" s="762" t="s">
        <v>1523</v>
      </c>
      <c r="S34" s="762" t="s">
        <v>2094</v>
      </c>
      <c r="T34" s="762" t="s">
        <v>1524</v>
      </c>
      <c r="U34" s="762" t="s">
        <v>1508</v>
      </c>
    </row>
    <row r="35" spans="1:21" ht="93.6" customHeight="1" x14ac:dyDescent="0.25">
      <c r="A35" s="768"/>
      <c r="B35" s="770"/>
      <c r="C35" s="774"/>
      <c r="D35" s="778"/>
      <c r="E35" s="580" t="s">
        <v>2178</v>
      </c>
      <c r="F35" s="648" t="s">
        <v>2076</v>
      </c>
      <c r="G35" s="252">
        <v>0.25</v>
      </c>
      <c r="H35" s="350">
        <f>P35*G35</f>
        <v>1250</v>
      </c>
      <c r="I35" s="252">
        <v>0.25</v>
      </c>
      <c r="J35" s="350">
        <f>I35*P35</f>
        <v>1250</v>
      </c>
      <c r="K35" s="252">
        <v>0.25</v>
      </c>
      <c r="L35" s="232">
        <f>K35*P35</f>
        <v>1250</v>
      </c>
      <c r="M35" s="252">
        <v>0.25</v>
      </c>
      <c r="N35" s="232">
        <f>M35*P35</f>
        <v>1250</v>
      </c>
      <c r="O35" s="483">
        <v>1</v>
      </c>
      <c r="P35" s="481">
        <f>'5. ACTIVIDADES ESPECIALES'!D179</f>
        <v>5000</v>
      </c>
      <c r="Q35" s="764"/>
      <c r="R35" s="764"/>
      <c r="S35" s="764"/>
      <c r="T35" s="764"/>
      <c r="U35" s="764"/>
    </row>
    <row r="36" spans="1:21" ht="93.6" customHeight="1" x14ac:dyDescent="0.25">
      <c r="A36" s="768"/>
      <c r="B36" s="770"/>
      <c r="C36" s="774"/>
      <c r="D36" s="778"/>
      <c r="E36" s="580" t="s">
        <v>2179</v>
      </c>
      <c r="F36" s="648" t="s">
        <v>2077</v>
      </c>
      <c r="G36" s="252">
        <v>1</v>
      </c>
      <c r="H36" s="350">
        <v>0</v>
      </c>
      <c r="I36" s="251"/>
      <c r="J36" s="350"/>
      <c r="K36" s="251"/>
      <c r="L36" s="232"/>
      <c r="M36" s="251"/>
      <c r="N36" s="232"/>
      <c r="O36" s="483">
        <f t="shared" si="0"/>
        <v>1</v>
      </c>
      <c r="P36" s="481">
        <v>0</v>
      </c>
      <c r="Q36" s="764"/>
      <c r="R36" s="764"/>
      <c r="S36" s="764"/>
      <c r="T36" s="764"/>
      <c r="U36" s="764"/>
    </row>
    <row r="37" spans="1:21" ht="93.6" customHeight="1" x14ac:dyDescent="0.25">
      <c r="A37" s="768"/>
      <c r="B37" s="770"/>
      <c r="C37" s="774"/>
      <c r="D37" s="777"/>
      <c r="E37" s="577" t="s">
        <v>2180</v>
      </c>
      <c r="F37" s="645" t="s">
        <v>2268</v>
      </c>
      <c r="G37" s="251"/>
      <c r="H37" s="350"/>
      <c r="I37" s="251">
        <v>1</v>
      </c>
      <c r="J37" s="350">
        <f>P37</f>
        <v>15530</v>
      </c>
      <c r="K37" s="251"/>
      <c r="L37" s="232"/>
      <c r="M37" s="251"/>
      <c r="N37" s="232"/>
      <c r="O37" s="492">
        <f t="shared" si="0"/>
        <v>1</v>
      </c>
      <c r="P37" s="481">
        <f>'1. TALLERES SEMINARIOS'!D131</f>
        <v>15530</v>
      </c>
      <c r="Q37" s="763"/>
      <c r="R37" s="763"/>
      <c r="S37" s="763"/>
      <c r="T37" s="763"/>
      <c r="U37" s="763"/>
    </row>
    <row r="38" spans="1:21" s="262" customFormat="1" ht="141.75" x14ac:dyDescent="0.25">
      <c r="A38" s="768"/>
      <c r="B38" s="771"/>
      <c r="C38" s="775"/>
      <c r="D38" s="645" t="s">
        <v>2189</v>
      </c>
      <c r="E38" s="580" t="s">
        <v>2190</v>
      </c>
      <c r="F38" s="648" t="s">
        <v>2269</v>
      </c>
      <c r="G38" s="493">
        <v>1</v>
      </c>
      <c r="H38" s="365">
        <v>0</v>
      </c>
      <c r="I38" s="366"/>
      <c r="J38" s="365"/>
      <c r="K38" s="365"/>
      <c r="L38" s="367"/>
      <c r="M38" s="365"/>
      <c r="N38" s="367"/>
      <c r="O38" s="483">
        <v>1</v>
      </c>
      <c r="P38" s="488">
        <v>0</v>
      </c>
      <c r="Q38" s="650" t="s">
        <v>1518</v>
      </c>
      <c r="R38" s="650" t="s">
        <v>1525</v>
      </c>
      <c r="S38" s="650" t="s">
        <v>2095</v>
      </c>
      <c r="T38" s="650" t="s">
        <v>1521</v>
      </c>
      <c r="U38" s="648" t="s">
        <v>1508</v>
      </c>
    </row>
    <row r="39" spans="1:21" ht="140.44999999999999" customHeight="1" x14ac:dyDescent="0.25">
      <c r="A39" s="768"/>
      <c r="B39" s="769" t="s">
        <v>1398</v>
      </c>
      <c r="C39" s="773" t="s">
        <v>1473</v>
      </c>
      <c r="D39" s="776" t="s">
        <v>2191</v>
      </c>
      <c r="E39" s="580" t="s">
        <v>2181</v>
      </c>
      <c r="F39" s="648" t="s">
        <v>1529</v>
      </c>
      <c r="G39" s="252">
        <v>1</v>
      </c>
      <c r="H39" s="251">
        <v>0</v>
      </c>
      <c r="I39" s="205"/>
      <c r="J39" s="251"/>
      <c r="K39" s="251"/>
      <c r="L39" s="232"/>
      <c r="M39" s="251"/>
      <c r="N39" s="232"/>
      <c r="O39" s="483">
        <f t="shared" si="0"/>
        <v>1</v>
      </c>
      <c r="P39" s="481">
        <v>0</v>
      </c>
      <c r="Q39" s="762" t="s">
        <v>1527</v>
      </c>
      <c r="R39" s="762" t="s">
        <v>1528</v>
      </c>
      <c r="S39" s="762" t="s">
        <v>1530</v>
      </c>
      <c r="T39" s="762" t="s">
        <v>1531</v>
      </c>
      <c r="U39" s="773" t="s">
        <v>1532</v>
      </c>
    </row>
    <row r="40" spans="1:21" ht="51" customHeight="1" x14ac:dyDescent="0.25">
      <c r="A40" s="768"/>
      <c r="B40" s="771"/>
      <c r="C40" s="775"/>
      <c r="D40" s="777"/>
      <c r="E40" s="577" t="s">
        <v>2192</v>
      </c>
      <c r="F40" s="648" t="s">
        <v>1491</v>
      </c>
      <c r="G40" s="251"/>
      <c r="H40" s="251"/>
      <c r="I40" s="205">
        <v>1</v>
      </c>
      <c r="J40" s="516">
        <f>P40</f>
        <v>34300</v>
      </c>
      <c r="K40" s="251"/>
      <c r="L40" s="232"/>
      <c r="M40" s="251"/>
      <c r="N40" s="232"/>
      <c r="O40" s="483">
        <v>1</v>
      </c>
      <c r="P40" s="481">
        <f>'4. EQUIPO TECNOLÓGICOS'!D55</f>
        <v>34300</v>
      </c>
      <c r="Q40" s="763"/>
      <c r="R40" s="763"/>
      <c r="S40" s="763"/>
      <c r="T40" s="763"/>
      <c r="U40" s="775"/>
    </row>
    <row r="41" spans="1:21" ht="126" x14ac:dyDescent="0.25">
      <c r="A41" s="768"/>
      <c r="B41" s="647" t="s">
        <v>1399</v>
      </c>
      <c r="C41" s="648" t="s">
        <v>1474</v>
      </c>
      <c r="D41" s="645" t="s">
        <v>2193</v>
      </c>
      <c r="E41" s="580" t="s">
        <v>2182</v>
      </c>
      <c r="F41" s="645" t="s">
        <v>2413</v>
      </c>
      <c r="G41" s="252">
        <v>0.25</v>
      </c>
      <c r="H41" s="251">
        <v>0</v>
      </c>
      <c r="I41" s="205">
        <v>0.25</v>
      </c>
      <c r="J41" s="251">
        <v>0</v>
      </c>
      <c r="K41" s="252">
        <v>0.25</v>
      </c>
      <c r="L41" s="232">
        <v>0</v>
      </c>
      <c r="M41" s="252">
        <v>0.25</v>
      </c>
      <c r="N41" s="232">
        <v>0</v>
      </c>
      <c r="O41" s="483">
        <f t="shared" si="0"/>
        <v>1</v>
      </c>
      <c r="P41" s="481">
        <v>0</v>
      </c>
      <c r="Q41" s="650" t="s">
        <v>2414</v>
      </c>
      <c r="R41" s="650" t="s">
        <v>2415</v>
      </c>
      <c r="S41" s="650" t="s">
        <v>2128</v>
      </c>
      <c r="T41" s="650" t="s">
        <v>2416</v>
      </c>
      <c r="U41" s="648" t="s">
        <v>2417</v>
      </c>
    </row>
    <row r="42" spans="1:21" ht="93.6" customHeight="1" x14ac:dyDescent="0.25">
      <c r="A42" s="768"/>
      <c r="B42" s="772" t="s">
        <v>1400</v>
      </c>
      <c r="C42" s="773" t="s">
        <v>1475</v>
      </c>
      <c r="D42" s="776" t="s">
        <v>2194</v>
      </c>
      <c r="E42" s="580" t="s">
        <v>2183</v>
      </c>
      <c r="F42" s="648" t="s">
        <v>1484</v>
      </c>
      <c r="G42" s="252">
        <v>0.5</v>
      </c>
      <c r="H42" s="251">
        <v>0</v>
      </c>
      <c r="I42" s="205">
        <v>0.5</v>
      </c>
      <c r="J42" s="251">
        <v>0</v>
      </c>
      <c r="K42" s="251"/>
      <c r="L42" s="232"/>
      <c r="M42" s="251"/>
      <c r="N42" s="232"/>
      <c r="O42" s="483">
        <v>1</v>
      </c>
      <c r="P42" s="481">
        <v>0</v>
      </c>
      <c r="Q42" s="762" t="s">
        <v>1533</v>
      </c>
      <c r="R42" s="762" t="s">
        <v>1534</v>
      </c>
      <c r="S42" s="762" t="s">
        <v>1526</v>
      </c>
      <c r="T42" s="762" t="s">
        <v>1521</v>
      </c>
      <c r="U42" s="773" t="s">
        <v>1535</v>
      </c>
    </row>
    <row r="43" spans="1:21" ht="118.9" customHeight="1" x14ac:dyDescent="0.25">
      <c r="A43" s="768"/>
      <c r="B43" s="772"/>
      <c r="C43" s="774"/>
      <c r="D43" s="778"/>
      <c r="E43" s="577" t="s">
        <v>2195</v>
      </c>
      <c r="F43" s="648" t="s">
        <v>2270</v>
      </c>
      <c r="G43" s="252">
        <v>0.25</v>
      </c>
      <c r="H43" s="251">
        <v>0</v>
      </c>
      <c r="I43" s="205">
        <v>0.25</v>
      </c>
      <c r="J43" s="251">
        <v>0</v>
      </c>
      <c r="K43" s="252">
        <v>0.25</v>
      </c>
      <c r="L43" s="232">
        <v>0</v>
      </c>
      <c r="M43" s="252">
        <v>0.25</v>
      </c>
      <c r="N43" s="232">
        <v>0</v>
      </c>
      <c r="O43" s="483">
        <f t="shared" si="0"/>
        <v>1</v>
      </c>
      <c r="P43" s="481">
        <v>0</v>
      </c>
      <c r="Q43" s="764"/>
      <c r="R43" s="764"/>
      <c r="S43" s="764"/>
      <c r="T43" s="764"/>
      <c r="U43" s="774"/>
    </row>
    <row r="44" spans="1:21" ht="93.6" customHeight="1" x14ac:dyDescent="0.25">
      <c r="A44" s="768"/>
      <c r="B44" s="772"/>
      <c r="C44" s="774"/>
      <c r="D44" s="777"/>
      <c r="E44" s="580" t="s">
        <v>2196</v>
      </c>
      <c r="F44" s="648" t="s">
        <v>1485</v>
      </c>
      <c r="G44" s="252"/>
      <c r="H44" s="251"/>
      <c r="I44" s="205"/>
      <c r="J44" s="251"/>
      <c r="K44" s="252">
        <v>0.5</v>
      </c>
      <c r="L44" s="232">
        <v>0</v>
      </c>
      <c r="M44" s="205">
        <v>0.5</v>
      </c>
      <c r="N44" s="232">
        <v>0</v>
      </c>
      <c r="O44" s="483">
        <f t="shared" si="0"/>
        <v>1</v>
      </c>
      <c r="P44" s="481">
        <v>0</v>
      </c>
      <c r="Q44" s="763"/>
      <c r="R44" s="763"/>
      <c r="S44" s="763"/>
      <c r="T44" s="763"/>
      <c r="U44" s="775"/>
    </row>
    <row r="45" spans="1:21" ht="78" customHeight="1" x14ac:dyDescent="0.25">
      <c r="A45" s="768"/>
      <c r="B45" s="772"/>
      <c r="C45" s="774"/>
      <c r="D45" s="776" t="s">
        <v>2146</v>
      </c>
      <c r="E45" s="580" t="s">
        <v>2184</v>
      </c>
      <c r="F45" s="648" t="s">
        <v>1492</v>
      </c>
      <c r="G45" s="252">
        <v>1</v>
      </c>
      <c r="H45" s="251">
        <v>0</v>
      </c>
      <c r="I45" s="205"/>
      <c r="J45" s="251"/>
      <c r="K45" s="251"/>
      <c r="L45" s="232"/>
      <c r="M45" s="251"/>
      <c r="N45" s="232"/>
      <c r="O45" s="483">
        <f t="shared" si="0"/>
        <v>1</v>
      </c>
      <c r="P45" s="481">
        <v>0</v>
      </c>
      <c r="Q45" s="762" t="s">
        <v>1536</v>
      </c>
      <c r="R45" s="762" t="s">
        <v>1537</v>
      </c>
      <c r="S45" s="762" t="s">
        <v>1538</v>
      </c>
      <c r="T45" s="762" t="s">
        <v>1539</v>
      </c>
      <c r="U45" s="773" t="s">
        <v>1540</v>
      </c>
    </row>
    <row r="46" spans="1:21" ht="31.5" x14ac:dyDescent="0.25">
      <c r="A46" s="768"/>
      <c r="B46" s="772"/>
      <c r="C46" s="774"/>
      <c r="D46" s="778"/>
      <c r="E46" s="577" t="s">
        <v>2185</v>
      </c>
      <c r="F46" s="648" t="s">
        <v>1493</v>
      </c>
      <c r="G46" s="251"/>
      <c r="H46" s="251"/>
      <c r="I46" s="205">
        <v>1</v>
      </c>
      <c r="J46" s="251">
        <v>0</v>
      </c>
      <c r="K46" s="251"/>
      <c r="L46" s="232"/>
      <c r="M46" s="251"/>
      <c r="N46" s="232"/>
      <c r="O46" s="483">
        <f t="shared" si="0"/>
        <v>1</v>
      </c>
      <c r="P46" s="481">
        <v>0</v>
      </c>
      <c r="Q46" s="764"/>
      <c r="R46" s="764"/>
      <c r="S46" s="764"/>
      <c r="T46" s="764"/>
      <c r="U46" s="774"/>
    </row>
    <row r="47" spans="1:21" ht="88.15" customHeight="1" x14ac:dyDescent="0.25">
      <c r="A47" s="768"/>
      <c r="B47" s="772"/>
      <c r="C47" s="774"/>
      <c r="D47" s="777"/>
      <c r="E47" s="580" t="s">
        <v>2197</v>
      </c>
      <c r="F47" s="648" t="s">
        <v>1494</v>
      </c>
      <c r="G47" s="251"/>
      <c r="H47" s="251"/>
      <c r="I47" s="205">
        <v>0.5</v>
      </c>
      <c r="J47" s="251">
        <v>0</v>
      </c>
      <c r="K47" s="252">
        <v>0.5</v>
      </c>
      <c r="L47" s="232">
        <v>0</v>
      </c>
      <c r="M47" s="251"/>
      <c r="N47" s="232"/>
      <c r="O47" s="483">
        <f t="shared" si="0"/>
        <v>1</v>
      </c>
      <c r="P47" s="481">
        <v>0</v>
      </c>
      <c r="Q47" s="763"/>
      <c r="R47" s="763"/>
      <c r="S47" s="763"/>
      <c r="T47" s="763"/>
      <c r="U47" s="775"/>
    </row>
    <row r="48" spans="1:21" ht="62.45" customHeight="1" x14ac:dyDescent="0.25">
      <c r="A48" s="768"/>
      <c r="B48" s="772"/>
      <c r="C48" s="774"/>
      <c r="D48" s="776" t="s">
        <v>2147</v>
      </c>
      <c r="E48" s="580" t="s">
        <v>2186</v>
      </c>
      <c r="F48" s="648" t="s">
        <v>1495</v>
      </c>
      <c r="G48" s="252">
        <v>1</v>
      </c>
      <c r="H48" s="251"/>
      <c r="I48" s="205"/>
      <c r="J48" s="251"/>
      <c r="K48" s="251"/>
      <c r="L48" s="232"/>
      <c r="M48" s="251"/>
      <c r="N48" s="232"/>
      <c r="O48" s="483">
        <f t="shared" si="0"/>
        <v>1</v>
      </c>
      <c r="P48" s="481">
        <v>0</v>
      </c>
      <c r="Q48" s="762" t="s">
        <v>1536</v>
      </c>
      <c r="R48" s="762" t="s">
        <v>1541</v>
      </c>
      <c r="S48" s="762" t="s">
        <v>1542</v>
      </c>
      <c r="T48" s="762" t="s">
        <v>1543</v>
      </c>
      <c r="U48" s="773" t="s">
        <v>1544</v>
      </c>
    </row>
    <row r="49" spans="1:21" ht="47.25" x14ac:dyDescent="0.25">
      <c r="A49" s="768"/>
      <c r="B49" s="772"/>
      <c r="C49" s="774"/>
      <c r="D49" s="778"/>
      <c r="E49" s="577" t="s">
        <v>2187</v>
      </c>
      <c r="F49" s="648" t="s">
        <v>1496</v>
      </c>
      <c r="G49" s="252">
        <v>0.5</v>
      </c>
      <c r="H49" s="251">
        <v>0</v>
      </c>
      <c r="I49" s="205">
        <v>0.5</v>
      </c>
      <c r="J49" s="251">
        <v>0</v>
      </c>
      <c r="K49" s="251"/>
      <c r="L49" s="232"/>
      <c r="M49" s="251"/>
      <c r="N49" s="232"/>
      <c r="O49" s="483">
        <f t="shared" si="0"/>
        <v>1</v>
      </c>
      <c r="P49" s="481">
        <v>0</v>
      </c>
      <c r="Q49" s="764"/>
      <c r="R49" s="764"/>
      <c r="S49" s="764"/>
      <c r="T49" s="764"/>
      <c r="U49" s="774"/>
    </row>
    <row r="50" spans="1:21" ht="63" customHeight="1" x14ac:dyDescent="0.25">
      <c r="A50" s="768"/>
      <c r="B50" s="772"/>
      <c r="C50" s="774"/>
      <c r="D50" s="777"/>
      <c r="E50" s="580" t="s">
        <v>2188</v>
      </c>
      <c r="F50" s="648" t="s">
        <v>1497</v>
      </c>
      <c r="G50" s="251"/>
      <c r="H50" s="251"/>
      <c r="I50" s="205">
        <v>0.7</v>
      </c>
      <c r="J50" s="251">
        <v>0</v>
      </c>
      <c r="K50" s="252">
        <v>0.3</v>
      </c>
      <c r="L50" s="232">
        <v>0</v>
      </c>
      <c r="M50" s="251"/>
      <c r="N50" s="232"/>
      <c r="O50" s="483">
        <f t="shared" si="0"/>
        <v>1</v>
      </c>
      <c r="P50" s="481">
        <v>0</v>
      </c>
      <c r="Q50" s="764"/>
      <c r="R50" s="764"/>
      <c r="S50" s="764"/>
      <c r="T50" s="764"/>
      <c r="U50" s="774"/>
    </row>
    <row r="51" spans="1:21" ht="47.25" x14ac:dyDescent="0.25">
      <c r="A51" s="768"/>
      <c r="B51" s="772"/>
      <c r="C51" s="774"/>
      <c r="D51" s="776" t="s">
        <v>2148</v>
      </c>
      <c r="E51" s="580" t="s">
        <v>2198</v>
      </c>
      <c r="F51" s="648" t="s">
        <v>1498</v>
      </c>
      <c r="G51" s="252">
        <v>0.5</v>
      </c>
      <c r="H51" s="251">
        <v>0</v>
      </c>
      <c r="I51" s="205">
        <v>0.5</v>
      </c>
      <c r="J51" s="251">
        <v>0</v>
      </c>
      <c r="K51" s="251"/>
      <c r="L51" s="232"/>
      <c r="M51" s="251"/>
      <c r="N51" s="232"/>
      <c r="O51" s="483">
        <v>1</v>
      </c>
      <c r="P51" s="481">
        <v>0</v>
      </c>
      <c r="Q51" s="764"/>
      <c r="R51" s="764"/>
      <c r="S51" s="764"/>
      <c r="T51" s="764"/>
      <c r="U51" s="774"/>
    </row>
    <row r="52" spans="1:21" ht="44.45" customHeight="1" x14ac:dyDescent="0.25">
      <c r="A52" s="768"/>
      <c r="B52" s="772"/>
      <c r="C52" s="774"/>
      <c r="D52" s="778"/>
      <c r="E52" s="577" t="s">
        <v>2199</v>
      </c>
      <c r="F52" s="648" t="s">
        <v>1499</v>
      </c>
      <c r="G52" s="251"/>
      <c r="H52" s="251"/>
      <c r="I52" s="205">
        <v>1</v>
      </c>
      <c r="J52" s="251">
        <v>0</v>
      </c>
      <c r="K52" s="251"/>
      <c r="L52" s="232"/>
      <c r="M52" s="251"/>
      <c r="N52" s="232"/>
      <c r="O52" s="483">
        <f t="shared" si="0"/>
        <v>1</v>
      </c>
      <c r="P52" s="481">
        <v>0</v>
      </c>
      <c r="Q52" s="764"/>
      <c r="R52" s="764"/>
      <c r="S52" s="764"/>
      <c r="T52" s="764"/>
      <c r="U52" s="774"/>
    </row>
    <row r="53" spans="1:21" ht="147.6" customHeight="1" x14ac:dyDescent="0.25">
      <c r="A53" s="768"/>
      <c r="B53" s="783" t="s">
        <v>1401</v>
      </c>
      <c r="C53" s="781" t="s">
        <v>1500</v>
      </c>
      <c r="D53" s="785" t="s">
        <v>2149</v>
      </c>
      <c r="E53" s="580" t="s">
        <v>2200</v>
      </c>
      <c r="F53" s="648" t="s">
        <v>1501</v>
      </c>
      <c r="G53" s="252">
        <v>0.7</v>
      </c>
      <c r="H53" s="251">
        <v>0</v>
      </c>
      <c r="I53" s="205">
        <v>0.3</v>
      </c>
      <c r="J53" s="251">
        <v>0</v>
      </c>
      <c r="K53" s="251"/>
      <c r="L53" s="232"/>
      <c r="M53" s="251"/>
      <c r="N53" s="232"/>
      <c r="O53" s="483">
        <f t="shared" si="0"/>
        <v>1</v>
      </c>
      <c r="P53" s="481">
        <v>0</v>
      </c>
      <c r="Q53" s="764"/>
      <c r="R53" s="764"/>
      <c r="S53" s="764"/>
      <c r="T53" s="764"/>
      <c r="U53" s="774"/>
    </row>
    <row r="54" spans="1:21" ht="198.6" customHeight="1" x14ac:dyDescent="0.25">
      <c r="A54" s="364"/>
      <c r="B54" s="784"/>
      <c r="C54" s="781"/>
      <c r="D54" s="785"/>
      <c r="E54" s="580" t="s">
        <v>2201</v>
      </c>
      <c r="F54" s="648" t="s">
        <v>1502</v>
      </c>
      <c r="G54" s="251"/>
      <c r="H54" s="251"/>
      <c r="I54" s="205">
        <v>1</v>
      </c>
      <c r="J54" s="251"/>
      <c r="K54" s="251"/>
      <c r="L54" s="232"/>
      <c r="M54" s="251"/>
      <c r="N54" s="232"/>
      <c r="O54" s="483">
        <f t="shared" si="0"/>
        <v>1</v>
      </c>
      <c r="P54" s="481">
        <v>0</v>
      </c>
      <c r="Q54" s="763"/>
      <c r="R54" s="763"/>
      <c r="S54" s="763"/>
      <c r="T54" s="763"/>
      <c r="U54" s="775"/>
    </row>
    <row r="55" spans="1:21" ht="15.75" x14ac:dyDescent="0.25">
      <c r="A55" s="280"/>
      <c r="B55" s="281"/>
      <c r="C55" s="280" t="s">
        <v>1402</v>
      </c>
      <c r="D55" s="281"/>
      <c r="E55" s="281"/>
      <c r="F55" s="282"/>
      <c r="G55" s="256">
        <f>SUM(G7:G39)</f>
        <v>13.25</v>
      </c>
      <c r="H55" s="257">
        <f>SUM(H7:H39)</f>
        <v>82900</v>
      </c>
      <c r="I55" s="256">
        <f t="shared" ref="I55:O55" si="1">SUM(I7:I38)</f>
        <v>12.5</v>
      </c>
      <c r="J55" s="256">
        <f t="shared" si="1"/>
        <v>253434.065</v>
      </c>
      <c r="K55" s="256">
        <f t="shared" si="1"/>
        <v>9</v>
      </c>
      <c r="L55" s="257">
        <f t="shared" si="1"/>
        <v>663352.19500000007</v>
      </c>
      <c r="M55" s="256">
        <f t="shared" si="1"/>
        <v>4.75</v>
      </c>
      <c r="N55" s="256">
        <f t="shared" si="1"/>
        <v>158720</v>
      </c>
      <c r="O55" s="489">
        <f t="shared" si="1"/>
        <v>39</v>
      </c>
      <c r="P55" s="489">
        <f>SUM(P7:P54)</f>
        <v>1192706.26</v>
      </c>
      <c r="Q55" s="258"/>
      <c r="R55" s="258"/>
      <c r="S55" s="258"/>
      <c r="T55" s="258"/>
      <c r="U55" s="258"/>
    </row>
    <row r="56" spans="1:21" ht="15.75" x14ac:dyDescent="0.25">
      <c r="A56" s="259"/>
      <c r="B56" s="260"/>
      <c r="C56" s="260"/>
      <c r="D56" s="260"/>
      <c r="E56" s="261"/>
      <c r="F56" s="260"/>
      <c r="G56" s="260"/>
      <c r="H56" s="260"/>
      <c r="I56" s="260"/>
      <c r="J56" s="260"/>
      <c r="K56" s="260"/>
      <c r="L56" s="260"/>
      <c r="M56" s="260"/>
      <c r="N56" s="260"/>
      <c r="O56" s="260"/>
      <c r="P56" s="260"/>
      <c r="Q56" s="260"/>
      <c r="R56" s="260"/>
      <c r="S56" s="260"/>
      <c r="T56" s="260"/>
      <c r="U56" s="260"/>
    </row>
    <row r="57" spans="1:21" ht="15.75" x14ac:dyDescent="0.25">
      <c r="A57" s="259"/>
      <c r="B57" s="260"/>
      <c r="C57" s="260"/>
      <c r="D57" s="260"/>
      <c r="E57" s="261"/>
      <c r="F57" s="260"/>
      <c r="G57" s="260"/>
      <c r="H57" s="260"/>
      <c r="I57" s="260"/>
      <c r="J57" s="260"/>
      <c r="K57" s="260"/>
      <c r="L57" s="260"/>
      <c r="M57" s="260"/>
      <c r="N57" s="260"/>
      <c r="O57" s="260"/>
      <c r="P57" s="260"/>
      <c r="Q57" s="260"/>
      <c r="R57" s="260"/>
      <c r="S57" s="260"/>
      <c r="T57" s="260"/>
      <c r="U57" s="260"/>
    </row>
    <row r="58" spans="1:21" ht="15.75" x14ac:dyDescent="0.25">
      <c r="A58" s="259"/>
      <c r="B58" s="260"/>
      <c r="C58" s="260"/>
      <c r="D58" s="260"/>
      <c r="E58" s="261"/>
      <c r="F58" s="260"/>
      <c r="G58" s="260"/>
      <c r="H58" s="260"/>
      <c r="I58" s="260"/>
      <c r="J58" s="260"/>
      <c r="K58" s="260"/>
      <c r="L58" s="260"/>
      <c r="M58" s="260"/>
      <c r="N58" s="260"/>
      <c r="O58" s="260"/>
      <c r="P58" s="260"/>
      <c r="Q58" s="260"/>
      <c r="R58" s="260"/>
      <c r="S58" s="260"/>
      <c r="T58" s="260"/>
      <c r="U58" s="260"/>
    </row>
    <row r="59" spans="1:21" ht="15.75" x14ac:dyDescent="0.25">
      <c r="A59" s="259"/>
      <c r="B59" s="260"/>
      <c r="C59" s="260"/>
      <c r="D59" s="260"/>
      <c r="E59" s="261"/>
      <c r="F59" s="260"/>
      <c r="G59" s="260"/>
      <c r="H59" s="260"/>
      <c r="I59" s="260"/>
      <c r="J59" s="260"/>
      <c r="K59" s="260"/>
      <c r="L59" s="260"/>
      <c r="M59" s="260"/>
      <c r="N59" s="260"/>
      <c r="O59" s="260"/>
      <c r="P59" s="260"/>
      <c r="Q59" s="260"/>
      <c r="R59" s="260"/>
      <c r="S59" s="260"/>
      <c r="T59" s="260"/>
      <c r="U59" s="260"/>
    </row>
    <row r="60" spans="1:21" ht="15.75" x14ac:dyDescent="0.25">
      <c r="A60" s="259"/>
      <c r="B60" s="260"/>
      <c r="C60" s="260"/>
      <c r="D60" s="260"/>
      <c r="E60" s="261"/>
      <c r="F60" s="260"/>
      <c r="G60" s="260"/>
      <c r="H60" s="260"/>
      <c r="I60" s="260"/>
      <c r="J60" s="260"/>
      <c r="K60" s="260"/>
      <c r="L60" s="260"/>
      <c r="M60" s="260"/>
      <c r="N60" s="260"/>
      <c r="O60" s="260"/>
      <c r="P60" s="260"/>
      <c r="Q60" s="260"/>
      <c r="R60" s="260"/>
      <c r="S60" s="260"/>
      <c r="T60" s="260"/>
      <c r="U60" s="260"/>
    </row>
    <row r="61" spans="1:21" ht="15.75" x14ac:dyDescent="0.25">
      <c r="A61" s="259"/>
      <c r="B61" s="260"/>
      <c r="C61" s="260"/>
      <c r="D61" s="260"/>
      <c r="E61" s="261"/>
      <c r="F61" s="260"/>
      <c r="G61" s="260"/>
      <c r="H61" s="260"/>
      <c r="I61" s="260"/>
      <c r="J61" s="260"/>
      <c r="K61" s="260"/>
      <c r="L61" s="260"/>
      <c r="M61" s="260"/>
      <c r="N61" s="260"/>
      <c r="O61" s="260"/>
      <c r="P61" s="260"/>
      <c r="Q61" s="260"/>
      <c r="R61" s="260"/>
      <c r="S61" s="260"/>
      <c r="T61" s="260"/>
      <c r="U61" s="260"/>
    </row>
    <row r="62" spans="1:21" ht="15.75" x14ac:dyDescent="0.25">
      <c r="A62" s="259"/>
      <c r="B62" s="260"/>
      <c r="C62" s="260"/>
      <c r="D62" s="260"/>
      <c r="E62" s="261"/>
      <c r="F62" s="260"/>
      <c r="G62" s="260"/>
      <c r="H62" s="260"/>
      <c r="I62" s="260"/>
      <c r="J62" s="260"/>
      <c r="K62" s="260"/>
      <c r="L62" s="260"/>
      <c r="M62" s="260"/>
      <c r="N62" s="260"/>
      <c r="O62" s="260"/>
      <c r="P62" s="260"/>
      <c r="Q62" s="260"/>
      <c r="R62" s="260"/>
      <c r="S62" s="260"/>
      <c r="T62" s="260"/>
      <c r="U62" s="260"/>
    </row>
    <row r="63" spans="1:21" ht="15.75" x14ac:dyDescent="0.25">
      <c r="A63" s="259"/>
      <c r="B63" s="260"/>
      <c r="C63" s="260"/>
      <c r="D63" s="260"/>
      <c r="E63" s="261"/>
      <c r="F63" s="260"/>
      <c r="G63" s="260"/>
      <c r="H63" s="260"/>
      <c r="I63" s="260"/>
      <c r="J63" s="260"/>
      <c r="K63" s="260"/>
      <c r="L63" s="260"/>
      <c r="M63" s="260"/>
      <c r="N63" s="260"/>
      <c r="O63" s="260"/>
      <c r="P63" s="260"/>
      <c r="Q63" s="260"/>
      <c r="R63" s="260"/>
      <c r="S63" s="260"/>
      <c r="T63" s="260"/>
      <c r="U63" s="260"/>
    </row>
    <row r="64" spans="1:21" ht="15.75" x14ac:dyDescent="0.25">
      <c r="A64" s="259"/>
      <c r="B64" s="260"/>
      <c r="C64" s="260"/>
      <c r="D64" s="260"/>
      <c r="E64" s="261"/>
      <c r="F64" s="260"/>
      <c r="G64" s="260"/>
      <c r="H64" s="260"/>
      <c r="I64" s="260"/>
      <c r="J64" s="260"/>
      <c r="K64" s="260"/>
      <c r="L64" s="260"/>
      <c r="M64" s="260"/>
      <c r="N64" s="260"/>
      <c r="O64" s="260"/>
      <c r="P64" s="260"/>
      <c r="Q64" s="260"/>
      <c r="R64" s="260"/>
      <c r="S64" s="260"/>
      <c r="T64" s="260"/>
      <c r="U64" s="260"/>
    </row>
    <row r="65" spans="1:21" ht="15.75" x14ac:dyDescent="0.25">
      <c r="A65" s="259"/>
      <c r="B65" s="260"/>
      <c r="C65" s="260"/>
      <c r="D65" s="260"/>
      <c r="E65" s="261"/>
      <c r="F65" s="260"/>
      <c r="G65" s="260"/>
      <c r="H65" s="260"/>
      <c r="I65" s="260"/>
      <c r="J65" s="260"/>
      <c r="K65" s="260"/>
      <c r="L65" s="260"/>
      <c r="M65" s="260"/>
      <c r="N65" s="260"/>
      <c r="O65" s="260"/>
      <c r="P65" s="260"/>
      <c r="Q65" s="260"/>
      <c r="R65" s="260"/>
      <c r="S65" s="260"/>
      <c r="T65" s="260"/>
      <c r="U65" s="260"/>
    </row>
    <row r="66" spans="1:21" ht="15.75" x14ac:dyDescent="0.25">
      <c r="A66" s="259"/>
      <c r="B66" s="260"/>
      <c r="C66" s="260"/>
      <c r="D66" s="260"/>
      <c r="E66" s="261"/>
      <c r="F66" s="260"/>
      <c r="G66" s="260"/>
      <c r="H66" s="260"/>
      <c r="I66" s="260"/>
      <c r="J66" s="260"/>
      <c r="K66" s="260"/>
      <c r="L66" s="260"/>
      <c r="M66" s="260"/>
      <c r="N66" s="260"/>
      <c r="O66" s="260"/>
      <c r="P66" s="260"/>
      <c r="Q66" s="260"/>
      <c r="R66" s="260"/>
      <c r="S66" s="260"/>
      <c r="T66" s="260"/>
      <c r="U66" s="260"/>
    </row>
    <row r="67" spans="1:21" ht="15.75" x14ac:dyDescent="0.25">
      <c r="A67" s="259"/>
      <c r="B67" s="260"/>
      <c r="C67" s="260"/>
      <c r="D67" s="260"/>
      <c r="E67" s="261"/>
      <c r="F67" s="260"/>
      <c r="G67" s="260"/>
      <c r="H67" s="260"/>
      <c r="I67" s="260"/>
      <c r="J67" s="260"/>
      <c r="K67" s="260"/>
      <c r="L67" s="260"/>
      <c r="M67" s="260"/>
      <c r="N67" s="260"/>
      <c r="O67" s="260"/>
      <c r="P67" s="260"/>
      <c r="Q67" s="260"/>
      <c r="R67" s="260"/>
      <c r="S67" s="260"/>
      <c r="T67" s="260"/>
      <c r="U67" s="260"/>
    </row>
    <row r="68" spans="1:21" ht="15.75" x14ac:dyDescent="0.25">
      <c r="A68" s="259"/>
      <c r="B68" s="260"/>
      <c r="C68" s="260"/>
      <c r="D68" s="260"/>
      <c r="E68" s="261"/>
      <c r="F68" s="260"/>
      <c r="G68" s="260"/>
      <c r="H68" s="260"/>
      <c r="I68" s="260"/>
      <c r="J68" s="260"/>
      <c r="K68" s="260"/>
      <c r="L68" s="260"/>
      <c r="M68" s="260"/>
      <c r="N68" s="260"/>
      <c r="O68" s="260"/>
      <c r="P68" s="260"/>
      <c r="Q68" s="260"/>
      <c r="R68" s="260"/>
      <c r="S68" s="260"/>
      <c r="T68" s="260"/>
      <c r="U68" s="260"/>
    </row>
    <row r="69" spans="1:21" ht="15.75" x14ac:dyDescent="0.25">
      <c r="A69" s="259"/>
      <c r="B69" s="260"/>
      <c r="C69" s="260"/>
      <c r="D69" s="260"/>
      <c r="E69" s="261"/>
      <c r="F69" s="260"/>
      <c r="G69" s="260"/>
      <c r="H69" s="260"/>
      <c r="I69" s="260"/>
      <c r="J69" s="260"/>
      <c r="K69" s="260"/>
      <c r="L69" s="260"/>
      <c r="M69" s="260"/>
      <c r="N69" s="260"/>
      <c r="O69" s="260"/>
      <c r="P69" s="260"/>
      <c r="Q69" s="260"/>
      <c r="R69" s="260"/>
      <c r="S69" s="260"/>
      <c r="T69" s="260"/>
      <c r="U69" s="260"/>
    </row>
    <row r="70" spans="1:21" ht="15.75" x14ac:dyDescent="0.25">
      <c r="A70" s="259"/>
      <c r="B70" s="260"/>
      <c r="C70" s="260"/>
      <c r="D70" s="260"/>
      <c r="E70" s="261"/>
      <c r="F70" s="260"/>
      <c r="G70" s="260"/>
      <c r="H70" s="260"/>
      <c r="I70" s="260"/>
      <c r="J70" s="260"/>
      <c r="K70" s="260"/>
      <c r="L70" s="260"/>
      <c r="M70" s="260"/>
      <c r="N70" s="260"/>
      <c r="O70" s="260"/>
      <c r="P70" s="260"/>
      <c r="Q70" s="260"/>
      <c r="R70" s="260"/>
      <c r="S70" s="260"/>
      <c r="T70" s="260"/>
      <c r="U70" s="260"/>
    </row>
    <row r="71" spans="1:21" ht="15.75" x14ac:dyDescent="0.25">
      <c r="A71" s="259"/>
      <c r="B71" s="260"/>
      <c r="C71" s="260"/>
      <c r="D71" s="260"/>
      <c r="E71" s="261"/>
      <c r="F71" s="260"/>
      <c r="G71" s="260"/>
      <c r="H71" s="260"/>
      <c r="I71" s="260"/>
      <c r="J71" s="260"/>
      <c r="K71" s="260"/>
      <c r="L71" s="260"/>
      <c r="M71" s="260"/>
      <c r="N71" s="260"/>
      <c r="O71" s="260"/>
      <c r="P71" s="260"/>
      <c r="Q71" s="260"/>
      <c r="R71" s="260"/>
      <c r="S71" s="260"/>
      <c r="T71" s="260"/>
      <c r="U71" s="260"/>
    </row>
    <row r="72" spans="1:21" ht="15.75" x14ac:dyDescent="0.25">
      <c r="A72" s="259"/>
      <c r="B72" s="260"/>
      <c r="C72" s="260"/>
      <c r="D72" s="260"/>
      <c r="E72" s="261"/>
      <c r="F72" s="260"/>
      <c r="G72" s="260"/>
      <c r="H72" s="260"/>
      <c r="I72" s="260"/>
      <c r="J72" s="260"/>
      <c r="K72" s="260"/>
      <c r="L72" s="260"/>
      <c r="M72" s="260"/>
      <c r="N72" s="260"/>
      <c r="O72" s="260"/>
      <c r="P72" s="260"/>
      <c r="Q72" s="260"/>
      <c r="R72" s="260"/>
      <c r="S72" s="260"/>
      <c r="T72" s="260"/>
      <c r="U72" s="260"/>
    </row>
    <row r="73" spans="1:21" ht="15.75" x14ac:dyDescent="0.25">
      <c r="A73" s="259"/>
      <c r="B73" s="260"/>
      <c r="C73" s="260"/>
      <c r="D73" s="260"/>
      <c r="E73" s="261"/>
      <c r="F73" s="260"/>
      <c r="G73" s="260"/>
      <c r="H73" s="260"/>
      <c r="I73" s="260"/>
      <c r="J73" s="260"/>
      <c r="K73" s="260"/>
      <c r="L73" s="260"/>
      <c r="M73" s="260"/>
      <c r="N73" s="260"/>
      <c r="O73" s="260"/>
      <c r="P73" s="260"/>
      <c r="Q73" s="260"/>
      <c r="R73" s="260"/>
      <c r="S73" s="260"/>
      <c r="T73" s="260"/>
      <c r="U73" s="260"/>
    </row>
    <row r="74" spans="1:21" ht="15.75" x14ac:dyDescent="0.25">
      <c r="A74" s="259"/>
      <c r="B74" s="260"/>
      <c r="C74" s="260"/>
      <c r="D74" s="260"/>
      <c r="E74" s="261"/>
      <c r="F74" s="260"/>
      <c r="G74" s="260"/>
      <c r="H74" s="260"/>
      <c r="I74" s="260"/>
      <c r="J74" s="260"/>
      <c r="K74" s="260"/>
      <c r="L74" s="260"/>
      <c r="M74" s="260"/>
      <c r="N74" s="260"/>
      <c r="O74" s="260"/>
      <c r="P74" s="260"/>
      <c r="Q74" s="260"/>
      <c r="R74" s="260"/>
      <c r="S74" s="260"/>
      <c r="T74" s="260"/>
      <c r="U74" s="260"/>
    </row>
    <row r="75" spans="1:21" ht="15.75" x14ac:dyDescent="0.25">
      <c r="A75" s="259"/>
      <c r="B75" s="260"/>
      <c r="C75" s="260"/>
      <c r="D75" s="260"/>
      <c r="E75" s="261"/>
      <c r="F75" s="260"/>
      <c r="G75" s="260"/>
      <c r="H75" s="260"/>
      <c r="I75" s="260"/>
      <c r="J75" s="260"/>
      <c r="K75" s="260"/>
      <c r="L75" s="260"/>
      <c r="M75" s="260"/>
      <c r="N75" s="260"/>
      <c r="O75" s="260"/>
      <c r="P75" s="260"/>
      <c r="Q75" s="260"/>
      <c r="R75" s="260"/>
      <c r="S75" s="260"/>
      <c r="T75" s="260"/>
      <c r="U75" s="260"/>
    </row>
    <row r="76" spans="1:21" ht="15.75" x14ac:dyDescent="0.25">
      <c r="A76" s="259"/>
      <c r="B76" s="260"/>
      <c r="C76" s="260"/>
      <c r="D76" s="260"/>
      <c r="E76" s="261"/>
      <c r="F76" s="260"/>
      <c r="G76" s="260"/>
      <c r="H76" s="260"/>
      <c r="I76" s="260"/>
      <c r="J76" s="260"/>
      <c r="K76" s="260"/>
      <c r="L76" s="260"/>
      <c r="M76" s="260"/>
      <c r="N76" s="260"/>
      <c r="O76" s="260"/>
      <c r="P76" s="260"/>
      <c r="Q76" s="260"/>
      <c r="R76" s="260"/>
      <c r="S76" s="260"/>
      <c r="T76" s="260"/>
      <c r="U76" s="260"/>
    </row>
    <row r="77" spans="1:21" ht="15.75" x14ac:dyDescent="0.25">
      <c r="A77" s="259"/>
      <c r="B77" s="260"/>
      <c r="C77" s="260"/>
      <c r="D77" s="260"/>
      <c r="E77" s="261"/>
      <c r="F77" s="260"/>
      <c r="G77" s="260"/>
      <c r="H77" s="260"/>
      <c r="I77" s="260"/>
      <c r="J77" s="260"/>
      <c r="K77" s="260"/>
      <c r="L77" s="260"/>
      <c r="M77" s="260"/>
      <c r="N77" s="260"/>
      <c r="O77" s="260"/>
      <c r="P77" s="260"/>
      <c r="Q77" s="260"/>
      <c r="R77" s="260"/>
      <c r="S77" s="260"/>
      <c r="T77" s="260"/>
      <c r="U77" s="260"/>
    </row>
    <row r="78" spans="1:21" ht="15.75" x14ac:dyDescent="0.25">
      <c r="A78" s="259"/>
      <c r="B78" s="260"/>
      <c r="C78" s="260"/>
      <c r="D78" s="260"/>
      <c r="E78" s="261"/>
      <c r="F78" s="260"/>
      <c r="G78" s="260"/>
      <c r="H78" s="260"/>
      <c r="I78" s="260"/>
      <c r="J78" s="260"/>
      <c r="K78" s="260"/>
      <c r="L78" s="260"/>
      <c r="M78" s="260"/>
      <c r="N78" s="260"/>
      <c r="O78" s="260"/>
      <c r="P78" s="260"/>
      <c r="Q78" s="260"/>
      <c r="R78" s="260"/>
      <c r="S78" s="260"/>
      <c r="T78" s="260"/>
      <c r="U78" s="260"/>
    </row>
    <row r="79" spans="1:21" ht="15.75" x14ac:dyDescent="0.25">
      <c r="A79" s="259"/>
      <c r="B79" s="260"/>
      <c r="C79" s="260"/>
      <c r="D79" s="260"/>
      <c r="E79" s="261"/>
      <c r="F79" s="260"/>
      <c r="G79" s="260"/>
      <c r="H79" s="260"/>
      <c r="I79" s="260"/>
      <c r="J79" s="260"/>
      <c r="K79" s="260"/>
      <c r="L79" s="260"/>
      <c r="M79" s="260"/>
      <c r="N79" s="260"/>
      <c r="O79" s="260"/>
      <c r="P79" s="260"/>
      <c r="Q79" s="260"/>
      <c r="R79" s="260"/>
      <c r="S79" s="260"/>
      <c r="T79" s="260"/>
      <c r="U79" s="260"/>
    </row>
    <row r="80" spans="1:21" ht="15.75" x14ac:dyDescent="0.25">
      <c r="A80" s="259"/>
      <c r="B80" s="260"/>
      <c r="C80" s="260"/>
      <c r="D80" s="260"/>
      <c r="E80" s="261"/>
      <c r="F80" s="260"/>
      <c r="G80" s="260"/>
      <c r="H80" s="260"/>
      <c r="I80" s="260"/>
      <c r="J80" s="260"/>
      <c r="K80" s="260"/>
      <c r="L80" s="260"/>
      <c r="M80" s="260"/>
      <c r="N80" s="260"/>
      <c r="O80" s="260"/>
      <c r="P80" s="260"/>
      <c r="Q80" s="260"/>
      <c r="R80" s="260"/>
      <c r="S80" s="260"/>
      <c r="T80" s="260"/>
      <c r="U80" s="260"/>
    </row>
    <row r="81" spans="1:21" ht="15.75" x14ac:dyDescent="0.25">
      <c r="A81" s="259"/>
      <c r="B81" s="260"/>
      <c r="C81" s="260"/>
      <c r="D81" s="260"/>
      <c r="E81" s="261"/>
      <c r="F81" s="260"/>
      <c r="G81" s="260"/>
      <c r="H81" s="260"/>
      <c r="I81" s="260"/>
      <c r="J81" s="260"/>
      <c r="K81" s="260"/>
      <c r="L81" s="260"/>
      <c r="M81" s="260"/>
      <c r="N81" s="260"/>
      <c r="O81" s="260"/>
      <c r="P81" s="260"/>
      <c r="Q81" s="260"/>
      <c r="R81" s="260"/>
      <c r="S81" s="260"/>
      <c r="T81" s="260"/>
      <c r="U81" s="260"/>
    </row>
    <row r="82" spans="1:21" ht="15.75" x14ac:dyDescent="0.25">
      <c r="A82" s="259"/>
      <c r="B82" s="260"/>
      <c r="C82" s="260"/>
      <c r="D82" s="260"/>
      <c r="E82" s="261"/>
      <c r="F82" s="260"/>
      <c r="G82" s="260"/>
      <c r="H82" s="260"/>
      <c r="I82" s="260"/>
      <c r="J82" s="260"/>
      <c r="K82" s="260"/>
      <c r="L82" s="260"/>
      <c r="M82" s="260"/>
      <c r="N82" s="260"/>
      <c r="O82" s="260"/>
      <c r="P82" s="260"/>
      <c r="Q82" s="260"/>
      <c r="R82" s="260"/>
      <c r="S82" s="260"/>
      <c r="T82" s="260"/>
      <c r="U82" s="260"/>
    </row>
    <row r="83" spans="1:21" ht="15.75" x14ac:dyDescent="0.25">
      <c r="A83" s="259"/>
      <c r="B83" s="260"/>
      <c r="C83" s="260"/>
      <c r="D83" s="260"/>
      <c r="E83" s="261"/>
      <c r="F83" s="260"/>
      <c r="G83" s="260"/>
      <c r="H83" s="260"/>
      <c r="I83" s="260"/>
      <c r="J83" s="260"/>
      <c r="K83" s="260"/>
      <c r="L83" s="260"/>
      <c r="M83" s="260"/>
      <c r="N83" s="260"/>
      <c r="O83" s="260"/>
      <c r="P83" s="260"/>
      <c r="Q83" s="260"/>
      <c r="R83" s="260"/>
      <c r="S83" s="260"/>
      <c r="T83" s="260"/>
      <c r="U83" s="260"/>
    </row>
    <row r="84" spans="1:21" ht="13.15" customHeight="1" x14ac:dyDescent="0.25">
      <c r="A84" s="259"/>
      <c r="B84" s="260"/>
      <c r="C84" s="260"/>
      <c r="D84" s="260"/>
      <c r="E84" s="261"/>
      <c r="F84" s="260"/>
      <c r="G84" s="260"/>
      <c r="H84" s="260"/>
      <c r="I84" s="260"/>
      <c r="J84" s="260"/>
      <c r="K84" s="260"/>
      <c r="L84" s="260"/>
      <c r="M84" s="260"/>
      <c r="N84" s="260"/>
      <c r="O84" s="260"/>
      <c r="P84" s="260"/>
      <c r="Q84" s="260"/>
      <c r="R84" s="260"/>
      <c r="S84" s="260"/>
      <c r="T84" s="260"/>
      <c r="U84" s="260"/>
    </row>
    <row r="85" spans="1:21" ht="15.75" x14ac:dyDescent="0.25">
      <c r="A85" s="259"/>
      <c r="B85" s="260"/>
      <c r="C85" s="260"/>
      <c r="D85" s="260"/>
      <c r="E85" s="261"/>
      <c r="F85" s="260"/>
      <c r="G85" s="260"/>
      <c r="H85" s="260"/>
      <c r="I85" s="260"/>
      <c r="J85" s="260"/>
      <c r="K85" s="260"/>
      <c r="L85" s="260"/>
      <c r="M85" s="260"/>
      <c r="N85" s="260"/>
      <c r="O85" s="260"/>
      <c r="P85" s="260"/>
      <c r="Q85" s="260"/>
      <c r="R85" s="260"/>
      <c r="S85" s="260"/>
      <c r="T85" s="260"/>
      <c r="U85" s="260"/>
    </row>
    <row r="86" spans="1:21" ht="15.75" x14ac:dyDescent="0.25">
      <c r="A86" s="259"/>
      <c r="B86" s="260"/>
      <c r="C86" s="260"/>
      <c r="D86" s="260"/>
      <c r="E86" s="261"/>
      <c r="F86" s="260"/>
      <c r="G86" s="260"/>
      <c r="H86" s="260"/>
      <c r="I86" s="260"/>
      <c r="J86" s="260"/>
      <c r="K86" s="260"/>
      <c r="L86" s="260"/>
      <c r="M86" s="260"/>
      <c r="N86" s="260"/>
      <c r="O86" s="260"/>
      <c r="P86" s="260"/>
      <c r="Q86" s="260"/>
      <c r="R86" s="260"/>
      <c r="S86" s="260"/>
      <c r="T86" s="260"/>
      <c r="U86" s="260"/>
    </row>
    <row r="87" spans="1:21" ht="15.75" x14ac:dyDescent="0.25">
      <c r="A87" s="259"/>
      <c r="B87" s="260"/>
      <c r="C87" s="260"/>
      <c r="D87" s="260"/>
      <c r="E87" s="261"/>
      <c r="F87" s="260"/>
      <c r="G87" s="260"/>
      <c r="H87" s="260"/>
      <c r="I87" s="260"/>
      <c r="J87" s="260"/>
      <c r="K87" s="260"/>
      <c r="L87" s="260"/>
      <c r="M87" s="260"/>
      <c r="N87" s="260"/>
      <c r="O87" s="260"/>
      <c r="P87" s="260"/>
      <c r="Q87" s="260"/>
      <c r="R87" s="260"/>
      <c r="S87" s="260"/>
      <c r="T87" s="260"/>
      <c r="U87" s="260"/>
    </row>
    <row r="103" spans="1:5" x14ac:dyDescent="0.25">
      <c r="A103" s="254"/>
      <c r="E103" s="254"/>
    </row>
    <row r="104" spans="1:5" x14ac:dyDescent="0.25">
      <c r="A104" s="254"/>
      <c r="E104" s="254"/>
    </row>
    <row r="105" spans="1:5" x14ac:dyDescent="0.25">
      <c r="A105" s="254"/>
      <c r="E105" s="254"/>
    </row>
    <row r="106" spans="1:5" x14ac:dyDescent="0.25">
      <c r="A106" s="254"/>
      <c r="E106" s="254"/>
    </row>
    <row r="107" spans="1:5" x14ac:dyDescent="0.25">
      <c r="A107" s="254"/>
      <c r="E107" s="254"/>
    </row>
    <row r="108" spans="1:5" x14ac:dyDescent="0.25">
      <c r="A108" s="254"/>
      <c r="E108" s="254"/>
    </row>
    <row r="109" spans="1:5" x14ac:dyDescent="0.25">
      <c r="A109" s="254"/>
      <c r="E109" s="254"/>
    </row>
    <row r="110" spans="1:5" x14ac:dyDescent="0.25">
      <c r="A110" s="254"/>
      <c r="E110" s="254"/>
    </row>
    <row r="111" spans="1:5" x14ac:dyDescent="0.25">
      <c r="A111" s="254"/>
      <c r="E111" s="254"/>
    </row>
    <row r="112" spans="1:5" x14ac:dyDescent="0.25">
      <c r="A112" s="254"/>
      <c r="E112" s="254"/>
    </row>
    <row r="113" spans="1:5" x14ac:dyDescent="0.25">
      <c r="A113" s="254"/>
      <c r="E113" s="254"/>
    </row>
    <row r="114" spans="1:5" x14ac:dyDescent="0.25">
      <c r="A114" s="254"/>
      <c r="E114" s="254"/>
    </row>
    <row r="115" spans="1:5" x14ac:dyDescent="0.25">
      <c r="A115" s="254"/>
      <c r="E115" s="254"/>
    </row>
    <row r="116" spans="1:5" x14ac:dyDescent="0.25">
      <c r="A116" s="254"/>
      <c r="E116" s="254"/>
    </row>
    <row r="117" spans="1:5" x14ac:dyDescent="0.25">
      <c r="A117" s="254"/>
      <c r="E117" s="254"/>
    </row>
    <row r="118" spans="1:5" x14ac:dyDescent="0.25">
      <c r="A118" s="254"/>
      <c r="E118" s="254"/>
    </row>
    <row r="119" spans="1:5" x14ac:dyDescent="0.25">
      <c r="A119" s="254"/>
      <c r="E119" s="254"/>
    </row>
    <row r="120" spans="1:5" x14ac:dyDescent="0.25">
      <c r="A120" s="254"/>
      <c r="E120" s="254"/>
    </row>
    <row r="121" spans="1:5" x14ac:dyDescent="0.25">
      <c r="A121" s="254"/>
      <c r="E121" s="254"/>
    </row>
    <row r="122" spans="1:5" x14ac:dyDescent="0.25">
      <c r="A122" s="254"/>
      <c r="E122" s="254"/>
    </row>
    <row r="123" spans="1:5" x14ac:dyDescent="0.25">
      <c r="A123" s="254"/>
      <c r="E123" s="254"/>
    </row>
    <row r="124" spans="1:5" x14ac:dyDescent="0.25">
      <c r="A124" s="254"/>
      <c r="E124" s="254"/>
    </row>
    <row r="125" spans="1:5" x14ac:dyDescent="0.25">
      <c r="A125" s="254"/>
      <c r="E125" s="254"/>
    </row>
    <row r="126" spans="1:5" x14ac:dyDescent="0.25">
      <c r="A126" s="254"/>
      <c r="E126" s="254"/>
    </row>
    <row r="127" spans="1:5" x14ac:dyDescent="0.25">
      <c r="A127" s="254"/>
      <c r="E127" s="254"/>
    </row>
    <row r="128" spans="1:5" x14ac:dyDescent="0.25">
      <c r="A128" s="254"/>
      <c r="E128" s="254"/>
    </row>
    <row r="129" spans="1:5" x14ac:dyDescent="0.25">
      <c r="A129" s="254"/>
      <c r="E129" s="254"/>
    </row>
    <row r="130" spans="1:5" x14ac:dyDescent="0.25">
      <c r="A130" s="254"/>
      <c r="E130" s="254"/>
    </row>
    <row r="131" spans="1:5" x14ac:dyDescent="0.25">
      <c r="A131" s="254"/>
      <c r="E131" s="254"/>
    </row>
    <row r="132" spans="1:5" x14ac:dyDescent="0.25">
      <c r="A132" s="254"/>
      <c r="E132" s="254"/>
    </row>
    <row r="133" spans="1:5" x14ac:dyDescent="0.25">
      <c r="A133" s="254"/>
      <c r="E133" s="254"/>
    </row>
    <row r="134" spans="1:5" x14ac:dyDescent="0.25">
      <c r="A134" s="254"/>
      <c r="E134" s="254"/>
    </row>
    <row r="135" spans="1:5" x14ac:dyDescent="0.25">
      <c r="A135" s="254"/>
      <c r="E135" s="254"/>
    </row>
    <row r="136" spans="1:5" x14ac:dyDescent="0.25">
      <c r="A136" s="254"/>
      <c r="E136" s="254"/>
    </row>
    <row r="137" spans="1:5" x14ac:dyDescent="0.25">
      <c r="A137" s="254"/>
      <c r="E137" s="254"/>
    </row>
    <row r="138" spans="1:5" x14ac:dyDescent="0.25">
      <c r="A138" s="254"/>
      <c r="E138" s="254"/>
    </row>
    <row r="139" spans="1:5" x14ac:dyDescent="0.25">
      <c r="A139" s="254"/>
      <c r="E139" s="254"/>
    </row>
    <row r="140" spans="1:5" x14ac:dyDescent="0.25">
      <c r="A140" s="254"/>
      <c r="E140" s="254"/>
    </row>
    <row r="141" spans="1:5" x14ac:dyDescent="0.25">
      <c r="A141" s="254"/>
      <c r="E141" s="254"/>
    </row>
    <row r="142" spans="1:5" x14ac:dyDescent="0.25">
      <c r="A142" s="254"/>
      <c r="E142" s="254"/>
    </row>
    <row r="143" spans="1:5" x14ac:dyDescent="0.25">
      <c r="A143" s="254"/>
      <c r="E143" s="254"/>
    </row>
    <row r="144" spans="1:5" x14ac:dyDescent="0.25">
      <c r="A144" s="254"/>
      <c r="E144" s="254"/>
    </row>
    <row r="145" spans="1:5" x14ac:dyDescent="0.25">
      <c r="A145" s="254"/>
      <c r="E145" s="254"/>
    </row>
    <row r="146" spans="1:5" x14ac:dyDescent="0.25">
      <c r="A146" s="254"/>
      <c r="E146" s="254"/>
    </row>
    <row r="147" spans="1:5" x14ac:dyDescent="0.25">
      <c r="A147" s="254"/>
      <c r="E147" s="254"/>
    </row>
    <row r="148" spans="1:5" x14ac:dyDescent="0.25">
      <c r="A148" s="254"/>
      <c r="E148" s="254"/>
    </row>
    <row r="149" spans="1:5" x14ac:dyDescent="0.25">
      <c r="A149" s="254"/>
      <c r="E149" s="254"/>
    </row>
    <row r="150" spans="1:5" x14ac:dyDescent="0.25">
      <c r="A150" s="254"/>
      <c r="E150" s="254"/>
    </row>
    <row r="151" spans="1:5" x14ac:dyDescent="0.25">
      <c r="A151" s="254"/>
      <c r="E151" s="254"/>
    </row>
    <row r="152" spans="1:5" x14ac:dyDescent="0.25">
      <c r="A152" s="254"/>
      <c r="E152" s="254"/>
    </row>
    <row r="153" spans="1:5" x14ac:dyDescent="0.25">
      <c r="A153" s="254"/>
      <c r="E153" s="254"/>
    </row>
    <row r="154" spans="1:5" x14ac:dyDescent="0.25">
      <c r="A154" s="254"/>
      <c r="E154" s="254"/>
    </row>
    <row r="155" spans="1:5" x14ac:dyDescent="0.25">
      <c r="A155" s="254"/>
      <c r="E155" s="254"/>
    </row>
    <row r="156" spans="1:5" x14ac:dyDescent="0.25">
      <c r="A156" s="254"/>
      <c r="E156" s="254"/>
    </row>
    <row r="157" spans="1:5" x14ac:dyDescent="0.25">
      <c r="A157" s="254"/>
      <c r="E157" s="254"/>
    </row>
    <row r="158" spans="1:5" x14ac:dyDescent="0.25">
      <c r="A158" s="254"/>
      <c r="E158" s="254"/>
    </row>
    <row r="159" spans="1:5" x14ac:dyDescent="0.25">
      <c r="A159" s="254"/>
      <c r="E159" s="254"/>
    </row>
    <row r="160" spans="1:5" x14ac:dyDescent="0.25">
      <c r="A160" s="254"/>
      <c r="E160" s="254"/>
    </row>
    <row r="161" spans="1:5" x14ac:dyDescent="0.25">
      <c r="A161" s="254"/>
      <c r="E161" s="254"/>
    </row>
    <row r="162" spans="1:5" x14ac:dyDescent="0.25">
      <c r="A162" s="254"/>
      <c r="E162" s="254"/>
    </row>
    <row r="163" spans="1:5" x14ac:dyDescent="0.25">
      <c r="A163" s="254"/>
      <c r="E163" s="254"/>
    </row>
    <row r="164" spans="1:5" x14ac:dyDescent="0.25">
      <c r="A164" s="254"/>
      <c r="E164" s="254"/>
    </row>
    <row r="165" spans="1:5" x14ac:dyDescent="0.25">
      <c r="A165" s="254"/>
      <c r="E165" s="254"/>
    </row>
    <row r="166" spans="1:5" x14ac:dyDescent="0.25">
      <c r="A166" s="254"/>
      <c r="E166" s="254"/>
    </row>
    <row r="167" spans="1:5" x14ac:dyDescent="0.25">
      <c r="A167" s="254"/>
      <c r="E167" s="254"/>
    </row>
    <row r="168" spans="1:5" x14ac:dyDescent="0.25">
      <c r="A168" s="254"/>
      <c r="E168" s="254"/>
    </row>
    <row r="169" spans="1:5" x14ac:dyDescent="0.25">
      <c r="A169" s="254"/>
      <c r="E169" s="254"/>
    </row>
    <row r="170" spans="1:5" x14ac:dyDescent="0.25">
      <c r="A170" s="254"/>
      <c r="E170" s="254"/>
    </row>
    <row r="171" spans="1:5" x14ac:dyDescent="0.25">
      <c r="A171" s="254"/>
      <c r="E171" s="254"/>
    </row>
  </sheetData>
  <mergeCells count="110">
    <mergeCell ref="Q48:Q54"/>
    <mergeCell ref="R48:R54"/>
    <mergeCell ref="S48:S54"/>
    <mergeCell ref="T48:T54"/>
    <mergeCell ref="U48:U54"/>
    <mergeCell ref="Q42:Q44"/>
    <mergeCell ref="R42:R44"/>
    <mergeCell ref="S42:S44"/>
    <mergeCell ref="T42:T44"/>
    <mergeCell ref="U42:U44"/>
    <mergeCell ref="R45:R47"/>
    <mergeCell ref="S45:S47"/>
    <mergeCell ref="T45:T47"/>
    <mergeCell ref="U45:U47"/>
    <mergeCell ref="D48:D50"/>
    <mergeCell ref="D51:D52"/>
    <mergeCell ref="B53:B54"/>
    <mergeCell ref="C42:C52"/>
    <mergeCell ref="C53:C54"/>
    <mergeCell ref="D53:D54"/>
    <mergeCell ref="D42:D44"/>
    <mergeCell ref="D45:D47"/>
    <mergeCell ref="Q10:Q12"/>
    <mergeCell ref="Q19:Q20"/>
    <mergeCell ref="Q21:Q29"/>
    <mergeCell ref="Q30:Q33"/>
    <mergeCell ref="Q39:Q40"/>
    <mergeCell ref="Q45:Q47"/>
    <mergeCell ref="D15:D18"/>
    <mergeCell ref="C15:C18"/>
    <mergeCell ref="Q34:Q37"/>
    <mergeCell ref="C39:C40"/>
    <mergeCell ref="C30:C38"/>
    <mergeCell ref="B30:B38"/>
    <mergeCell ref="D30:D33"/>
    <mergeCell ref="D34:D37"/>
    <mergeCell ref="C13:C14"/>
    <mergeCell ref="Q13:Q14"/>
    <mergeCell ref="R19:R20"/>
    <mergeCell ref="S19:S20"/>
    <mergeCell ref="T19:T20"/>
    <mergeCell ref="U19:U20"/>
    <mergeCell ref="R21:R29"/>
    <mergeCell ref="S21:S29"/>
    <mergeCell ref="T21:T29"/>
    <mergeCell ref="U21:U29"/>
    <mergeCell ref="R13:R14"/>
    <mergeCell ref="S13:S14"/>
    <mergeCell ref="T13:T14"/>
    <mergeCell ref="S15:S18"/>
    <mergeCell ref="T15:T18"/>
    <mergeCell ref="U15:U18"/>
    <mergeCell ref="S8:S9"/>
    <mergeCell ref="T8:T9"/>
    <mergeCell ref="U8:U9"/>
    <mergeCell ref="R10:R12"/>
    <mergeCell ref="S10:S12"/>
    <mergeCell ref="T10:T12"/>
    <mergeCell ref="U10:U12"/>
    <mergeCell ref="K5:L5"/>
    <mergeCell ref="M5:N5"/>
    <mergeCell ref="U4:U6"/>
    <mergeCell ref="G4:N4"/>
    <mergeCell ref="S4:S6"/>
    <mergeCell ref="T4:T6"/>
    <mergeCell ref="O4:P5"/>
    <mergeCell ref="Q4:Q6"/>
    <mergeCell ref="R4:R6"/>
    <mergeCell ref="G5:H5"/>
    <mergeCell ref="I5:J5"/>
    <mergeCell ref="Q8:Q9"/>
    <mergeCell ref="R8:R9"/>
    <mergeCell ref="B39:B40"/>
    <mergeCell ref="D39:D40"/>
    <mergeCell ref="R30:R33"/>
    <mergeCell ref="S30:S33"/>
    <mergeCell ref="T30:T33"/>
    <mergeCell ref="U30:U33"/>
    <mergeCell ref="R34:R37"/>
    <mergeCell ref="S34:S37"/>
    <mergeCell ref="T34:T37"/>
    <mergeCell ref="U34:U37"/>
    <mergeCell ref="R39:R40"/>
    <mergeCell ref="S39:S40"/>
    <mergeCell ref="T39:T40"/>
    <mergeCell ref="U39:U40"/>
    <mergeCell ref="Q15:Q18"/>
    <mergeCell ref="R15:R18"/>
    <mergeCell ref="U13:U14"/>
    <mergeCell ref="A4:A6"/>
    <mergeCell ref="D4:D6"/>
    <mergeCell ref="F4:F6"/>
    <mergeCell ref="B4:B6"/>
    <mergeCell ref="A7:A53"/>
    <mergeCell ref="B21:B29"/>
    <mergeCell ref="C4:C6"/>
    <mergeCell ref="B7:B19"/>
    <mergeCell ref="B42:B52"/>
    <mergeCell ref="C21:C29"/>
    <mergeCell ref="C19:C20"/>
    <mergeCell ref="C7:C12"/>
    <mergeCell ref="D23:D24"/>
    <mergeCell ref="D21:D22"/>
    <mergeCell ref="E4:E6"/>
    <mergeCell ref="D10:D12"/>
    <mergeCell ref="D19:D20"/>
    <mergeCell ref="D8:D9"/>
    <mergeCell ref="D13:D14"/>
    <mergeCell ref="D25:D26"/>
    <mergeCell ref="D27:D2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66"/>
  <sheetViews>
    <sheetView showGridLines="0" topLeftCell="D1" zoomScale="62" zoomScaleNormal="62" workbookViewId="0">
      <pane ySplit="7" topLeftCell="A8" activePane="bottomLeft" state="frozen"/>
      <selection activeCell="A7" sqref="A7"/>
      <selection pane="bottomLeft" activeCell="T12" sqref="T12:T13"/>
    </sheetView>
  </sheetViews>
  <sheetFormatPr baseColWidth="10" defaultColWidth="11.42578125" defaultRowHeight="15" x14ac:dyDescent="0.25"/>
  <cols>
    <col min="1" max="1" width="21.7109375" style="369" customWidth="1"/>
    <col min="2" max="2" width="46.42578125" style="369" customWidth="1"/>
    <col min="3" max="4" width="27.42578125" style="369" customWidth="1"/>
    <col min="5" max="5" width="27.42578125" style="377" customWidth="1"/>
    <col min="6" max="6" width="27.42578125" style="381" customWidth="1"/>
    <col min="7" max="7" width="15.28515625" style="369" customWidth="1"/>
    <col min="8" max="8" width="16" style="369" customWidth="1"/>
    <col min="9" max="9" width="15.28515625" style="369" customWidth="1"/>
    <col min="10" max="10" width="18.5703125" style="369" customWidth="1"/>
    <col min="11" max="11" width="15.28515625" style="369" customWidth="1"/>
    <col min="12" max="12" width="15.85546875" style="369" customWidth="1"/>
    <col min="13" max="13" width="15.28515625" style="369" customWidth="1"/>
    <col min="14" max="14" width="15" style="369" customWidth="1"/>
    <col min="15" max="15" width="15.28515625" style="369" customWidth="1"/>
    <col min="16" max="16" width="17" style="369" customWidth="1"/>
    <col min="17" max="17" width="17.5703125" style="369" customWidth="1"/>
    <col min="18" max="18" width="19.5703125" style="369" customWidth="1"/>
    <col min="19" max="19" width="19.42578125" style="376" customWidth="1"/>
    <col min="20" max="20" width="14.28515625" style="376" customWidth="1"/>
    <col min="21" max="21" width="17" style="369" customWidth="1"/>
    <col min="22" max="16384" width="11.42578125" style="369"/>
  </cols>
  <sheetData>
    <row r="1" spans="1:27" ht="18.75" customHeight="1" x14ac:dyDescent="0.25">
      <c r="E1" s="352"/>
      <c r="G1" s="300" t="s">
        <v>94</v>
      </c>
      <c r="I1" s="300"/>
      <c r="J1" s="300"/>
      <c r="K1" s="300"/>
      <c r="L1" s="300"/>
      <c r="M1" s="300"/>
      <c r="N1" s="300"/>
      <c r="O1" s="300"/>
      <c r="P1" s="300"/>
      <c r="Q1" s="300"/>
      <c r="R1" s="300"/>
      <c r="S1" s="300"/>
      <c r="T1" s="300"/>
      <c r="U1" s="300"/>
      <c r="V1" s="300"/>
      <c r="W1" s="300"/>
      <c r="X1" s="300"/>
      <c r="Y1" s="300"/>
      <c r="Z1" s="300"/>
      <c r="AA1" s="300"/>
    </row>
    <row r="2" spans="1:27" ht="14.45" x14ac:dyDescent="0.3">
      <c r="A2" s="248" t="s">
        <v>1367</v>
      </c>
      <c r="E2" s="352"/>
      <c r="G2" s="300"/>
      <c r="I2" s="300"/>
      <c r="J2" s="300"/>
      <c r="K2" s="300"/>
      <c r="L2" s="300"/>
      <c r="M2" s="300"/>
      <c r="N2" s="300"/>
      <c r="O2" s="300"/>
      <c r="P2" s="300"/>
      <c r="Q2" s="300"/>
      <c r="R2" s="300"/>
      <c r="S2" s="300"/>
      <c r="T2" s="300"/>
      <c r="U2" s="300"/>
      <c r="V2" s="300"/>
      <c r="W2" s="300"/>
      <c r="X2" s="300"/>
      <c r="Y2" s="300"/>
      <c r="Z2" s="300"/>
      <c r="AA2" s="300"/>
    </row>
    <row r="3" spans="1:27" x14ac:dyDescent="0.25">
      <c r="A3" s="303" t="s">
        <v>1404</v>
      </c>
      <c r="E3" s="352"/>
      <c r="G3" s="300"/>
      <c r="I3" s="300"/>
      <c r="J3" s="300"/>
      <c r="K3" s="300"/>
      <c r="L3" s="300"/>
      <c r="M3" s="300"/>
      <c r="N3" s="300"/>
      <c r="O3" s="300"/>
      <c r="P3" s="300"/>
      <c r="Q3" s="300"/>
      <c r="R3" s="300"/>
      <c r="S3" s="300"/>
      <c r="T3" s="300"/>
      <c r="U3" s="300"/>
      <c r="V3" s="300"/>
      <c r="W3" s="300"/>
      <c r="X3" s="300"/>
      <c r="Y3" s="300"/>
      <c r="Z3" s="300"/>
      <c r="AA3" s="300"/>
    </row>
    <row r="4" spans="1:27" x14ac:dyDescent="0.25">
      <c r="A4" s="303" t="s">
        <v>1405</v>
      </c>
      <c r="B4" s="248"/>
      <c r="C4" s="248"/>
      <c r="D4" s="248"/>
      <c r="E4" s="250"/>
      <c r="F4" s="382"/>
      <c r="G4" s="248"/>
      <c r="H4" s="248"/>
      <c r="I4" s="248"/>
      <c r="J4" s="248"/>
      <c r="K4" s="248"/>
      <c r="L4" s="248"/>
      <c r="M4" s="248"/>
      <c r="N4" s="248"/>
      <c r="O4" s="248"/>
      <c r="P4" s="248"/>
      <c r="Q4" s="248"/>
      <c r="R4" s="248"/>
      <c r="S4" s="248"/>
      <c r="T4" s="248"/>
      <c r="U4" s="248"/>
    </row>
    <row r="5" spans="1:27" s="385" customFormat="1" ht="23.25" customHeight="1" x14ac:dyDescent="0.25">
      <c r="A5" s="805" t="s">
        <v>100</v>
      </c>
      <c r="B5" s="731" t="s">
        <v>115</v>
      </c>
      <c r="C5" s="798" t="s">
        <v>89</v>
      </c>
      <c r="D5" s="798" t="s">
        <v>90</v>
      </c>
      <c r="E5" s="802" t="s">
        <v>401</v>
      </c>
      <c r="F5" s="798" t="s">
        <v>91</v>
      </c>
      <c r="G5" s="805" t="s">
        <v>103</v>
      </c>
      <c r="H5" s="805"/>
      <c r="I5" s="805"/>
      <c r="J5" s="805"/>
      <c r="K5" s="805"/>
      <c r="L5" s="805"/>
      <c r="M5" s="805"/>
      <c r="N5" s="805"/>
      <c r="O5" s="801" t="s">
        <v>104</v>
      </c>
      <c r="P5" s="801"/>
      <c r="Q5" s="731" t="s">
        <v>105</v>
      </c>
      <c r="R5" s="731" t="s">
        <v>106</v>
      </c>
      <c r="S5" s="731" t="s">
        <v>113</v>
      </c>
      <c r="T5" s="731" t="s">
        <v>112</v>
      </c>
      <c r="U5" s="798" t="s">
        <v>92</v>
      </c>
    </row>
    <row r="6" spans="1:27" s="385" customFormat="1" ht="15" customHeight="1" x14ac:dyDescent="0.25">
      <c r="A6" s="805"/>
      <c r="B6" s="729"/>
      <c r="C6" s="799"/>
      <c r="D6" s="799"/>
      <c r="E6" s="803"/>
      <c r="F6" s="799"/>
      <c r="G6" s="805" t="s">
        <v>107</v>
      </c>
      <c r="H6" s="805"/>
      <c r="I6" s="805" t="s">
        <v>108</v>
      </c>
      <c r="J6" s="805"/>
      <c r="K6" s="805" t="s">
        <v>109</v>
      </c>
      <c r="L6" s="805"/>
      <c r="M6" s="805" t="s">
        <v>110</v>
      </c>
      <c r="N6" s="805"/>
      <c r="O6" s="801"/>
      <c r="P6" s="801"/>
      <c r="Q6" s="729"/>
      <c r="R6" s="729"/>
      <c r="S6" s="729"/>
      <c r="T6" s="729"/>
      <c r="U6" s="799"/>
    </row>
    <row r="7" spans="1:27" s="385" customFormat="1" ht="30.6" customHeight="1" x14ac:dyDescent="0.25">
      <c r="A7" s="805"/>
      <c r="B7" s="730"/>
      <c r="C7" s="800"/>
      <c r="D7" s="800"/>
      <c r="E7" s="804"/>
      <c r="F7" s="800"/>
      <c r="G7" s="384" t="s">
        <v>111</v>
      </c>
      <c r="H7" s="384" t="s">
        <v>12</v>
      </c>
      <c r="I7" s="384" t="s">
        <v>111</v>
      </c>
      <c r="J7" s="384" t="s">
        <v>12</v>
      </c>
      <c r="K7" s="384" t="s">
        <v>111</v>
      </c>
      <c r="L7" s="384" t="s">
        <v>12</v>
      </c>
      <c r="M7" s="384" t="s">
        <v>111</v>
      </c>
      <c r="N7" s="384" t="s">
        <v>12</v>
      </c>
      <c r="O7" s="495" t="s">
        <v>111</v>
      </c>
      <c r="P7" s="495" t="s">
        <v>12</v>
      </c>
      <c r="Q7" s="730"/>
      <c r="R7" s="730"/>
      <c r="S7" s="730"/>
      <c r="T7" s="730"/>
      <c r="U7" s="800"/>
    </row>
    <row r="8" spans="1:27" ht="15.75" customHeight="1" x14ac:dyDescent="0.25">
      <c r="A8" s="291"/>
      <c r="B8" s="292"/>
      <c r="C8" s="292"/>
      <c r="D8" s="292"/>
      <c r="E8" s="292"/>
      <c r="F8" s="383"/>
      <c r="G8" s="292"/>
      <c r="H8" s="292"/>
      <c r="I8" s="291" t="s">
        <v>114</v>
      </c>
      <c r="J8" s="292"/>
      <c r="K8" s="292"/>
      <c r="L8" s="292"/>
      <c r="M8" s="292"/>
      <c r="N8" s="292"/>
      <c r="O8" s="292"/>
      <c r="P8" s="292"/>
      <c r="Q8" s="292"/>
      <c r="R8" s="292"/>
      <c r="S8" s="292"/>
      <c r="T8" s="292"/>
      <c r="U8" s="293"/>
    </row>
    <row r="9" spans="1:27" ht="141.6" customHeight="1" x14ac:dyDescent="0.25">
      <c r="A9" s="810" t="s">
        <v>1404</v>
      </c>
      <c r="B9" s="810" t="s">
        <v>1406</v>
      </c>
      <c r="C9" s="717" t="s">
        <v>1588</v>
      </c>
      <c r="D9" s="717" t="s">
        <v>2273</v>
      </c>
      <c r="E9" s="583" t="s">
        <v>2274</v>
      </c>
      <c r="F9" s="654" t="s">
        <v>1612</v>
      </c>
      <c r="G9" s="372">
        <v>1</v>
      </c>
      <c r="H9" s="371">
        <v>0</v>
      </c>
      <c r="I9" s="371"/>
      <c r="J9" s="371"/>
      <c r="K9" s="371"/>
      <c r="L9" s="371"/>
      <c r="M9" s="371"/>
      <c r="N9" s="371"/>
      <c r="O9" s="500">
        <v>1</v>
      </c>
      <c r="P9" s="497">
        <v>0</v>
      </c>
      <c r="Q9" s="792" t="s">
        <v>1616</v>
      </c>
      <c r="R9" s="792" t="s">
        <v>2337</v>
      </c>
      <c r="S9" s="792" t="s">
        <v>1615</v>
      </c>
      <c r="T9" s="792" t="s">
        <v>1614</v>
      </c>
      <c r="U9" s="792" t="s">
        <v>1613</v>
      </c>
      <c r="V9" s="369" t="s">
        <v>2097</v>
      </c>
    </row>
    <row r="10" spans="1:27" ht="102.6" customHeight="1" x14ac:dyDescent="0.25">
      <c r="A10" s="811"/>
      <c r="B10" s="811"/>
      <c r="C10" s="806"/>
      <c r="D10" s="806"/>
      <c r="E10" s="583" t="s">
        <v>2275</v>
      </c>
      <c r="F10" s="654" t="s">
        <v>2344</v>
      </c>
      <c r="G10" s="372"/>
      <c r="H10" s="371"/>
      <c r="I10" s="371">
        <v>2</v>
      </c>
      <c r="J10" s="502">
        <f>P10/3</f>
        <v>14840</v>
      </c>
      <c r="K10" s="371">
        <v>2</v>
      </c>
      <c r="L10" s="502">
        <f>P10/3</f>
        <v>14840</v>
      </c>
      <c r="M10" s="371">
        <v>2</v>
      </c>
      <c r="N10" s="502">
        <f>P10/3</f>
        <v>14840</v>
      </c>
      <c r="O10" s="501">
        <f>G10+I10+K10+M10</f>
        <v>6</v>
      </c>
      <c r="P10" s="497">
        <f>'5. ACTIVIDADES ESPECIALES'!D192</f>
        <v>44520</v>
      </c>
      <c r="Q10" s="793"/>
      <c r="R10" s="793"/>
      <c r="S10" s="793"/>
      <c r="T10" s="793"/>
      <c r="U10" s="793"/>
    </row>
    <row r="11" spans="1:27" ht="100.15" customHeight="1" x14ac:dyDescent="0.25">
      <c r="A11" s="811"/>
      <c r="B11" s="811"/>
      <c r="C11" s="806"/>
      <c r="D11" s="806"/>
      <c r="E11" s="583" t="s">
        <v>2276</v>
      </c>
      <c r="F11" s="654" t="s">
        <v>2325</v>
      </c>
      <c r="G11" s="372">
        <v>0.5</v>
      </c>
      <c r="H11" s="371">
        <v>0</v>
      </c>
      <c r="I11" s="374">
        <v>0.25</v>
      </c>
      <c r="J11" s="371">
        <v>0</v>
      </c>
      <c r="K11" s="374">
        <v>0.25</v>
      </c>
      <c r="L11" s="371">
        <v>0</v>
      </c>
      <c r="M11" s="371"/>
      <c r="N11" s="371"/>
      <c r="O11" s="500">
        <f>+G11+I11+K11</f>
        <v>1</v>
      </c>
      <c r="P11" s="497">
        <v>0</v>
      </c>
      <c r="Q11" s="794"/>
      <c r="R11" s="794"/>
      <c r="S11" s="794"/>
      <c r="T11" s="794"/>
      <c r="U11" s="794"/>
    </row>
    <row r="12" spans="1:27" ht="72" customHeight="1" x14ac:dyDescent="0.25">
      <c r="A12" s="811"/>
      <c r="B12" s="811"/>
      <c r="C12" s="652"/>
      <c r="D12" s="717" t="s">
        <v>2277</v>
      </c>
      <c r="E12" s="583" t="s">
        <v>2278</v>
      </c>
      <c r="F12" s="654" t="s">
        <v>1794</v>
      </c>
      <c r="G12" s="372">
        <v>0.25</v>
      </c>
      <c r="H12" s="371">
        <v>0</v>
      </c>
      <c r="I12" s="371"/>
      <c r="J12" s="371"/>
      <c r="K12" s="371"/>
      <c r="L12" s="371"/>
      <c r="M12" s="371"/>
      <c r="N12" s="371"/>
      <c r="O12" s="496"/>
      <c r="P12" s="497"/>
      <c r="Q12" s="792" t="s">
        <v>2745</v>
      </c>
      <c r="R12" s="792" t="s">
        <v>1803</v>
      </c>
      <c r="S12" s="792" t="s">
        <v>2746</v>
      </c>
      <c r="T12" s="792" t="s">
        <v>1614</v>
      </c>
      <c r="U12" s="792" t="s">
        <v>2327</v>
      </c>
    </row>
    <row r="13" spans="1:27" ht="103.9" customHeight="1" x14ac:dyDescent="0.25">
      <c r="A13" s="811"/>
      <c r="B13" s="811"/>
      <c r="C13" s="652"/>
      <c r="D13" s="718"/>
      <c r="E13" s="583" t="s">
        <v>2279</v>
      </c>
      <c r="F13" s="654" t="s">
        <v>2326</v>
      </c>
      <c r="G13" s="372">
        <v>1</v>
      </c>
      <c r="H13" s="502">
        <f>P13</f>
        <v>33400</v>
      </c>
      <c r="I13" s="371"/>
      <c r="J13" s="371"/>
      <c r="K13" s="371"/>
      <c r="L13" s="371"/>
      <c r="M13" s="371"/>
      <c r="N13" s="371"/>
      <c r="O13" s="496"/>
      <c r="P13" s="497">
        <f>'5. ACTIVIDADES ESPECIALES'!D205</f>
        <v>33400</v>
      </c>
      <c r="Q13" s="794"/>
      <c r="R13" s="794"/>
      <c r="S13" s="794"/>
      <c r="T13" s="793"/>
      <c r="U13" s="794"/>
    </row>
    <row r="14" spans="1:27" ht="63" customHeight="1" x14ac:dyDescent="0.25">
      <c r="A14" s="811"/>
      <c r="B14" s="811"/>
      <c r="C14" s="721" t="s">
        <v>1589</v>
      </c>
      <c r="D14" s="717" t="s">
        <v>2280</v>
      </c>
      <c r="E14" s="583" t="s">
        <v>2281</v>
      </c>
      <c r="F14" s="654" t="s">
        <v>1593</v>
      </c>
      <c r="G14" s="372">
        <v>1</v>
      </c>
      <c r="H14" s="371">
        <v>0</v>
      </c>
      <c r="I14" s="371"/>
      <c r="J14" s="371"/>
      <c r="K14" s="371"/>
      <c r="L14" s="371"/>
      <c r="M14" s="371"/>
      <c r="N14" s="371"/>
      <c r="O14" s="496"/>
      <c r="P14" s="497">
        <v>0</v>
      </c>
      <c r="Q14" s="792" t="s">
        <v>1620</v>
      </c>
      <c r="R14" s="792" t="s">
        <v>1619</v>
      </c>
      <c r="S14" s="792" t="s">
        <v>1618</v>
      </c>
      <c r="T14" s="792" t="s">
        <v>1614</v>
      </c>
      <c r="U14" s="792" t="s">
        <v>1617</v>
      </c>
    </row>
    <row r="15" spans="1:27" ht="77.45" customHeight="1" x14ac:dyDescent="0.25">
      <c r="A15" s="811"/>
      <c r="B15" s="811"/>
      <c r="C15" s="721"/>
      <c r="D15" s="806"/>
      <c r="E15" s="583" t="s">
        <v>2282</v>
      </c>
      <c r="F15" s="654" t="s">
        <v>2332</v>
      </c>
      <c r="G15" s="372">
        <v>0.25</v>
      </c>
      <c r="H15" s="371">
        <v>0</v>
      </c>
      <c r="I15" s="374">
        <v>0.25</v>
      </c>
      <c r="J15" s="371">
        <v>0</v>
      </c>
      <c r="K15" s="374">
        <v>0.25</v>
      </c>
      <c r="L15" s="371">
        <v>0</v>
      </c>
      <c r="M15" s="374">
        <v>0.25</v>
      </c>
      <c r="N15" s="371">
        <v>0</v>
      </c>
      <c r="O15" s="500">
        <f>+G15+I15+K15+M15</f>
        <v>1</v>
      </c>
      <c r="P15" s="497">
        <v>0</v>
      </c>
      <c r="Q15" s="793"/>
      <c r="R15" s="793"/>
      <c r="S15" s="793"/>
      <c r="T15" s="793"/>
      <c r="U15" s="793"/>
    </row>
    <row r="16" spans="1:27" ht="77.45" customHeight="1" x14ac:dyDescent="0.25">
      <c r="A16" s="811"/>
      <c r="B16" s="811"/>
      <c r="C16" s="721"/>
      <c r="D16" s="806"/>
      <c r="E16" s="583" t="s">
        <v>2283</v>
      </c>
      <c r="F16" s="648" t="s">
        <v>2271</v>
      </c>
      <c r="G16" s="372">
        <v>0.25</v>
      </c>
      <c r="H16" s="502">
        <f>G16*P16</f>
        <v>30250</v>
      </c>
      <c r="I16" s="374">
        <v>0.25</v>
      </c>
      <c r="J16" s="502">
        <f>I16*P16</f>
        <v>30250</v>
      </c>
      <c r="K16" s="374">
        <v>0.25</v>
      </c>
      <c r="L16" s="502">
        <f>K16*P16</f>
        <v>30250</v>
      </c>
      <c r="M16" s="374">
        <v>0.25</v>
      </c>
      <c r="N16" s="502">
        <f>M16*P16</f>
        <v>30250</v>
      </c>
      <c r="O16" s="500">
        <f>+G16+I16+K16+M16</f>
        <v>1</v>
      </c>
      <c r="P16" s="586">
        <f>'5. ACTIVIDADES ESPECIALES'!D218</f>
        <v>121000</v>
      </c>
      <c r="Q16" s="793"/>
      <c r="R16" s="793"/>
      <c r="S16" s="793"/>
      <c r="T16" s="793"/>
      <c r="U16" s="793"/>
    </row>
    <row r="17" spans="1:21" ht="77.45" customHeight="1" x14ac:dyDescent="0.25">
      <c r="A17" s="811"/>
      <c r="B17" s="811"/>
      <c r="C17" s="721"/>
      <c r="D17" s="718"/>
      <c r="E17" s="583" t="s">
        <v>2284</v>
      </c>
      <c r="F17" s="648" t="s">
        <v>2272</v>
      </c>
      <c r="G17" s="372">
        <v>0.25</v>
      </c>
      <c r="H17" s="371">
        <v>0</v>
      </c>
      <c r="I17" s="374">
        <v>0.25</v>
      </c>
      <c r="J17" s="371">
        <v>0</v>
      </c>
      <c r="K17" s="374">
        <v>0.25</v>
      </c>
      <c r="L17" s="371">
        <v>0</v>
      </c>
      <c r="M17" s="374">
        <v>0.25</v>
      </c>
      <c r="N17" s="371">
        <v>0</v>
      </c>
      <c r="O17" s="500">
        <f>+G17+I17+K17+M17</f>
        <v>1</v>
      </c>
      <c r="P17" s="497">
        <v>0</v>
      </c>
      <c r="Q17" s="793"/>
      <c r="R17" s="793"/>
      <c r="S17" s="793"/>
      <c r="T17" s="793"/>
      <c r="U17" s="793"/>
    </row>
    <row r="18" spans="1:21" ht="55.15" customHeight="1" x14ac:dyDescent="0.25">
      <c r="A18" s="811"/>
      <c r="B18" s="811"/>
      <c r="C18" s="721"/>
      <c r="D18" s="721" t="s">
        <v>2285</v>
      </c>
      <c r="E18" s="583" t="s">
        <v>2286</v>
      </c>
      <c r="F18" s="654" t="s">
        <v>1590</v>
      </c>
      <c r="G18" s="372">
        <v>1</v>
      </c>
      <c r="H18" s="371">
        <v>0</v>
      </c>
      <c r="I18" s="371"/>
      <c r="J18" s="371"/>
      <c r="K18" s="371"/>
      <c r="L18" s="371"/>
      <c r="M18" s="371"/>
      <c r="N18" s="371"/>
      <c r="O18" s="500">
        <v>1</v>
      </c>
      <c r="P18" s="497">
        <v>0</v>
      </c>
      <c r="Q18" s="793"/>
      <c r="R18" s="793"/>
      <c r="S18" s="793"/>
      <c r="T18" s="793"/>
      <c r="U18" s="793"/>
    </row>
    <row r="19" spans="1:21" ht="96" customHeight="1" x14ac:dyDescent="0.25">
      <c r="A19" s="811"/>
      <c r="B19" s="653"/>
      <c r="C19" s="721"/>
      <c r="D19" s="721"/>
      <c r="E19" s="583" t="s">
        <v>2287</v>
      </c>
      <c r="F19" s="654" t="s">
        <v>2345</v>
      </c>
      <c r="G19" s="372">
        <v>0.4</v>
      </c>
      <c r="H19" s="502">
        <f>P19*G19</f>
        <v>13200</v>
      </c>
      <c r="I19" s="374">
        <v>0.6</v>
      </c>
      <c r="J19" s="502">
        <f>P19*I19</f>
        <v>19800</v>
      </c>
      <c r="K19" s="371"/>
      <c r="L19" s="371"/>
      <c r="M19" s="371"/>
      <c r="N19" s="371"/>
      <c r="O19" s="500">
        <v>1</v>
      </c>
      <c r="P19" s="497">
        <f>'4. EQUIPO TECNOLÓGICOS'!D78</f>
        <v>33000</v>
      </c>
      <c r="Q19" s="793"/>
      <c r="R19" s="793"/>
      <c r="S19" s="793"/>
      <c r="T19" s="793"/>
      <c r="U19" s="793"/>
    </row>
    <row r="20" spans="1:21" ht="113.45" customHeight="1" x14ac:dyDescent="0.25">
      <c r="A20" s="811"/>
      <c r="B20" s="653"/>
      <c r="C20" s="721"/>
      <c r="D20" s="565" t="s">
        <v>2288</v>
      </c>
      <c r="E20" s="584" t="s">
        <v>2289</v>
      </c>
      <c r="F20" s="654" t="s">
        <v>1591</v>
      </c>
      <c r="G20" s="370"/>
      <c r="H20" s="371"/>
      <c r="I20" s="374">
        <v>0.25</v>
      </c>
      <c r="J20" s="371">
        <v>0</v>
      </c>
      <c r="K20" s="374">
        <v>0.5</v>
      </c>
      <c r="L20" s="371">
        <v>0</v>
      </c>
      <c r="M20" s="374">
        <v>0.25</v>
      </c>
      <c r="N20" s="371">
        <v>0</v>
      </c>
      <c r="O20" s="500">
        <f>+I20+K20+M20</f>
        <v>1</v>
      </c>
      <c r="P20" s="497">
        <v>0</v>
      </c>
      <c r="Q20" s="794"/>
      <c r="R20" s="794"/>
      <c r="S20" s="794"/>
      <c r="T20" s="794"/>
      <c r="U20" s="794"/>
    </row>
    <row r="21" spans="1:21" ht="110.45" customHeight="1" x14ac:dyDescent="0.25">
      <c r="A21" s="811"/>
      <c r="B21" s="810" t="s">
        <v>1407</v>
      </c>
      <c r="C21" s="654" t="s">
        <v>1582</v>
      </c>
      <c r="D21" s="655" t="s">
        <v>2290</v>
      </c>
      <c r="E21" s="583" t="s">
        <v>2291</v>
      </c>
      <c r="F21" s="654" t="s">
        <v>2710</v>
      </c>
      <c r="G21" s="386">
        <v>0.25</v>
      </c>
      <c r="H21" s="387"/>
      <c r="I21" s="388">
        <v>0.25</v>
      </c>
      <c r="J21" s="387"/>
      <c r="K21" s="388">
        <v>0.25</v>
      </c>
      <c r="L21" s="387"/>
      <c r="M21" s="388">
        <v>0.25</v>
      </c>
      <c r="N21" s="387"/>
      <c r="O21" s="554">
        <v>1</v>
      </c>
      <c r="P21" s="498"/>
      <c r="Q21" s="664" t="s">
        <v>1621</v>
      </c>
      <c r="R21" s="664" t="s">
        <v>2346</v>
      </c>
      <c r="S21" s="665" t="s">
        <v>1622</v>
      </c>
      <c r="T21" s="665" t="s">
        <v>1623</v>
      </c>
      <c r="U21" s="665" t="s">
        <v>1624</v>
      </c>
    </row>
    <row r="22" spans="1:21" ht="110.45" customHeight="1" x14ac:dyDescent="0.25">
      <c r="A22" s="811"/>
      <c r="B22" s="811"/>
      <c r="C22" s="807" t="s">
        <v>1583</v>
      </c>
      <c r="D22" s="717" t="s">
        <v>2292</v>
      </c>
      <c r="E22" s="583" t="s">
        <v>2293</v>
      </c>
      <c r="F22" s="656" t="s">
        <v>1595</v>
      </c>
      <c r="G22" s="372">
        <v>1</v>
      </c>
      <c r="H22" s="373">
        <v>0</v>
      </c>
      <c r="I22" s="374"/>
      <c r="J22" s="373"/>
      <c r="K22" s="374"/>
      <c r="L22" s="373"/>
      <c r="M22" s="374"/>
      <c r="N22" s="373"/>
      <c r="O22" s="500">
        <v>1</v>
      </c>
      <c r="P22" s="499">
        <v>0</v>
      </c>
      <c r="Q22" s="795" t="s">
        <v>2334</v>
      </c>
      <c r="R22" s="795" t="s">
        <v>2096</v>
      </c>
      <c r="S22" s="792" t="s">
        <v>2347</v>
      </c>
      <c r="T22" s="792" t="s">
        <v>1623</v>
      </c>
      <c r="U22" s="792" t="s">
        <v>1625</v>
      </c>
    </row>
    <row r="23" spans="1:21" ht="69" customHeight="1" x14ac:dyDescent="0.25">
      <c r="A23" s="811"/>
      <c r="B23" s="811"/>
      <c r="C23" s="808"/>
      <c r="D23" s="806"/>
      <c r="E23" s="583" t="s">
        <v>2294</v>
      </c>
      <c r="F23" s="657" t="s">
        <v>1596</v>
      </c>
      <c r="G23" s="372">
        <v>0.25</v>
      </c>
      <c r="H23" s="373">
        <v>0</v>
      </c>
      <c r="I23" s="374">
        <v>0.25</v>
      </c>
      <c r="J23" s="373">
        <v>0</v>
      </c>
      <c r="K23" s="374">
        <v>0.25</v>
      </c>
      <c r="L23" s="373">
        <v>0</v>
      </c>
      <c r="M23" s="374">
        <v>0.25</v>
      </c>
      <c r="N23" s="373">
        <v>0</v>
      </c>
      <c r="O23" s="500">
        <v>1</v>
      </c>
      <c r="P23" s="499">
        <v>0</v>
      </c>
      <c r="Q23" s="796"/>
      <c r="R23" s="796"/>
      <c r="S23" s="793"/>
      <c r="T23" s="793"/>
      <c r="U23" s="793"/>
    </row>
    <row r="24" spans="1:21" ht="52.9" customHeight="1" x14ac:dyDescent="0.25">
      <c r="A24" s="811"/>
      <c r="B24" s="811"/>
      <c r="C24" s="809"/>
      <c r="D24" s="718"/>
      <c r="E24" s="583" t="s">
        <v>2295</v>
      </c>
      <c r="F24" s="657" t="s">
        <v>2348</v>
      </c>
      <c r="G24" s="372">
        <v>0.25</v>
      </c>
      <c r="H24" s="373">
        <v>0</v>
      </c>
      <c r="I24" s="374">
        <v>0.25</v>
      </c>
      <c r="J24" s="373">
        <v>0</v>
      </c>
      <c r="K24" s="374">
        <v>0.25</v>
      </c>
      <c r="L24" s="373">
        <v>0</v>
      </c>
      <c r="M24" s="374">
        <v>0.25</v>
      </c>
      <c r="N24" s="373">
        <v>0</v>
      </c>
      <c r="O24" s="500">
        <v>1</v>
      </c>
      <c r="P24" s="499">
        <v>0</v>
      </c>
      <c r="Q24" s="797"/>
      <c r="R24" s="797"/>
      <c r="S24" s="794"/>
      <c r="T24" s="794"/>
      <c r="U24" s="794"/>
    </row>
    <row r="25" spans="1:21" ht="70.900000000000006" customHeight="1" x14ac:dyDescent="0.25">
      <c r="A25" s="811"/>
      <c r="B25" s="811"/>
      <c r="C25" s="807" t="s">
        <v>1585</v>
      </c>
      <c r="D25" s="717" t="s">
        <v>2296</v>
      </c>
      <c r="E25" s="583" t="s">
        <v>2297</v>
      </c>
      <c r="F25" s="654" t="s">
        <v>1599</v>
      </c>
      <c r="G25" s="372">
        <v>1</v>
      </c>
      <c r="H25" s="373">
        <f>P25</f>
        <v>11730</v>
      </c>
      <c r="I25" s="374"/>
      <c r="J25" s="373"/>
      <c r="K25" s="374"/>
      <c r="L25" s="373"/>
      <c r="M25" s="374"/>
      <c r="N25" s="373"/>
      <c r="O25" s="500">
        <v>1</v>
      </c>
      <c r="P25" s="499">
        <f>'1. TALLERES SEMINARIOS'!D143</f>
        <v>11730</v>
      </c>
      <c r="Q25" s="795" t="s">
        <v>1626</v>
      </c>
      <c r="R25" s="795" t="s">
        <v>1627</v>
      </c>
      <c r="S25" s="795" t="s">
        <v>1628</v>
      </c>
      <c r="T25" s="795" t="s">
        <v>1623</v>
      </c>
      <c r="U25" s="795" t="s">
        <v>1613</v>
      </c>
    </row>
    <row r="26" spans="1:21" ht="78" customHeight="1" x14ac:dyDescent="0.25">
      <c r="A26" s="811"/>
      <c r="B26" s="811"/>
      <c r="C26" s="808"/>
      <c r="D26" s="806"/>
      <c r="E26" s="583" t="s">
        <v>2298</v>
      </c>
      <c r="F26" s="654" t="s">
        <v>1592</v>
      </c>
      <c r="G26" s="372">
        <v>1</v>
      </c>
      <c r="H26" s="373">
        <v>0</v>
      </c>
      <c r="I26" s="374"/>
      <c r="J26" s="373"/>
      <c r="K26" s="374"/>
      <c r="L26" s="373"/>
      <c r="M26" s="374"/>
      <c r="N26" s="373"/>
      <c r="O26" s="500">
        <v>1</v>
      </c>
      <c r="P26" s="499">
        <v>0</v>
      </c>
      <c r="Q26" s="796"/>
      <c r="R26" s="796"/>
      <c r="S26" s="796"/>
      <c r="T26" s="796"/>
      <c r="U26" s="796"/>
    </row>
    <row r="27" spans="1:21" ht="75" customHeight="1" x14ac:dyDescent="0.25">
      <c r="A27" s="811"/>
      <c r="B27" s="811"/>
      <c r="C27" s="808"/>
      <c r="D27" s="806"/>
      <c r="E27" s="583" t="s">
        <v>2299</v>
      </c>
      <c r="F27" s="654" t="s">
        <v>2349</v>
      </c>
      <c r="G27" s="372">
        <v>1</v>
      </c>
      <c r="H27" s="373">
        <v>0</v>
      </c>
      <c r="I27" s="374"/>
      <c r="J27" s="373"/>
      <c r="K27" s="374"/>
      <c r="L27" s="373"/>
      <c r="M27" s="374"/>
      <c r="N27" s="373"/>
      <c r="O27" s="496">
        <v>100</v>
      </c>
      <c r="P27" s="499">
        <v>0</v>
      </c>
      <c r="Q27" s="796"/>
      <c r="R27" s="796"/>
      <c r="S27" s="796"/>
      <c r="T27" s="796"/>
      <c r="U27" s="796"/>
    </row>
    <row r="28" spans="1:21" ht="98.45" customHeight="1" x14ac:dyDescent="0.25">
      <c r="A28" s="811"/>
      <c r="B28" s="811"/>
      <c r="C28" s="809"/>
      <c r="D28" s="718"/>
      <c r="E28" s="583" t="s">
        <v>2300</v>
      </c>
      <c r="F28" s="654" t="s">
        <v>1594</v>
      </c>
      <c r="G28" s="372">
        <v>0.25</v>
      </c>
      <c r="H28" s="373">
        <v>0</v>
      </c>
      <c r="I28" s="374">
        <v>0.25</v>
      </c>
      <c r="J28" s="373">
        <v>0</v>
      </c>
      <c r="K28" s="374">
        <v>0.25</v>
      </c>
      <c r="L28" s="373">
        <v>0</v>
      </c>
      <c r="M28" s="374">
        <v>0.25</v>
      </c>
      <c r="N28" s="373">
        <v>0</v>
      </c>
      <c r="O28" s="500">
        <f>+G28+I28+K28+M28</f>
        <v>1</v>
      </c>
      <c r="P28" s="499">
        <v>0</v>
      </c>
      <c r="Q28" s="797"/>
      <c r="R28" s="797"/>
      <c r="S28" s="797"/>
      <c r="T28" s="797"/>
      <c r="U28" s="797"/>
    </row>
    <row r="29" spans="1:21" ht="98.45" customHeight="1" x14ac:dyDescent="0.25">
      <c r="A29" s="811"/>
      <c r="B29" s="811"/>
      <c r="C29" s="807" t="s">
        <v>1584</v>
      </c>
      <c r="D29" s="717" t="s">
        <v>2301</v>
      </c>
      <c r="E29" s="583" t="s">
        <v>2302</v>
      </c>
      <c r="F29" s="654" t="s">
        <v>2354</v>
      </c>
      <c r="G29" s="503">
        <v>1</v>
      </c>
      <c r="H29" s="373">
        <f>(P29/7)*G29</f>
        <v>9785.7142857142862</v>
      </c>
      <c r="I29" s="503">
        <v>2</v>
      </c>
      <c r="J29" s="373">
        <f>(P29/7)*I29</f>
        <v>19571.428571428572</v>
      </c>
      <c r="K29" s="503">
        <v>2</v>
      </c>
      <c r="L29" s="373">
        <f>(P29/7)*K29</f>
        <v>19571.428571428572</v>
      </c>
      <c r="M29" s="503">
        <v>2</v>
      </c>
      <c r="N29" s="373">
        <f>(P29/7)*M29</f>
        <v>19571.428571428572</v>
      </c>
      <c r="O29" s="501">
        <f>+G29+I29+K29+M29</f>
        <v>7</v>
      </c>
      <c r="P29" s="499">
        <f>'5. ACTIVIDADES ESPECIALES'!D231</f>
        <v>68500</v>
      </c>
      <c r="Q29" s="666" t="s">
        <v>2355</v>
      </c>
      <c r="R29" s="666" t="s">
        <v>2356</v>
      </c>
      <c r="S29" s="666" t="s">
        <v>2357</v>
      </c>
      <c r="T29" s="666" t="s">
        <v>2358</v>
      </c>
      <c r="U29" s="666" t="s">
        <v>1613</v>
      </c>
    </row>
    <row r="30" spans="1:21" ht="115.15" customHeight="1" x14ac:dyDescent="0.25">
      <c r="A30" s="811"/>
      <c r="B30" s="811"/>
      <c r="C30" s="808"/>
      <c r="D30" s="806"/>
      <c r="E30" s="583" t="s">
        <v>2303</v>
      </c>
      <c r="F30" s="656" t="s">
        <v>1597</v>
      </c>
      <c r="G30" s="372">
        <v>1</v>
      </c>
      <c r="H30" s="373">
        <v>0</v>
      </c>
      <c r="I30" s="371"/>
      <c r="J30" s="371"/>
      <c r="K30" s="371"/>
      <c r="L30" s="371"/>
      <c r="M30" s="371"/>
      <c r="N30" s="371"/>
      <c r="O30" s="500">
        <f>+G30+I30+K30+M30</f>
        <v>1</v>
      </c>
      <c r="P30" s="497"/>
      <c r="Q30" s="792" t="s">
        <v>1629</v>
      </c>
      <c r="R30" s="792" t="s">
        <v>1630</v>
      </c>
      <c r="S30" s="792" t="s">
        <v>1631</v>
      </c>
      <c r="T30" s="792" t="s">
        <v>1623</v>
      </c>
      <c r="U30" s="792" t="s">
        <v>1613</v>
      </c>
    </row>
    <row r="31" spans="1:21" ht="71.25" x14ac:dyDescent="0.25">
      <c r="A31" s="811"/>
      <c r="B31" s="811"/>
      <c r="C31" s="808"/>
      <c r="D31" s="806"/>
      <c r="E31" s="584" t="s">
        <v>2304</v>
      </c>
      <c r="F31" s="657" t="s">
        <v>1598</v>
      </c>
      <c r="G31" s="372">
        <v>1</v>
      </c>
      <c r="H31" s="373"/>
      <c r="I31" s="371"/>
      <c r="J31" s="371"/>
      <c r="K31" s="371"/>
      <c r="L31" s="371"/>
      <c r="M31" s="371"/>
      <c r="N31" s="371"/>
      <c r="O31" s="500">
        <f t="shared" ref="O31:O40" si="0">+G31+I31+K31+M31</f>
        <v>1</v>
      </c>
      <c r="P31" s="497"/>
      <c r="Q31" s="793"/>
      <c r="R31" s="793"/>
      <c r="S31" s="793"/>
      <c r="T31" s="793"/>
      <c r="U31" s="793"/>
    </row>
    <row r="32" spans="1:21" ht="59.45" customHeight="1" x14ac:dyDescent="0.25">
      <c r="A32" s="811"/>
      <c r="B32" s="811"/>
      <c r="C32" s="809"/>
      <c r="D32" s="718"/>
      <c r="E32" s="583" t="s">
        <v>2350</v>
      </c>
      <c r="F32" s="657" t="s">
        <v>2336</v>
      </c>
      <c r="G32" s="372">
        <v>0.25</v>
      </c>
      <c r="H32" s="373">
        <v>0</v>
      </c>
      <c r="I32" s="372">
        <v>0.25</v>
      </c>
      <c r="J32" s="371">
        <v>0</v>
      </c>
      <c r="K32" s="372">
        <v>0.25</v>
      </c>
      <c r="L32" s="371">
        <v>0</v>
      </c>
      <c r="M32" s="372">
        <v>0.25</v>
      </c>
      <c r="N32" s="371">
        <v>0</v>
      </c>
      <c r="O32" s="500">
        <f t="shared" si="0"/>
        <v>1</v>
      </c>
      <c r="P32" s="497">
        <v>0</v>
      </c>
      <c r="Q32" s="794"/>
      <c r="R32" s="794"/>
      <c r="S32" s="794"/>
      <c r="T32" s="794"/>
      <c r="U32" s="794"/>
    </row>
    <row r="33" spans="1:21" ht="129.6" customHeight="1" x14ac:dyDescent="0.25">
      <c r="A33" s="811"/>
      <c r="B33" s="810" t="s">
        <v>1408</v>
      </c>
      <c r="C33" s="807" t="s">
        <v>1600</v>
      </c>
      <c r="D33" s="717" t="s">
        <v>2305</v>
      </c>
      <c r="E33" s="583" t="s">
        <v>2306</v>
      </c>
      <c r="F33" s="654" t="s">
        <v>1601</v>
      </c>
      <c r="G33" s="372">
        <v>1</v>
      </c>
      <c r="H33" s="373">
        <v>0</v>
      </c>
      <c r="I33" s="371"/>
      <c r="J33" s="371"/>
      <c r="K33" s="371"/>
      <c r="L33" s="371"/>
      <c r="M33" s="371"/>
      <c r="N33" s="371"/>
      <c r="O33" s="500">
        <f t="shared" si="0"/>
        <v>1</v>
      </c>
      <c r="P33" s="497">
        <v>0</v>
      </c>
      <c r="Q33" s="792" t="s">
        <v>1632</v>
      </c>
      <c r="R33" s="792" t="s">
        <v>2337</v>
      </c>
      <c r="S33" s="792" t="s">
        <v>1633</v>
      </c>
      <c r="T33" s="792" t="s">
        <v>1623</v>
      </c>
      <c r="U33" s="792" t="s">
        <v>1634</v>
      </c>
    </row>
    <row r="34" spans="1:21" ht="142.15" customHeight="1" x14ac:dyDescent="0.25">
      <c r="A34" s="811"/>
      <c r="B34" s="811"/>
      <c r="C34" s="808"/>
      <c r="D34" s="806"/>
      <c r="E34" s="583" t="s">
        <v>2307</v>
      </c>
      <c r="F34" s="654" t="s">
        <v>1602</v>
      </c>
      <c r="G34" s="372">
        <v>0.5</v>
      </c>
      <c r="H34" s="373">
        <v>0</v>
      </c>
      <c r="I34" s="374">
        <v>0.5</v>
      </c>
      <c r="J34" s="371">
        <v>0</v>
      </c>
      <c r="K34" s="371"/>
      <c r="L34" s="371"/>
      <c r="M34" s="371"/>
      <c r="N34" s="371"/>
      <c r="O34" s="500">
        <f t="shared" si="0"/>
        <v>1</v>
      </c>
      <c r="P34" s="497">
        <v>0</v>
      </c>
      <c r="Q34" s="793"/>
      <c r="R34" s="793"/>
      <c r="S34" s="793"/>
      <c r="T34" s="793"/>
      <c r="U34" s="793"/>
    </row>
    <row r="35" spans="1:21" ht="76.900000000000006" customHeight="1" x14ac:dyDescent="0.25">
      <c r="A35" s="811"/>
      <c r="B35" s="811"/>
      <c r="C35" s="808"/>
      <c r="D35" s="718"/>
      <c r="E35" s="583" t="s">
        <v>2308</v>
      </c>
      <c r="F35" s="654" t="s">
        <v>1603</v>
      </c>
      <c r="G35" s="370"/>
      <c r="H35" s="373"/>
      <c r="I35" s="374">
        <v>0.5</v>
      </c>
      <c r="J35" s="371">
        <v>0</v>
      </c>
      <c r="K35" s="374">
        <v>0.5</v>
      </c>
      <c r="L35" s="371">
        <v>0</v>
      </c>
      <c r="M35" s="371"/>
      <c r="N35" s="371"/>
      <c r="O35" s="500">
        <f t="shared" si="0"/>
        <v>1</v>
      </c>
      <c r="P35" s="497">
        <v>0</v>
      </c>
      <c r="Q35" s="794"/>
      <c r="R35" s="794"/>
      <c r="S35" s="794"/>
      <c r="T35" s="794"/>
      <c r="U35" s="794"/>
    </row>
    <row r="36" spans="1:21" ht="76.900000000000006" customHeight="1" x14ac:dyDescent="0.25">
      <c r="A36" s="811"/>
      <c r="B36" s="811"/>
      <c r="C36" s="808"/>
      <c r="D36" s="807" t="s">
        <v>2338</v>
      </c>
      <c r="E36" s="583" t="s">
        <v>2309</v>
      </c>
      <c r="F36" s="654" t="s">
        <v>1799</v>
      </c>
      <c r="G36" s="372">
        <v>0.25</v>
      </c>
      <c r="H36" s="373">
        <v>0</v>
      </c>
      <c r="I36" s="371"/>
      <c r="J36" s="371"/>
      <c r="K36" s="371"/>
      <c r="L36" s="371"/>
      <c r="M36" s="371"/>
      <c r="N36" s="371"/>
      <c r="O36" s="500">
        <f t="shared" si="0"/>
        <v>0.25</v>
      </c>
      <c r="P36" s="497">
        <v>0</v>
      </c>
      <c r="Q36" s="792" t="s">
        <v>1802</v>
      </c>
      <c r="R36" s="792" t="s">
        <v>1803</v>
      </c>
      <c r="S36" s="792" t="s">
        <v>1804</v>
      </c>
      <c r="T36" s="792" t="s">
        <v>1805</v>
      </c>
      <c r="U36" s="792" t="s">
        <v>1801</v>
      </c>
    </row>
    <row r="37" spans="1:21" ht="76.900000000000006" customHeight="1" x14ac:dyDescent="0.25">
      <c r="A37" s="811"/>
      <c r="B37" s="812"/>
      <c r="C37" s="809"/>
      <c r="D37" s="809"/>
      <c r="E37" s="583" t="s">
        <v>2310</v>
      </c>
      <c r="F37" s="654" t="s">
        <v>1800</v>
      </c>
      <c r="G37" s="372">
        <v>1</v>
      </c>
      <c r="H37" s="373">
        <f>P37</f>
        <v>14000</v>
      </c>
      <c r="I37" s="371"/>
      <c r="J37" s="371"/>
      <c r="K37" s="371"/>
      <c r="L37" s="371"/>
      <c r="M37" s="371"/>
      <c r="N37" s="371"/>
      <c r="O37" s="500">
        <f t="shared" si="0"/>
        <v>1</v>
      </c>
      <c r="P37" s="497">
        <f>'5. ACTIVIDADES ESPECIALES'!D245</f>
        <v>14000</v>
      </c>
      <c r="Q37" s="794"/>
      <c r="R37" s="794"/>
      <c r="S37" s="794"/>
      <c r="T37" s="794"/>
      <c r="U37" s="794"/>
    </row>
    <row r="38" spans="1:21" ht="94.15" customHeight="1" x14ac:dyDescent="0.25">
      <c r="A38" s="811"/>
      <c r="B38" s="810" t="s">
        <v>1409</v>
      </c>
      <c r="C38" s="807" t="s">
        <v>1586</v>
      </c>
      <c r="D38" s="717" t="s">
        <v>2311</v>
      </c>
      <c r="E38" s="583" t="s">
        <v>2312</v>
      </c>
      <c r="F38" s="654" t="s">
        <v>1635</v>
      </c>
      <c r="G38" s="372">
        <v>1</v>
      </c>
      <c r="H38" s="373">
        <v>0</v>
      </c>
      <c r="I38" s="374"/>
      <c r="J38" s="371"/>
      <c r="K38" s="371"/>
      <c r="L38" s="371"/>
      <c r="M38" s="371"/>
      <c r="N38" s="371"/>
      <c r="O38" s="500">
        <f t="shared" si="0"/>
        <v>1</v>
      </c>
      <c r="P38" s="497">
        <v>0</v>
      </c>
      <c r="Q38" s="792" t="s">
        <v>2339</v>
      </c>
      <c r="R38" s="792" t="s">
        <v>1636</v>
      </c>
      <c r="S38" s="792" t="s">
        <v>1637</v>
      </c>
      <c r="T38" s="792" t="s">
        <v>1638</v>
      </c>
      <c r="U38" s="792" t="s">
        <v>1613</v>
      </c>
    </row>
    <row r="39" spans="1:21" ht="91.15" customHeight="1" x14ac:dyDescent="0.25">
      <c r="A39" s="811"/>
      <c r="B39" s="811"/>
      <c r="C39" s="808"/>
      <c r="D39" s="806"/>
      <c r="E39" s="583" t="s">
        <v>2313</v>
      </c>
      <c r="F39" s="654" t="s">
        <v>1604</v>
      </c>
      <c r="G39" s="372">
        <v>1</v>
      </c>
      <c r="H39" s="373">
        <v>0</v>
      </c>
      <c r="I39" s="371"/>
      <c r="J39" s="371"/>
      <c r="K39" s="371"/>
      <c r="L39" s="371"/>
      <c r="M39" s="371"/>
      <c r="N39" s="371"/>
      <c r="O39" s="500">
        <f t="shared" si="0"/>
        <v>1</v>
      </c>
      <c r="P39" s="497">
        <v>0</v>
      </c>
      <c r="Q39" s="793"/>
      <c r="R39" s="793"/>
      <c r="S39" s="793"/>
      <c r="T39" s="793"/>
      <c r="U39" s="793"/>
    </row>
    <row r="40" spans="1:21" ht="115.9" customHeight="1" x14ac:dyDescent="0.25">
      <c r="A40" s="811"/>
      <c r="B40" s="811"/>
      <c r="C40" s="808"/>
      <c r="D40" s="718"/>
      <c r="E40" s="583" t="s">
        <v>2314</v>
      </c>
      <c r="F40" s="654" t="s">
        <v>2361</v>
      </c>
      <c r="G40" s="370"/>
      <c r="H40" s="373"/>
      <c r="I40" s="371">
        <v>1</v>
      </c>
      <c r="J40" s="502">
        <f>P40/3</f>
        <v>27240</v>
      </c>
      <c r="K40" s="371">
        <v>1</v>
      </c>
      <c r="L40" s="502">
        <f>P40/3</f>
        <v>27240</v>
      </c>
      <c r="M40" s="371">
        <v>1</v>
      </c>
      <c r="N40" s="502">
        <f>P40/3</f>
        <v>27240</v>
      </c>
      <c r="O40" s="501">
        <f t="shared" si="0"/>
        <v>3</v>
      </c>
      <c r="P40" s="497">
        <f>'1. TALLERES SEMINARIOS'!D161</f>
        <v>81720</v>
      </c>
      <c r="Q40" s="794"/>
      <c r="R40" s="794"/>
      <c r="S40" s="794"/>
      <c r="T40" s="794"/>
      <c r="U40" s="794"/>
    </row>
    <row r="41" spans="1:21" ht="105" x14ac:dyDescent="0.25">
      <c r="A41" s="811"/>
      <c r="B41" s="811"/>
      <c r="C41" s="808"/>
      <c r="D41" s="717" t="s">
        <v>2315</v>
      </c>
      <c r="E41" s="584" t="s">
        <v>2316</v>
      </c>
      <c r="F41" s="654" t="s">
        <v>1605</v>
      </c>
      <c r="G41" s="370">
        <v>100</v>
      </c>
      <c r="H41" s="373">
        <v>0</v>
      </c>
      <c r="I41" s="371"/>
      <c r="J41" s="371"/>
      <c r="K41" s="371"/>
      <c r="L41" s="371"/>
      <c r="M41" s="371"/>
      <c r="N41" s="371"/>
      <c r="O41" s="496"/>
      <c r="P41" s="497"/>
      <c r="Q41" s="792" t="s">
        <v>1639</v>
      </c>
      <c r="R41" s="792" t="s">
        <v>1640</v>
      </c>
      <c r="S41" s="792" t="s">
        <v>2340</v>
      </c>
      <c r="T41" s="792" t="s">
        <v>1543</v>
      </c>
      <c r="U41" s="792" t="s">
        <v>1613</v>
      </c>
    </row>
    <row r="42" spans="1:21" ht="107.45" customHeight="1" x14ac:dyDescent="0.25">
      <c r="A42" s="811"/>
      <c r="B42" s="812"/>
      <c r="C42" s="809"/>
      <c r="D42" s="718"/>
      <c r="E42" s="583" t="s">
        <v>2317</v>
      </c>
      <c r="F42" s="654" t="s">
        <v>2341</v>
      </c>
      <c r="G42" s="370"/>
      <c r="H42" s="373"/>
      <c r="I42" s="371">
        <v>1</v>
      </c>
      <c r="J42" s="502">
        <f>P42/3</f>
        <v>4340</v>
      </c>
      <c r="K42" s="371">
        <v>1</v>
      </c>
      <c r="L42" s="502">
        <f>P42/3</f>
        <v>4340</v>
      </c>
      <c r="M42" s="371">
        <v>1</v>
      </c>
      <c r="N42" s="502">
        <f>P42/3</f>
        <v>4340</v>
      </c>
      <c r="O42" s="496">
        <v>3</v>
      </c>
      <c r="P42" s="497">
        <f>'1. TALLERES SEMINARIOS'!D179</f>
        <v>13020</v>
      </c>
      <c r="Q42" s="794"/>
      <c r="R42" s="794"/>
      <c r="S42" s="794"/>
      <c r="T42" s="794"/>
      <c r="U42" s="794"/>
    </row>
    <row r="43" spans="1:21" ht="163.15" customHeight="1" x14ac:dyDescent="0.25">
      <c r="A43" s="811"/>
      <c r="B43" s="813" t="s">
        <v>1410</v>
      </c>
      <c r="C43" s="807" t="s">
        <v>1587</v>
      </c>
      <c r="D43" s="814" t="s">
        <v>2342</v>
      </c>
      <c r="E43" s="583" t="s">
        <v>2318</v>
      </c>
      <c r="F43" s="654" t="s">
        <v>1611</v>
      </c>
      <c r="G43" s="372">
        <v>0.5</v>
      </c>
      <c r="H43" s="373">
        <v>0</v>
      </c>
      <c r="I43" s="374">
        <v>0.5</v>
      </c>
      <c r="J43" s="371">
        <v>0</v>
      </c>
      <c r="K43" s="371"/>
      <c r="L43" s="371"/>
      <c r="M43" s="371"/>
      <c r="N43" s="371"/>
      <c r="O43" s="504">
        <f>+G43+I43</f>
        <v>1</v>
      </c>
      <c r="P43" s="497">
        <v>0</v>
      </c>
      <c r="Q43" s="792" t="s">
        <v>1641</v>
      </c>
      <c r="R43" s="792" t="s">
        <v>1642</v>
      </c>
      <c r="S43" s="792" t="s">
        <v>2343</v>
      </c>
      <c r="T43" s="792" t="s">
        <v>1643</v>
      </c>
      <c r="U43" s="792" t="s">
        <v>1617</v>
      </c>
    </row>
    <row r="44" spans="1:21" ht="61.15" customHeight="1" x14ac:dyDescent="0.25">
      <c r="A44" s="811"/>
      <c r="B44" s="813"/>
      <c r="C44" s="808"/>
      <c r="D44" s="815"/>
      <c r="E44" s="583" t="s">
        <v>2319</v>
      </c>
      <c r="F44" s="654" t="s">
        <v>1606</v>
      </c>
      <c r="G44" s="370"/>
      <c r="H44" s="373"/>
      <c r="I44" s="374">
        <v>0.5</v>
      </c>
      <c r="J44" s="371">
        <v>0</v>
      </c>
      <c r="K44" s="374">
        <v>0.5</v>
      </c>
      <c r="L44" s="371">
        <v>0</v>
      </c>
      <c r="M44" s="371"/>
      <c r="N44" s="371"/>
      <c r="O44" s="500">
        <v>1</v>
      </c>
      <c r="P44" s="497">
        <v>0</v>
      </c>
      <c r="Q44" s="793"/>
      <c r="R44" s="793"/>
      <c r="S44" s="793"/>
      <c r="T44" s="793"/>
      <c r="U44" s="793"/>
    </row>
    <row r="45" spans="1:21" ht="61.15" customHeight="1" x14ac:dyDescent="0.25">
      <c r="A45" s="811"/>
      <c r="B45" s="813"/>
      <c r="C45" s="808"/>
      <c r="D45" s="816"/>
      <c r="E45" s="583" t="s">
        <v>2320</v>
      </c>
      <c r="F45" s="654" t="s">
        <v>1607</v>
      </c>
      <c r="G45" s="370"/>
      <c r="H45" s="373"/>
      <c r="I45" s="371">
        <v>2</v>
      </c>
      <c r="J45" s="371">
        <v>0</v>
      </c>
      <c r="K45" s="371">
        <v>2</v>
      </c>
      <c r="L45" s="371">
        <v>0</v>
      </c>
      <c r="M45" s="371"/>
      <c r="N45" s="371"/>
      <c r="O45" s="496">
        <v>4</v>
      </c>
      <c r="P45" s="497">
        <v>0</v>
      </c>
      <c r="Q45" s="793"/>
      <c r="R45" s="793"/>
      <c r="S45" s="793"/>
      <c r="T45" s="793"/>
      <c r="U45" s="793"/>
    </row>
    <row r="46" spans="1:21" ht="57.6" customHeight="1" x14ac:dyDescent="0.25">
      <c r="A46" s="811"/>
      <c r="B46" s="813"/>
      <c r="C46" s="808"/>
      <c r="D46" s="814" t="s">
        <v>2321</v>
      </c>
      <c r="E46" s="583" t="s">
        <v>2322</v>
      </c>
      <c r="F46" s="654" t="s">
        <v>1608</v>
      </c>
      <c r="G46" s="372">
        <v>0.7</v>
      </c>
      <c r="H46" s="373">
        <v>0</v>
      </c>
      <c r="I46" s="374">
        <v>0.3</v>
      </c>
      <c r="J46" s="371">
        <v>0</v>
      </c>
      <c r="K46" s="371"/>
      <c r="L46" s="371"/>
      <c r="M46" s="371"/>
      <c r="N46" s="371"/>
      <c r="O46" s="500">
        <f>+G46+I46</f>
        <v>1</v>
      </c>
      <c r="P46" s="497">
        <v>0</v>
      </c>
      <c r="Q46" s="793"/>
      <c r="R46" s="793"/>
      <c r="S46" s="793"/>
      <c r="T46" s="793"/>
      <c r="U46" s="793"/>
    </row>
    <row r="47" spans="1:21" ht="30" x14ac:dyDescent="0.25">
      <c r="A47" s="811"/>
      <c r="B47" s="813"/>
      <c r="C47" s="808"/>
      <c r="D47" s="815"/>
      <c r="E47" s="583" t="s">
        <v>2323</v>
      </c>
      <c r="F47" s="654" t="s">
        <v>1609</v>
      </c>
      <c r="G47" s="372">
        <v>0.25</v>
      </c>
      <c r="H47" s="373">
        <v>0</v>
      </c>
      <c r="I47" s="372">
        <v>0.25</v>
      </c>
      <c r="J47" s="371">
        <v>0</v>
      </c>
      <c r="K47" s="372">
        <v>0.25</v>
      </c>
      <c r="L47" s="371">
        <v>0</v>
      </c>
      <c r="M47" s="372">
        <v>0.25</v>
      </c>
      <c r="N47" s="371">
        <v>0</v>
      </c>
      <c r="O47" s="500">
        <f>+G47+I47+K47+M47</f>
        <v>1</v>
      </c>
      <c r="P47" s="497">
        <v>0</v>
      </c>
      <c r="Q47" s="793"/>
      <c r="R47" s="793"/>
      <c r="S47" s="793"/>
      <c r="T47" s="793"/>
      <c r="U47" s="793"/>
    </row>
    <row r="48" spans="1:21" ht="67.900000000000006" customHeight="1" x14ac:dyDescent="0.25">
      <c r="A48" s="812"/>
      <c r="B48" s="813"/>
      <c r="C48" s="809"/>
      <c r="D48" s="816"/>
      <c r="E48" s="583" t="s">
        <v>2324</v>
      </c>
      <c r="F48" s="654" t="s">
        <v>1610</v>
      </c>
      <c r="G48" s="372">
        <v>1</v>
      </c>
      <c r="H48" s="373">
        <v>0</v>
      </c>
      <c r="I48" s="371"/>
      <c r="J48" s="371"/>
      <c r="K48" s="371"/>
      <c r="L48" s="371"/>
      <c r="M48" s="371"/>
      <c r="N48" s="371"/>
      <c r="O48" s="500">
        <v>1</v>
      </c>
      <c r="P48" s="497">
        <v>0</v>
      </c>
      <c r="Q48" s="794"/>
      <c r="R48" s="794"/>
      <c r="S48" s="794"/>
      <c r="T48" s="794"/>
      <c r="U48" s="794"/>
    </row>
    <row r="49" spans="1:21" s="376" customFormat="1" x14ac:dyDescent="0.25">
      <c r="A49" s="375"/>
      <c r="B49" s="658"/>
      <c r="C49" s="658" t="s">
        <v>101</v>
      </c>
      <c r="D49" s="658"/>
      <c r="E49" s="659"/>
      <c r="F49" s="660"/>
      <c r="G49" s="661"/>
      <c r="H49" s="661"/>
      <c r="I49" s="661"/>
      <c r="J49" s="661"/>
      <c r="K49" s="661"/>
      <c r="L49" s="661"/>
      <c r="M49" s="661"/>
      <c r="N49" s="661"/>
      <c r="O49" s="662">
        <f>SUM(O9:O48)</f>
        <v>152.25</v>
      </c>
      <c r="P49" s="662">
        <f>SUM(P9:P48)</f>
        <v>420890</v>
      </c>
      <c r="Q49" s="661"/>
      <c r="R49" s="661"/>
      <c r="S49" s="663"/>
      <c r="T49" s="663"/>
      <c r="U49" s="661"/>
    </row>
    <row r="50" spans="1:21" x14ac:dyDescent="0.25">
      <c r="A50" s="376"/>
      <c r="B50" s="376"/>
      <c r="C50" s="376"/>
      <c r="D50" s="376"/>
      <c r="S50" s="378"/>
      <c r="T50" s="378"/>
    </row>
    <row r="51" spans="1:21" x14ac:dyDescent="0.25">
      <c r="S51" s="378"/>
      <c r="T51" s="378"/>
    </row>
    <row r="52" spans="1:21" x14ac:dyDescent="0.25">
      <c r="S52" s="378"/>
      <c r="T52" s="378"/>
    </row>
    <row r="53" spans="1:21" x14ac:dyDescent="0.25">
      <c r="S53" s="378"/>
      <c r="T53" s="378"/>
    </row>
    <row r="54" spans="1:21" x14ac:dyDescent="0.25">
      <c r="S54" s="378"/>
      <c r="T54" s="378"/>
    </row>
    <row r="55" spans="1:21" x14ac:dyDescent="0.25">
      <c r="S55" s="378"/>
      <c r="T55" s="378"/>
    </row>
    <row r="56" spans="1:21" x14ac:dyDescent="0.25">
      <c r="S56" s="378"/>
      <c r="T56" s="378"/>
    </row>
    <row r="57" spans="1:21" x14ac:dyDescent="0.25">
      <c r="S57" s="378"/>
      <c r="T57" s="378"/>
    </row>
    <row r="58" spans="1:21" x14ac:dyDescent="0.25">
      <c r="S58" s="378"/>
      <c r="T58" s="378"/>
    </row>
    <row r="59" spans="1:21" x14ac:dyDescent="0.25">
      <c r="S59" s="379"/>
      <c r="T59" s="379"/>
    </row>
    <row r="60" spans="1:21" x14ac:dyDescent="0.25">
      <c r="S60" s="378"/>
      <c r="T60" s="378"/>
    </row>
    <row r="61" spans="1:21" x14ac:dyDescent="0.25">
      <c r="S61" s="378"/>
      <c r="T61" s="378"/>
    </row>
    <row r="62" spans="1:21" x14ac:dyDescent="0.25">
      <c r="S62" s="378"/>
      <c r="T62" s="378"/>
    </row>
    <row r="63" spans="1:21" x14ac:dyDescent="0.25">
      <c r="S63" s="378"/>
      <c r="T63" s="378"/>
    </row>
    <row r="64" spans="1:21" x14ac:dyDescent="0.25">
      <c r="S64" s="378"/>
      <c r="T64" s="378"/>
    </row>
    <row r="65" spans="19:20" x14ac:dyDescent="0.25">
      <c r="S65" s="378"/>
      <c r="T65" s="378"/>
    </row>
    <row r="66" spans="19:20" x14ac:dyDescent="0.25">
      <c r="S66" s="378"/>
      <c r="T66" s="378"/>
    </row>
    <row r="67" spans="19:20" x14ac:dyDescent="0.25">
      <c r="S67" s="378"/>
      <c r="T67" s="378"/>
    </row>
    <row r="68" spans="19:20" x14ac:dyDescent="0.25">
      <c r="S68" s="378"/>
      <c r="T68" s="378"/>
    </row>
    <row r="69" spans="19:20" x14ac:dyDescent="0.25">
      <c r="S69" s="378"/>
      <c r="T69" s="378"/>
    </row>
    <row r="70" spans="19:20" x14ac:dyDescent="0.25">
      <c r="S70" s="378"/>
      <c r="T70" s="378"/>
    </row>
    <row r="71" spans="19:20" x14ac:dyDescent="0.25">
      <c r="S71" s="379"/>
      <c r="T71" s="379"/>
    </row>
    <row r="72" spans="19:20" x14ac:dyDescent="0.25">
      <c r="S72" s="378"/>
      <c r="T72" s="378"/>
    </row>
    <row r="73" spans="19:20" x14ac:dyDescent="0.25">
      <c r="S73" s="378"/>
      <c r="T73" s="378"/>
    </row>
    <row r="74" spans="19:20" x14ac:dyDescent="0.25">
      <c r="S74" s="378"/>
      <c r="T74" s="378"/>
    </row>
    <row r="75" spans="19:20" x14ac:dyDescent="0.25">
      <c r="S75" s="378"/>
      <c r="T75" s="378"/>
    </row>
    <row r="76" spans="19:20" x14ac:dyDescent="0.25">
      <c r="S76" s="378"/>
      <c r="T76" s="378"/>
    </row>
    <row r="77" spans="19:20" x14ac:dyDescent="0.25">
      <c r="S77" s="378"/>
      <c r="T77" s="378"/>
    </row>
    <row r="78" spans="19:20" x14ac:dyDescent="0.25">
      <c r="S78" s="378"/>
      <c r="T78" s="378"/>
    </row>
    <row r="79" spans="19:20" x14ac:dyDescent="0.25">
      <c r="S79" s="378"/>
      <c r="T79" s="378"/>
    </row>
    <row r="80" spans="19:20" x14ac:dyDescent="0.25">
      <c r="S80" s="379"/>
      <c r="T80" s="379"/>
    </row>
    <row r="81" spans="19:20" x14ac:dyDescent="0.25">
      <c r="S81" s="378"/>
      <c r="T81" s="378"/>
    </row>
    <row r="82" spans="19:20" x14ac:dyDescent="0.25">
      <c r="S82" s="378"/>
      <c r="T82" s="378"/>
    </row>
    <row r="83" spans="19:20" x14ac:dyDescent="0.25">
      <c r="S83" s="378"/>
      <c r="T83" s="378"/>
    </row>
    <row r="84" spans="19:20" x14ac:dyDescent="0.25">
      <c r="S84" s="378"/>
      <c r="T84" s="378"/>
    </row>
    <row r="85" spans="19:20" x14ac:dyDescent="0.25">
      <c r="S85" s="378"/>
      <c r="T85" s="378"/>
    </row>
    <row r="86" spans="19:20" x14ac:dyDescent="0.25">
      <c r="S86" s="378"/>
      <c r="T86" s="378"/>
    </row>
    <row r="87" spans="19:20" x14ac:dyDescent="0.25">
      <c r="S87" s="378"/>
      <c r="T87" s="378"/>
    </row>
    <row r="88" spans="19:20" x14ac:dyDescent="0.25">
      <c r="S88" s="379"/>
      <c r="T88" s="379"/>
    </row>
    <row r="89" spans="19:20" x14ac:dyDescent="0.25">
      <c r="S89" s="378"/>
      <c r="T89" s="378"/>
    </row>
    <row r="90" spans="19:20" x14ac:dyDescent="0.25">
      <c r="S90" s="378"/>
      <c r="T90" s="378"/>
    </row>
    <row r="91" spans="19:20" x14ac:dyDescent="0.25">
      <c r="S91" s="378"/>
      <c r="T91" s="378"/>
    </row>
    <row r="92" spans="19:20" x14ac:dyDescent="0.25">
      <c r="S92" s="378"/>
      <c r="T92" s="378"/>
    </row>
    <row r="93" spans="19:20" x14ac:dyDescent="0.25">
      <c r="S93" s="378"/>
      <c r="T93" s="378"/>
    </row>
    <row r="94" spans="19:20" x14ac:dyDescent="0.25">
      <c r="S94" s="378"/>
      <c r="T94" s="378"/>
    </row>
    <row r="98" spans="5:20" x14ac:dyDescent="0.25">
      <c r="E98" s="380"/>
      <c r="S98" s="369"/>
      <c r="T98" s="369"/>
    </row>
    <row r="99" spans="5:20" x14ac:dyDescent="0.25">
      <c r="E99" s="380"/>
      <c r="S99" s="369"/>
      <c r="T99" s="369"/>
    </row>
    <row r="100" spans="5:20" x14ac:dyDescent="0.25">
      <c r="E100" s="380"/>
      <c r="S100" s="369"/>
      <c r="T100" s="369"/>
    </row>
    <row r="101" spans="5:20" x14ac:dyDescent="0.25">
      <c r="E101" s="380"/>
      <c r="S101" s="369"/>
      <c r="T101" s="369"/>
    </row>
    <row r="102" spans="5:20" x14ac:dyDescent="0.25">
      <c r="E102" s="380"/>
      <c r="S102" s="369"/>
      <c r="T102" s="369"/>
    </row>
    <row r="103" spans="5:20" x14ac:dyDescent="0.25">
      <c r="E103" s="380"/>
      <c r="S103" s="369"/>
      <c r="T103" s="369"/>
    </row>
    <row r="104" spans="5:20" x14ac:dyDescent="0.25">
      <c r="E104" s="380"/>
      <c r="S104" s="369"/>
      <c r="T104" s="369"/>
    </row>
    <row r="105" spans="5:20" x14ac:dyDescent="0.25">
      <c r="E105" s="380"/>
      <c r="S105" s="369"/>
      <c r="T105" s="369"/>
    </row>
    <row r="106" spans="5:20" x14ac:dyDescent="0.25">
      <c r="E106" s="380"/>
      <c r="S106" s="369"/>
      <c r="T106" s="369"/>
    </row>
    <row r="107" spans="5:20" x14ac:dyDescent="0.25">
      <c r="E107" s="380"/>
      <c r="S107" s="369"/>
      <c r="T107" s="369"/>
    </row>
    <row r="108" spans="5:20" x14ac:dyDescent="0.25">
      <c r="E108" s="380"/>
      <c r="S108" s="369"/>
      <c r="T108" s="369"/>
    </row>
    <row r="109" spans="5:20" x14ac:dyDescent="0.25">
      <c r="E109" s="380"/>
      <c r="S109" s="369"/>
      <c r="T109" s="369"/>
    </row>
    <row r="110" spans="5:20" x14ac:dyDescent="0.25">
      <c r="E110" s="380"/>
      <c r="S110" s="369"/>
      <c r="T110" s="369"/>
    </row>
    <row r="111" spans="5:20" x14ac:dyDescent="0.25">
      <c r="E111" s="380"/>
      <c r="S111" s="369"/>
      <c r="T111" s="369"/>
    </row>
    <row r="112" spans="5:20" x14ac:dyDescent="0.25">
      <c r="E112" s="380"/>
      <c r="S112" s="369"/>
      <c r="T112" s="369"/>
    </row>
    <row r="113" spans="5:20" x14ac:dyDescent="0.25">
      <c r="E113" s="380"/>
      <c r="S113" s="369"/>
      <c r="T113" s="369"/>
    </row>
    <row r="114" spans="5:20" x14ac:dyDescent="0.25">
      <c r="E114" s="380"/>
      <c r="S114" s="369"/>
      <c r="T114" s="369"/>
    </row>
    <row r="115" spans="5:20" x14ac:dyDescent="0.25">
      <c r="E115" s="380"/>
      <c r="S115" s="369"/>
      <c r="T115" s="369"/>
    </row>
    <row r="116" spans="5:20" x14ac:dyDescent="0.25">
      <c r="E116" s="380"/>
      <c r="S116" s="369"/>
      <c r="T116" s="369"/>
    </row>
    <row r="117" spans="5:20" x14ac:dyDescent="0.25">
      <c r="E117" s="380"/>
      <c r="S117" s="369"/>
      <c r="T117" s="369"/>
    </row>
    <row r="118" spans="5:20" x14ac:dyDescent="0.25">
      <c r="E118" s="380"/>
      <c r="S118" s="369"/>
      <c r="T118" s="369"/>
    </row>
    <row r="119" spans="5:20" x14ac:dyDescent="0.25">
      <c r="E119" s="380"/>
      <c r="S119" s="369"/>
      <c r="T119" s="369"/>
    </row>
    <row r="120" spans="5:20" x14ac:dyDescent="0.25">
      <c r="E120" s="380"/>
      <c r="S120" s="369"/>
      <c r="T120" s="369"/>
    </row>
    <row r="121" spans="5:20" x14ac:dyDescent="0.25">
      <c r="E121" s="380"/>
      <c r="S121" s="369"/>
      <c r="T121" s="369"/>
    </row>
    <row r="122" spans="5:20" x14ac:dyDescent="0.25">
      <c r="E122" s="380"/>
      <c r="S122" s="369"/>
      <c r="T122" s="369"/>
    </row>
    <row r="123" spans="5:20" x14ac:dyDescent="0.25">
      <c r="E123" s="380"/>
      <c r="S123" s="369"/>
      <c r="T123" s="369"/>
    </row>
    <row r="124" spans="5:20" x14ac:dyDescent="0.25">
      <c r="E124" s="380"/>
      <c r="S124" s="369"/>
      <c r="T124" s="369"/>
    </row>
    <row r="125" spans="5:20" x14ac:dyDescent="0.25">
      <c r="E125" s="380"/>
      <c r="S125" s="369"/>
      <c r="T125" s="369"/>
    </row>
    <row r="126" spans="5:20" x14ac:dyDescent="0.25">
      <c r="E126" s="380"/>
      <c r="S126" s="369"/>
      <c r="T126" s="369"/>
    </row>
    <row r="127" spans="5:20" x14ac:dyDescent="0.25">
      <c r="E127" s="380"/>
    </row>
    <row r="128" spans="5:20" x14ac:dyDescent="0.25">
      <c r="E128" s="380"/>
    </row>
    <row r="129" spans="5:5" x14ac:dyDescent="0.25">
      <c r="E129" s="380"/>
    </row>
    <row r="130" spans="5:5" x14ac:dyDescent="0.25">
      <c r="E130" s="380"/>
    </row>
    <row r="131" spans="5:5" x14ac:dyDescent="0.25">
      <c r="E131" s="380"/>
    </row>
    <row r="132" spans="5:5" x14ac:dyDescent="0.25">
      <c r="E132" s="380"/>
    </row>
    <row r="133" spans="5:5" x14ac:dyDescent="0.25">
      <c r="E133" s="380"/>
    </row>
    <row r="134" spans="5:5" x14ac:dyDescent="0.25">
      <c r="E134" s="380"/>
    </row>
    <row r="135" spans="5:5" x14ac:dyDescent="0.25">
      <c r="E135" s="380"/>
    </row>
    <row r="136" spans="5:5" x14ac:dyDescent="0.25">
      <c r="E136" s="380"/>
    </row>
    <row r="137" spans="5:5" x14ac:dyDescent="0.25">
      <c r="E137" s="380"/>
    </row>
    <row r="138" spans="5:5" x14ac:dyDescent="0.25">
      <c r="E138" s="380"/>
    </row>
    <row r="139" spans="5:5" x14ac:dyDescent="0.25">
      <c r="E139" s="380"/>
    </row>
    <row r="140" spans="5:5" x14ac:dyDescent="0.25">
      <c r="E140" s="380"/>
    </row>
    <row r="141" spans="5:5" x14ac:dyDescent="0.25">
      <c r="E141" s="380"/>
    </row>
    <row r="142" spans="5:5" x14ac:dyDescent="0.25">
      <c r="E142" s="380"/>
    </row>
    <row r="143" spans="5:5" x14ac:dyDescent="0.25">
      <c r="E143" s="380"/>
    </row>
    <row r="144" spans="5:5" x14ac:dyDescent="0.25">
      <c r="E144" s="380"/>
    </row>
    <row r="145" spans="5:5" x14ac:dyDescent="0.25">
      <c r="E145" s="380"/>
    </row>
    <row r="146" spans="5:5" x14ac:dyDescent="0.25">
      <c r="E146" s="380"/>
    </row>
    <row r="147" spans="5:5" x14ac:dyDescent="0.25">
      <c r="E147" s="380"/>
    </row>
    <row r="148" spans="5:5" x14ac:dyDescent="0.25">
      <c r="E148" s="380"/>
    </row>
    <row r="149" spans="5:5" x14ac:dyDescent="0.25">
      <c r="E149" s="380"/>
    </row>
    <row r="150" spans="5:5" x14ac:dyDescent="0.25">
      <c r="E150" s="380"/>
    </row>
    <row r="151" spans="5:5" x14ac:dyDescent="0.25">
      <c r="E151" s="380"/>
    </row>
    <row r="152" spans="5:5" x14ac:dyDescent="0.25">
      <c r="E152" s="380"/>
    </row>
    <row r="153" spans="5:5" x14ac:dyDescent="0.25">
      <c r="E153" s="380"/>
    </row>
    <row r="154" spans="5:5" x14ac:dyDescent="0.25">
      <c r="E154" s="380"/>
    </row>
    <row r="155" spans="5:5" x14ac:dyDescent="0.25">
      <c r="E155" s="380"/>
    </row>
    <row r="156" spans="5:5" x14ac:dyDescent="0.25">
      <c r="E156" s="380"/>
    </row>
    <row r="157" spans="5:5" x14ac:dyDescent="0.25">
      <c r="E157" s="380"/>
    </row>
    <row r="158" spans="5:5" x14ac:dyDescent="0.25">
      <c r="E158" s="380"/>
    </row>
    <row r="159" spans="5:5" x14ac:dyDescent="0.25">
      <c r="E159" s="380"/>
    </row>
    <row r="160" spans="5:5" x14ac:dyDescent="0.25">
      <c r="E160" s="380"/>
    </row>
    <row r="161" spans="5:5" x14ac:dyDescent="0.25">
      <c r="E161" s="380"/>
    </row>
    <row r="162" spans="5:5" x14ac:dyDescent="0.25">
      <c r="E162" s="380"/>
    </row>
    <row r="163" spans="5:5" x14ac:dyDescent="0.25">
      <c r="E163" s="380"/>
    </row>
    <row r="164" spans="5:5" x14ac:dyDescent="0.25">
      <c r="E164" s="380"/>
    </row>
    <row r="165" spans="5:5" x14ac:dyDescent="0.25">
      <c r="E165" s="380"/>
    </row>
    <row r="166" spans="5:5" x14ac:dyDescent="0.25">
      <c r="E166" s="380"/>
    </row>
  </sheetData>
  <mergeCells count="99">
    <mergeCell ref="Q12:Q13"/>
    <mergeCell ref="R12:R13"/>
    <mergeCell ref="S12:S13"/>
    <mergeCell ref="T12:T13"/>
    <mergeCell ref="U12:U13"/>
    <mergeCell ref="C29:C32"/>
    <mergeCell ref="D29:D32"/>
    <mergeCell ref="U36:U37"/>
    <mergeCell ref="Q36:Q37"/>
    <mergeCell ref="R36:R37"/>
    <mergeCell ref="S36:S37"/>
    <mergeCell ref="T36:T37"/>
    <mergeCell ref="D33:D35"/>
    <mergeCell ref="C33:C37"/>
    <mergeCell ref="D36:D37"/>
    <mergeCell ref="Q30:Q32"/>
    <mergeCell ref="R30:R32"/>
    <mergeCell ref="S30:S32"/>
    <mergeCell ref="T30:T32"/>
    <mergeCell ref="U30:U32"/>
    <mergeCell ref="Q33:Q35"/>
    <mergeCell ref="D46:D48"/>
    <mergeCell ref="C43:C48"/>
    <mergeCell ref="D38:D40"/>
    <mergeCell ref="D41:D42"/>
    <mergeCell ref="C38:C42"/>
    <mergeCell ref="D43:D45"/>
    <mergeCell ref="A5:A7"/>
    <mergeCell ref="A9:A48"/>
    <mergeCell ref="B21:B32"/>
    <mergeCell ref="B43:B48"/>
    <mergeCell ref="B9:B18"/>
    <mergeCell ref="B38:B42"/>
    <mergeCell ref="B33:B37"/>
    <mergeCell ref="C14:C20"/>
    <mergeCell ref="C9:C11"/>
    <mergeCell ref="D9:D11"/>
    <mergeCell ref="C25:C28"/>
    <mergeCell ref="C22:C24"/>
    <mergeCell ref="D22:D24"/>
    <mergeCell ref="D18:D19"/>
    <mergeCell ref="D12:D13"/>
    <mergeCell ref="D25:D28"/>
    <mergeCell ref="D14:D17"/>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Q9:Q11"/>
    <mergeCell ref="R9:R11"/>
    <mergeCell ref="S9:S11"/>
    <mergeCell ref="T9:T11"/>
    <mergeCell ref="U9:U11"/>
    <mergeCell ref="Q14:Q20"/>
    <mergeCell ref="R14:R20"/>
    <mergeCell ref="S14:S20"/>
    <mergeCell ref="T14:T20"/>
    <mergeCell ref="U14:U20"/>
    <mergeCell ref="Q22:Q24"/>
    <mergeCell ref="R22:R24"/>
    <mergeCell ref="S22:S24"/>
    <mergeCell ref="T22:T24"/>
    <mergeCell ref="U22:U24"/>
    <mergeCell ref="Q25:Q28"/>
    <mergeCell ref="R25:R28"/>
    <mergeCell ref="S25:S28"/>
    <mergeCell ref="T25:T28"/>
    <mergeCell ref="U25:U28"/>
    <mergeCell ref="R33:R35"/>
    <mergeCell ref="S33:S35"/>
    <mergeCell ref="T33:T35"/>
    <mergeCell ref="U33:U35"/>
    <mergeCell ref="Q38:Q40"/>
    <mergeCell ref="R38:R40"/>
    <mergeCell ref="S38:S40"/>
    <mergeCell ref="T38:T40"/>
    <mergeCell ref="U38:U40"/>
    <mergeCell ref="Q41:Q42"/>
    <mergeCell ref="R41:R42"/>
    <mergeCell ref="S41:S42"/>
    <mergeCell ref="T41:T42"/>
    <mergeCell ref="U41:U42"/>
    <mergeCell ref="Q43:Q48"/>
    <mergeCell ref="R43:R48"/>
    <mergeCell ref="S43:S48"/>
    <mergeCell ref="T43:T48"/>
    <mergeCell ref="U43:U4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topLeftCell="D1" zoomScale="60" zoomScaleNormal="60" workbookViewId="0">
      <pane ySplit="6" topLeftCell="A7" activePane="bottomLeft" state="frozen"/>
      <selection activeCell="O6" sqref="O6"/>
      <selection pane="bottomLeft" activeCell="S9" sqref="S9:S10"/>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6" customWidth="1"/>
    <col min="9" max="9" width="15.28515625" customWidth="1"/>
    <col min="10" max="10" width="18.85546875" style="236" customWidth="1"/>
    <col min="11" max="11" width="11.5703125" customWidth="1"/>
    <col min="12" max="12" width="13.7109375" style="236" customWidth="1"/>
    <col min="13" max="13" width="11.5703125" customWidth="1"/>
    <col min="14" max="14" width="13.7109375" style="236" customWidth="1"/>
    <col min="15" max="15" width="15.28515625" customWidth="1"/>
    <col min="16" max="16" width="18.28515625" style="236" customWidth="1"/>
    <col min="17" max="17" width="17" customWidth="1"/>
    <col min="18" max="18" width="23" customWidth="1"/>
    <col min="19" max="19" width="22" customWidth="1"/>
    <col min="20" max="20" width="18.85546875" customWidth="1"/>
    <col min="21" max="21" width="22.42578125" customWidth="1"/>
  </cols>
  <sheetData>
    <row r="1" spans="1:21" ht="18" x14ac:dyDescent="0.3">
      <c r="B1" s="276"/>
      <c r="C1" s="276"/>
      <c r="D1" s="276"/>
      <c r="E1" s="276"/>
      <c r="F1" s="276"/>
      <c r="G1" s="276" t="s">
        <v>488</v>
      </c>
      <c r="I1" s="276"/>
      <c r="J1" s="276"/>
      <c r="K1" s="276"/>
      <c r="L1" s="276"/>
      <c r="M1" s="276"/>
      <c r="N1" s="276"/>
      <c r="O1" s="276"/>
      <c r="P1" s="276"/>
      <c r="Q1" s="276"/>
      <c r="R1" s="276"/>
      <c r="S1" s="276"/>
      <c r="T1" s="276"/>
      <c r="U1" s="276"/>
    </row>
    <row r="2" spans="1:21" ht="18" x14ac:dyDescent="0.3">
      <c r="A2" s="304" t="s">
        <v>1366</v>
      </c>
      <c r="B2" s="276"/>
      <c r="C2" s="276"/>
      <c r="D2" s="276"/>
      <c r="E2" s="276"/>
      <c r="F2" s="276"/>
      <c r="G2" s="276"/>
      <c r="I2" s="276"/>
      <c r="J2" s="276"/>
      <c r="K2" s="276"/>
      <c r="L2" s="276"/>
      <c r="M2" s="276"/>
      <c r="N2" s="276"/>
      <c r="O2" s="276"/>
      <c r="P2" s="276"/>
      <c r="Q2" s="276"/>
      <c r="R2" s="276"/>
      <c r="S2" s="276"/>
      <c r="T2" s="276"/>
      <c r="U2" s="276"/>
    </row>
    <row r="3" spans="1:21" x14ac:dyDescent="0.25">
      <c r="A3" s="822" t="s">
        <v>1368</v>
      </c>
      <c r="B3" s="822"/>
      <c r="C3" s="822"/>
      <c r="D3" s="822"/>
      <c r="E3" s="822"/>
      <c r="F3" s="822"/>
      <c r="G3" s="822"/>
      <c r="H3" s="822"/>
      <c r="I3" s="822"/>
      <c r="J3" s="822"/>
      <c r="K3" s="822"/>
      <c r="L3" s="822"/>
      <c r="M3" s="822"/>
      <c r="N3" s="822"/>
      <c r="O3" s="822"/>
      <c r="P3" s="822"/>
      <c r="Q3" s="822"/>
      <c r="R3" s="822"/>
      <c r="S3" s="822"/>
      <c r="T3" s="822"/>
      <c r="U3" s="822"/>
    </row>
    <row r="4" spans="1:21" ht="15" customHeight="1" x14ac:dyDescent="0.25">
      <c r="A4" s="805" t="s">
        <v>100</v>
      </c>
      <c r="B4" s="731" t="s">
        <v>115</v>
      </c>
      <c r="C4" s="740" t="s">
        <v>89</v>
      </c>
      <c r="D4" s="740" t="s">
        <v>90</v>
      </c>
      <c r="E4" s="749" t="s">
        <v>401</v>
      </c>
      <c r="F4" s="740" t="s">
        <v>91</v>
      </c>
      <c r="G4" s="805" t="s">
        <v>103</v>
      </c>
      <c r="H4" s="805"/>
      <c r="I4" s="805"/>
      <c r="J4" s="805"/>
      <c r="K4" s="805"/>
      <c r="L4" s="805"/>
      <c r="M4" s="805"/>
      <c r="N4" s="805"/>
      <c r="O4" s="801" t="s">
        <v>104</v>
      </c>
      <c r="P4" s="801"/>
      <c r="Q4" s="731" t="s">
        <v>105</v>
      </c>
      <c r="R4" s="731" t="s">
        <v>106</v>
      </c>
      <c r="S4" s="731" t="s">
        <v>113</v>
      </c>
      <c r="T4" s="731" t="s">
        <v>112</v>
      </c>
      <c r="U4" s="746" t="s">
        <v>92</v>
      </c>
    </row>
    <row r="5" spans="1:21" x14ac:dyDescent="0.25">
      <c r="A5" s="805"/>
      <c r="B5" s="729"/>
      <c r="C5" s="741"/>
      <c r="D5" s="741"/>
      <c r="E5" s="750"/>
      <c r="F5" s="741"/>
      <c r="G5" s="805" t="s">
        <v>107</v>
      </c>
      <c r="H5" s="805"/>
      <c r="I5" s="805" t="s">
        <v>108</v>
      </c>
      <c r="J5" s="805"/>
      <c r="K5" s="805" t="s">
        <v>109</v>
      </c>
      <c r="L5" s="805"/>
      <c r="M5" s="805" t="s">
        <v>110</v>
      </c>
      <c r="N5" s="805"/>
      <c r="O5" s="801"/>
      <c r="P5" s="801"/>
      <c r="Q5" s="729"/>
      <c r="R5" s="729"/>
      <c r="S5" s="729"/>
      <c r="T5" s="729"/>
      <c r="U5" s="747"/>
    </row>
    <row r="6" spans="1:21" ht="25.5" x14ac:dyDescent="0.25">
      <c r="A6" s="805"/>
      <c r="B6" s="730"/>
      <c r="C6" s="742"/>
      <c r="D6" s="742"/>
      <c r="E6" s="751"/>
      <c r="F6" s="742"/>
      <c r="G6" s="244" t="s">
        <v>111</v>
      </c>
      <c r="H6" s="234" t="s">
        <v>12</v>
      </c>
      <c r="I6" s="244" t="s">
        <v>111</v>
      </c>
      <c r="J6" s="234" t="s">
        <v>12</v>
      </c>
      <c r="K6" s="244" t="s">
        <v>111</v>
      </c>
      <c r="L6" s="234" t="s">
        <v>12</v>
      </c>
      <c r="M6" s="244" t="s">
        <v>111</v>
      </c>
      <c r="N6" s="234" t="s">
        <v>12</v>
      </c>
      <c r="O6" s="308" t="s">
        <v>111</v>
      </c>
      <c r="P6" s="234" t="s">
        <v>12</v>
      </c>
      <c r="Q6" s="730"/>
      <c r="R6" s="730"/>
      <c r="S6" s="730"/>
      <c r="T6" s="730"/>
      <c r="U6" s="748"/>
    </row>
    <row r="7" spans="1:21" ht="151.15" customHeight="1" x14ac:dyDescent="0.25">
      <c r="A7" s="813" t="s">
        <v>1411</v>
      </c>
      <c r="B7" s="813" t="s">
        <v>1412</v>
      </c>
      <c r="C7" s="810" t="s">
        <v>1644</v>
      </c>
      <c r="D7" s="389" t="s">
        <v>2363</v>
      </c>
      <c r="E7" s="589" t="s">
        <v>2364</v>
      </c>
      <c r="F7" s="655" t="s">
        <v>1663</v>
      </c>
      <c r="G7" s="372">
        <v>0.5</v>
      </c>
      <c r="H7" s="390">
        <v>0</v>
      </c>
      <c r="I7" s="372"/>
      <c r="J7" s="390"/>
      <c r="K7" s="372"/>
      <c r="L7" s="390"/>
      <c r="M7" s="372"/>
      <c r="N7" s="390"/>
      <c r="O7" s="505">
        <v>0.5</v>
      </c>
      <c r="P7" s="506">
        <v>0</v>
      </c>
      <c r="Q7" s="655" t="s">
        <v>2098</v>
      </c>
      <c r="R7" s="655" t="s">
        <v>2404</v>
      </c>
      <c r="S7" s="391" t="s">
        <v>1661</v>
      </c>
      <c r="T7" s="655" t="s">
        <v>1652</v>
      </c>
      <c r="U7" s="655" t="s">
        <v>1662</v>
      </c>
    </row>
    <row r="8" spans="1:21" ht="141" customHeight="1" x14ac:dyDescent="0.25">
      <c r="A8" s="813"/>
      <c r="B8" s="813"/>
      <c r="C8" s="811"/>
      <c r="D8" s="819" t="s">
        <v>2365</v>
      </c>
      <c r="E8" s="589" t="s">
        <v>2366</v>
      </c>
      <c r="F8" s="655" t="s">
        <v>2407</v>
      </c>
      <c r="G8" s="372">
        <v>0.3</v>
      </c>
      <c r="H8" s="390">
        <f>P8*G8</f>
        <v>7155</v>
      </c>
      <c r="I8" s="372">
        <v>0.3</v>
      </c>
      <c r="J8" s="390">
        <f>P8*I8</f>
        <v>7155</v>
      </c>
      <c r="K8" s="372">
        <v>0.2</v>
      </c>
      <c r="L8" s="390">
        <f>P8*K8</f>
        <v>4770</v>
      </c>
      <c r="M8" s="372">
        <v>0.2</v>
      </c>
      <c r="N8" s="390">
        <f>P8*M8</f>
        <v>4770</v>
      </c>
      <c r="O8" s="505">
        <f>+G8+I8+K8+M8</f>
        <v>1</v>
      </c>
      <c r="P8" s="506">
        <f>'5. ACTIVIDADES ESPECIALES'!D257</f>
        <v>23850</v>
      </c>
      <c r="Q8" s="655" t="s">
        <v>1665</v>
      </c>
      <c r="R8" s="655" t="s">
        <v>2404</v>
      </c>
      <c r="S8" s="391" t="s">
        <v>1647</v>
      </c>
      <c r="T8" s="655" t="s">
        <v>1652</v>
      </c>
      <c r="U8" s="655" t="s">
        <v>1662</v>
      </c>
    </row>
    <row r="9" spans="1:21" s="358" customFormat="1" ht="158.44999999999999" customHeight="1" x14ac:dyDescent="0.25">
      <c r="A9" s="813"/>
      <c r="B9" s="813"/>
      <c r="C9" s="811"/>
      <c r="D9" s="819"/>
      <c r="E9" s="589" t="s">
        <v>2367</v>
      </c>
      <c r="F9" s="655" t="s">
        <v>2392</v>
      </c>
      <c r="G9" s="372">
        <v>0.4</v>
      </c>
      <c r="H9" s="390">
        <f>G9*P9</f>
        <v>800000</v>
      </c>
      <c r="I9" s="372">
        <v>0.2</v>
      </c>
      <c r="J9" s="390">
        <f>I9*P9</f>
        <v>400000</v>
      </c>
      <c r="K9" s="372">
        <v>0.2</v>
      </c>
      <c r="L9" s="390">
        <f>K9*P9</f>
        <v>400000</v>
      </c>
      <c r="M9" s="372">
        <v>0.2</v>
      </c>
      <c r="N9" s="390">
        <f>M9*P9</f>
        <v>400000</v>
      </c>
      <c r="O9" s="505">
        <f t="shared" ref="O9:O14" si="0">+G9+I9+K9+M9</f>
        <v>1</v>
      </c>
      <c r="P9" s="506">
        <f>'5. ACTIVIDADES ESPECIALES'!D269</f>
        <v>2000000</v>
      </c>
      <c r="Q9" s="717" t="s">
        <v>1666</v>
      </c>
      <c r="R9" s="717" t="s">
        <v>2393</v>
      </c>
      <c r="S9" s="820" t="s">
        <v>2394</v>
      </c>
      <c r="T9" s="717" t="s">
        <v>1652</v>
      </c>
      <c r="U9" s="717" t="s">
        <v>1662</v>
      </c>
    </row>
    <row r="10" spans="1:21" s="358" customFormat="1" ht="90" x14ac:dyDescent="0.25">
      <c r="A10" s="813"/>
      <c r="B10" s="813"/>
      <c r="C10" s="811"/>
      <c r="D10" s="819"/>
      <c r="E10" s="589" t="s">
        <v>2368</v>
      </c>
      <c r="F10" s="655" t="s">
        <v>1664</v>
      </c>
      <c r="G10" s="372">
        <v>0.25</v>
      </c>
      <c r="H10" s="390">
        <v>0</v>
      </c>
      <c r="I10" s="372">
        <v>0.25</v>
      </c>
      <c r="J10" s="390">
        <v>0</v>
      </c>
      <c r="K10" s="372">
        <v>0.25</v>
      </c>
      <c r="L10" s="390">
        <v>0</v>
      </c>
      <c r="M10" s="372">
        <v>0.25</v>
      </c>
      <c r="N10" s="390">
        <v>0</v>
      </c>
      <c r="O10" s="505">
        <f t="shared" si="0"/>
        <v>1</v>
      </c>
      <c r="P10" s="506">
        <v>0</v>
      </c>
      <c r="Q10" s="718"/>
      <c r="R10" s="718"/>
      <c r="S10" s="821"/>
      <c r="T10" s="718"/>
      <c r="U10" s="718"/>
    </row>
    <row r="11" spans="1:21" s="358" customFormat="1" ht="84.6" customHeight="1" x14ac:dyDescent="0.25">
      <c r="A11" s="813"/>
      <c r="B11" s="813"/>
      <c r="C11" s="811"/>
      <c r="D11" s="389" t="s">
        <v>2369</v>
      </c>
      <c r="E11" s="589" t="s">
        <v>2370</v>
      </c>
      <c r="F11" s="667" t="s">
        <v>2405</v>
      </c>
      <c r="G11" s="372"/>
      <c r="H11" s="390"/>
      <c r="I11" s="503">
        <v>1</v>
      </c>
      <c r="J11" s="390">
        <v>0</v>
      </c>
      <c r="K11" s="503">
        <v>1</v>
      </c>
      <c r="L11" s="390">
        <v>0</v>
      </c>
      <c r="M11" s="503">
        <v>1</v>
      </c>
      <c r="N11" s="390">
        <v>0</v>
      </c>
      <c r="O11" s="510">
        <f t="shared" si="0"/>
        <v>3</v>
      </c>
      <c r="P11" s="506">
        <v>0</v>
      </c>
      <c r="Q11" s="669" t="s">
        <v>2395</v>
      </c>
      <c r="R11" s="669" t="s">
        <v>1667</v>
      </c>
      <c r="S11" s="670" t="s">
        <v>1648</v>
      </c>
      <c r="T11" s="669" t="s">
        <v>1652</v>
      </c>
      <c r="U11" s="669" t="s">
        <v>2396</v>
      </c>
    </row>
    <row r="12" spans="1:21" ht="86.45" customHeight="1" x14ac:dyDescent="0.25">
      <c r="A12" s="813"/>
      <c r="B12" s="813"/>
      <c r="C12" s="811"/>
      <c r="D12" s="819" t="s">
        <v>2371</v>
      </c>
      <c r="E12" s="589" t="s">
        <v>2372</v>
      </c>
      <c r="F12" s="668" t="s">
        <v>1653</v>
      </c>
      <c r="G12" s="372">
        <v>1</v>
      </c>
      <c r="H12" s="390">
        <v>0</v>
      </c>
      <c r="I12" s="372"/>
      <c r="J12" s="390"/>
      <c r="K12" s="372"/>
      <c r="L12" s="390"/>
      <c r="M12" s="372"/>
      <c r="N12" s="390"/>
      <c r="O12" s="505">
        <f t="shared" si="0"/>
        <v>1</v>
      </c>
      <c r="P12" s="506">
        <v>0</v>
      </c>
      <c r="Q12" s="717" t="s">
        <v>1668</v>
      </c>
      <c r="R12" s="717" t="s">
        <v>1669</v>
      </c>
      <c r="S12" s="722" t="s">
        <v>2397</v>
      </c>
      <c r="T12" s="717" t="s">
        <v>1652</v>
      </c>
      <c r="U12" s="717" t="s">
        <v>2396</v>
      </c>
    </row>
    <row r="13" spans="1:21" s="358" customFormat="1" ht="75" x14ac:dyDescent="0.25">
      <c r="A13" s="813"/>
      <c r="B13" s="813"/>
      <c r="C13" s="811"/>
      <c r="D13" s="819"/>
      <c r="E13" s="589" t="s">
        <v>2373</v>
      </c>
      <c r="F13" s="668" t="s">
        <v>1654</v>
      </c>
      <c r="G13" s="372">
        <v>0.5</v>
      </c>
      <c r="H13" s="390">
        <v>0</v>
      </c>
      <c r="I13" s="372">
        <v>0.5</v>
      </c>
      <c r="J13" s="390">
        <v>0</v>
      </c>
      <c r="K13" s="372"/>
      <c r="L13" s="390"/>
      <c r="M13" s="372"/>
      <c r="N13" s="390"/>
      <c r="O13" s="505">
        <f t="shared" si="0"/>
        <v>1</v>
      </c>
      <c r="P13" s="506">
        <v>0</v>
      </c>
      <c r="Q13" s="806"/>
      <c r="R13" s="806"/>
      <c r="S13" s="759"/>
      <c r="T13" s="806"/>
      <c r="U13" s="806"/>
    </row>
    <row r="14" spans="1:21" s="358" customFormat="1" ht="66" customHeight="1" x14ac:dyDescent="0.25">
      <c r="A14" s="813"/>
      <c r="B14" s="813"/>
      <c r="C14" s="812"/>
      <c r="D14" s="819"/>
      <c r="E14" s="590" t="s">
        <v>2374</v>
      </c>
      <c r="F14" s="667" t="s">
        <v>2411</v>
      </c>
      <c r="G14" s="372">
        <v>0.25</v>
      </c>
      <c r="H14" s="390">
        <v>0</v>
      </c>
      <c r="I14" s="372">
        <v>0.25</v>
      </c>
      <c r="J14" s="390">
        <v>0</v>
      </c>
      <c r="K14" s="372">
        <v>0.25</v>
      </c>
      <c r="L14" s="390">
        <v>0</v>
      </c>
      <c r="M14" s="372">
        <v>0.25</v>
      </c>
      <c r="N14" s="390">
        <v>0</v>
      </c>
      <c r="O14" s="505">
        <f t="shared" si="0"/>
        <v>1</v>
      </c>
      <c r="P14" s="506">
        <v>0</v>
      </c>
      <c r="Q14" s="718"/>
      <c r="R14" s="718"/>
      <c r="S14" s="759"/>
      <c r="T14" s="718"/>
      <c r="U14" s="718"/>
    </row>
    <row r="15" spans="1:21" ht="180" x14ac:dyDescent="0.25">
      <c r="A15" s="813"/>
      <c r="B15" s="813"/>
      <c r="C15" s="813" t="s">
        <v>1645</v>
      </c>
      <c r="D15" s="667" t="s">
        <v>2377</v>
      </c>
      <c r="E15" s="589" t="s">
        <v>2375</v>
      </c>
      <c r="F15" s="668" t="s">
        <v>1650</v>
      </c>
      <c r="G15" s="503">
        <v>3</v>
      </c>
      <c r="H15" s="390">
        <f>(P15/7)*G15</f>
        <v>5751.4285714285716</v>
      </c>
      <c r="I15" s="503">
        <v>4</v>
      </c>
      <c r="J15" s="390">
        <f>(P15/7)*I15</f>
        <v>7668.5714285714284</v>
      </c>
      <c r="K15" s="372"/>
      <c r="L15" s="390"/>
      <c r="M15" s="372"/>
      <c r="N15" s="390"/>
      <c r="O15" s="511">
        <f>+G15+I15</f>
        <v>7</v>
      </c>
      <c r="P15" s="506">
        <f>'1. TALLERES SEMINARIOS'!D197</f>
        <v>13420</v>
      </c>
      <c r="Q15" s="655" t="s">
        <v>1674</v>
      </c>
      <c r="R15" s="655" t="s">
        <v>1669</v>
      </c>
      <c r="S15" s="655" t="s">
        <v>1675</v>
      </c>
      <c r="T15" s="655" t="s">
        <v>1670</v>
      </c>
      <c r="U15" s="655" t="s">
        <v>2396</v>
      </c>
    </row>
    <row r="16" spans="1:21" ht="75" x14ac:dyDescent="0.25">
      <c r="A16" s="813"/>
      <c r="B16" s="813"/>
      <c r="C16" s="813"/>
      <c r="D16" s="389" t="s">
        <v>2376</v>
      </c>
      <c r="E16" s="589" t="s">
        <v>2378</v>
      </c>
      <c r="F16" s="668" t="s">
        <v>1651</v>
      </c>
      <c r="G16" s="372"/>
      <c r="H16" s="390"/>
      <c r="I16" s="503">
        <v>4</v>
      </c>
      <c r="J16" s="390">
        <v>0</v>
      </c>
      <c r="K16" s="503">
        <v>3</v>
      </c>
      <c r="L16" s="390">
        <v>0</v>
      </c>
      <c r="M16" s="372"/>
      <c r="N16" s="390"/>
      <c r="O16" s="671">
        <f>+G16+I16+K16</f>
        <v>7</v>
      </c>
      <c r="P16" s="506">
        <v>0</v>
      </c>
      <c r="Q16" s="655" t="s">
        <v>1674</v>
      </c>
      <c r="R16" s="655" t="s">
        <v>1669</v>
      </c>
      <c r="S16" s="655" t="s">
        <v>1676</v>
      </c>
      <c r="T16" s="655" t="s">
        <v>1670</v>
      </c>
      <c r="U16" s="655" t="s">
        <v>2396</v>
      </c>
    </row>
    <row r="17" spans="1:21" ht="165" x14ac:dyDescent="0.25">
      <c r="A17" s="813"/>
      <c r="B17" s="813"/>
      <c r="C17" s="813" t="s">
        <v>1646</v>
      </c>
      <c r="D17" s="814" t="s">
        <v>2379</v>
      </c>
      <c r="E17" s="589" t="s">
        <v>2380</v>
      </c>
      <c r="F17" s="668" t="s">
        <v>1655</v>
      </c>
      <c r="G17" s="372">
        <v>0.7</v>
      </c>
      <c r="H17" s="390">
        <v>0</v>
      </c>
      <c r="I17" s="372">
        <v>0.3</v>
      </c>
      <c r="J17" s="390">
        <v>0</v>
      </c>
      <c r="K17" s="372"/>
      <c r="L17" s="390"/>
      <c r="M17" s="372"/>
      <c r="N17" s="390"/>
      <c r="O17" s="512">
        <f>+G17+I17+K17</f>
        <v>1</v>
      </c>
      <c r="P17" s="506">
        <v>0</v>
      </c>
      <c r="Q17" s="717" t="s">
        <v>1677</v>
      </c>
      <c r="R17" s="717" t="s">
        <v>1671</v>
      </c>
      <c r="S17" s="717" t="s">
        <v>1672</v>
      </c>
      <c r="T17" s="717" t="s">
        <v>1670</v>
      </c>
      <c r="U17" s="717" t="s">
        <v>1673</v>
      </c>
    </row>
    <row r="18" spans="1:21" s="358" customFormat="1" ht="45" x14ac:dyDescent="0.25">
      <c r="A18" s="813"/>
      <c r="B18" s="813"/>
      <c r="C18" s="813"/>
      <c r="D18" s="815"/>
      <c r="E18" s="589" t="s">
        <v>2381</v>
      </c>
      <c r="F18" s="668" t="s">
        <v>1656</v>
      </c>
      <c r="G18" s="372"/>
      <c r="H18" s="390"/>
      <c r="I18" s="372">
        <v>0.5</v>
      </c>
      <c r="J18" s="390">
        <v>0</v>
      </c>
      <c r="K18" s="372">
        <v>0.5</v>
      </c>
      <c r="L18" s="390">
        <v>0</v>
      </c>
      <c r="M18" s="372"/>
      <c r="N18" s="390"/>
      <c r="O18" s="512">
        <f t="shared" ref="O18:O23" si="1">+G18+I18+K18</f>
        <v>1</v>
      </c>
      <c r="P18" s="506">
        <v>0</v>
      </c>
      <c r="Q18" s="806"/>
      <c r="R18" s="806"/>
      <c r="S18" s="806"/>
      <c r="T18" s="806"/>
      <c r="U18" s="806"/>
    </row>
    <row r="19" spans="1:21" s="358" customFormat="1" ht="90" x14ac:dyDescent="0.25">
      <c r="A19" s="813"/>
      <c r="B19" s="813"/>
      <c r="C19" s="813"/>
      <c r="D19" s="816"/>
      <c r="E19" s="589" t="s">
        <v>2382</v>
      </c>
      <c r="F19" s="667" t="s">
        <v>2383</v>
      </c>
      <c r="G19" s="372"/>
      <c r="H19" s="390"/>
      <c r="I19" s="503">
        <v>1</v>
      </c>
      <c r="J19" s="503">
        <v>0</v>
      </c>
      <c r="K19" s="503">
        <v>1</v>
      </c>
      <c r="L19" s="503">
        <v>0</v>
      </c>
      <c r="M19" s="503">
        <v>1</v>
      </c>
      <c r="N19" s="390">
        <v>0</v>
      </c>
      <c r="O19" s="510">
        <f>+G19+I19+K19+M19</f>
        <v>3</v>
      </c>
      <c r="P19" s="506">
        <v>0</v>
      </c>
      <c r="Q19" s="718"/>
      <c r="R19" s="718"/>
      <c r="S19" s="718"/>
      <c r="T19" s="718"/>
      <c r="U19" s="718"/>
    </row>
    <row r="20" spans="1:21" s="395" customFormat="1" ht="92.45" customHeight="1" x14ac:dyDescent="0.25">
      <c r="A20" s="813"/>
      <c r="B20" s="813"/>
      <c r="C20" s="813"/>
      <c r="D20" s="819" t="s">
        <v>2384</v>
      </c>
      <c r="E20" s="591" t="s">
        <v>2385</v>
      </c>
      <c r="F20" s="655" t="s">
        <v>2398</v>
      </c>
      <c r="G20" s="513">
        <v>1</v>
      </c>
      <c r="H20" s="394">
        <f>P20/3</f>
        <v>27240</v>
      </c>
      <c r="I20" s="513">
        <v>1</v>
      </c>
      <c r="J20" s="394">
        <f>P20/3</f>
        <v>27240</v>
      </c>
      <c r="K20" s="513">
        <v>1</v>
      </c>
      <c r="L20" s="394">
        <f>P20/3</f>
        <v>27240</v>
      </c>
      <c r="M20" s="386" t="s">
        <v>2406</v>
      </c>
      <c r="N20" s="394"/>
      <c r="O20" s="510">
        <f t="shared" si="1"/>
        <v>3</v>
      </c>
      <c r="P20" s="507">
        <f>'1. TALLERES SEMINARIOS'!D215</f>
        <v>81720</v>
      </c>
      <c r="Q20" s="655" t="s">
        <v>1678</v>
      </c>
      <c r="R20" s="655" t="s">
        <v>1679</v>
      </c>
      <c r="S20" s="655" t="s">
        <v>1680</v>
      </c>
      <c r="T20" s="655" t="s">
        <v>2399</v>
      </c>
      <c r="U20" s="655" t="s">
        <v>1681</v>
      </c>
    </row>
    <row r="21" spans="1:21" s="395" customFormat="1" ht="105" x14ac:dyDescent="0.25">
      <c r="A21" s="813"/>
      <c r="B21" s="813"/>
      <c r="C21" s="813"/>
      <c r="D21" s="819"/>
      <c r="E21" s="591" t="s">
        <v>2386</v>
      </c>
      <c r="F21" s="655" t="s">
        <v>1657</v>
      </c>
      <c r="G21" s="386"/>
      <c r="H21" s="394"/>
      <c r="I21" s="513">
        <v>1</v>
      </c>
      <c r="J21" s="394">
        <v>0</v>
      </c>
      <c r="K21" s="386"/>
      <c r="L21" s="394"/>
      <c r="M21" s="513">
        <v>1</v>
      </c>
      <c r="N21" s="394">
        <v>0</v>
      </c>
      <c r="O21" s="510">
        <f>+G21+I21+K21+M21</f>
        <v>2</v>
      </c>
      <c r="P21" s="507">
        <v>0</v>
      </c>
      <c r="Q21" s="655" t="s">
        <v>1682</v>
      </c>
      <c r="R21" s="655" t="s">
        <v>2400</v>
      </c>
      <c r="S21" s="655" t="s">
        <v>2401</v>
      </c>
      <c r="T21" s="655" t="s">
        <v>1683</v>
      </c>
      <c r="U21" s="655" t="s">
        <v>2402</v>
      </c>
    </row>
    <row r="22" spans="1:21" s="395" customFormat="1" ht="85.9" customHeight="1" x14ac:dyDescent="0.25">
      <c r="A22" s="813"/>
      <c r="B22" s="813"/>
      <c r="C22" s="813"/>
      <c r="D22" s="389" t="s">
        <v>2387</v>
      </c>
      <c r="E22" s="591" t="s">
        <v>2389</v>
      </c>
      <c r="F22" s="655" t="s">
        <v>1658</v>
      </c>
      <c r="G22" s="386">
        <v>1</v>
      </c>
      <c r="H22" s="394">
        <v>0</v>
      </c>
      <c r="I22" s="386"/>
      <c r="J22" s="394"/>
      <c r="K22" s="386"/>
      <c r="L22" s="394"/>
      <c r="M22" s="386"/>
      <c r="N22" s="394"/>
      <c r="O22" s="512">
        <f t="shared" si="1"/>
        <v>1</v>
      </c>
      <c r="P22" s="507">
        <v>0</v>
      </c>
      <c r="Q22" s="655" t="s">
        <v>1684</v>
      </c>
      <c r="R22" s="655" t="s">
        <v>2403</v>
      </c>
      <c r="S22" s="655" t="s">
        <v>1685</v>
      </c>
      <c r="T22" s="655" t="s">
        <v>1683</v>
      </c>
      <c r="U22" s="655" t="s">
        <v>2402</v>
      </c>
    </row>
    <row r="23" spans="1:21" ht="57.6" customHeight="1" x14ac:dyDescent="0.25">
      <c r="A23" s="813"/>
      <c r="B23" s="813"/>
      <c r="C23" s="813"/>
      <c r="D23" s="819" t="s">
        <v>2388</v>
      </c>
      <c r="E23" s="589" t="s">
        <v>2390</v>
      </c>
      <c r="F23" s="668" t="s">
        <v>1659</v>
      </c>
      <c r="G23" s="515">
        <v>1</v>
      </c>
      <c r="H23" s="393">
        <v>0</v>
      </c>
      <c r="I23" s="392"/>
      <c r="J23" s="393"/>
      <c r="K23" s="392"/>
      <c r="L23" s="393"/>
      <c r="M23" s="392"/>
      <c r="N23" s="393"/>
      <c r="O23" s="512">
        <f t="shared" si="1"/>
        <v>1</v>
      </c>
      <c r="P23" s="508">
        <v>0</v>
      </c>
      <c r="Q23" s="817" t="s">
        <v>1686</v>
      </c>
      <c r="R23" s="817" t="s">
        <v>1687</v>
      </c>
      <c r="S23" s="759" t="s">
        <v>1649</v>
      </c>
      <c r="T23" s="817" t="s">
        <v>1683</v>
      </c>
      <c r="U23" s="817" t="s">
        <v>2402</v>
      </c>
    </row>
    <row r="24" spans="1:21" s="358" customFormat="1" ht="75" x14ac:dyDescent="0.25">
      <c r="A24" s="813"/>
      <c r="B24" s="813"/>
      <c r="C24" s="813"/>
      <c r="D24" s="819"/>
      <c r="E24" s="589" t="s">
        <v>2391</v>
      </c>
      <c r="F24" s="668" t="s">
        <v>1660</v>
      </c>
      <c r="G24" s="514">
        <v>0.25</v>
      </c>
      <c r="H24" s="393">
        <v>0</v>
      </c>
      <c r="I24" s="514">
        <v>0.25</v>
      </c>
      <c r="J24" s="393">
        <v>0</v>
      </c>
      <c r="K24" s="514">
        <v>0.25</v>
      </c>
      <c r="L24" s="393">
        <v>0</v>
      </c>
      <c r="M24" s="514">
        <v>0.25</v>
      </c>
      <c r="N24" s="393">
        <v>0</v>
      </c>
      <c r="O24" s="512">
        <f>+G24+I24+K24+M24</f>
        <v>1</v>
      </c>
      <c r="P24" s="508">
        <v>0</v>
      </c>
      <c r="Q24" s="818"/>
      <c r="R24" s="818"/>
      <c r="S24" s="759"/>
      <c r="T24" s="818"/>
      <c r="U24" s="818"/>
    </row>
    <row r="25" spans="1:21" ht="15.75" x14ac:dyDescent="0.25">
      <c r="A25" s="280"/>
      <c r="B25" s="281"/>
      <c r="C25" s="280" t="s">
        <v>1413</v>
      </c>
      <c r="D25" s="281"/>
      <c r="E25" s="281"/>
      <c r="F25" s="282"/>
      <c r="G25" s="264">
        <f t="shared" ref="G25:P25" si="2">SUM(G7:G23)</f>
        <v>9.9</v>
      </c>
      <c r="H25" s="268">
        <f t="shared" si="2"/>
        <v>840146.42857142852</v>
      </c>
      <c r="I25" s="264">
        <f t="shared" si="2"/>
        <v>14.3</v>
      </c>
      <c r="J25" s="268">
        <f t="shared" si="2"/>
        <v>442063.57142857142</v>
      </c>
      <c r="K25" s="264">
        <f t="shared" si="2"/>
        <v>7.4</v>
      </c>
      <c r="L25" s="268">
        <f t="shared" si="2"/>
        <v>432010</v>
      </c>
      <c r="M25" s="264">
        <f t="shared" si="2"/>
        <v>3.9</v>
      </c>
      <c r="N25" s="268">
        <f t="shared" si="2"/>
        <v>404770</v>
      </c>
      <c r="O25" s="509">
        <f t="shared" si="2"/>
        <v>35.5</v>
      </c>
      <c r="P25" s="509">
        <f t="shared" si="2"/>
        <v>2118990</v>
      </c>
      <c r="Q25" s="265"/>
      <c r="R25" s="265"/>
      <c r="S25" s="265"/>
      <c r="T25" s="265"/>
      <c r="U25" s="265"/>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ht="15.6" customHeight="1" x14ac:dyDescent="0.25">
      <c r="H60"/>
      <c r="J60"/>
      <c r="L60"/>
      <c r="N60"/>
      <c r="P60"/>
    </row>
  </sheetData>
  <mergeCells count="48">
    <mergeCell ref="B7:B24"/>
    <mergeCell ref="A3:U3"/>
    <mergeCell ref="R4:R6"/>
    <mergeCell ref="S4:S6"/>
    <mergeCell ref="T4:T6"/>
    <mergeCell ref="U4:U6"/>
    <mergeCell ref="E4:E6"/>
    <mergeCell ref="A4:A6"/>
    <mergeCell ref="B4:B6"/>
    <mergeCell ref="C4:C6"/>
    <mergeCell ref="D4:D6"/>
    <mergeCell ref="F4:F6"/>
    <mergeCell ref="Q4:Q6"/>
    <mergeCell ref="K5:L5"/>
    <mergeCell ref="M5:N5"/>
    <mergeCell ref="G5:H5"/>
    <mergeCell ref="G4:N4"/>
    <mergeCell ref="O4:P5"/>
    <mergeCell ref="C15:C16"/>
    <mergeCell ref="D12:D14"/>
    <mergeCell ref="I5:J5"/>
    <mergeCell ref="C7:C14"/>
    <mergeCell ref="T9:T10"/>
    <mergeCell ref="U9:U10"/>
    <mergeCell ref="A7:A24"/>
    <mergeCell ref="S12:S14"/>
    <mergeCell ref="S23:S24"/>
    <mergeCell ref="D8:D10"/>
    <mergeCell ref="Q9:Q10"/>
    <mergeCell ref="R9:R10"/>
    <mergeCell ref="S9:S10"/>
    <mergeCell ref="Q12:Q14"/>
    <mergeCell ref="R12:R14"/>
    <mergeCell ref="Q23:Q24"/>
    <mergeCell ref="R23:R24"/>
    <mergeCell ref="D20:D21"/>
    <mergeCell ref="D23:D24"/>
    <mergeCell ref="C17:C24"/>
    <mergeCell ref="T23:T24"/>
    <mergeCell ref="U23:U24"/>
    <mergeCell ref="T12:T14"/>
    <mergeCell ref="U12:U14"/>
    <mergeCell ref="U17:U19"/>
    <mergeCell ref="D17:D19"/>
    <mergeCell ref="Q17:Q19"/>
    <mergeCell ref="R17:R19"/>
    <mergeCell ref="S17:S19"/>
    <mergeCell ref="T17:T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4"/>
  <sheetViews>
    <sheetView topLeftCell="E1" zoomScale="50" zoomScaleNormal="50" workbookViewId="0">
      <pane ySplit="8" topLeftCell="A33" activePane="bottomLeft" state="frozen"/>
      <selection activeCell="A7" sqref="A7"/>
      <selection pane="bottomLeft" activeCell="X29" sqref="X29"/>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5.85546875" style="236" customWidth="1"/>
    <col min="9" max="9" width="15.28515625" customWidth="1"/>
    <col min="10" max="10" width="18.85546875" style="236" customWidth="1"/>
    <col min="11" max="11" width="11.5703125" customWidth="1"/>
    <col min="12" max="12" width="14.5703125" style="236" customWidth="1"/>
    <col min="13" max="13" width="11.5703125" customWidth="1"/>
    <col min="14" max="14" width="16.140625" style="236" customWidth="1"/>
    <col min="15" max="15" width="15.28515625" customWidth="1"/>
    <col min="16" max="16" width="24.42578125" style="236" customWidth="1"/>
    <col min="17" max="17" width="16.7109375" customWidth="1"/>
    <col min="18" max="20" width="14.140625" customWidth="1"/>
    <col min="21" max="21" width="17" customWidth="1"/>
  </cols>
  <sheetData>
    <row r="1" spans="1:27" ht="18" x14ac:dyDescent="0.3">
      <c r="G1" s="276" t="s">
        <v>1414</v>
      </c>
      <c r="I1" s="276"/>
      <c r="J1" s="276"/>
      <c r="K1" s="276"/>
      <c r="L1" s="276"/>
      <c r="M1" s="276"/>
      <c r="N1" s="276"/>
      <c r="O1" s="276"/>
      <c r="P1" s="276"/>
      <c r="Q1" s="276"/>
      <c r="R1" s="276"/>
      <c r="S1" s="276"/>
      <c r="T1" s="276"/>
      <c r="U1" s="276"/>
      <c r="V1" s="276"/>
      <c r="W1" s="276"/>
      <c r="X1" s="276"/>
      <c r="Y1" s="276"/>
      <c r="Z1" s="276"/>
      <c r="AA1" s="276"/>
    </row>
    <row r="2" spans="1:27" ht="18" x14ac:dyDescent="0.3">
      <c r="A2" s="301" t="s">
        <v>1366</v>
      </c>
      <c r="G2" s="276"/>
      <c r="I2" s="276"/>
      <c r="J2" s="276"/>
      <c r="K2" s="276"/>
      <c r="L2" s="276"/>
      <c r="M2" s="276"/>
      <c r="N2" s="276"/>
      <c r="O2" s="276"/>
      <c r="P2" s="276"/>
      <c r="Q2" s="276"/>
      <c r="R2" s="276"/>
      <c r="S2" s="276"/>
      <c r="T2" s="276"/>
      <c r="U2" s="276"/>
      <c r="V2" s="276"/>
      <c r="W2" s="276"/>
      <c r="X2" s="276"/>
      <c r="Y2" s="276"/>
      <c r="Z2" s="276"/>
      <c r="AA2" s="276"/>
    </row>
    <row r="3" spans="1:27" ht="18.75" x14ac:dyDescent="0.25">
      <c r="A3" s="302" t="s">
        <v>1420</v>
      </c>
      <c r="G3" s="276"/>
      <c r="I3" s="276"/>
      <c r="J3" s="276"/>
      <c r="K3" s="276"/>
      <c r="L3" s="276"/>
      <c r="M3" s="276"/>
      <c r="N3" s="276"/>
      <c r="O3" s="276"/>
      <c r="P3" s="276"/>
      <c r="Q3" s="276"/>
      <c r="R3" s="276"/>
      <c r="S3" s="276"/>
      <c r="T3" s="276"/>
      <c r="U3" s="276"/>
      <c r="V3" s="276"/>
      <c r="W3" s="276"/>
      <c r="X3" s="276"/>
      <c r="Y3" s="276"/>
      <c r="Z3" s="276"/>
      <c r="AA3" s="276"/>
    </row>
    <row r="4" spans="1:27" ht="18.75" x14ac:dyDescent="0.25">
      <c r="A4" s="302" t="s">
        <v>2106</v>
      </c>
      <c r="G4" s="276"/>
      <c r="I4" s="276"/>
      <c r="J4" s="276"/>
      <c r="K4" s="276"/>
      <c r="L4" s="276"/>
      <c r="M4" s="276"/>
      <c r="N4" s="276"/>
      <c r="O4" s="276"/>
      <c r="P4" s="276"/>
      <c r="Q4" s="276"/>
      <c r="R4" s="276"/>
      <c r="S4" s="276"/>
      <c r="T4" s="276"/>
      <c r="U4" s="276"/>
      <c r="V4" s="276"/>
      <c r="W4" s="276"/>
      <c r="X4" s="276"/>
      <c r="Y4" s="276"/>
      <c r="Z4" s="276"/>
      <c r="AA4" s="276"/>
    </row>
    <row r="5" spans="1:27" x14ac:dyDescent="0.25">
      <c r="A5" s="277" t="s">
        <v>1422</v>
      </c>
      <c r="B5" s="266"/>
      <c r="C5" s="266"/>
      <c r="D5" s="266"/>
      <c r="E5" s="266"/>
      <c r="F5" s="266"/>
      <c r="G5" s="266"/>
      <c r="H5" s="266"/>
      <c r="I5" s="266"/>
      <c r="J5" s="266"/>
      <c r="K5" s="266"/>
      <c r="L5" s="266"/>
      <c r="M5" s="266"/>
      <c r="N5" s="266"/>
      <c r="O5" s="266"/>
      <c r="P5" s="266"/>
      <c r="Q5" s="266"/>
      <c r="R5" s="266"/>
      <c r="S5" s="266"/>
      <c r="T5" s="266"/>
      <c r="U5" s="266"/>
    </row>
    <row r="6" spans="1:27" ht="15" customHeight="1" x14ac:dyDescent="0.25">
      <c r="A6" s="805" t="s">
        <v>100</v>
      </c>
      <c r="B6" s="731" t="s">
        <v>115</v>
      </c>
      <c r="C6" s="740" t="s">
        <v>89</v>
      </c>
      <c r="D6" s="740" t="s">
        <v>90</v>
      </c>
      <c r="E6" s="749" t="s">
        <v>401</v>
      </c>
      <c r="F6" s="740" t="s">
        <v>91</v>
      </c>
      <c r="G6" s="805" t="s">
        <v>103</v>
      </c>
      <c r="H6" s="805"/>
      <c r="I6" s="805"/>
      <c r="J6" s="805"/>
      <c r="K6" s="805"/>
      <c r="L6" s="805"/>
      <c r="M6" s="805"/>
      <c r="N6" s="805"/>
      <c r="O6" s="801" t="s">
        <v>104</v>
      </c>
      <c r="P6" s="801"/>
      <c r="Q6" s="731" t="s">
        <v>105</v>
      </c>
      <c r="R6" s="731" t="s">
        <v>106</v>
      </c>
      <c r="S6" s="731" t="s">
        <v>113</v>
      </c>
      <c r="T6" s="731" t="s">
        <v>112</v>
      </c>
      <c r="U6" s="746" t="s">
        <v>92</v>
      </c>
    </row>
    <row r="7" spans="1:27" x14ac:dyDescent="0.25">
      <c r="A7" s="805"/>
      <c r="B7" s="729"/>
      <c r="C7" s="741"/>
      <c r="D7" s="741"/>
      <c r="E7" s="750"/>
      <c r="F7" s="741"/>
      <c r="G7" s="805" t="s">
        <v>107</v>
      </c>
      <c r="H7" s="805"/>
      <c r="I7" s="805" t="s">
        <v>108</v>
      </c>
      <c r="J7" s="805"/>
      <c r="K7" s="805" t="s">
        <v>109</v>
      </c>
      <c r="L7" s="805"/>
      <c r="M7" s="805" t="s">
        <v>110</v>
      </c>
      <c r="N7" s="805"/>
      <c r="O7" s="801"/>
      <c r="P7" s="801"/>
      <c r="Q7" s="729"/>
      <c r="R7" s="729"/>
      <c r="S7" s="729"/>
      <c r="T7" s="729"/>
      <c r="U7" s="747"/>
    </row>
    <row r="8" spans="1:27" ht="25.5" x14ac:dyDescent="0.25">
      <c r="A8" s="805"/>
      <c r="B8" s="730"/>
      <c r="C8" s="742"/>
      <c r="D8" s="742"/>
      <c r="E8" s="751"/>
      <c r="F8" s="742"/>
      <c r="G8" s="244" t="s">
        <v>111</v>
      </c>
      <c r="H8" s="234" t="s">
        <v>12</v>
      </c>
      <c r="I8" s="244" t="s">
        <v>111</v>
      </c>
      <c r="J8" s="234" t="s">
        <v>12</v>
      </c>
      <c r="K8" s="244" t="s">
        <v>111</v>
      </c>
      <c r="L8" s="234" t="s">
        <v>12</v>
      </c>
      <c r="M8" s="244" t="s">
        <v>111</v>
      </c>
      <c r="N8" s="234" t="s">
        <v>12</v>
      </c>
      <c r="O8" s="244" t="s">
        <v>111</v>
      </c>
      <c r="P8" s="234" t="s">
        <v>12</v>
      </c>
      <c r="Q8" s="730"/>
      <c r="R8" s="730"/>
      <c r="S8" s="730"/>
      <c r="T8" s="730"/>
      <c r="U8" s="748"/>
    </row>
    <row r="9" spans="1:27" ht="108" customHeight="1" x14ac:dyDescent="0.25">
      <c r="A9" s="769" t="s">
        <v>1415</v>
      </c>
      <c r="B9" s="769" t="s">
        <v>1416</v>
      </c>
      <c r="C9" s="762" t="s">
        <v>1742</v>
      </c>
      <c r="D9" s="762" t="s">
        <v>2418</v>
      </c>
      <c r="E9" s="593" t="s">
        <v>2419</v>
      </c>
      <c r="F9" s="654" t="s">
        <v>2457</v>
      </c>
      <c r="G9" s="517">
        <v>0.5</v>
      </c>
      <c r="H9" s="267">
        <v>0</v>
      </c>
      <c r="I9" s="517">
        <v>0.5</v>
      </c>
      <c r="J9" s="267">
        <v>0</v>
      </c>
      <c r="K9" s="255"/>
      <c r="L9" s="267"/>
      <c r="M9" s="255"/>
      <c r="N9" s="267"/>
      <c r="O9" s="517">
        <f>+G9+I9+K9+M9</f>
        <v>1</v>
      </c>
      <c r="P9" s="267"/>
      <c r="Q9" s="762" t="s">
        <v>1713</v>
      </c>
      <c r="R9" s="762" t="s">
        <v>1714</v>
      </c>
      <c r="S9" s="762" t="s">
        <v>1715</v>
      </c>
      <c r="T9" s="786" t="s">
        <v>1705</v>
      </c>
      <c r="U9" s="786" t="s">
        <v>1706</v>
      </c>
    </row>
    <row r="10" spans="1:27" ht="77.45" customHeight="1" x14ac:dyDescent="0.25">
      <c r="A10" s="770"/>
      <c r="B10" s="770"/>
      <c r="C10" s="764"/>
      <c r="D10" s="764"/>
      <c r="E10" s="593" t="s">
        <v>2420</v>
      </c>
      <c r="F10" s="654" t="s">
        <v>2456</v>
      </c>
      <c r="G10" s="255"/>
      <c r="H10" s="267"/>
      <c r="I10" s="517">
        <v>0.5</v>
      </c>
      <c r="J10" s="267">
        <f>P10*I10</f>
        <v>16500</v>
      </c>
      <c r="K10" s="517">
        <v>0.5</v>
      </c>
      <c r="L10" s="267">
        <f>K10*P10</f>
        <v>16500</v>
      </c>
      <c r="M10" s="255"/>
      <c r="N10" s="267"/>
      <c r="O10" s="517">
        <f t="shared" ref="O10:O16" si="0">+G10+I10+K10+M10</f>
        <v>1</v>
      </c>
      <c r="P10" s="267">
        <f>'4. EQUIPO TECNOLÓGICOS'!D101</f>
        <v>33000</v>
      </c>
      <c r="Q10" s="763"/>
      <c r="R10" s="763"/>
      <c r="S10" s="763"/>
      <c r="T10" s="788"/>
      <c r="U10" s="788"/>
    </row>
    <row r="11" spans="1:27" ht="109.15" customHeight="1" x14ac:dyDescent="0.25">
      <c r="A11" s="770"/>
      <c r="B11" s="769" t="s">
        <v>1418</v>
      </c>
      <c r="C11" s="780" t="s">
        <v>1743</v>
      </c>
      <c r="D11" s="762" t="s">
        <v>2421</v>
      </c>
      <c r="E11" s="593" t="s">
        <v>2422</v>
      </c>
      <c r="F11" s="640" t="s">
        <v>2099</v>
      </c>
      <c r="G11" s="517">
        <v>0.5</v>
      </c>
      <c r="H11" s="267">
        <v>0</v>
      </c>
      <c r="I11" s="517">
        <v>0.5</v>
      </c>
      <c r="J11" s="267">
        <v>0</v>
      </c>
      <c r="K11" s="255"/>
      <c r="L11" s="267"/>
      <c r="M11" s="255"/>
      <c r="N11" s="267"/>
      <c r="O11" s="517">
        <f t="shared" si="0"/>
        <v>1</v>
      </c>
      <c r="P11" s="267">
        <v>0</v>
      </c>
      <c r="Q11" s="786" t="s">
        <v>1733</v>
      </c>
      <c r="R11" s="823" t="s">
        <v>1732</v>
      </c>
      <c r="S11" s="786" t="s">
        <v>1734</v>
      </c>
      <c r="T11" s="786" t="s">
        <v>1705</v>
      </c>
      <c r="U11" s="825" t="s">
        <v>1735</v>
      </c>
    </row>
    <row r="12" spans="1:27" s="358" customFormat="1" ht="189" x14ac:dyDescent="0.25">
      <c r="A12" s="770"/>
      <c r="B12" s="770"/>
      <c r="C12" s="780"/>
      <c r="D12" s="764"/>
      <c r="E12" s="593" t="s">
        <v>2423</v>
      </c>
      <c r="F12" s="640" t="s">
        <v>2100</v>
      </c>
      <c r="G12" s="517">
        <v>0.5</v>
      </c>
      <c r="H12" s="267">
        <v>0</v>
      </c>
      <c r="I12" s="517">
        <v>0.5</v>
      </c>
      <c r="J12" s="267">
        <v>0</v>
      </c>
      <c r="K12" s="255"/>
      <c r="L12" s="267"/>
      <c r="M12" s="255"/>
      <c r="N12" s="267"/>
      <c r="O12" s="517">
        <f t="shared" si="0"/>
        <v>1</v>
      </c>
      <c r="P12" s="267">
        <v>0</v>
      </c>
      <c r="Q12" s="787"/>
      <c r="R12" s="831"/>
      <c r="S12" s="787"/>
      <c r="T12" s="787"/>
      <c r="U12" s="826"/>
    </row>
    <row r="13" spans="1:27" s="358" customFormat="1" ht="63.6" customHeight="1" x14ac:dyDescent="0.25">
      <c r="A13" s="770"/>
      <c r="B13" s="771"/>
      <c r="C13" s="780"/>
      <c r="D13" s="763"/>
      <c r="E13" s="593" t="s">
        <v>2424</v>
      </c>
      <c r="F13" s="640" t="s">
        <v>1688</v>
      </c>
      <c r="G13" s="255"/>
      <c r="H13" s="267"/>
      <c r="I13" s="517">
        <v>0.3</v>
      </c>
      <c r="J13" s="267">
        <v>0</v>
      </c>
      <c r="K13" s="517">
        <v>0.7</v>
      </c>
      <c r="L13" s="267">
        <v>0</v>
      </c>
      <c r="M13" s="255"/>
      <c r="N13" s="267"/>
      <c r="O13" s="517">
        <f t="shared" si="0"/>
        <v>1</v>
      </c>
      <c r="P13" s="267">
        <v>0</v>
      </c>
      <c r="Q13" s="788"/>
      <c r="R13" s="824"/>
      <c r="S13" s="788"/>
      <c r="T13" s="788"/>
      <c r="U13" s="827"/>
    </row>
    <row r="14" spans="1:27" ht="133.9" customHeight="1" x14ac:dyDescent="0.25">
      <c r="A14" s="770"/>
      <c r="B14" s="770" t="s">
        <v>1419</v>
      </c>
      <c r="C14" s="764" t="s">
        <v>1744</v>
      </c>
      <c r="D14" s="672" t="s">
        <v>2425</v>
      </c>
      <c r="E14" s="593" t="s">
        <v>2426</v>
      </c>
      <c r="F14" s="655" t="s">
        <v>1689</v>
      </c>
      <c r="G14" s="255"/>
      <c r="H14" s="267"/>
      <c r="I14" s="255"/>
      <c r="J14" s="267"/>
      <c r="K14" s="517">
        <v>1</v>
      </c>
      <c r="L14" s="267">
        <v>0</v>
      </c>
      <c r="M14" s="255"/>
      <c r="N14" s="267"/>
      <c r="O14" s="517">
        <f t="shared" si="0"/>
        <v>1</v>
      </c>
      <c r="P14" s="267">
        <v>0</v>
      </c>
      <c r="Q14" s="640" t="s">
        <v>1736</v>
      </c>
      <c r="R14" s="673" t="s">
        <v>1737</v>
      </c>
      <c r="S14" s="640" t="s">
        <v>1738</v>
      </c>
      <c r="T14" s="640" t="s">
        <v>1705</v>
      </c>
      <c r="U14" s="641" t="s">
        <v>1735</v>
      </c>
    </row>
    <row r="15" spans="1:27" ht="94.5" customHeight="1" x14ac:dyDescent="0.25">
      <c r="A15" s="770"/>
      <c r="B15" s="770"/>
      <c r="C15" s="764"/>
      <c r="D15" s="836" t="s">
        <v>2427</v>
      </c>
      <c r="E15" s="593" t="s">
        <v>2428</v>
      </c>
      <c r="F15" s="640" t="s">
        <v>1690</v>
      </c>
      <c r="G15" s="252">
        <v>0.25</v>
      </c>
      <c r="H15" s="518">
        <f>G15*P15</f>
        <v>725000</v>
      </c>
      <c r="I15" s="252">
        <v>0.25</v>
      </c>
      <c r="J15" s="518">
        <f>P15*I15</f>
        <v>725000</v>
      </c>
      <c r="K15" s="252">
        <v>0.25</v>
      </c>
      <c r="L15" s="232">
        <f>P15*K15</f>
        <v>725000</v>
      </c>
      <c r="M15" s="252">
        <v>0.25</v>
      </c>
      <c r="N15" s="232">
        <f>P15*M15</f>
        <v>725000</v>
      </c>
      <c r="O15" s="517">
        <f t="shared" si="0"/>
        <v>1</v>
      </c>
      <c r="P15" s="351">
        <f>'5. ACTIVIDADES ESPECIALES'!D280</f>
        <v>2900000</v>
      </c>
      <c r="Q15" s="762" t="s">
        <v>1739</v>
      </c>
      <c r="R15" s="823" t="s">
        <v>1740</v>
      </c>
      <c r="S15" s="762" t="s">
        <v>1741</v>
      </c>
      <c r="T15" s="762" t="s">
        <v>1705</v>
      </c>
      <c r="U15" s="762" t="s">
        <v>1735</v>
      </c>
    </row>
    <row r="16" spans="1:27" ht="94.5" x14ac:dyDescent="0.25">
      <c r="A16" s="771"/>
      <c r="B16" s="771"/>
      <c r="C16" s="763"/>
      <c r="D16" s="837"/>
      <c r="E16" s="593" t="s">
        <v>2429</v>
      </c>
      <c r="F16" s="640" t="s">
        <v>1691</v>
      </c>
      <c r="G16" s="252">
        <v>0.25</v>
      </c>
      <c r="H16" s="351">
        <v>0</v>
      </c>
      <c r="I16" s="252">
        <v>0.25</v>
      </c>
      <c r="J16" s="351">
        <v>0</v>
      </c>
      <c r="K16" s="252">
        <v>0.25</v>
      </c>
      <c r="L16" s="232">
        <v>0</v>
      </c>
      <c r="M16" s="252">
        <v>0.25</v>
      </c>
      <c r="N16" s="232">
        <v>0</v>
      </c>
      <c r="O16" s="517">
        <f t="shared" si="0"/>
        <v>1</v>
      </c>
      <c r="P16" s="351">
        <v>0</v>
      </c>
      <c r="Q16" s="763"/>
      <c r="R16" s="824"/>
      <c r="S16" s="763"/>
      <c r="T16" s="763"/>
      <c r="U16" s="763"/>
    </row>
    <row r="17" spans="1:21" ht="15.75" x14ac:dyDescent="0.25">
      <c r="A17" s="833" t="s">
        <v>489</v>
      </c>
      <c r="B17" s="834"/>
      <c r="C17" s="834"/>
      <c r="D17" s="834"/>
      <c r="E17" s="834"/>
      <c r="F17" s="834"/>
      <c r="G17" s="834"/>
      <c r="H17" s="834"/>
      <c r="I17" s="834"/>
      <c r="J17" s="834"/>
      <c r="K17" s="834"/>
      <c r="L17" s="834"/>
      <c r="M17" s="834"/>
      <c r="N17" s="834"/>
      <c r="O17" s="834"/>
      <c r="P17" s="834"/>
      <c r="Q17" s="834"/>
      <c r="R17" s="834"/>
      <c r="S17" s="834"/>
      <c r="T17" s="834"/>
      <c r="U17" s="835"/>
    </row>
    <row r="18" spans="1:21" ht="72" customHeight="1" x14ac:dyDescent="0.25">
      <c r="A18" s="769" t="s">
        <v>2101</v>
      </c>
      <c r="B18" s="769" t="s">
        <v>1423</v>
      </c>
      <c r="C18" s="762" t="s">
        <v>1745</v>
      </c>
      <c r="D18" s="782" t="s">
        <v>2430</v>
      </c>
      <c r="E18" s="593" t="s">
        <v>2431</v>
      </c>
      <c r="F18" s="640" t="s">
        <v>2102</v>
      </c>
      <c r="G18" s="252">
        <v>0.3</v>
      </c>
      <c r="H18" s="232">
        <v>0</v>
      </c>
      <c r="I18" s="252">
        <v>0.2</v>
      </c>
      <c r="J18" s="232">
        <v>0</v>
      </c>
      <c r="K18" s="252">
        <v>0.5</v>
      </c>
      <c r="L18" s="232">
        <v>0</v>
      </c>
      <c r="M18" s="251"/>
      <c r="N18" s="232"/>
      <c r="O18" s="205">
        <f>+G18+I18+K18+M18</f>
        <v>1</v>
      </c>
      <c r="P18" s="232">
        <v>0</v>
      </c>
      <c r="Q18" s="780" t="s">
        <v>1709</v>
      </c>
      <c r="R18" s="780" t="s">
        <v>1710</v>
      </c>
      <c r="S18" s="780" t="s">
        <v>1711</v>
      </c>
      <c r="T18" s="780" t="s">
        <v>1712</v>
      </c>
      <c r="U18" s="832" t="s">
        <v>1707</v>
      </c>
    </row>
    <row r="19" spans="1:21" s="358" customFormat="1" ht="126" x14ac:dyDescent="0.25">
      <c r="A19" s="770"/>
      <c r="B19" s="770"/>
      <c r="C19" s="764"/>
      <c r="D19" s="765"/>
      <c r="E19" s="593" t="s">
        <v>2432</v>
      </c>
      <c r="F19" s="640" t="s">
        <v>1692</v>
      </c>
      <c r="G19" s="251"/>
      <c r="H19" s="232"/>
      <c r="I19" s="252">
        <v>0.5</v>
      </c>
      <c r="J19" s="232">
        <v>0</v>
      </c>
      <c r="K19" s="252">
        <v>0.5</v>
      </c>
      <c r="L19" s="232">
        <v>0</v>
      </c>
      <c r="M19" s="251"/>
      <c r="N19" s="232"/>
      <c r="O19" s="205">
        <f t="shared" ref="O19:O34" si="1">+G19+I19+K19+M19</f>
        <v>1</v>
      </c>
      <c r="P19" s="232">
        <v>0</v>
      </c>
      <c r="Q19" s="780"/>
      <c r="R19" s="780"/>
      <c r="S19" s="780"/>
      <c r="T19" s="780"/>
      <c r="U19" s="832"/>
    </row>
    <row r="20" spans="1:21" s="358" customFormat="1" ht="96.6" customHeight="1" x14ac:dyDescent="0.25">
      <c r="A20" s="770"/>
      <c r="B20" s="770"/>
      <c r="C20" s="764"/>
      <c r="D20" s="766"/>
      <c r="E20" s="593" t="s">
        <v>2433</v>
      </c>
      <c r="F20" s="640" t="s">
        <v>1693</v>
      </c>
      <c r="G20" s="251"/>
      <c r="H20" s="232"/>
      <c r="I20" s="251"/>
      <c r="J20" s="232"/>
      <c r="K20" s="252">
        <v>0.5</v>
      </c>
      <c r="L20" s="232">
        <v>0</v>
      </c>
      <c r="M20" s="252">
        <v>0.5</v>
      </c>
      <c r="N20" s="232">
        <v>0</v>
      </c>
      <c r="O20" s="205">
        <f t="shared" si="1"/>
        <v>1</v>
      </c>
      <c r="P20" s="232">
        <v>0</v>
      </c>
      <c r="Q20" s="780"/>
      <c r="R20" s="780"/>
      <c r="S20" s="780"/>
      <c r="T20" s="780"/>
      <c r="U20" s="832"/>
    </row>
    <row r="21" spans="1:21" ht="94.15" customHeight="1" x14ac:dyDescent="0.25">
      <c r="A21" s="770"/>
      <c r="B21" s="770"/>
      <c r="C21" s="764"/>
      <c r="D21" s="838" t="s">
        <v>2434</v>
      </c>
      <c r="E21" s="593" t="s">
        <v>2435</v>
      </c>
      <c r="F21" s="654" t="s">
        <v>1694</v>
      </c>
      <c r="G21" s="252">
        <v>1</v>
      </c>
      <c r="H21" s="232">
        <v>0</v>
      </c>
      <c r="I21" s="251"/>
      <c r="J21" s="232"/>
      <c r="K21" s="251"/>
      <c r="L21" s="232"/>
      <c r="M21" s="251"/>
      <c r="N21" s="232"/>
      <c r="O21" s="205">
        <f t="shared" si="1"/>
        <v>1</v>
      </c>
      <c r="P21" s="232">
        <v>0</v>
      </c>
      <c r="Q21" s="780" t="s">
        <v>1713</v>
      </c>
      <c r="R21" s="780" t="s">
        <v>1714</v>
      </c>
      <c r="S21" s="780" t="s">
        <v>1715</v>
      </c>
      <c r="T21" s="780" t="s">
        <v>1712</v>
      </c>
      <c r="U21" s="832" t="s">
        <v>1707</v>
      </c>
    </row>
    <row r="22" spans="1:21" s="358" customFormat="1" ht="90" x14ac:dyDescent="0.25">
      <c r="A22" s="770"/>
      <c r="B22" s="770"/>
      <c r="C22" s="764"/>
      <c r="D22" s="840"/>
      <c r="E22" s="593" t="s">
        <v>2436</v>
      </c>
      <c r="F22" s="654" t="s">
        <v>2103</v>
      </c>
      <c r="G22" s="251"/>
      <c r="H22" s="232"/>
      <c r="I22" s="252">
        <v>0.5</v>
      </c>
      <c r="J22" s="232">
        <v>0</v>
      </c>
      <c r="K22" s="252">
        <v>0.5</v>
      </c>
      <c r="L22" s="232">
        <v>0</v>
      </c>
      <c r="M22" s="251"/>
      <c r="N22" s="232"/>
      <c r="O22" s="205">
        <f t="shared" si="1"/>
        <v>1</v>
      </c>
      <c r="P22" s="232">
        <v>0</v>
      </c>
      <c r="Q22" s="780"/>
      <c r="R22" s="780"/>
      <c r="S22" s="780"/>
      <c r="T22" s="780"/>
      <c r="U22" s="832"/>
    </row>
    <row r="23" spans="1:21" ht="85.15" customHeight="1" x14ac:dyDescent="0.25">
      <c r="A23" s="770"/>
      <c r="B23" s="770"/>
      <c r="C23" s="764"/>
      <c r="D23" s="838" t="s">
        <v>2437</v>
      </c>
      <c r="E23" s="593" t="s">
        <v>2438</v>
      </c>
      <c r="F23" s="640" t="s">
        <v>1695</v>
      </c>
      <c r="G23" s="251"/>
      <c r="H23" s="232"/>
      <c r="I23" s="251">
        <v>1</v>
      </c>
      <c r="J23" s="232">
        <f>P23</f>
        <v>7531</v>
      </c>
      <c r="K23" s="251"/>
      <c r="L23" s="232"/>
      <c r="M23" s="251"/>
      <c r="N23" s="232"/>
      <c r="O23" s="205">
        <f t="shared" si="1"/>
        <v>1</v>
      </c>
      <c r="P23" s="232">
        <f>'1. TALLERES SEMINARIOS'!D233</f>
        <v>7531</v>
      </c>
      <c r="Q23" s="780" t="s">
        <v>1717</v>
      </c>
      <c r="R23" s="780" t="s">
        <v>1716</v>
      </c>
      <c r="S23" s="780" t="s">
        <v>1718</v>
      </c>
      <c r="T23" s="780" t="s">
        <v>1712</v>
      </c>
      <c r="U23" s="832" t="s">
        <v>1708</v>
      </c>
    </row>
    <row r="24" spans="1:21" s="358" customFormat="1" ht="63" x14ac:dyDescent="0.25">
      <c r="A24" s="770"/>
      <c r="B24" s="770"/>
      <c r="C24" s="764"/>
      <c r="D24" s="839"/>
      <c r="E24" s="593" t="s">
        <v>2439</v>
      </c>
      <c r="F24" s="640" t="s">
        <v>1696</v>
      </c>
      <c r="G24" s="251"/>
      <c r="H24" s="232"/>
      <c r="I24" s="252">
        <v>1</v>
      </c>
      <c r="J24" s="232"/>
      <c r="K24" s="251"/>
      <c r="L24" s="232"/>
      <c r="M24" s="251"/>
      <c r="N24" s="232"/>
      <c r="O24" s="205">
        <f t="shared" si="1"/>
        <v>1</v>
      </c>
      <c r="P24" s="232">
        <v>0</v>
      </c>
      <c r="Q24" s="780"/>
      <c r="R24" s="780"/>
      <c r="S24" s="780"/>
      <c r="T24" s="780"/>
      <c r="U24" s="832"/>
    </row>
    <row r="25" spans="1:21" s="358" customFormat="1" ht="46.15" customHeight="1" x14ac:dyDescent="0.25">
      <c r="A25" s="770"/>
      <c r="B25" s="770"/>
      <c r="C25" s="764"/>
      <c r="D25" s="839"/>
      <c r="E25" s="593" t="s">
        <v>2440</v>
      </c>
      <c r="F25" s="640" t="s">
        <v>1697</v>
      </c>
      <c r="G25" s="251"/>
      <c r="H25" s="232"/>
      <c r="I25" s="251"/>
      <c r="J25" s="232"/>
      <c r="K25" s="252">
        <v>0.5</v>
      </c>
      <c r="L25" s="232">
        <v>0</v>
      </c>
      <c r="M25" s="252">
        <v>0.5</v>
      </c>
      <c r="N25" s="232">
        <v>0</v>
      </c>
      <c r="O25" s="205">
        <f t="shared" si="1"/>
        <v>1</v>
      </c>
      <c r="P25" s="232">
        <v>0</v>
      </c>
      <c r="Q25" s="780"/>
      <c r="R25" s="780"/>
      <c r="S25" s="780"/>
      <c r="T25" s="780"/>
      <c r="U25" s="832"/>
    </row>
    <row r="26" spans="1:21" s="358" customFormat="1" ht="110.25" x14ac:dyDescent="0.25">
      <c r="A26" s="770"/>
      <c r="B26" s="770"/>
      <c r="C26" s="764"/>
      <c r="D26" s="397" t="s">
        <v>2441</v>
      </c>
      <c r="E26" s="593" t="s">
        <v>2442</v>
      </c>
      <c r="F26" s="640" t="s">
        <v>1698</v>
      </c>
      <c r="G26" s="251"/>
      <c r="H26" s="232"/>
      <c r="I26" s="251"/>
      <c r="J26" s="232"/>
      <c r="K26" s="251">
        <v>1</v>
      </c>
      <c r="L26" s="232">
        <v>0</v>
      </c>
      <c r="M26" s="251">
        <v>1</v>
      </c>
      <c r="N26" s="232">
        <v>0</v>
      </c>
      <c r="O26" s="494">
        <f t="shared" si="1"/>
        <v>2</v>
      </c>
      <c r="P26" s="232">
        <v>0</v>
      </c>
      <c r="Q26" s="780"/>
      <c r="R26" s="780"/>
      <c r="S26" s="780"/>
      <c r="T26" s="780"/>
      <c r="U26" s="832"/>
    </row>
    <row r="27" spans="1:21" ht="61.15" customHeight="1" x14ac:dyDescent="0.25">
      <c r="A27" s="770"/>
      <c r="B27" s="770"/>
      <c r="C27" s="764"/>
      <c r="D27" s="838" t="s">
        <v>2443</v>
      </c>
      <c r="E27" s="593" t="s">
        <v>2444</v>
      </c>
      <c r="F27" s="676" t="s">
        <v>1699</v>
      </c>
      <c r="G27" s="252">
        <v>0.5</v>
      </c>
      <c r="H27" s="232"/>
      <c r="I27" s="252">
        <v>0.5</v>
      </c>
      <c r="J27" s="232"/>
      <c r="K27" s="251"/>
      <c r="L27" s="232"/>
      <c r="M27" s="251"/>
      <c r="N27" s="232"/>
      <c r="O27" s="205">
        <f t="shared" si="1"/>
        <v>1</v>
      </c>
      <c r="P27" s="232">
        <v>0</v>
      </c>
      <c r="Q27" s="780" t="s">
        <v>1719</v>
      </c>
      <c r="R27" s="780" t="s">
        <v>1720</v>
      </c>
      <c r="S27" s="780" t="s">
        <v>1721</v>
      </c>
      <c r="T27" s="780" t="s">
        <v>1712</v>
      </c>
      <c r="U27" s="828" t="s">
        <v>1708</v>
      </c>
    </row>
    <row r="28" spans="1:21" s="358" customFormat="1" ht="106.9" customHeight="1" x14ac:dyDescent="0.25">
      <c r="A28" s="770"/>
      <c r="B28" s="770"/>
      <c r="C28" s="764"/>
      <c r="D28" s="839"/>
      <c r="E28" s="593" t="s">
        <v>2445</v>
      </c>
      <c r="F28" s="640" t="s">
        <v>2459</v>
      </c>
      <c r="G28" s="251"/>
      <c r="H28" s="232"/>
      <c r="I28" s="252">
        <v>0.3</v>
      </c>
      <c r="J28" s="232">
        <f>P28*I28</f>
        <v>17460</v>
      </c>
      <c r="K28" s="252">
        <v>0.4</v>
      </c>
      <c r="L28" s="232">
        <f>P28*K28</f>
        <v>23280</v>
      </c>
      <c r="M28" s="252">
        <v>0.3</v>
      </c>
      <c r="N28" s="232">
        <f>M28*P28</f>
        <v>17460</v>
      </c>
      <c r="O28" s="205">
        <f t="shared" si="1"/>
        <v>1</v>
      </c>
      <c r="P28" s="232">
        <f>'5. ACTIVIDADES ESPECIALES'!D291</f>
        <v>58200</v>
      </c>
      <c r="Q28" s="780"/>
      <c r="R28" s="780"/>
      <c r="S28" s="780"/>
      <c r="T28" s="780"/>
      <c r="U28" s="829"/>
    </row>
    <row r="29" spans="1:21" s="358" customFormat="1" ht="61.15" customHeight="1" x14ac:dyDescent="0.25">
      <c r="A29" s="770"/>
      <c r="B29" s="770"/>
      <c r="C29" s="764"/>
      <c r="D29" s="840"/>
      <c r="E29" s="593" t="s">
        <v>2446</v>
      </c>
      <c r="F29" s="640" t="s">
        <v>1700</v>
      </c>
      <c r="G29" s="251"/>
      <c r="H29" s="232"/>
      <c r="I29" s="251">
        <v>1</v>
      </c>
      <c r="J29" s="232">
        <v>0</v>
      </c>
      <c r="K29" s="251">
        <v>1</v>
      </c>
      <c r="L29" s="232">
        <v>0</v>
      </c>
      <c r="M29" s="251">
        <v>1</v>
      </c>
      <c r="N29" s="232">
        <v>0</v>
      </c>
      <c r="O29" s="494">
        <f t="shared" si="1"/>
        <v>3</v>
      </c>
      <c r="P29" s="232">
        <v>0</v>
      </c>
      <c r="Q29" s="780"/>
      <c r="R29" s="780"/>
      <c r="S29" s="780"/>
      <c r="T29" s="780"/>
      <c r="U29" s="830"/>
    </row>
    <row r="30" spans="1:21" ht="74.45" customHeight="1" x14ac:dyDescent="0.25">
      <c r="A30" s="770"/>
      <c r="B30" s="770"/>
      <c r="C30" s="764"/>
      <c r="D30" s="838" t="s">
        <v>2447</v>
      </c>
      <c r="E30" s="593" t="s">
        <v>2448</v>
      </c>
      <c r="F30" s="640" t="s">
        <v>1701</v>
      </c>
      <c r="G30" s="252">
        <v>0.5</v>
      </c>
      <c r="H30" s="232">
        <v>0</v>
      </c>
      <c r="I30" s="252">
        <v>0.5</v>
      </c>
      <c r="J30" s="232">
        <v>0</v>
      </c>
      <c r="K30" s="251"/>
      <c r="L30" s="232"/>
      <c r="M30" s="251"/>
      <c r="N30" s="232"/>
      <c r="O30" s="494">
        <f t="shared" si="1"/>
        <v>1</v>
      </c>
      <c r="P30" s="232">
        <v>0</v>
      </c>
      <c r="Q30" s="780" t="s">
        <v>1722</v>
      </c>
      <c r="R30" s="780" t="s">
        <v>1723</v>
      </c>
      <c r="S30" s="780" t="s">
        <v>1724</v>
      </c>
      <c r="T30" s="780" t="s">
        <v>1712</v>
      </c>
      <c r="U30" s="832" t="s">
        <v>1708</v>
      </c>
    </row>
    <row r="31" spans="1:21" s="358" customFormat="1" ht="78.599999999999994" customHeight="1" x14ac:dyDescent="0.25">
      <c r="A31" s="770"/>
      <c r="B31" s="770"/>
      <c r="C31" s="764"/>
      <c r="D31" s="840"/>
      <c r="E31" s="593" t="s">
        <v>2449</v>
      </c>
      <c r="F31" s="640" t="s">
        <v>1702</v>
      </c>
      <c r="G31" s="251">
        <v>1</v>
      </c>
      <c r="H31" s="232">
        <v>0</v>
      </c>
      <c r="I31" s="251">
        <v>1</v>
      </c>
      <c r="J31" s="232">
        <v>0</v>
      </c>
      <c r="K31" s="251">
        <v>1</v>
      </c>
      <c r="L31" s="232">
        <v>0</v>
      </c>
      <c r="M31" s="251">
        <v>1</v>
      </c>
      <c r="N31" s="232">
        <v>0</v>
      </c>
      <c r="O31" s="494">
        <f t="shared" si="1"/>
        <v>4</v>
      </c>
      <c r="P31" s="232">
        <v>0</v>
      </c>
      <c r="Q31" s="780"/>
      <c r="R31" s="780"/>
      <c r="S31" s="780"/>
      <c r="T31" s="780"/>
      <c r="U31" s="832"/>
    </row>
    <row r="32" spans="1:21" s="358" customFormat="1" ht="55.15" customHeight="1" x14ac:dyDescent="0.25">
      <c r="A32" s="770"/>
      <c r="B32" s="770"/>
      <c r="C32" s="764"/>
      <c r="D32" s="838" t="s">
        <v>2450</v>
      </c>
      <c r="E32" s="593" t="s">
        <v>2451</v>
      </c>
      <c r="F32" s="640" t="s">
        <v>1703</v>
      </c>
      <c r="G32" s="251"/>
      <c r="H32" s="232"/>
      <c r="I32" s="252">
        <v>1</v>
      </c>
      <c r="J32" s="232"/>
      <c r="K32" s="251"/>
      <c r="L32" s="232"/>
      <c r="M32" s="251"/>
      <c r="N32" s="232"/>
      <c r="O32" s="205">
        <f t="shared" si="1"/>
        <v>1</v>
      </c>
      <c r="P32" s="232">
        <v>0</v>
      </c>
      <c r="Q32" s="780" t="s">
        <v>1725</v>
      </c>
      <c r="R32" s="780" t="s">
        <v>2104</v>
      </c>
      <c r="S32" s="780" t="s">
        <v>1726</v>
      </c>
      <c r="T32" s="780" t="s">
        <v>1727</v>
      </c>
      <c r="U32" s="832"/>
    </row>
    <row r="33" spans="1:21" s="358" customFormat="1" ht="63" x14ac:dyDescent="0.25">
      <c r="A33" s="771"/>
      <c r="B33" s="771"/>
      <c r="C33" s="763"/>
      <c r="D33" s="840"/>
      <c r="E33" s="593" t="s">
        <v>2452</v>
      </c>
      <c r="F33" s="640" t="s">
        <v>2107</v>
      </c>
      <c r="G33" s="251"/>
      <c r="H33" s="232"/>
      <c r="I33" s="252">
        <v>0.5</v>
      </c>
      <c r="J33" s="232"/>
      <c r="K33" s="252">
        <v>0.5</v>
      </c>
      <c r="L33" s="232"/>
      <c r="M33" s="251"/>
      <c r="N33" s="232"/>
      <c r="O33" s="205">
        <f t="shared" si="1"/>
        <v>1</v>
      </c>
      <c r="P33" s="232">
        <v>0</v>
      </c>
      <c r="Q33" s="780"/>
      <c r="R33" s="780"/>
      <c r="S33" s="780"/>
      <c r="T33" s="780"/>
      <c r="U33" s="832"/>
    </row>
    <row r="34" spans="1:21" ht="204.75" x14ac:dyDescent="0.25">
      <c r="A34" s="396" t="s">
        <v>1421</v>
      </c>
      <c r="B34" s="396" t="s">
        <v>1424</v>
      </c>
      <c r="C34" s="251" t="s">
        <v>1746</v>
      </c>
      <c r="D34" s="398" t="s">
        <v>2453</v>
      </c>
      <c r="E34" s="594" t="s">
        <v>2454</v>
      </c>
      <c r="F34" s="650" t="s">
        <v>1704</v>
      </c>
      <c r="G34" s="252">
        <v>1</v>
      </c>
      <c r="H34" s="232"/>
      <c r="I34" s="251"/>
      <c r="J34" s="232"/>
      <c r="K34" s="252"/>
      <c r="L34" s="232"/>
      <c r="M34" s="251"/>
      <c r="N34" s="232"/>
      <c r="O34" s="494">
        <f t="shared" si="1"/>
        <v>1</v>
      </c>
      <c r="P34" s="232"/>
      <c r="Q34" s="650" t="s">
        <v>1728</v>
      </c>
      <c r="R34" s="650" t="s">
        <v>1729</v>
      </c>
      <c r="S34" s="650" t="s">
        <v>1730</v>
      </c>
      <c r="T34" s="650" t="s">
        <v>1731</v>
      </c>
      <c r="U34" s="675" t="s">
        <v>2105</v>
      </c>
    </row>
    <row r="35" spans="1:21" ht="15.75" x14ac:dyDescent="0.25">
      <c r="A35" s="280"/>
      <c r="B35" s="281"/>
      <c r="C35" s="281"/>
      <c r="D35" s="280" t="s">
        <v>1417</v>
      </c>
      <c r="E35" s="281"/>
      <c r="F35" s="282"/>
      <c r="G35" s="269">
        <f t="shared" ref="G35:P35" si="2">SUM(G9:G34)</f>
        <v>6.3</v>
      </c>
      <c r="H35" s="270">
        <f t="shared" si="2"/>
        <v>725000</v>
      </c>
      <c r="I35" s="269">
        <f t="shared" si="2"/>
        <v>10.8</v>
      </c>
      <c r="J35" s="270">
        <f t="shared" si="2"/>
        <v>766491</v>
      </c>
      <c r="K35" s="269">
        <f t="shared" si="2"/>
        <v>9.1000000000000014</v>
      </c>
      <c r="L35" s="270">
        <f t="shared" si="2"/>
        <v>764780</v>
      </c>
      <c r="M35" s="269">
        <f t="shared" si="2"/>
        <v>4.8</v>
      </c>
      <c r="N35" s="270">
        <f t="shared" si="2"/>
        <v>742460</v>
      </c>
      <c r="O35" s="270">
        <f t="shared" si="2"/>
        <v>31</v>
      </c>
      <c r="P35" s="270">
        <f t="shared" si="2"/>
        <v>2998731</v>
      </c>
      <c r="Q35" s="265"/>
      <c r="R35" s="265"/>
      <c r="S35" s="265"/>
      <c r="T35" s="265"/>
      <c r="U35" s="265"/>
    </row>
    <row r="37" spans="1:21" x14ac:dyDescent="0.25">
      <c r="H37"/>
      <c r="J37"/>
      <c r="L37"/>
      <c r="N37"/>
      <c r="P37"/>
    </row>
    <row r="38" spans="1:21" x14ac:dyDescent="0.25">
      <c r="H38"/>
      <c r="J38"/>
      <c r="L38"/>
      <c r="N38"/>
      <c r="P38"/>
    </row>
    <row r="39" spans="1:21" x14ac:dyDescent="0.25">
      <c r="H39"/>
      <c r="J39"/>
      <c r="L39"/>
      <c r="N39"/>
      <c r="P39"/>
    </row>
    <row r="40" spans="1:21" x14ac:dyDescent="0.25">
      <c r="H40"/>
      <c r="J40"/>
      <c r="L40"/>
      <c r="N40"/>
      <c r="P40"/>
    </row>
    <row r="41" spans="1:21" x14ac:dyDescent="0.25">
      <c r="H41"/>
      <c r="J41"/>
      <c r="L41"/>
      <c r="N41"/>
      <c r="P4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81">
    <mergeCell ref="D30:D31"/>
    <mergeCell ref="D32:D33"/>
    <mergeCell ref="U21:U22"/>
    <mergeCell ref="D21:D22"/>
    <mergeCell ref="Q21:Q22"/>
    <mergeCell ref="R21:R22"/>
    <mergeCell ref="S21:S22"/>
    <mergeCell ref="T21:T22"/>
    <mergeCell ref="Q23:Q26"/>
    <mergeCell ref="R23:R26"/>
    <mergeCell ref="S23:S26"/>
    <mergeCell ref="T23:T26"/>
    <mergeCell ref="Q30:Q31"/>
    <mergeCell ref="R30:R31"/>
    <mergeCell ref="E6:E8"/>
    <mergeCell ref="A6:A8"/>
    <mergeCell ref="B6:B8"/>
    <mergeCell ref="C6:C8"/>
    <mergeCell ref="D6:D8"/>
    <mergeCell ref="A9:A16"/>
    <mergeCell ref="B9:B10"/>
    <mergeCell ref="B14:B16"/>
    <mergeCell ref="B11:B13"/>
    <mergeCell ref="D18:D20"/>
    <mergeCell ref="A18:A33"/>
    <mergeCell ref="B18:B33"/>
    <mergeCell ref="C14:C16"/>
    <mergeCell ref="C18:C33"/>
    <mergeCell ref="D9:D10"/>
    <mergeCell ref="C9:C10"/>
    <mergeCell ref="D11:D13"/>
    <mergeCell ref="C11:C13"/>
    <mergeCell ref="D15:D16"/>
    <mergeCell ref="D23:D25"/>
    <mergeCell ref="D27:D29"/>
    <mergeCell ref="U30:U33"/>
    <mergeCell ref="U23:U26"/>
    <mergeCell ref="Q27:Q29"/>
    <mergeCell ref="F6:F8"/>
    <mergeCell ref="G6:N6"/>
    <mergeCell ref="A17:U17"/>
    <mergeCell ref="U6:U8"/>
    <mergeCell ref="G7:H7"/>
    <mergeCell ref="I7:J7"/>
    <mergeCell ref="Q6:Q8"/>
    <mergeCell ref="O6:P7"/>
    <mergeCell ref="R6:R8"/>
    <mergeCell ref="S6:S8"/>
    <mergeCell ref="T6:T8"/>
    <mergeCell ref="K7:L7"/>
    <mergeCell ref="M7:N7"/>
    <mergeCell ref="U11:U13"/>
    <mergeCell ref="S9:S10"/>
    <mergeCell ref="U27:U29"/>
    <mergeCell ref="Q9:Q10"/>
    <mergeCell ref="R9:R10"/>
    <mergeCell ref="T9:T10"/>
    <mergeCell ref="U9:U10"/>
    <mergeCell ref="R11:R13"/>
    <mergeCell ref="Q11:Q13"/>
    <mergeCell ref="S11:S13"/>
    <mergeCell ref="T11:T13"/>
    <mergeCell ref="U15:U16"/>
    <mergeCell ref="R18:R20"/>
    <mergeCell ref="S18:S20"/>
    <mergeCell ref="T18:T20"/>
    <mergeCell ref="U18:U20"/>
    <mergeCell ref="Q32:Q33"/>
    <mergeCell ref="R32:R33"/>
    <mergeCell ref="S32:S33"/>
    <mergeCell ref="T32:T33"/>
    <mergeCell ref="Q15:Q16"/>
    <mergeCell ref="R15:R16"/>
    <mergeCell ref="S15:S16"/>
    <mergeCell ref="T15:T16"/>
    <mergeCell ref="R27:R29"/>
    <mergeCell ref="S27:S29"/>
    <mergeCell ref="T27:T29"/>
    <mergeCell ref="S30:S31"/>
    <mergeCell ref="T30:T31"/>
    <mergeCell ref="Q18:Q2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4"/>
  <sheetViews>
    <sheetView topLeftCell="E1" zoomScale="64" zoomScaleNormal="64" workbookViewId="0">
      <pane ySplit="6" topLeftCell="A7" activePane="bottomLeft" state="frozen"/>
      <selection activeCell="P6" sqref="P6"/>
      <selection pane="bottomLeft" activeCell="U7" sqref="U7:U10"/>
    </sheetView>
  </sheetViews>
  <sheetFormatPr baseColWidth="10" defaultColWidth="11.5703125" defaultRowHeight="14.25" x14ac:dyDescent="0.2"/>
  <cols>
    <col min="1" max="1" width="21.7109375" style="401" customWidth="1"/>
    <col min="2" max="2" width="37.7109375" style="401" customWidth="1"/>
    <col min="3" max="3" width="30" style="401" customWidth="1"/>
    <col min="4" max="4" width="31.140625" style="401" customWidth="1"/>
    <col min="5" max="5" width="24.7109375" style="401" customWidth="1"/>
    <col min="6" max="6" width="27.42578125" style="401" customWidth="1"/>
    <col min="7" max="7" width="15.28515625" style="401" customWidth="1"/>
    <col min="8" max="8" width="12.140625" style="402" customWidth="1"/>
    <col min="9" max="9" width="15.28515625" style="401" customWidth="1"/>
    <col min="10" max="10" width="12.140625" style="402" customWidth="1"/>
    <col min="11" max="11" width="15.28515625" style="401" customWidth="1"/>
    <col min="12" max="12" width="12.140625" style="402" customWidth="1"/>
    <col min="13" max="13" width="15.28515625" style="401" customWidth="1"/>
    <col min="14" max="14" width="12.5703125" style="402" bestFit="1" customWidth="1"/>
    <col min="15" max="15" width="15.28515625" style="401" customWidth="1"/>
    <col min="16" max="16" width="15.7109375" style="402" customWidth="1"/>
    <col min="17" max="17" width="14.28515625" style="401" customWidth="1"/>
    <col min="18" max="18" width="16.42578125" style="401" bestFit="1" customWidth="1"/>
    <col min="19" max="19" width="21.28515625" style="401" customWidth="1"/>
    <col min="20" max="20" width="14.28515625" style="401" customWidth="1"/>
    <col min="21" max="21" width="17" style="401" customWidth="1"/>
    <col min="22" max="16384" width="11.5703125" style="401"/>
  </cols>
  <sheetData>
    <row r="1" spans="1:21" s="403" customFormat="1" ht="18" customHeight="1" x14ac:dyDescent="0.2">
      <c r="B1" s="404"/>
      <c r="C1" s="404"/>
      <c r="D1" s="404"/>
      <c r="E1" s="404"/>
      <c r="F1" s="404"/>
      <c r="G1" s="404" t="s">
        <v>118</v>
      </c>
      <c r="I1" s="404"/>
      <c r="J1" s="404"/>
      <c r="K1" s="404"/>
      <c r="L1" s="404"/>
      <c r="M1" s="404"/>
      <c r="N1" s="404"/>
      <c r="O1" s="404"/>
      <c r="P1" s="404"/>
      <c r="Q1" s="404"/>
      <c r="R1" s="404"/>
      <c r="S1" s="404"/>
      <c r="T1" s="404"/>
      <c r="U1" s="404"/>
    </row>
    <row r="2" spans="1:21" s="403" customFormat="1" ht="18" customHeight="1" x14ac:dyDescent="0.25">
      <c r="A2" s="399" t="s">
        <v>1369</v>
      </c>
      <c r="B2" s="404"/>
      <c r="C2" s="404"/>
      <c r="D2" s="404"/>
      <c r="E2" s="404"/>
      <c r="F2" s="404"/>
      <c r="G2" s="404"/>
      <c r="I2" s="404"/>
      <c r="J2" s="404"/>
      <c r="K2" s="404"/>
      <c r="L2" s="404"/>
      <c r="M2" s="404"/>
      <c r="N2" s="404"/>
      <c r="O2" s="404"/>
      <c r="P2" s="404"/>
      <c r="Q2" s="404"/>
      <c r="R2" s="404"/>
      <c r="S2" s="404"/>
      <c r="T2" s="404"/>
      <c r="U2" s="404"/>
    </row>
    <row r="3" spans="1:21" s="403" customFormat="1" ht="15" x14ac:dyDescent="0.2">
      <c r="A3" s="400" t="s">
        <v>1425</v>
      </c>
      <c r="B3" s="404"/>
      <c r="C3" s="404"/>
      <c r="D3" s="404"/>
      <c r="E3" s="404"/>
      <c r="F3" s="404"/>
      <c r="G3" s="404"/>
      <c r="I3" s="404"/>
      <c r="J3" s="404"/>
      <c r="K3" s="404"/>
      <c r="L3" s="404"/>
      <c r="M3" s="404"/>
      <c r="N3" s="404"/>
      <c r="O3" s="404"/>
      <c r="P3" s="404"/>
      <c r="Q3" s="404"/>
      <c r="R3" s="404"/>
      <c r="S3" s="404"/>
      <c r="T3" s="404"/>
      <c r="U3" s="404"/>
    </row>
    <row r="4" spans="1:21" s="405" customFormat="1" ht="15.75" customHeight="1" x14ac:dyDescent="0.25">
      <c r="A4" s="858" t="s">
        <v>100</v>
      </c>
      <c r="B4" s="858" t="s">
        <v>115</v>
      </c>
      <c r="C4" s="852" t="s">
        <v>89</v>
      </c>
      <c r="D4" s="852" t="s">
        <v>90</v>
      </c>
      <c r="E4" s="861" t="s">
        <v>401</v>
      </c>
      <c r="F4" s="852" t="s">
        <v>91</v>
      </c>
      <c r="G4" s="855" t="s">
        <v>103</v>
      </c>
      <c r="H4" s="856"/>
      <c r="I4" s="856"/>
      <c r="J4" s="856"/>
      <c r="K4" s="856"/>
      <c r="L4" s="856"/>
      <c r="M4" s="856"/>
      <c r="N4" s="857"/>
      <c r="O4" s="864" t="s">
        <v>104</v>
      </c>
      <c r="P4" s="865"/>
      <c r="Q4" s="858" t="s">
        <v>105</v>
      </c>
      <c r="R4" s="858" t="s">
        <v>106</v>
      </c>
      <c r="S4" s="858" t="s">
        <v>113</v>
      </c>
      <c r="T4" s="858" t="s">
        <v>112</v>
      </c>
      <c r="U4" s="852" t="s">
        <v>92</v>
      </c>
    </row>
    <row r="5" spans="1:21" s="405" customFormat="1" ht="15" x14ac:dyDescent="0.25">
      <c r="A5" s="859"/>
      <c r="B5" s="859"/>
      <c r="C5" s="853"/>
      <c r="D5" s="853"/>
      <c r="E5" s="862"/>
      <c r="F5" s="853"/>
      <c r="G5" s="855" t="s">
        <v>107</v>
      </c>
      <c r="H5" s="857"/>
      <c r="I5" s="855" t="s">
        <v>108</v>
      </c>
      <c r="J5" s="857"/>
      <c r="K5" s="855" t="s">
        <v>109</v>
      </c>
      <c r="L5" s="857"/>
      <c r="M5" s="855" t="s">
        <v>110</v>
      </c>
      <c r="N5" s="857"/>
      <c r="O5" s="866"/>
      <c r="P5" s="867"/>
      <c r="Q5" s="859"/>
      <c r="R5" s="859"/>
      <c r="S5" s="859"/>
      <c r="T5" s="859"/>
      <c r="U5" s="853"/>
    </row>
    <row r="6" spans="1:21" s="408" customFormat="1" ht="45" x14ac:dyDescent="0.25">
      <c r="A6" s="860"/>
      <c r="B6" s="860"/>
      <c r="C6" s="854"/>
      <c r="D6" s="854"/>
      <c r="E6" s="863"/>
      <c r="F6" s="854"/>
      <c r="G6" s="406" t="s">
        <v>111</v>
      </c>
      <c r="H6" s="407" t="s">
        <v>12</v>
      </c>
      <c r="I6" s="406" t="s">
        <v>111</v>
      </c>
      <c r="J6" s="407" t="s">
        <v>12</v>
      </c>
      <c r="K6" s="406" t="s">
        <v>111</v>
      </c>
      <c r="L6" s="407" t="s">
        <v>12</v>
      </c>
      <c r="M6" s="406" t="s">
        <v>111</v>
      </c>
      <c r="N6" s="407" t="s">
        <v>12</v>
      </c>
      <c r="O6" s="406" t="s">
        <v>111</v>
      </c>
      <c r="P6" s="407" t="s">
        <v>12</v>
      </c>
      <c r="Q6" s="860"/>
      <c r="R6" s="860"/>
      <c r="S6" s="860"/>
      <c r="T6" s="860"/>
      <c r="U6" s="854"/>
    </row>
    <row r="7" spans="1:21" ht="123" customHeight="1" x14ac:dyDescent="0.2">
      <c r="A7" s="872" t="s">
        <v>1426</v>
      </c>
      <c r="B7" s="872" t="s">
        <v>116</v>
      </c>
      <c r="C7" s="782" t="s">
        <v>1747</v>
      </c>
      <c r="D7" s="838" t="s">
        <v>2460</v>
      </c>
      <c r="E7" s="597" t="s">
        <v>2466</v>
      </c>
      <c r="F7" s="649" t="s">
        <v>1750</v>
      </c>
      <c r="G7" s="519">
        <v>0.5</v>
      </c>
      <c r="H7" s="416">
        <v>0</v>
      </c>
      <c r="I7" s="519">
        <v>0.5</v>
      </c>
      <c r="J7" s="416">
        <v>0</v>
      </c>
      <c r="K7" s="415"/>
      <c r="L7" s="416"/>
      <c r="M7" s="415"/>
      <c r="N7" s="416"/>
      <c r="O7" s="520">
        <f>+G7+I7+K7+M7</f>
        <v>1</v>
      </c>
      <c r="P7" s="417">
        <v>0</v>
      </c>
      <c r="Q7" s="841" t="s">
        <v>1760</v>
      </c>
      <c r="R7" s="841" t="s">
        <v>1753</v>
      </c>
      <c r="S7" s="841" t="s">
        <v>1755</v>
      </c>
      <c r="T7" s="841" t="s">
        <v>1754</v>
      </c>
      <c r="U7" s="841" t="s">
        <v>1756</v>
      </c>
    </row>
    <row r="8" spans="1:21" ht="123" customHeight="1" x14ac:dyDescent="0.2">
      <c r="A8" s="872"/>
      <c r="B8" s="872"/>
      <c r="C8" s="765"/>
      <c r="D8" s="839"/>
      <c r="E8" s="597" t="s">
        <v>2467</v>
      </c>
      <c r="F8" s="649" t="s">
        <v>1751</v>
      </c>
      <c r="G8" s="519">
        <v>1</v>
      </c>
      <c r="H8" s="416" t="s">
        <v>2480</v>
      </c>
      <c r="I8" s="415"/>
      <c r="J8" s="416"/>
      <c r="K8" s="415"/>
      <c r="L8" s="416"/>
      <c r="M8" s="415"/>
      <c r="N8" s="416"/>
      <c r="O8" s="520">
        <f t="shared" ref="O8:O21" si="0">+G8+I8+K8+M8</f>
        <v>1</v>
      </c>
      <c r="P8" s="417">
        <v>0</v>
      </c>
      <c r="Q8" s="842"/>
      <c r="R8" s="842"/>
      <c r="S8" s="842"/>
      <c r="T8" s="842"/>
      <c r="U8" s="842"/>
    </row>
    <row r="9" spans="1:21" ht="66" customHeight="1" x14ac:dyDescent="0.2">
      <c r="A9" s="872"/>
      <c r="B9" s="872"/>
      <c r="C9" s="765"/>
      <c r="D9" s="839"/>
      <c r="E9" s="597" t="s">
        <v>2468</v>
      </c>
      <c r="F9" s="649" t="s">
        <v>1752</v>
      </c>
      <c r="G9" s="415"/>
      <c r="H9" s="416"/>
      <c r="I9" s="519">
        <v>0.6</v>
      </c>
      <c r="J9" s="416">
        <v>0</v>
      </c>
      <c r="K9" s="519">
        <v>0.4</v>
      </c>
      <c r="L9" s="416">
        <v>0</v>
      </c>
      <c r="M9" s="415"/>
      <c r="N9" s="416"/>
      <c r="O9" s="520">
        <f t="shared" si="0"/>
        <v>1</v>
      </c>
      <c r="P9" s="417">
        <v>0</v>
      </c>
      <c r="Q9" s="842"/>
      <c r="R9" s="842"/>
      <c r="S9" s="842"/>
      <c r="T9" s="842"/>
      <c r="U9" s="842"/>
    </row>
    <row r="10" spans="1:21" ht="66" customHeight="1" x14ac:dyDescent="0.2">
      <c r="A10" s="872"/>
      <c r="B10" s="872"/>
      <c r="C10" s="765"/>
      <c r="D10" s="840"/>
      <c r="E10" s="597" t="s">
        <v>2481</v>
      </c>
      <c r="F10" s="649" t="s">
        <v>2482</v>
      </c>
      <c r="G10" s="415"/>
      <c r="H10" s="416"/>
      <c r="I10" s="519"/>
      <c r="J10" s="416"/>
      <c r="K10" s="519"/>
      <c r="L10" s="416"/>
      <c r="M10" s="415">
        <v>1</v>
      </c>
      <c r="N10" s="416">
        <f>P10</f>
        <v>149520</v>
      </c>
      <c r="O10" s="520">
        <f t="shared" si="0"/>
        <v>1</v>
      </c>
      <c r="P10" s="417">
        <f>'5. ACTIVIDADES ESPECIALES'!D302</f>
        <v>149520</v>
      </c>
      <c r="Q10" s="843"/>
      <c r="R10" s="843"/>
      <c r="S10" s="843"/>
      <c r="T10" s="843"/>
      <c r="U10" s="843"/>
    </row>
    <row r="11" spans="1:21" ht="171" customHeight="1" x14ac:dyDescent="0.2">
      <c r="A11" s="872"/>
      <c r="B11" s="872"/>
      <c r="C11" s="765"/>
      <c r="D11" s="838" t="s">
        <v>2461</v>
      </c>
      <c r="E11" s="597" t="s">
        <v>2469</v>
      </c>
      <c r="F11" s="649" t="s">
        <v>1757</v>
      </c>
      <c r="G11" s="519">
        <v>1</v>
      </c>
      <c r="H11" s="416">
        <v>0</v>
      </c>
      <c r="I11" s="415"/>
      <c r="J11" s="416"/>
      <c r="K11" s="415"/>
      <c r="L11" s="416"/>
      <c r="M11" s="415"/>
      <c r="N11" s="416"/>
      <c r="O11" s="520">
        <f t="shared" si="0"/>
        <v>1</v>
      </c>
      <c r="P11" s="417">
        <v>0</v>
      </c>
      <c r="Q11" s="871" t="s">
        <v>1761</v>
      </c>
      <c r="R11" s="871" t="s">
        <v>1762</v>
      </c>
      <c r="S11" s="873" t="s">
        <v>1749</v>
      </c>
      <c r="T11" s="871" t="s">
        <v>1513</v>
      </c>
      <c r="U11" s="871" t="s">
        <v>1756</v>
      </c>
    </row>
    <row r="12" spans="1:21" ht="79.150000000000006" customHeight="1" x14ac:dyDescent="0.2">
      <c r="A12" s="872"/>
      <c r="B12" s="872"/>
      <c r="C12" s="765"/>
      <c r="D12" s="839"/>
      <c r="E12" s="597" t="s">
        <v>2470</v>
      </c>
      <c r="F12" s="649" t="s">
        <v>1758</v>
      </c>
      <c r="G12" s="519">
        <v>0.5</v>
      </c>
      <c r="H12" s="416">
        <v>0</v>
      </c>
      <c r="I12" s="519">
        <v>0.5</v>
      </c>
      <c r="J12" s="416">
        <v>0</v>
      </c>
      <c r="K12" s="415"/>
      <c r="L12" s="416"/>
      <c r="M12" s="415"/>
      <c r="N12" s="416"/>
      <c r="O12" s="520">
        <f t="shared" si="0"/>
        <v>1</v>
      </c>
      <c r="P12" s="417">
        <v>0</v>
      </c>
      <c r="Q12" s="871"/>
      <c r="R12" s="871"/>
      <c r="S12" s="873"/>
      <c r="T12" s="871"/>
      <c r="U12" s="871"/>
    </row>
    <row r="13" spans="1:21" ht="79.150000000000006" customHeight="1" x14ac:dyDescent="0.2">
      <c r="A13" s="872"/>
      <c r="B13" s="872"/>
      <c r="C13" s="765"/>
      <c r="D13" s="840"/>
      <c r="E13" s="597" t="s">
        <v>2471</v>
      </c>
      <c r="F13" s="649" t="s">
        <v>1759</v>
      </c>
      <c r="G13" s="415"/>
      <c r="H13" s="416"/>
      <c r="I13" s="519">
        <v>0.5</v>
      </c>
      <c r="J13" s="416">
        <v>0</v>
      </c>
      <c r="K13" s="519">
        <v>0.25</v>
      </c>
      <c r="L13" s="416">
        <v>0</v>
      </c>
      <c r="M13" s="519">
        <v>0.25</v>
      </c>
      <c r="N13" s="416">
        <v>0</v>
      </c>
      <c r="O13" s="520">
        <f t="shared" si="0"/>
        <v>1</v>
      </c>
      <c r="P13" s="417">
        <v>0</v>
      </c>
      <c r="Q13" s="871"/>
      <c r="R13" s="871"/>
      <c r="S13" s="873"/>
      <c r="T13" s="871"/>
      <c r="U13" s="871"/>
    </row>
    <row r="14" spans="1:21" ht="84.6" customHeight="1" x14ac:dyDescent="0.2">
      <c r="A14" s="872"/>
      <c r="B14" s="872"/>
      <c r="C14" s="765"/>
      <c r="D14" s="838" t="s">
        <v>2462</v>
      </c>
      <c r="E14" s="597" t="s">
        <v>2472</v>
      </c>
      <c r="F14" s="649" t="s">
        <v>1763</v>
      </c>
      <c r="G14" s="519">
        <v>1</v>
      </c>
      <c r="H14" s="416"/>
      <c r="I14" s="415"/>
      <c r="J14" s="416"/>
      <c r="K14" s="415"/>
      <c r="L14" s="416"/>
      <c r="M14" s="415"/>
      <c r="N14" s="416"/>
      <c r="O14" s="520">
        <f t="shared" si="0"/>
        <v>1</v>
      </c>
      <c r="P14" s="417">
        <v>0</v>
      </c>
      <c r="Q14" s="848" t="s">
        <v>1764</v>
      </c>
      <c r="R14" s="848" t="s">
        <v>1765</v>
      </c>
      <c r="S14" s="850" t="s">
        <v>1766</v>
      </c>
      <c r="T14" s="848" t="s">
        <v>1767</v>
      </c>
      <c r="U14" s="848" t="s">
        <v>1756</v>
      </c>
    </row>
    <row r="15" spans="1:21" ht="166.9" customHeight="1" x14ac:dyDescent="0.2">
      <c r="A15" s="872"/>
      <c r="B15" s="872"/>
      <c r="C15" s="766"/>
      <c r="D15" s="840"/>
      <c r="E15" s="597" t="s">
        <v>2473</v>
      </c>
      <c r="F15" s="649" t="s">
        <v>2484</v>
      </c>
      <c r="G15" s="519"/>
      <c r="H15" s="416"/>
      <c r="I15" s="521">
        <v>1</v>
      </c>
      <c r="J15" s="416">
        <v>0</v>
      </c>
      <c r="K15" s="521">
        <v>1</v>
      </c>
      <c r="L15" s="416">
        <v>0</v>
      </c>
      <c r="M15" s="521">
        <v>1</v>
      </c>
      <c r="N15" s="416">
        <v>0</v>
      </c>
      <c r="O15" s="522">
        <f t="shared" si="0"/>
        <v>3</v>
      </c>
      <c r="P15" s="417">
        <v>0</v>
      </c>
      <c r="Q15" s="849"/>
      <c r="R15" s="849"/>
      <c r="S15" s="851"/>
      <c r="T15" s="849"/>
      <c r="U15" s="849"/>
    </row>
    <row r="16" spans="1:21" ht="117" customHeight="1" x14ac:dyDescent="0.2">
      <c r="A16" s="872"/>
      <c r="B16" s="872"/>
      <c r="C16" s="844" t="s">
        <v>1748</v>
      </c>
      <c r="D16" s="782" t="s">
        <v>2463</v>
      </c>
      <c r="E16" s="597" t="s">
        <v>2474</v>
      </c>
      <c r="F16" s="649" t="s">
        <v>1768</v>
      </c>
      <c r="G16" s="519">
        <v>1</v>
      </c>
      <c r="H16" s="416">
        <v>0</v>
      </c>
      <c r="I16" s="415"/>
      <c r="J16" s="416"/>
      <c r="K16" s="415"/>
      <c r="L16" s="416"/>
      <c r="M16" s="415"/>
      <c r="N16" s="416"/>
      <c r="O16" s="520">
        <f t="shared" si="0"/>
        <v>1</v>
      </c>
      <c r="P16" s="417">
        <v>0</v>
      </c>
      <c r="Q16" s="868" t="s">
        <v>1779</v>
      </c>
      <c r="R16" s="868" t="s">
        <v>1778</v>
      </c>
      <c r="S16" s="869" t="s">
        <v>1770</v>
      </c>
      <c r="T16" s="868" t="s">
        <v>1521</v>
      </c>
      <c r="U16" s="868" t="s">
        <v>1771</v>
      </c>
    </row>
    <row r="17" spans="1:21" ht="66" customHeight="1" x14ac:dyDescent="0.2">
      <c r="A17" s="872"/>
      <c r="B17" s="872"/>
      <c r="C17" s="845"/>
      <c r="D17" s="766"/>
      <c r="E17" s="597" t="s">
        <v>2475</v>
      </c>
      <c r="F17" s="649" t="s">
        <v>1769</v>
      </c>
      <c r="G17" s="519">
        <v>0.25</v>
      </c>
      <c r="H17" s="416">
        <v>0</v>
      </c>
      <c r="I17" s="519">
        <v>0.25</v>
      </c>
      <c r="J17" s="416">
        <v>0</v>
      </c>
      <c r="K17" s="519">
        <v>0.25</v>
      </c>
      <c r="L17" s="416">
        <v>0</v>
      </c>
      <c r="M17" s="519">
        <v>0.25</v>
      </c>
      <c r="N17" s="416">
        <v>0</v>
      </c>
      <c r="O17" s="520">
        <f t="shared" si="0"/>
        <v>1</v>
      </c>
      <c r="P17" s="417">
        <v>0</v>
      </c>
      <c r="Q17" s="849"/>
      <c r="R17" s="849"/>
      <c r="S17" s="870"/>
      <c r="T17" s="849"/>
      <c r="U17" s="849"/>
    </row>
    <row r="18" spans="1:21" ht="87.6" customHeight="1" x14ac:dyDescent="0.2">
      <c r="A18" s="872"/>
      <c r="B18" s="872"/>
      <c r="C18" s="845"/>
      <c r="D18" s="782" t="s">
        <v>2464</v>
      </c>
      <c r="E18" s="597" t="s">
        <v>2476</v>
      </c>
      <c r="F18" s="649" t="s">
        <v>1772</v>
      </c>
      <c r="G18" s="415"/>
      <c r="H18" s="416"/>
      <c r="I18" s="415">
        <v>2</v>
      </c>
      <c r="J18" s="416"/>
      <c r="K18" s="415">
        <v>4</v>
      </c>
      <c r="L18" s="416"/>
      <c r="M18" s="415"/>
      <c r="N18" s="416"/>
      <c r="O18" s="522">
        <f t="shared" si="0"/>
        <v>6</v>
      </c>
      <c r="P18" s="417"/>
      <c r="Q18" s="868" t="s">
        <v>1506</v>
      </c>
      <c r="R18" s="868" t="s">
        <v>1504</v>
      </c>
      <c r="S18" s="869" t="s">
        <v>1780</v>
      </c>
      <c r="T18" s="868" t="s">
        <v>1777</v>
      </c>
      <c r="U18" s="868" t="s">
        <v>1771</v>
      </c>
    </row>
    <row r="19" spans="1:21" ht="87.6" customHeight="1" x14ac:dyDescent="0.2">
      <c r="A19" s="872"/>
      <c r="B19" s="872"/>
      <c r="C19" s="845"/>
      <c r="D19" s="766"/>
      <c r="E19" s="597" t="s">
        <v>2477</v>
      </c>
      <c r="F19" s="649" t="s">
        <v>1773</v>
      </c>
      <c r="G19" s="415">
        <v>1</v>
      </c>
      <c r="H19" s="416">
        <v>0</v>
      </c>
      <c r="I19" s="415">
        <v>1</v>
      </c>
      <c r="J19" s="416">
        <v>0</v>
      </c>
      <c r="K19" s="415">
        <v>1</v>
      </c>
      <c r="L19" s="416">
        <v>0</v>
      </c>
      <c r="M19" s="415">
        <v>1</v>
      </c>
      <c r="N19" s="416">
        <v>0</v>
      </c>
      <c r="O19" s="522">
        <f t="shared" si="0"/>
        <v>4</v>
      </c>
      <c r="P19" s="417">
        <v>0</v>
      </c>
      <c r="Q19" s="849"/>
      <c r="R19" s="849"/>
      <c r="S19" s="870"/>
      <c r="T19" s="849"/>
      <c r="U19" s="849"/>
    </row>
    <row r="20" spans="1:21" ht="69.599999999999994" customHeight="1" x14ac:dyDescent="0.2">
      <c r="A20" s="872"/>
      <c r="B20" s="872"/>
      <c r="C20" s="845"/>
      <c r="D20" s="847" t="s">
        <v>2465</v>
      </c>
      <c r="E20" s="597" t="s">
        <v>2478</v>
      </c>
      <c r="F20" s="649" t="s">
        <v>1774</v>
      </c>
      <c r="G20" s="415"/>
      <c r="H20" s="416"/>
      <c r="I20" s="519">
        <v>1</v>
      </c>
      <c r="J20" s="416"/>
      <c r="K20" s="415"/>
      <c r="L20" s="416"/>
      <c r="M20" s="415"/>
      <c r="N20" s="416"/>
      <c r="O20" s="522">
        <f t="shared" si="0"/>
        <v>1</v>
      </c>
      <c r="P20" s="417">
        <v>0</v>
      </c>
      <c r="Q20" s="868" t="s">
        <v>1515</v>
      </c>
      <c r="R20" s="868" t="s">
        <v>1781</v>
      </c>
      <c r="S20" s="874" t="s">
        <v>1776</v>
      </c>
      <c r="T20" s="868" t="s">
        <v>1777</v>
      </c>
      <c r="U20" s="868" t="s">
        <v>1771</v>
      </c>
    </row>
    <row r="21" spans="1:21" ht="91.9" customHeight="1" x14ac:dyDescent="0.2">
      <c r="A21" s="872"/>
      <c r="B21" s="872"/>
      <c r="C21" s="846"/>
      <c r="D21" s="847"/>
      <c r="E21" s="597" t="s">
        <v>2479</v>
      </c>
      <c r="F21" s="649" t="s">
        <v>1775</v>
      </c>
      <c r="G21" s="415"/>
      <c r="H21" s="416"/>
      <c r="I21" s="415">
        <v>1</v>
      </c>
      <c r="J21" s="416"/>
      <c r="K21" s="415">
        <v>1</v>
      </c>
      <c r="L21" s="416"/>
      <c r="M21" s="415">
        <v>1</v>
      </c>
      <c r="N21" s="416"/>
      <c r="O21" s="522">
        <f t="shared" si="0"/>
        <v>3</v>
      </c>
      <c r="P21" s="417">
        <v>0</v>
      </c>
      <c r="Q21" s="849"/>
      <c r="R21" s="849"/>
      <c r="S21" s="851"/>
      <c r="T21" s="849"/>
      <c r="U21" s="849"/>
    </row>
    <row r="22" spans="1:21" s="414" customFormat="1" ht="15" x14ac:dyDescent="0.2">
      <c r="A22" s="409"/>
      <c r="B22" s="410"/>
      <c r="C22" s="409" t="s">
        <v>117</v>
      </c>
      <c r="D22" s="410"/>
      <c r="E22" s="410"/>
      <c r="F22" s="411"/>
      <c r="G22" s="412">
        <f t="shared" ref="G22:O22" si="1">SUM(G7:G20)</f>
        <v>6.25</v>
      </c>
      <c r="H22" s="413">
        <f t="shared" si="1"/>
        <v>0</v>
      </c>
      <c r="I22" s="412">
        <f>SUM(I7:I21)</f>
        <v>8.35</v>
      </c>
      <c r="J22" s="413">
        <f t="shared" si="1"/>
        <v>0</v>
      </c>
      <c r="K22" s="412">
        <f>SUM(K7:K21)</f>
        <v>7.9</v>
      </c>
      <c r="L22" s="413">
        <f t="shared" si="1"/>
        <v>0</v>
      </c>
      <c r="M22" s="412">
        <f t="shared" si="1"/>
        <v>3.5</v>
      </c>
      <c r="N22" s="413">
        <f t="shared" si="1"/>
        <v>149520</v>
      </c>
      <c r="O22" s="413">
        <f t="shared" si="1"/>
        <v>24</v>
      </c>
      <c r="P22" s="413">
        <f>SUM(P7:P21)</f>
        <v>149520</v>
      </c>
      <c r="Q22" s="412"/>
      <c r="R22" s="412"/>
      <c r="S22" s="412"/>
      <c r="T22" s="412"/>
      <c r="U22" s="412"/>
    </row>
    <row r="23" spans="1:21" x14ac:dyDescent="0.2">
      <c r="H23" s="401"/>
      <c r="J23" s="401"/>
      <c r="L23" s="401"/>
      <c r="N23" s="401"/>
      <c r="P23" s="401"/>
    </row>
    <row r="24" spans="1:21" x14ac:dyDescent="0.2">
      <c r="H24" s="401"/>
      <c r="J24" s="401"/>
      <c r="L24" s="401"/>
      <c r="N24" s="401"/>
      <c r="P24" s="401"/>
    </row>
    <row r="25" spans="1:21" x14ac:dyDescent="0.2">
      <c r="H25" s="401"/>
      <c r="J25" s="401"/>
      <c r="L25" s="401"/>
      <c r="N25" s="401"/>
      <c r="P25" s="401"/>
    </row>
    <row r="26" spans="1:21" x14ac:dyDescent="0.2">
      <c r="H26" s="401"/>
      <c r="J26" s="401"/>
      <c r="L26" s="401"/>
      <c r="N26" s="401"/>
      <c r="P26" s="401"/>
    </row>
    <row r="27" spans="1:21" x14ac:dyDescent="0.2">
      <c r="H27" s="401"/>
      <c r="J27" s="401"/>
      <c r="L27" s="401"/>
      <c r="N27" s="401"/>
      <c r="P27" s="401"/>
    </row>
    <row r="28" spans="1:21" x14ac:dyDescent="0.2">
      <c r="H28" s="401"/>
      <c r="J28" s="401"/>
      <c r="L28" s="401"/>
      <c r="N28" s="401"/>
      <c r="P28" s="401"/>
    </row>
    <row r="29" spans="1:21" x14ac:dyDescent="0.2">
      <c r="H29" s="401"/>
      <c r="J29" s="401"/>
      <c r="L29" s="401"/>
      <c r="N29" s="401"/>
      <c r="P29" s="401"/>
    </row>
    <row r="30" spans="1:21" x14ac:dyDescent="0.2">
      <c r="H30" s="401"/>
      <c r="J30" s="401"/>
      <c r="L30" s="401"/>
      <c r="N30" s="401"/>
      <c r="P30" s="401"/>
    </row>
    <row r="31" spans="1:21" x14ac:dyDescent="0.2">
      <c r="H31" s="401"/>
      <c r="J31" s="401"/>
      <c r="L31" s="401"/>
      <c r="N31" s="401"/>
      <c r="P31" s="401"/>
    </row>
    <row r="32" spans="1:21" x14ac:dyDescent="0.2">
      <c r="H32" s="401"/>
      <c r="J32" s="401"/>
      <c r="L32" s="401"/>
      <c r="N32" s="401"/>
      <c r="P32" s="401"/>
    </row>
    <row r="33" spans="8:16" x14ac:dyDescent="0.2">
      <c r="H33" s="401"/>
      <c r="J33" s="401"/>
      <c r="L33" s="401"/>
      <c r="N33" s="401"/>
      <c r="P33" s="401"/>
    </row>
    <row r="34" spans="8:16" x14ac:dyDescent="0.2">
      <c r="H34" s="401"/>
      <c r="J34" s="401"/>
      <c r="L34" s="401"/>
      <c r="N34" s="401"/>
      <c r="P34" s="401"/>
    </row>
    <row r="35" spans="8:16" x14ac:dyDescent="0.2">
      <c r="H35" s="401"/>
      <c r="J35" s="401"/>
      <c r="L35" s="401"/>
      <c r="N35" s="401"/>
      <c r="P35" s="401"/>
    </row>
    <row r="36" spans="8:16" x14ac:dyDescent="0.2">
      <c r="H36" s="401"/>
      <c r="J36" s="401"/>
      <c r="L36" s="401"/>
      <c r="N36" s="401"/>
      <c r="P36" s="401"/>
    </row>
    <row r="37" spans="8:16" x14ac:dyDescent="0.2">
      <c r="H37" s="401"/>
      <c r="J37" s="401"/>
      <c r="L37" s="401"/>
      <c r="N37" s="401"/>
      <c r="P37" s="401"/>
    </row>
    <row r="38" spans="8:16" x14ac:dyDescent="0.2">
      <c r="H38" s="401"/>
      <c r="J38" s="401"/>
      <c r="L38" s="401"/>
      <c r="N38" s="401"/>
      <c r="P38" s="401"/>
    </row>
    <row r="39" spans="8:16" x14ac:dyDescent="0.2">
      <c r="H39" s="401"/>
      <c r="J39" s="401"/>
      <c r="L39" s="401"/>
      <c r="N39" s="401"/>
      <c r="P39" s="401"/>
    </row>
    <row r="40" spans="8:16" x14ac:dyDescent="0.2">
      <c r="H40" s="401"/>
      <c r="J40" s="401"/>
      <c r="L40" s="401"/>
      <c r="N40" s="401"/>
      <c r="P40" s="401"/>
    </row>
    <row r="41" spans="8:16" x14ac:dyDescent="0.2">
      <c r="H41" s="401"/>
      <c r="J41" s="401"/>
      <c r="L41" s="401"/>
      <c r="N41" s="401"/>
      <c r="P41" s="401"/>
    </row>
    <row r="42" spans="8:16" x14ac:dyDescent="0.2">
      <c r="H42" s="401"/>
      <c r="J42" s="401"/>
      <c r="L42" s="401"/>
      <c r="N42" s="401"/>
      <c r="P42" s="401"/>
    </row>
    <row r="43" spans="8:16" x14ac:dyDescent="0.2">
      <c r="H43" s="401"/>
      <c r="J43" s="401"/>
      <c r="L43" s="401"/>
      <c r="N43" s="401"/>
      <c r="P43" s="401"/>
    </row>
    <row r="44" spans="8:16" x14ac:dyDescent="0.2">
      <c r="H44" s="401"/>
      <c r="J44" s="401"/>
      <c r="L44" s="401"/>
      <c r="N44" s="401"/>
      <c r="P44" s="401"/>
    </row>
    <row r="45" spans="8:16" x14ac:dyDescent="0.2">
      <c r="H45" s="401"/>
      <c r="J45" s="401"/>
      <c r="L45" s="401"/>
      <c r="N45" s="401"/>
      <c r="P45" s="401"/>
    </row>
    <row r="46" spans="8:16" x14ac:dyDescent="0.2">
      <c r="H46" s="401"/>
      <c r="J46" s="401"/>
      <c r="L46" s="401"/>
      <c r="N46" s="401"/>
      <c r="P46" s="401"/>
    </row>
    <row r="47" spans="8:16" x14ac:dyDescent="0.2">
      <c r="H47" s="401"/>
      <c r="J47" s="401"/>
      <c r="L47" s="401"/>
      <c r="N47" s="401"/>
      <c r="P47" s="401"/>
    </row>
    <row r="48" spans="8:16" x14ac:dyDescent="0.2">
      <c r="H48" s="401"/>
      <c r="J48" s="401"/>
      <c r="L48" s="401"/>
      <c r="N48" s="401"/>
      <c r="P48" s="401"/>
    </row>
    <row r="49" spans="8:16" x14ac:dyDescent="0.2">
      <c r="H49" s="401"/>
      <c r="J49" s="401"/>
      <c r="L49" s="401"/>
      <c r="N49" s="401"/>
      <c r="P49" s="401"/>
    </row>
    <row r="50" spans="8:16" x14ac:dyDescent="0.2">
      <c r="H50" s="401"/>
      <c r="J50" s="401"/>
      <c r="L50" s="401"/>
      <c r="N50" s="401"/>
      <c r="P50" s="401"/>
    </row>
    <row r="51" spans="8:16" x14ac:dyDescent="0.2">
      <c r="H51" s="401"/>
      <c r="J51" s="401"/>
      <c r="L51" s="401"/>
      <c r="N51" s="401"/>
      <c r="P51" s="401"/>
    </row>
    <row r="52" spans="8:16" x14ac:dyDescent="0.2">
      <c r="H52" s="401"/>
      <c r="J52" s="401"/>
      <c r="L52" s="401"/>
      <c r="N52" s="401"/>
      <c r="P52" s="401"/>
    </row>
    <row r="53" spans="8:16" x14ac:dyDescent="0.2">
      <c r="H53" s="401"/>
      <c r="J53" s="401"/>
      <c r="L53" s="401"/>
      <c r="N53" s="401"/>
      <c r="P53" s="401"/>
    </row>
    <row r="54" spans="8:16" x14ac:dyDescent="0.2">
      <c r="H54" s="401"/>
      <c r="J54" s="401"/>
      <c r="L54" s="401"/>
      <c r="N54" s="401"/>
      <c r="P54" s="401"/>
    </row>
    <row r="55" spans="8:16" x14ac:dyDescent="0.2">
      <c r="H55" s="401"/>
      <c r="J55" s="401"/>
      <c r="L55" s="401"/>
      <c r="N55" s="401"/>
      <c r="P55" s="401"/>
    </row>
    <row r="56" spans="8:16" x14ac:dyDescent="0.2">
      <c r="H56" s="401"/>
      <c r="J56" s="401"/>
      <c r="L56" s="401"/>
      <c r="N56" s="401"/>
      <c r="P56" s="401"/>
    </row>
    <row r="57" spans="8:16" x14ac:dyDescent="0.2">
      <c r="H57" s="401"/>
      <c r="J57" s="401"/>
      <c r="L57" s="401"/>
      <c r="N57" s="401"/>
      <c r="P57" s="401"/>
    </row>
    <row r="58" spans="8:16" x14ac:dyDescent="0.2">
      <c r="H58" s="401"/>
      <c r="J58" s="401"/>
      <c r="L58" s="401"/>
      <c r="N58" s="401"/>
      <c r="P58" s="401"/>
    </row>
    <row r="59" spans="8:16" x14ac:dyDescent="0.2">
      <c r="H59" s="401"/>
      <c r="J59" s="401"/>
      <c r="L59" s="401"/>
      <c r="N59" s="401"/>
      <c r="P59" s="401"/>
    </row>
    <row r="60" spans="8:16" x14ac:dyDescent="0.2">
      <c r="H60" s="401"/>
      <c r="J60" s="401"/>
      <c r="L60" s="401"/>
      <c r="N60" s="401"/>
      <c r="P60" s="401"/>
    </row>
    <row r="61" spans="8:16" x14ac:dyDescent="0.2">
      <c r="H61" s="401"/>
      <c r="J61" s="401"/>
      <c r="L61" s="401"/>
      <c r="N61" s="401"/>
      <c r="P61" s="401"/>
    </row>
    <row r="62" spans="8:16" x14ac:dyDescent="0.2">
      <c r="H62" s="401"/>
      <c r="J62" s="401"/>
      <c r="L62" s="401"/>
      <c r="N62" s="401"/>
      <c r="P62" s="401"/>
    </row>
    <row r="63" spans="8:16" x14ac:dyDescent="0.2">
      <c r="H63" s="401"/>
      <c r="J63" s="401"/>
      <c r="L63" s="401"/>
      <c r="N63" s="401"/>
      <c r="P63" s="401"/>
    </row>
    <row r="64" spans="8:16" x14ac:dyDescent="0.2">
      <c r="H64" s="401"/>
      <c r="J64" s="401"/>
      <c r="L64" s="401"/>
      <c r="N64" s="401"/>
      <c r="P64" s="401"/>
    </row>
    <row r="65" spans="8:16" x14ac:dyDescent="0.2">
      <c r="H65" s="401"/>
      <c r="J65" s="401"/>
      <c r="L65" s="401"/>
      <c r="N65" s="401"/>
      <c r="P65" s="401"/>
    </row>
    <row r="66" spans="8:16" x14ac:dyDescent="0.2">
      <c r="H66" s="401"/>
      <c r="J66" s="401"/>
      <c r="L66" s="401"/>
      <c r="N66" s="401"/>
      <c r="P66" s="401"/>
    </row>
    <row r="67" spans="8:16" x14ac:dyDescent="0.2">
      <c r="H67" s="401"/>
      <c r="J67" s="401"/>
      <c r="L67" s="401"/>
      <c r="N67" s="401"/>
      <c r="P67" s="401"/>
    </row>
    <row r="68" spans="8:16" x14ac:dyDescent="0.2">
      <c r="H68" s="401"/>
      <c r="J68" s="401"/>
      <c r="L68" s="401"/>
      <c r="N68" s="401"/>
      <c r="P68" s="401"/>
    </row>
    <row r="69" spans="8:16" x14ac:dyDescent="0.2">
      <c r="H69" s="401"/>
      <c r="J69" s="401"/>
      <c r="L69" s="401"/>
      <c r="N69" s="401"/>
      <c r="P69" s="401"/>
    </row>
    <row r="70" spans="8:16" x14ac:dyDescent="0.2">
      <c r="H70" s="401"/>
      <c r="J70" s="401"/>
      <c r="L70" s="401"/>
      <c r="N70" s="401"/>
      <c r="P70" s="401"/>
    </row>
    <row r="71" spans="8:16" x14ac:dyDescent="0.2">
      <c r="H71" s="401"/>
      <c r="J71" s="401"/>
      <c r="L71" s="401"/>
      <c r="N71" s="401"/>
      <c r="P71" s="401"/>
    </row>
    <row r="72" spans="8:16" x14ac:dyDescent="0.2">
      <c r="H72" s="401"/>
      <c r="J72" s="401"/>
      <c r="L72" s="401"/>
      <c r="N72" s="401"/>
      <c r="P72" s="401"/>
    </row>
    <row r="73" spans="8:16" x14ac:dyDescent="0.2">
      <c r="H73" s="401"/>
      <c r="J73" s="401"/>
      <c r="L73" s="401"/>
      <c r="N73" s="401"/>
      <c r="P73" s="401"/>
    </row>
    <row r="74" spans="8:16" x14ac:dyDescent="0.2">
      <c r="H74" s="401"/>
      <c r="J74" s="401"/>
      <c r="L74" s="401"/>
      <c r="N74" s="401"/>
      <c r="P74" s="401"/>
    </row>
    <row r="75" spans="8:16" x14ac:dyDescent="0.2">
      <c r="H75" s="401"/>
      <c r="J75" s="401"/>
      <c r="L75" s="401"/>
      <c r="N75" s="401"/>
      <c r="P75" s="401"/>
    </row>
    <row r="76" spans="8:16" x14ac:dyDescent="0.2">
      <c r="H76" s="401"/>
      <c r="J76" s="401"/>
      <c r="L76" s="401"/>
      <c r="N76" s="401"/>
      <c r="P76" s="401"/>
    </row>
    <row r="77" spans="8:16" x14ac:dyDescent="0.2">
      <c r="H77" s="401"/>
      <c r="J77" s="401"/>
      <c r="L77" s="401"/>
      <c r="N77" s="401"/>
      <c r="P77" s="401"/>
    </row>
    <row r="78" spans="8:16" x14ac:dyDescent="0.2">
      <c r="H78" s="401"/>
      <c r="J78" s="401"/>
      <c r="L78" s="401"/>
      <c r="N78" s="401"/>
      <c r="P78" s="401"/>
    </row>
    <row r="79" spans="8:16" x14ac:dyDescent="0.2">
      <c r="H79" s="401"/>
      <c r="J79" s="401"/>
      <c r="L79" s="401"/>
      <c r="N79" s="401"/>
      <c r="P79" s="401"/>
    </row>
    <row r="80" spans="8:16" x14ac:dyDescent="0.2">
      <c r="H80" s="401"/>
      <c r="J80" s="401"/>
      <c r="L80" s="401"/>
      <c r="N80" s="401"/>
      <c r="P80" s="401"/>
    </row>
    <row r="81" spans="8:16" x14ac:dyDescent="0.2">
      <c r="H81" s="401"/>
      <c r="J81" s="401"/>
      <c r="L81" s="401"/>
      <c r="N81" s="401"/>
      <c r="P81" s="401"/>
    </row>
    <row r="82" spans="8:16" x14ac:dyDescent="0.2">
      <c r="H82" s="401"/>
      <c r="J82" s="401"/>
      <c r="L82" s="401"/>
      <c r="N82" s="401"/>
      <c r="P82" s="401"/>
    </row>
    <row r="83" spans="8:16" x14ac:dyDescent="0.2">
      <c r="H83" s="401"/>
      <c r="J83" s="401"/>
      <c r="L83" s="401"/>
      <c r="N83" s="401"/>
      <c r="P83" s="401"/>
    </row>
    <row r="84" spans="8:16" x14ac:dyDescent="0.2">
      <c r="H84" s="401"/>
      <c r="J84" s="401"/>
      <c r="L84" s="401"/>
      <c r="N84" s="401"/>
      <c r="P84" s="401"/>
    </row>
    <row r="85" spans="8:16" x14ac:dyDescent="0.2">
      <c r="H85" s="401"/>
      <c r="J85" s="401"/>
      <c r="L85" s="401"/>
      <c r="N85" s="401"/>
      <c r="P85" s="401"/>
    </row>
    <row r="86" spans="8:16" x14ac:dyDescent="0.2">
      <c r="H86" s="401"/>
      <c r="J86" s="401"/>
      <c r="L86" s="401"/>
      <c r="N86" s="401"/>
      <c r="P86" s="401"/>
    </row>
    <row r="87" spans="8:16" x14ac:dyDescent="0.2">
      <c r="H87" s="401"/>
      <c r="J87" s="401"/>
      <c r="L87" s="401"/>
      <c r="N87" s="401"/>
      <c r="P87" s="401"/>
    </row>
    <row r="88" spans="8:16" x14ac:dyDescent="0.2">
      <c r="H88" s="401"/>
      <c r="J88" s="401"/>
      <c r="L88" s="401"/>
      <c r="N88" s="401"/>
      <c r="P88" s="401"/>
    </row>
    <row r="89" spans="8:16" x14ac:dyDescent="0.2">
      <c r="H89" s="401"/>
      <c r="J89" s="401"/>
      <c r="L89" s="401"/>
      <c r="N89" s="401"/>
      <c r="P89" s="401"/>
    </row>
    <row r="90" spans="8:16" x14ac:dyDescent="0.2">
      <c r="H90" s="401"/>
      <c r="J90" s="401"/>
      <c r="L90" s="401"/>
      <c r="N90" s="401"/>
      <c r="P90" s="401"/>
    </row>
    <row r="91" spans="8:16" x14ac:dyDescent="0.2">
      <c r="H91" s="401"/>
      <c r="J91" s="401"/>
      <c r="L91" s="401"/>
      <c r="N91" s="401"/>
      <c r="P91" s="401"/>
    </row>
    <row r="92" spans="8:16" x14ac:dyDescent="0.2">
      <c r="H92" s="401"/>
      <c r="J92" s="401"/>
      <c r="L92" s="401"/>
      <c r="N92" s="401"/>
      <c r="P92" s="401"/>
    </row>
    <row r="93" spans="8:16" x14ac:dyDescent="0.2">
      <c r="H93" s="401"/>
      <c r="J93" s="401"/>
      <c r="L93" s="401"/>
      <c r="N93" s="401"/>
      <c r="P93" s="401"/>
    </row>
    <row r="94" spans="8:16" x14ac:dyDescent="0.2">
      <c r="H94" s="401"/>
      <c r="J94" s="401"/>
      <c r="L94" s="401"/>
      <c r="N94" s="401"/>
      <c r="P94" s="401"/>
    </row>
    <row r="95" spans="8:16" x14ac:dyDescent="0.2">
      <c r="H95" s="401"/>
      <c r="J95" s="401"/>
      <c r="L95" s="401"/>
      <c r="N95" s="401"/>
      <c r="P95" s="401"/>
    </row>
    <row r="96" spans="8:16" x14ac:dyDescent="0.2">
      <c r="H96" s="401"/>
      <c r="J96" s="401"/>
      <c r="L96" s="401"/>
      <c r="N96" s="401"/>
      <c r="P96" s="401"/>
    </row>
    <row r="97" spans="8:16" x14ac:dyDescent="0.2">
      <c r="H97" s="401"/>
      <c r="J97" s="401"/>
      <c r="L97" s="401"/>
      <c r="N97" s="401"/>
      <c r="P97" s="401"/>
    </row>
    <row r="98" spans="8:16" x14ac:dyDescent="0.2">
      <c r="H98" s="401"/>
      <c r="J98" s="401"/>
      <c r="L98" s="401"/>
      <c r="N98" s="401"/>
      <c r="P98" s="401"/>
    </row>
    <row r="99" spans="8:16" x14ac:dyDescent="0.2">
      <c r="H99" s="401"/>
      <c r="J99" s="401"/>
      <c r="L99" s="401"/>
      <c r="N99" s="401"/>
      <c r="P99" s="401"/>
    </row>
    <row r="100" spans="8:16" x14ac:dyDescent="0.2">
      <c r="H100" s="401"/>
      <c r="J100" s="401"/>
      <c r="L100" s="401"/>
      <c r="N100" s="401"/>
      <c r="P100" s="401"/>
    </row>
    <row r="101" spans="8:16" x14ac:dyDescent="0.2">
      <c r="H101" s="401"/>
      <c r="J101" s="401"/>
      <c r="L101" s="401"/>
      <c r="N101" s="401"/>
      <c r="P101" s="401"/>
    </row>
    <row r="102" spans="8:16" x14ac:dyDescent="0.2">
      <c r="H102" s="401"/>
      <c r="J102" s="401"/>
      <c r="L102" s="401"/>
      <c r="N102" s="401"/>
      <c r="P102" s="401"/>
    </row>
    <row r="103" spans="8:16" x14ac:dyDescent="0.2">
      <c r="H103" s="401"/>
      <c r="J103" s="401"/>
      <c r="L103" s="401"/>
      <c r="N103" s="401"/>
      <c r="P103" s="401"/>
    </row>
    <row r="104" spans="8:16" x14ac:dyDescent="0.2">
      <c r="H104" s="401"/>
      <c r="J104" s="401"/>
      <c r="L104" s="401"/>
      <c r="N104" s="401"/>
      <c r="P104" s="401"/>
    </row>
    <row r="105" spans="8:16" x14ac:dyDescent="0.2">
      <c r="H105" s="401"/>
      <c r="J105" s="401"/>
      <c r="L105" s="401"/>
      <c r="N105" s="401"/>
      <c r="P105" s="401"/>
    </row>
    <row r="106" spans="8:16" x14ac:dyDescent="0.2">
      <c r="H106" s="401"/>
      <c r="J106" s="401"/>
      <c r="L106" s="401"/>
      <c r="N106" s="401"/>
      <c r="P106" s="401"/>
    </row>
    <row r="107" spans="8:16" x14ac:dyDescent="0.2">
      <c r="H107" s="401"/>
      <c r="J107" s="401"/>
      <c r="L107" s="401"/>
      <c r="N107" s="401"/>
      <c r="P107" s="401"/>
    </row>
    <row r="108" spans="8:16" x14ac:dyDescent="0.2">
      <c r="H108" s="401"/>
      <c r="J108" s="401"/>
      <c r="L108" s="401"/>
      <c r="N108" s="401"/>
      <c r="P108" s="401"/>
    </row>
    <row r="109" spans="8:16" x14ac:dyDescent="0.2">
      <c r="H109" s="401"/>
      <c r="J109" s="401"/>
      <c r="L109" s="401"/>
      <c r="N109" s="401"/>
      <c r="P109" s="401"/>
    </row>
    <row r="110" spans="8:16" x14ac:dyDescent="0.2">
      <c r="H110" s="401"/>
      <c r="J110" s="401"/>
      <c r="L110" s="401"/>
      <c r="N110" s="401"/>
      <c r="P110" s="401"/>
    </row>
    <row r="111" spans="8:16" x14ac:dyDescent="0.2">
      <c r="H111" s="401"/>
      <c r="J111" s="401"/>
      <c r="L111" s="401"/>
      <c r="N111" s="401"/>
      <c r="P111" s="401"/>
    </row>
    <row r="112" spans="8:16" x14ac:dyDescent="0.2">
      <c r="H112" s="401"/>
      <c r="J112" s="401"/>
      <c r="L112" s="401"/>
      <c r="N112" s="401"/>
      <c r="P112" s="401"/>
    </row>
    <row r="113" spans="8:16" x14ac:dyDescent="0.2">
      <c r="H113" s="401"/>
      <c r="J113" s="401"/>
      <c r="L113" s="401"/>
      <c r="N113" s="401"/>
      <c r="P113" s="401"/>
    </row>
    <row r="114" spans="8:16" x14ac:dyDescent="0.2">
      <c r="H114" s="401"/>
      <c r="J114" s="401"/>
      <c r="L114" s="401"/>
      <c r="N114" s="401"/>
      <c r="P114" s="401"/>
    </row>
    <row r="115" spans="8:16" x14ac:dyDescent="0.2">
      <c r="H115" s="401"/>
      <c r="J115" s="401"/>
      <c r="L115" s="401"/>
      <c r="N115" s="401"/>
      <c r="P115" s="401"/>
    </row>
    <row r="116" spans="8:16" x14ac:dyDescent="0.2">
      <c r="H116" s="401"/>
      <c r="J116" s="401"/>
      <c r="L116" s="401"/>
      <c r="N116" s="401"/>
      <c r="P116" s="401"/>
    </row>
    <row r="117" spans="8:16" x14ac:dyDescent="0.2">
      <c r="H117" s="401"/>
      <c r="J117" s="401"/>
      <c r="L117" s="401"/>
      <c r="N117" s="401"/>
      <c r="P117" s="401"/>
    </row>
    <row r="118" spans="8:16" x14ac:dyDescent="0.2">
      <c r="H118" s="401"/>
      <c r="J118" s="401"/>
      <c r="L118" s="401"/>
      <c r="N118" s="401"/>
      <c r="P118" s="401"/>
    </row>
    <row r="119" spans="8:16" x14ac:dyDescent="0.2">
      <c r="H119" s="401"/>
      <c r="J119" s="401"/>
      <c r="L119" s="401"/>
      <c r="N119" s="401"/>
      <c r="P119" s="401"/>
    </row>
    <row r="120" spans="8:16" x14ac:dyDescent="0.2">
      <c r="H120" s="401"/>
      <c r="J120" s="401"/>
      <c r="L120" s="401"/>
      <c r="N120" s="401"/>
      <c r="P120" s="401"/>
    </row>
    <row r="121" spans="8:16" x14ac:dyDescent="0.2">
      <c r="H121" s="401"/>
      <c r="J121" s="401"/>
      <c r="L121" s="401"/>
      <c r="N121" s="401"/>
      <c r="P121" s="401"/>
    </row>
    <row r="122" spans="8:16" x14ac:dyDescent="0.2">
      <c r="H122" s="401"/>
      <c r="J122" s="401"/>
      <c r="L122" s="401"/>
      <c r="N122" s="401"/>
      <c r="P122" s="401"/>
    </row>
    <row r="123" spans="8:16" x14ac:dyDescent="0.2">
      <c r="H123" s="401"/>
      <c r="J123" s="401"/>
      <c r="L123" s="401"/>
      <c r="N123" s="401"/>
      <c r="P123" s="401"/>
    </row>
    <row r="124" spans="8:16" x14ac:dyDescent="0.2">
      <c r="H124" s="401"/>
      <c r="J124" s="401"/>
      <c r="L124" s="401"/>
      <c r="N124" s="401"/>
      <c r="P124" s="401"/>
    </row>
    <row r="125" spans="8:16" x14ac:dyDescent="0.2">
      <c r="H125" s="401"/>
      <c r="J125" s="401"/>
      <c r="L125" s="401"/>
      <c r="N125" s="401"/>
      <c r="P125" s="401"/>
    </row>
    <row r="126" spans="8:16" x14ac:dyDescent="0.2">
      <c r="H126" s="401"/>
      <c r="J126" s="401"/>
      <c r="L126" s="401"/>
      <c r="N126" s="401"/>
      <c r="P126" s="401"/>
    </row>
    <row r="127" spans="8:16" x14ac:dyDescent="0.2">
      <c r="H127" s="401"/>
      <c r="J127" s="401"/>
      <c r="L127" s="401"/>
      <c r="N127" s="401"/>
      <c r="P127" s="401"/>
    </row>
    <row r="128" spans="8:16" x14ac:dyDescent="0.2">
      <c r="H128" s="401"/>
      <c r="J128" s="401"/>
      <c r="L128" s="401"/>
      <c r="N128" s="401"/>
      <c r="P128" s="401"/>
    </row>
    <row r="129" spans="8:16" x14ac:dyDescent="0.2">
      <c r="H129" s="401"/>
      <c r="J129" s="401"/>
      <c r="L129" s="401"/>
      <c r="N129" s="401"/>
      <c r="P129" s="401"/>
    </row>
    <row r="130" spans="8:16" x14ac:dyDescent="0.2">
      <c r="H130" s="401"/>
      <c r="J130" s="401"/>
      <c r="L130" s="401"/>
      <c r="N130" s="401"/>
      <c r="P130" s="401"/>
    </row>
    <row r="131" spans="8:16" x14ac:dyDescent="0.2">
      <c r="H131" s="401"/>
      <c r="J131" s="401"/>
      <c r="L131" s="401"/>
      <c r="N131" s="401"/>
      <c r="P131" s="401"/>
    </row>
    <row r="132" spans="8:16" x14ac:dyDescent="0.2">
      <c r="H132" s="401"/>
      <c r="J132" s="401"/>
      <c r="L132" s="401"/>
      <c r="N132" s="401"/>
      <c r="P132" s="401"/>
    </row>
    <row r="133" spans="8:16" x14ac:dyDescent="0.2">
      <c r="H133" s="401"/>
      <c r="J133" s="401"/>
      <c r="L133" s="401"/>
      <c r="N133" s="401"/>
      <c r="P133" s="401"/>
    </row>
    <row r="134" spans="8:16" x14ac:dyDescent="0.2">
      <c r="H134" s="401"/>
      <c r="J134" s="401"/>
      <c r="L134" s="401"/>
      <c r="N134" s="401"/>
      <c r="P134" s="401"/>
    </row>
    <row r="135" spans="8:16" x14ac:dyDescent="0.2">
      <c r="H135" s="401"/>
      <c r="J135" s="401"/>
      <c r="L135" s="401"/>
      <c r="N135" s="401"/>
      <c r="P135" s="401"/>
    </row>
    <row r="136" spans="8:16" x14ac:dyDescent="0.2">
      <c r="H136" s="401"/>
      <c r="J136" s="401"/>
      <c r="L136" s="401"/>
      <c r="N136" s="401"/>
      <c r="P136" s="401"/>
    </row>
    <row r="137" spans="8:16" x14ac:dyDescent="0.2">
      <c r="H137" s="401"/>
      <c r="J137" s="401"/>
      <c r="L137" s="401"/>
      <c r="N137" s="401"/>
      <c r="P137" s="401"/>
    </row>
    <row r="138" spans="8:16" x14ac:dyDescent="0.2">
      <c r="H138" s="401"/>
      <c r="J138" s="401"/>
      <c r="L138" s="401"/>
      <c r="N138" s="401"/>
      <c r="P138" s="401"/>
    </row>
    <row r="139" spans="8:16" x14ac:dyDescent="0.2">
      <c r="H139" s="401"/>
      <c r="J139" s="401"/>
      <c r="L139" s="401"/>
      <c r="N139" s="401"/>
      <c r="P139" s="401"/>
    </row>
    <row r="140" spans="8:16" x14ac:dyDescent="0.2">
      <c r="H140" s="401"/>
      <c r="J140" s="401"/>
      <c r="L140" s="401"/>
      <c r="N140" s="401"/>
      <c r="P140" s="401"/>
    </row>
    <row r="141" spans="8:16" x14ac:dyDescent="0.2">
      <c r="H141" s="401"/>
      <c r="J141" s="401"/>
      <c r="L141" s="401"/>
      <c r="N141" s="401"/>
      <c r="P141" s="401"/>
    </row>
    <row r="142" spans="8:16" x14ac:dyDescent="0.2">
      <c r="H142" s="401"/>
      <c r="J142" s="401"/>
      <c r="L142" s="401"/>
      <c r="N142" s="401"/>
      <c r="P142" s="401"/>
    </row>
    <row r="143" spans="8:16" x14ac:dyDescent="0.2">
      <c r="H143" s="401"/>
      <c r="J143" s="401"/>
      <c r="L143" s="401"/>
      <c r="N143" s="401"/>
      <c r="P143" s="401"/>
    </row>
    <row r="144" spans="8:16" x14ac:dyDescent="0.2">
      <c r="H144" s="401"/>
      <c r="J144" s="401"/>
      <c r="L144" s="401"/>
      <c r="N144" s="401"/>
      <c r="P144" s="401"/>
    </row>
    <row r="145" spans="8:16" x14ac:dyDescent="0.2">
      <c r="H145" s="401"/>
      <c r="J145" s="401"/>
      <c r="L145" s="401"/>
      <c r="N145" s="401"/>
      <c r="P145" s="401"/>
    </row>
    <row r="146" spans="8:16" x14ac:dyDescent="0.2">
      <c r="H146" s="401"/>
      <c r="J146" s="401"/>
      <c r="L146" s="401"/>
      <c r="N146" s="401"/>
      <c r="P146" s="401"/>
    </row>
    <row r="147" spans="8:16" x14ac:dyDescent="0.2">
      <c r="H147" s="401"/>
      <c r="J147" s="401"/>
      <c r="L147" s="401"/>
      <c r="N147" s="401"/>
      <c r="P147" s="401"/>
    </row>
    <row r="148" spans="8:16" x14ac:dyDescent="0.2">
      <c r="H148" s="401"/>
      <c r="J148" s="401"/>
      <c r="L148" s="401"/>
      <c r="N148" s="401"/>
      <c r="P148" s="401"/>
    </row>
    <row r="149" spans="8:16" x14ac:dyDescent="0.2">
      <c r="H149" s="401"/>
      <c r="J149" s="401"/>
      <c r="L149" s="401"/>
      <c r="N149" s="401"/>
      <c r="P149" s="401"/>
    </row>
    <row r="150" spans="8:16" x14ac:dyDescent="0.2">
      <c r="H150" s="401"/>
      <c r="J150" s="401"/>
      <c r="L150" s="401"/>
      <c r="N150" s="401"/>
      <c r="P150" s="401"/>
    </row>
    <row r="151" spans="8:16" x14ac:dyDescent="0.2">
      <c r="H151" s="401"/>
      <c r="J151" s="401"/>
      <c r="L151" s="401"/>
      <c r="N151" s="401"/>
      <c r="P151" s="401"/>
    </row>
    <row r="152" spans="8:16" x14ac:dyDescent="0.2">
      <c r="H152" s="401"/>
      <c r="J152" s="401"/>
      <c r="L152" s="401"/>
      <c r="N152" s="401"/>
      <c r="P152" s="401"/>
    </row>
    <row r="153" spans="8:16" x14ac:dyDescent="0.2">
      <c r="H153" s="401"/>
      <c r="J153" s="401"/>
      <c r="L153" s="401"/>
      <c r="N153" s="401"/>
      <c r="P153" s="401"/>
    </row>
    <row r="154" spans="8:16" x14ac:dyDescent="0.2">
      <c r="H154" s="401"/>
      <c r="J154" s="401"/>
      <c r="L154" s="401"/>
      <c r="N154" s="401"/>
      <c r="P154" s="401"/>
    </row>
    <row r="155" spans="8:16" x14ac:dyDescent="0.2">
      <c r="H155" s="401"/>
      <c r="J155" s="401"/>
      <c r="L155" s="401"/>
      <c r="N155" s="401"/>
      <c r="P155" s="401"/>
    </row>
    <row r="156" spans="8:16" x14ac:dyDescent="0.2">
      <c r="H156" s="401"/>
      <c r="J156" s="401"/>
      <c r="L156" s="401"/>
      <c r="N156" s="401"/>
      <c r="P156" s="401"/>
    </row>
    <row r="157" spans="8:16" x14ac:dyDescent="0.2">
      <c r="H157" s="401"/>
      <c r="J157" s="401"/>
      <c r="L157" s="401"/>
      <c r="N157" s="401"/>
      <c r="P157" s="401"/>
    </row>
    <row r="158" spans="8:16" x14ac:dyDescent="0.2">
      <c r="H158" s="401"/>
      <c r="J158" s="401"/>
      <c r="L158" s="401"/>
      <c r="N158" s="401"/>
      <c r="P158" s="401"/>
    </row>
    <row r="159" spans="8:16" x14ac:dyDescent="0.2">
      <c r="H159" s="401"/>
      <c r="J159" s="401"/>
      <c r="L159" s="401"/>
      <c r="N159" s="401"/>
      <c r="P159" s="401"/>
    </row>
    <row r="160" spans="8:16" x14ac:dyDescent="0.2">
      <c r="H160" s="401"/>
      <c r="J160" s="401"/>
      <c r="L160" s="401"/>
      <c r="N160" s="401"/>
      <c r="P160" s="401"/>
    </row>
    <row r="161" spans="8:16" x14ac:dyDescent="0.2">
      <c r="H161" s="401"/>
      <c r="J161" s="401"/>
      <c r="L161" s="401"/>
      <c r="N161" s="401"/>
      <c r="P161" s="401"/>
    </row>
    <row r="162" spans="8:16" x14ac:dyDescent="0.2">
      <c r="H162" s="401"/>
      <c r="J162" s="401"/>
      <c r="L162" s="401"/>
      <c r="N162" s="401"/>
      <c r="P162" s="401"/>
    </row>
    <row r="163" spans="8:16" x14ac:dyDescent="0.2">
      <c r="H163" s="401"/>
      <c r="J163" s="401"/>
      <c r="L163" s="401"/>
      <c r="N163" s="401"/>
      <c r="P163" s="401"/>
    </row>
    <row r="164" spans="8:16" x14ac:dyDescent="0.2">
      <c r="H164" s="401"/>
      <c r="J164" s="401"/>
      <c r="L164" s="401"/>
      <c r="N164" s="401"/>
      <c r="P164" s="401"/>
    </row>
    <row r="165" spans="8:16" x14ac:dyDescent="0.2">
      <c r="H165" s="401"/>
      <c r="J165" s="401"/>
      <c r="L165" s="401"/>
      <c r="N165" s="401"/>
      <c r="P165" s="401"/>
    </row>
    <row r="166" spans="8:16" x14ac:dyDescent="0.2">
      <c r="H166" s="401"/>
      <c r="J166" s="401"/>
      <c r="L166" s="401"/>
      <c r="N166" s="401"/>
      <c r="P166" s="401"/>
    </row>
    <row r="167" spans="8:16" x14ac:dyDescent="0.2">
      <c r="H167" s="401"/>
      <c r="J167" s="401"/>
      <c r="L167" s="401"/>
      <c r="N167" s="401"/>
      <c r="P167" s="401"/>
    </row>
    <row r="168" spans="8:16" x14ac:dyDescent="0.2">
      <c r="H168" s="401"/>
      <c r="J168" s="401"/>
      <c r="L168" s="401"/>
      <c r="N168" s="401"/>
      <c r="P168" s="401"/>
    </row>
    <row r="169" spans="8:16" x14ac:dyDescent="0.2">
      <c r="H169" s="401"/>
      <c r="J169" s="401"/>
      <c r="L169" s="401"/>
      <c r="N169" s="401"/>
      <c r="P169" s="401"/>
    </row>
    <row r="170" spans="8:16" x14ac:dyDescent="0.2">
      <c r="H170" s="401"/>
      <c r="J170" s="401"/>
      <c r="L170" s="401"/>
      <c r="N170" s="401"/>
      <c r="P170" s="401"/>
    </row>
    <row r="171" spans="8:16" x14ac:dyDescent="0.2">
      <c r="H171" s="401"/>
      <c r="J171" s="401"/>
      <c r="L171" s="401"/>
      <c r="N171" s="401"/>
      <c r="P171" s="401"/>
    </row>
    <row r="172" spans="8:16" x14ac:dyDescent="0.2">
      <c r="H172" s="401"/>
      <c r="J172" s="401"/>
      <c r="L172" s="401"/>
      <c r="N172" s="401"/>
      <c r="P172" s="401"/>
    </row>
    <row r="173" spans="8:16" x14ac:dyDescent="0.2">
      <c r="H173" s="401"/>
      <c r="J173" s="401"/>
      <c r="L173" s="401"/>
      <c r="N173" s="401"/>
      <c r="P173" s="401"/>
    </row>
    <row r="174" spans="8:16" x14ac:dyDescent="0.2">
      <c r="H174" s="401"/>
      <c r="J174" s="401"/>
      <c r="L174" s="401"/>
      <c r="N174" s="401"/>
      <c r="P174" s="401"/>
    </row>
    <row r="175" spans="8:16" x14ac:dyDescent="0.2">
      <c r="H175" s="401"/>
      <c r="J175" s="401"/>
      <c r="L175" s="401"/>
      <c r="N175" s="401"/>
      <c r="P175" s="401"/>
    </row>
    <row r="176" spans="8:16" x14ac:dyDescent="0.2">
      <c r="H176" s="401"/>
      <c r="J176" s="401"/>
      <c r="L176" s="401"/>
      <c r="N176" s="401"/>
      <c r="P176" s="401"/>
    </row>
    <row r="177" spans="8:16" x14ac:dyDescent="0.2">
      <c r="H177" s="401"/>
      <c r="J177" s="401"/>
      <c r="L177" s="401"/>
      <c r="N177" s="401"/>
      <c r="P177" s="401"/>
    </row>
    <row r="178" spans="8:16" x14ac:dyDescent="0.2">
      <c r="H178" s="401"/>
      <c r="J178" s="401"/>
      <c r="L178" s="401"/>
      <c r="N178" s="401"/>
      <c r="P178" s="401"/>
    </row>
    <row r="179" spans="8:16" x14ac:dyDescent="0.2">
      <c r="H179" s="401"/>
      <c r="J179" s="401"/>
      <c r="L179" s="401"/>
      <c r="N179" s="401"/>
      <c r="P179" s="401"/>
    </row>
    <row r="180" spans="8:16" x14ac:dyDescent="0.2">
      <c r="H180" s="401"/>
      <c r="J180" s="401"/>
      <c r="L180" s="401"/>
      <c r="N180" s="401"/>
      <c r="P180" s="401"/>
    </row>
    <row r="181" spans="8:16" x14ac:dyDescent="0.2">
      <c r="H181" s="401"/>
      <c r="J181" s="401"/>
      <c r="L181" s="401"/>
      <c r="N181" s="401"/>
      <c r="P181" s="401"/>
    </row>
    <row r="182" spans="8:16" x14ac:dyDescent="0.2">
      <c r="H182" s="401"/>
      <c r="J182" s="401"/>
      <c r="L182" s="401"/>
      <c r="N182" s="401"/>
      <c r="P182" s="401"/>
    </row>
    <row r="183" spans="8:16" x14ac:dyDescent="0.2">
      <c r="H183" s="401"/>
      <c r="J183" s="401"/>
      <c r="L183" s="401"/>
      <c r="N183" s="401"/>
      <c r="P183" s="401"/>
    </row>
    <row r="184" spans="8:16" x14ac:dyDescent="0.2">
      <c r="H184" s="401"/>
      <c r="J184" s="401"/>
      <c r="L184" s="401"/>
      <c r="N184" s="401"/>
      <c r="P184" s="401"/>
    </row>
    <row r="185" spans="8:16" x14ac:dyDescent="0.2">
      <c r="H185" s="401"/>
      <c r="J185" s="401"/>
      <c r="L185" s="401"/>
      <c r="N185" s="401"/>
      <c r="P185" s="401"/>
    </row>
    <row r="186" spans="8:16" x14ac:dyDescent="0.2">
      <c r="H186" s="401"/>
      <c r="J186" s="401"/>
      <c r="L186" s="401"/>
      <c r="N186" s="401"/>
      <c r="P186" s="401"/>
    </row>
    <row r="187" spans="8:16" x14ac:dyDescent="0.2">
      <c r="H187" s="401"/>
      <c r="J187" s="401"/>
      <c r="L187" s="401"/>
      <c r="N187" s="401"/>
      <c r="P187" s="401"/>
    </row>
    <row r="188" spans="8:16" x14ac:dyDescent="0.2">
      <c r="H188" s="401"/>
      <c r="J188" s="401"/>
      <c r="L188" s="401"/>
      <c r="N188" s="401"/>
      <c r="P188" s="401"/>
    </row>
    <row r="189" spans="8:16" x14ac:dyDescent="0.2">
      <c r="H189" s="401"/>
      <c r="J189" s="401"/>
      <c r="L189" s="401"/>
      <c r="N189" s="401"/>
      <c r="P189" s="401"/>
    </row>
    <row r="190" spans="8:16" x14ac:dyDescent="0.2">
      <c r="H190" s="401"/>
      <c r="J190" s="401"/>
      <c r="L190" s="401"/>
      <c r="N190" s="401"/>
      <c r="P190" s="401"/>
    </row>
    <row r="191" spans="8:16" x14ac:dyDescent="0.2">
      <c r="H191" s="401"/>
      <c r="J191" s="401"/>
      <c r="L191" s="401"/>
      <c r="N191" s="401"/>
      <c r="P191" s="401"/>
    </row>
    <row r="192" spans="8:16" x14ac:dyDescent="0.2">
      <c r="H192" s="401"/>
      <c r="J192" s="401"/>
      <c r="L192" s="401"/>
      <c r="N192" s="401"/>
      <c r="P192" s="401"/>
    </row>
    <row r="193" spans="8:16" x14ac:dyDescent="0.2">
      <c r="H193" s="401"/>
      <c r="J193" s="401"/>
      <c r="L193" s="401"/>
      <c r="N193" s="401"/>
      <c r="P193" s="401"/>
    </row>
    <row r="194" spans="8:16" x14ac:dyDescent="0.2">
      <c r="H194" s="401"/>
      <c r="J194" s="401"/>
      <c r="L194" s="401"/>
      <c r="N194" s="401"/>
      <c r="P194" s="401"/>
    </row>
    <row r="195" spans="8:16" x14ac:dyDescent="0.2">
      <c r="H195" s="401"/>
      <c r="J195" s="401"/>
      <c r="L195" s="401"/>
      <c r="N195" s="401"/>
      <c r="P195" s="401"/>
    </row>
    <row r="196" spans="8:16" x14ac:dyDescent="0.2">
      <c r="H196" s="401"/>
      <c r="J196" s="401"/>
      <c r="L196" s="401"/>
      <c r="N196" s="401"/>
      <c r="P196" s="401"/>
    </row>
    <row r="197" spans="8:16" x14ac:dyDescent="0.2">
      <c r="H197" s="401"/>
      <c r="J197" s="401"/>
      <c r="L197" s="401"/>
      <c r="N197" s="401"/>
      <c r="P197" s="401"/>
    </row>
    <row r="198" spans="8:16" x14ac:dyDescent="0.2">
      <c r="H198" s="401"/>
      <c r="J198" s="401"/>
      <c r="L198" s="401"/>
      <c r="N198" s="401"/>
      <c r="P198" s="401"/>
    </row>
    <row r="199" spans="8:16" x14ac:dyDescent="0.2">
      <c r="H199" s="401"/>
      <c r="J199" s="401"/>
      <c r="L199" s="401"/>
      <c r="N199" s="401"/>
      <c r="P199" s="401"/>
    </row>
    <row r="200" spans="8:16" x14ac:dyDescent="0.2">
      <c r="H200" s="401"/>
      <c r="J200" s="401"/>
      <c r="L200" s="401"/>
      <c r="N200" s="401"/>
      <c r="P200" s="401"/>
    </row>
    <row r="201" spans="8:16" x14ac:dyDescent="0.2">
      <c r="H201" s="401"/>
      <c r="J201" s="401"/>
      <c r="L201" s="401"/>
      <c r="N201" s="401"/>
      <c r="P201" s="401"/>
    </row>
    <row r="202" spans="8:16" x14ac:dyDescent="0.2">
      <c r="H202" s="401"/>
      <c r="J202" s="401"/>
      <c r="L202" s="401"/>
      <c r="N202" s="401"/>
      <c r="P202" s="401"/>
    </row>
    <row r="203" spans="8:16" x14ac:dyDescent="0.2">
      <c r="H203" s="401"/>
      <c r="J203" s="401"/>
      <c r="L203" s="401"/>
      <c r="N203" s="401"/>
      <c r="P203" s="401"/>
    </row>
    <row r="204" spans="8:16" x14ac:dyDescent="0.2">
      <c r="H204" s="401"/>
      <c r="J204" s="401"/>
      <c r="L204" s="401"/>
      <c r="N204" s="401"/>
      <c r="P204" s="401"/>
    </row>
    <row r="205" spans="8:16" x14ac:dyDescent="0.2">
      <c r="H205" s="401"/>
      <c r="J205" s="401"/>
      <c r="L205" s="401"/>
      <c r="N205" s="401"/>
      <c r="P205" s="401"/>
    </row>
    <row r="206" spans="8:16" x14ac:dyDescent="0.2">
      <c r="H206" s="401"/>
      <c r="J206" s="401"/>
      <c r="L206" s="401"/>
      <c r="N206" s="401"/>
      <c r="P206" s="401"/>
    </row>
    <row r="207" spans="8:16" x14ac:dyDescent="0.2">
      <c r="H207" s="401"/>
      <c r="J207" s="401"/>
      <c r="L207" s="401"/>
      <c r="N207" s="401"/>
      <c r="P207" s="401"/>
    </row>
    <row r="208" spans="8:16" x14ac:dyDescent="0.2">
      <c r="H208" s="401"/>
      <c r="J208" s="401"/>
      <c r="L208" s="401"/>
      <c r="N208" s="401"/>
      <c r="P208" s="401"/>
    </row>
    <row r="209" spans="8:16" x14ac:dyDescent="0.2">
      <c r="H209" s="401"/>
      <c r="J209" s="401"/>
      <c r="L209" s="401"/>
      <c r="N209" s="401"/>
      <c r="P209" s="401"/>
    </row>
    <row r="210" spans="8:16" x14ac:dyDescent="0.2">
      <c r="H210" s="401"/>
      <c r="J210" s="401"/>
      <c r="L210" s="401"/>
      <c r="N210" s="401"/>
      <c r="P210" s="401"/>
    </row>
    <row r="211" spans="8:16" x14ac:dyDescent="0.2">
      <c r="H211" s="401"/>
      <c r="J211" s="401"/>
      <c r="L211" s="401"/>
      <c r="N211" s="401"/>
      <c r="P211" s="401"/>
    </row>
    <row r="212" spans="8:16" x14ac:dyDescent="0.2">
      <c r="H212" s="401"/>
      <c r="J212" s="401"/>
      <c r="L212" s="401"/>
      <c r="N212" s="401"/>
      <c r="P212" s="401"/>
    </row>
    <row r="213" spans="8:16" x14ac:dyDescent="0.2">
      <c r="H213" s="401"/>
      <c r="J213" s="401"/>
      <c r="L213" s="401"/>
      <c r="N213" s="401"/>
      <c r="P213" s="401"/>
    </row>
    <row r="214" spans="8:16" x14ac:dyDescent="0.2">
      <c r="H214" s="401"/>
      <c r="J214" s="401"/>
      <c r="L214" s="401"/>
      <c r="N214" s="401"/>
      <c r="P214" s="401"/>
    </row>
    <row r="215" spans="8:16" x14ac:dyDescent="0.2">
      <c r="H215" s="401"/>
      <c r="J215" s="401"/>
      <c r="L215" s="401"/>
      <c r="N215" s="401"/>
      <c r="P215" s="401"/>
    </row>
    <row r="216" spans="8:16" x14ac:dyDescent="0.2">
      <c r="H216" s="401"/>
      <c r="J216" s="401"/>
      <c r="L216" s="401"/>
      <c r="N216" s="401"/>
      <c r="P216" s="401"/>
    </row>
    <row r="217" spans="8:16" x14ac:dyDescent="0.2">
      <c r="H217" s="401"/>
      <c r="J217" s="401"/>
      <c r="L217" s="401"/>
      <c r="N217" s="401"/>
      <c r="P217" s="401"/>
    </row>
    <row r="218" spans="8:16" x14ac:dyDescent="0.2">
      <c r="H218" s="401"/>
      <c r="J218" s="401"/>
      <c r="L218" s="401"/>
      <c r="N218" s="401"/>
      <c r="P218" s="401"/>
    </row>
    <row r="219" spans="8:16" x14ac:dyDescent="0.2">
      <c r="H219" s="401"/>
      <c r="J219" s="401"/>
      <c r="L219" s="401"/>
      <c r="N219" s="401"/>
      <c r="P219" s="401"/>
    </row>
    <row r="220" spans="8:16" x14ac:dyDescent="0.2">
      <c r="H220" s="401"/>
      <c r="J220" s="401"/>
      <c r="L220" s="401"/>
      <c r="N220" s="401"/>
      <c r="P220" s="401"/>
    </row>
    <row r="221" spans="8:16" x14ac:dyDescent="0.2">
      <c r="H221" s="401"/>
      <c r="J221" s="401"/>
      <c r="L221" s="401"/>
      <c r="N221" s="401"/>
      <c r="P221" s="401"/>
    </row>
    <row r="222" spans="8:16" x14ac:dyDescent="0.2">
      <c r="H222" s="401"/>
      <c r="J222" s="401"/>
      <c r="L222" s="401"/>
      <c r="N222" s="401"/>
      <c r="P222" s="401"/>
    </row>
    <row r="223" spans="8:16" x14ac:dyDescent="0.2">
      <c r="H223" s="401"/>
      <c r="J223" s="401"/>
      <c r="L223" s="401"/>
      <c r="N223" s="401"/>
      <c r="P223" s="401"/>
    </row>
    <row r="224" spans="8:16" x14ac:dyDescent="0.2">
      <c r="H224" s="401"/>
      <c r="J224" s="401"/>
      <c r="L224" s="401"/>
      <c r="N224" s="401"/>
      <c r="P224" s="401"/>
    </row>
    <row r="225" spans="8:16" x14ac:dyDescent="0.2">
      <c r="H225" s="401"/>
      <c r="J225" s="401"/>
      <c r="L225" s="401"/>
      <c r="N225" s="401"/>
      <c r="P225" s="401"/>
    </row>
    <row r="226" spans="8:16" x14ac:dyDescent="0.2">
      <c r="H226" s="401"/>
      <c r="J226" s="401"/>
      <c r="L226" s="401"/>
      <c r="N226" s="401"/>
      <c r="P226" s="401"/>
    </row>
    <row r="227" spans="8:16" x14ac:dyDescent="0.2">
      <c r="H227" s="401"/>
      <c r="J227" s="401"/>
      <c r="L227" s="401"/>
      <c r="N227" s="401"/>
      <c r="P227" s="401"/>
    </row>
    <row r="228" spans="8:16" x14ac:dyDescent="0.2">
      <c r="H228" s="401"/>
      <c r="J228" s="401"/>
      <c r="L228" s="401"/>
      <c r="N228" s="401"/>
      <c r="P228" s="401"/>
    </row>
    <row r="229" spans="8:16" x14ac:dyDescent="0.2">
      <c r="H229" s="401"/>
      <c r="J229" s="401"/>
      <c r="L229" s="401"/>
      <c r="N229" s="401"/>
      <c r="P229" s="401"/>
    </row>
    <row r="230" spans="8:16" x14ac:dyDescent="0.2">
      <c r="H230" s="401"/>
      <c r="J230" s="401"/>
      <c r="L230" s="401"/>
      <c r="N230" s="401"/>
      <c r="P230" s="401"/>
    </row>
    <row r="231" spans="8:16" x14ac:dyDescent="0.2">
      <c r="H231" s="401"/>
      <c r="J231" s="401"/>
      <c r="L231" s="401"/>
      <c r="N231" s="401"/>
      <c r="P231" s="401"/>
    </row>
    <row r="232" spans="8:16" x14ac:dyDescent="0.2">
      <c r="H232" s="401"/>
      <c r="J232" s="401"/>
      <c r="L232" s="401"/>
      <c r="N232" s="401"/>
      <c r="P232" s="401"/>
    </row>
    <row r="233" spans="8:16" x14ac:dyDescent="0.2">
      <c r="H233" s="401"/>
      <c r="J233" s="401"/>
      <c r="L233" s="401"/>
      <c r="N233" s="401"/>
      <c r="P233" s="401"/>
    </row>
    <row r="234" spans="8:16" x14ac:dyDescent="0.2">
      <c r="H234" s="401"/>
      <c r="J234" s="401"/>
      <c r="L234" s="401"/>
      <c r="N234" s="401"/>
      <c r="P234" s="401"/>
    </row>
    <row r="235" spans="8:16" x14ac:dyDescent="0.2">
      <c r="H235" s="401"/>
      <c r="J235" s="401"/>
      <c r="L235" s="401"/>
      <c r="N235" s="401"/>
      <c r="P235" s="401"/>
    </row>
    <row r="236" spans="8:16" x14ac:dyDescent="0.2">
      <c r="H236" s="401"/>
      <c r="J236" s="401"/>
      <c r="L236" s="401"/>
      <c r="N236" s="401"/>
      <c r="P236" s="401"/>
    </row>
    <row r="237" spans="8:16" x14ac:dyDescent="0.2">
      <c r="H237" s="401"/>
      <c r="J237" s="401"/>
      <c r="L237" s="401"/>
      <c r="N237" s="401"/>
      <c r="P237" s="401"/>
    </row>
    <row r="238" spans="8:16" x14ac:dyDescent="0.2">
      <c r="H238" s="401"/>
      <c r="J238" s="401"/>
      <c r="L238" s="401"/>
      <c r="N238" s="401"/>
      <c r="P238" s="401"/>
    </row>
    <row r="239" spans="8:16" x14ac:dyDescent="0.2">
      <c r="H239" s="401"/>
      <c r="J239" s="401"/>
      <c r="L239" s="401"/>
      <c r="N239" s="401"/>
      <c r="P239" s="401"/>
    </row>
    <row r="240" spans="8:16" x14ac:dyDescent="0.2">
      <c r="H240" s="401"/>
      <c r="J240" s="401"/>
      <c r="L240" s="401"/>
      <c r="N240" s="401"/>
      <c r="P240" s="401"/>
    </row>
    <row r="241" spans="8:16" x14ac:dyDescent="0.2">
      <c r="H241" s="401"/>
      <c r="J241" s="401"/>
      <c r="L241" s="401"/>
      <c r="N241" s="401"/>
      <c r="P241" s="401"/>
    </row>
    <row r="242" spans="8:16" x14ac:dyDescent="0.2">
      <c r="H242" s="401"/>
      <c r="J242" s="401"/>
      <c r="L242" s="401"/>
      <c r="N242" s="401"/>
      <c r="P242" s="401"/>
    </row>
    <row r="243" spans="8:16" x14ac:dyDescent="0.2">
      <c r="H243" s="401"/>
      <c r="J243" s="401"/>
      <c r="L243" s="401"/>
      <c r="N243" s="401"/>
      <c r="P243" s="401"/>
    </row>
    <row r="244" spans="8:16" x14ac:dyDescent="0.2">
      <c r="H244" s="401"/>
      <c r="J244" s="401"/>
      <c r="L244" s="401"/>
      <c r="N244" s="401"/>
      <c r="P244" s="401"/>
    </row>
  </sheetData>
  <mergeCells count="57">
    <mergeCell ref="B7:B21"/>
    <mergeCell ref="A7:A21"/>
    <mergeCell ref="Q11:Q13"/>
    <mergeCell ref="R11:R13"/>
    <mergeCell ref="S11:S13"/>
    <mergeCell ref="D18:D19"/>
    <mergeCell ref="Q16:Q17"/>
    <mergeCell ref="Q20:Q21"/>
    <mergeCell ref="R20:R21"/>
    <mergeCell ref="R18:R19"/>
    <mergeCell ref="Q18:Q19"/>
    <mergeCell ref="R16:R17"/>
    <mergeCell ref="S20:S21"/>
    <mergeCell ref="D7:D10"/>
    <mergeCell ref="D14:D15"/>
    <mergeCell ref="D16:D17"/>
    <mergeCell ref="U18:U19"/>
    <mergeCell ref="S18:S19"/>
    <mergeCell ref="T18:T19"/>
    <mergeCell ref="T11:T13"/>
    <mergeCell ref="U11:U13"/>
    <mergeCell ref="S16:S17"/>
    <mergeCell ref="T16:T17"/>
    <mergeCell ref="U16:U17"/>
    <mergeCell ref="T4:T6"/>
    <mergeCell ref="U4:U6"/>
    <mergeCell ref="G5:H5"/>
    <mergeCell ref="E4:E6"/>
    <mergeCell ref="O4:P5"/>
    <mergeCell ref="Q4:Q6"/>
    <mergeCell ref="R4:R6"/>
    <mergeCell ref="S4:S6"/>
    <mergeCell ref="I5:J5"/>
    <mergeCell ref="K5:L5"/>
    <mergeCell ref="M5:N5"/>
    <mergeCell ref="D4:D6"/>
    <mergeCell ref="F4:F6"/>
    <mergeCell ref="G4:N4"/>
    <mergeCell ref="A4:A6"/>
    <mergeCell ref="B4:B6"/>
    <mergeCell ref="C4:C6"/>
    <mergeCell ref="S7:S10"/>
    <mergeCell ref="T7:T10"/>
    <mergeCell ref="U7:U10"/>
    <mergeCell ref="C16:C21"/>
    <mergeCell ref="D20:D21"/>
    <mergeCell ref="D11:D13"/>
    <mergeCell ref="C7:C15"/>
    <mergeCell ref="Q14:Q15"/>
    <mergeCell ref="R14:R15"/>
    <mergeCell ref="S14:S15"/>
    <mergeCell ref="T14:T15"/>
    <mergeCell ref="U14:U15"/>
    <mergeCell ref="Q7:Q10"/>
    <mergeCell ref="R7:R10"/>
    <mergeCell ref="T20:T21"/>
    <mergeCell ref="U20:U2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C1" zoomScale="60" zoomScaleNormal="60" workbookViewId="0">
      <pane ySplit="5" topLeftCell="A27" activePane="bottomLeft" state="frozen"/>
      <selection activeCell="R5" sqref="R5"/>
      <selection pane="bottomLeft" activeCell="R14" sqref="R14:R17"/>
    </sheetView>
  </sheetViews>
  <sheetFormatPr baseColWidth="10" defaultColWidth="11.5703125" defaultRowHeight="14.25" x14ac:dyDescent="0.2"/>
  <cols>
    <col min="1" max="2" width="35.7109375" style="401" customWidth="1"/>
    <col min="3" max="6" width="27.42578125" style="401" customWidth="1"/>
    <col min="7" max="7" width="15.28515625" style="401" customWidth="1"/>
    <col min="8" max="8" width="14.7109375" style="402" customWidth="1"/>
    <col min="9" max="9" width="15.28515625" style="401" customWidth="1"/>
    <col min="10" max="10" width="18.85546875" style="402" customWidth="1"/>
    <col min="11" max="11" width="13.85546875" style="401" customWidth="1"/>
    <col min="12" max="12" width="13.28515625" style="402" customWidth="1"/>
    <col min="13" max="13" width="13.42578125" style="401" bestFit="1" customWidth="1"/>
    <col min="14" max="14" width="12.28515625" style="402" bestFit="1" customWidth="1"/>
    <col min="15" max="15" width="15.28515625" style="401" customWidth="1"/>
    <col min="16" max="16" width="18.28515625" style="402" customWidth="1"/>
    <col min="17" max="17" width="14.140625" style="401" customWidth="1"/>
    <col min="18" max="18" width="20.7109375" style="401" customWidth="1"/>
    <col min="19" max="19" width="15.7109375" style="401" customWidth="1"/>
    <col min="20" max="20" width="14.140625" style="401" customWidth="1"/>
    <col min="21" max="21" width="17" style="401" customWidth="1"/>
    <col min="22" max="16384" width="11.5703125" style="401"/>
  </cols>
  <sheetData>
    <row r="1" spans="1:21" ht="18" x14ac:dyDescent="0.2">
      <c r="B1" s="419"/>
      <c r="C1" s="419"/>
      <c r="D1" s="419"/>
      <c r="E1" s="419"/>
      <c r="F1" s="419"/>
      <c r="G1" s="419" t="s">
        <v>491</v>
      </c>
      <c r="I1" s="419"/>
      <c r="J1" s="419"/>
      <c r="K1" s="419"/>
      <c r="L1" s="419"/>
      <c r="M1" s="419"/>
      <c r="N1" s="419"/>
      <c r="O1" s="419"/>
      <c r="P1" s="419"/>
      <c r="Q1" s="419"/>
      <c r="R1" s="419"/>
      <c r="S1" s="419"/>
      <c r="T1" s="419"/>
      <c r="U1" s="419"/>
    </row>
    <row r="2" spans="1:21" ht="15" x14ac:dyDescent="0.2">
      <c r="A2" s="420" t="s">
        <v>1355</v>
      </c>
      <c r="B2" s="420"/>
      <c r="C2" s="420"/>
      <c r="D2" s="420"/>
      <c r="E2" s="420"/>
      <c r="F2" s="420"/>
      <c r="G2" s="420"/>
      <c r="H2" s="420"/>
      <c r="I2" s="420"/>
      <c r="J2" s="420"/>
      <c r="K2" s="420"/>
      <c r="L2" s="420"/>
      <c r="M2" s="420"/>
      <c r="N2" s="420"/>
      <c r="O2" s="420"/>
      <c r="P2" s="420"/>
      <c r="Q2" s="420"/>
      <c r="R2" s="420"/>
      <c r="S2" s="420"/>
      <c r="T2" s="420"/>
      <c r="U2" s="420"/>
    </row>
    <row r="3" spans="1:21" ht="15" customHeight="1" x14ac:dyDescent="0.2">
      <c r="A3" s="881" t="s">
        <v>100</v>
      </c>
      <c r="B3" s="858" t="s">
        <v>115</v>
      </c>
      <c r="C3" s="882" t="s">
        <v>89</v>
      </c>
      <c r="D3" s="882" t="s">
        <v>90</v>
      </c>
      <c r="E3" s="885" t="s">
        <v>401</v>
      </c>
      <c r="F3" s="882" t="s">
        <v>91</v>
      </c>
      <c r="G3" s="881" t="s">
        <v>103</v>
      </c>
      <c r="H3" s="881"/>
      <c r="I3" s="881"/>
      <c r="J3" s="881"/>
      <c r="K3" s="881"/>
      <c r="L3" s="881"/>
      <c r="M3" s="881"/>
      <c r="N3" s="881"/>
      <c r="O3" s="893" t="s">
        <v>104</v>
      </c>
      <c r="P3" s="893"/>
      <c r="Q3" s="858" t="s">
        <v>105</v>
      </c>
      <c r="R3" s="858" t="s">
        <v>106</v>
      </c>
      <c r="S3" s="858" t="s">
        <v>113</v>
      </c>
      <c r="T3" s="858" t="s">
        <v>112</v>
      </c>
      <c r="U3" s="890" t="s">
        <v>92</v>
      </c>
    </row>
    <row r="4" spans="1:21" ht="15" customHeight="1" x14ac:dyDescent="0.2">
      <c r="A4" s="881"/>
      <c r="B4" s="859"/>
      <c r="C4" s="883"/>
      <c r="D4" s="883"/>
      <c r="E4" s="886"/>
      <c r="F4" s="883"/>
      <c r="G4" s="881" t="s">
        <v>107</v>
      </c>
      <c r="H4" s="881"/>
      <c r="I4" s="881" t="s">
        <v>108</v>
      </c>
      <c r="J4" s="881"/>
      <c r="K4" s="881" t="s">
        <v>109</v>
      </c>
      <c r="L4" s="881"/>
      <c r="M4" s="881" t="s">
        <v>110</v>
      </c>
      <c r="N4" s="881"/>
      <c r="O4" s="893"/>
      <c r="P4" s="893"/>
      <c r="Q4" s="859"/>
      <c r="R4" s="859"/>
      <c r="S4" s="859"/>
      <c r="T4" s="859"/>
      <c r="U4" s="891"/>
    </row>
    <row r="5" spans="1:21" ht="25.5" x14ac:dyDescent="0.2">
      <c r="A5" s="881"/>
      <c r="B5" s="860"/>
      <c r="C5" s="884"/>
      <c r="D5" s="884"/>
      <c r="E5" s="887"/>
      <c r="F5" s="884"/>
      <c r="G5" s="421" t="s">
        <v>111</v>
      </c>
      <c r="H5" s="422" t="s">
        <v>12</v>
      </c>
      <c r="I5" s="421" t="s">
        <v>111</v>
      </c>
      <c r="J5" s="422" t="s">
        <v>12</v>
      </c>
      <c r="K5" s="421" t="s">
        <v>111</v>
      </c>
      <c r="L5" s="422" t="s">
        <v>12</v>
      </c>
      <c r="M5" s="421" t="s">
        <v>111</v>
      </c>
      <c r="N5" s="422" t="s">
        <v>12</v>
      </c>
      <c r="O5" s="421" t="s">
        <v>111</v>
      </c>
      <c r="P5" s="422" t="s">
        <v>12</v>
      </c>
      <c r="Q5" s="860"/>
      <c r="R5" s="860"/>
      <c r="S5" s="860"/>
      <c r="T5" s="860"/>
      <c r="U5" s="892"/>
    </row>
    <row r="6" spans="1:21" ht="142.5" x14ac:dyDescent="0.2">
      <c r="A6" s="875" t="s">
        <v>1463</v>
      </c>
      <c r="B6" s="888" t="s">
        <v>1356</v>
      </c>
      <c r="C6" s="847" t="s">
        <v>1782</v>
      </c>
      <c r="D6" s="418" t="s">
        <v>2485</v>
      </c>
      <c r="E6" s="599" t="s">
        <v>2486</v>
      </c>
      <c r="F6" s="677" t="s">
        <v>1814</v>
      </c>
      <c r="G6" s="430">
        <v>0.25</v>
      </c>
      <c r="H6" s="431">
        <v>0</v>
      </c>
      <c r="I6" s="430">
        <v>0.25</v>
      </c>
      <c r="J6" s="431">
        <v>0</v>
      </c>
      <c r="K6" s="430">
        <v>0.25</v>
      </c>
      <c r="L6" s="431">
        <v>0</v>
      </c>
      <c r="M6" s="430">
        <v>0.25</v>
      </c>
      <c r="N6" s="431">
        <v>0</v>
      </c>
      <c r="O6" s="523">
        <f>+G6+I6+K6+M6</f>
        <v>1</v>
      </c>
      <c r="P6" s="524">
        <v>0</v>
      </c>
      <c r="Q6" s="677" t="s">
        <v>1813</v>
      </c>
      <c r="R6" s="677" t="s">
        <v>1815</v>
      </c>
      <c r="S6" s="677" t="s">
        <v>1816</v>
      </c>
      <c r="T6" s="677" t="s">
        <v>1817</v>
      </c>
      <c r="U6" s="677" t="s">
        <v>1818</v>
      </c>
    </row>
    <row r="7" spans="1:21" ht="49.15" customHeight="1" x14ac:dyDescent="0.2">
      <c r="A7" s="875"/>
      <c r="B7" s="888"/>
      <c r="C7" s="847"/>
      <c r="D7" s="889" t="s">
        <v>2487</v>
      </c>
      <c r="E7" s="599" t="s">
        <v>2488</v>
      </c>
      <c r="F7" s="677" t="s">
        <v>1786</v>
      </c>
      <c r="G7" s="430">
        <v>1</v>
      </c>
      <c r="H7" s="431">
        <v>0</v>
      </c>
      <c r="I7" s="430"/>
      <c r="J7" s="431"/>
      <c r="K7" s="430"/>
      <c r="L7" s="431"/>
      <c r="M7" s="430"/>
      <c r="N7" s="431"/>
      <c r="O7" s="523">
        <f t="shared" ref="O7:O13" si="0">+G7+I7+K7+M7</f>
        <v>1</v>
      </c>
      <c r="P7" s="524">
        <v>0</v>
      </c>
      <c r="Q7" s="782" t="s">
        <v>1819</v>
      </c>
      <c r="R7" s="782" t="s">
        <v>1820</v>
      </c>
      <c r="S7" s="782" t="s">
        <v>1821</v>
      </c>
      <c r="T7" s="782" t="s">
        <v>1822</v>
      </c>
      <c r="U7" s="782" t="s">
        <v>1823</v>
      </c>
    </row>
    <row r="8" spans="1:21" ht="71.25" x14ac:dyDescent="0.2">
      <c r="A8" s="875"/>
      <c r="B8" s="888"/>
      <c r="C8" s="847"/>
      <c r="D8" s="889"/>
      <c r="E8" s="599" t="s">
        <v>2489</v>
      </c>
      <c r="F8" s="677" t="s">
        <v>1787</v>
      </c>
      <c r="G8" s="430"/>
      <c r="H8" s="431"/>
      <c r="I8" s="432">
        <v>1</v>
      </c>
      <c r="J8" s="431">
        <v>0</v>
      </c>
      <c r="K8" s="430"/>
      <c r="L8" s="431"/>
      <c r="M8" s="430"/>
      <c r="N8" s="431"/>
      <c r="O8" s="525">
        <f t="shared" si="0"/>
        <v>1</v>
      </c>
      <c r="P8" s="524">
        <v>0</v>
      </c>
      <c r="Q8" s="765"/>
      <c r="R8" s="765"/>
      <c r="S8" s="765"/>
      <c r="T8" s="765"/>
      <c r="U8" s="765"/>
    </row>
    <row r="9" spans="1:21" ht="57" x14ac:dyDescent="0.2">
      <c r="A9" s="875"/>
      <c r="B9" s="888"/>
      <c r="C9" s="847"/>
      <c r="D9" s="889"/>
      <c r="E9" s="599" t="s">
        <v>2490</v>
      </c>
      <c r="F9" s="677" t="s">
        <v>1788</v>
      </c>
      <c r="G9" s="430"/>
      <c r="H9" s="431"/>
      <c r="I9" s="432">
        <v>1</v>
      </c>
      <c r="J9" s="431">
        <v>0</v>
      </c>
      <c r="K9" s="432">
        <v>1</v>
      </c>
      <c r="L9" s="431">
        <v>0</v>
      </c>
      <c r="M9" s="432">
        <v>1</v>
      </c>
      <c r="N9" s="431">
        <v>0</v>
      </c>
      <c r="O9" s="525">
        <f t="shared" si="0"/>
        <v>3</v>
      </c>
      <c r="P9" s="524">
        <v>0</v>
      </c>
      <c r="Q9" s="766"/>
      <c r="R9" s="766"/>
      <c r="S9" s="766"/>
      <c r="T9" s="766"/>
      <c r="U9" s="766"/>
    </row>
    <row r="10" spans="1:21" s="429" customFormat="1" ht="112.15" customHeight="1" x14ac:dyDescent="0.25">
      <c r="A10" s="875"/>
      <c r="B10" s="888"/>
      <c r="C10" s="847"/>
      <c r="D10" s="418" t="s">
        <v>2491</v>
      </c>
      <c r="E10" s="600" t="s">
        <v>2492</v>
      </c>
      <c r="F10" s="677" t="s">
        <v>1827</v>
      </c>
      <c r="G10" s="433"/>
      <c r="H10" s="434"/>
      <c r="I10" s="435">
        <v>1</v>
      </c>
      <c r="J10" s="434">
        <f>P10/2</f>
        <v>20765</v>
      </c>
      <c r="K10" s="433"/>
      <c r="L10" s="434"/>
      <c r="M10" s="435">
        <v>1</v>
      </c>
      <c r="N10" s="434">
        <f>P10/2</f>
        <v>20765</v>
      </c>
      <c r="O10" s="526">
        <f t="shared" si="0"/>
        <v>2</v>
      </c>
      <c r="P10" s="487">
        <f>'1. TALLERES SEMINARIOS'!D251</f>
        <v>41530</v>
      </c>
      <c r="Q10" s="677" t="s">
        <v>1824</v>
      </c>
      <c r="R10" s="677" t="s">
        <v>1825</v>
      </c>
      <c r="S10" s="677" t="s">
        <v>1826</v>
      </c>
      <c r="T10" s="677" t="s">
        <v>1521</v>
      </c>
      <c r="U10" s="677" t="s">
        <v>1818</v>
      </c>
    </row>
    <row r="11" spans="1:21" ht="156.75" x14ac:dyDescent="0.2">
      <c r="A11" s="875"/>
      <c r="B11" s="888"/>
      <c r="C11" s="677" t="s">
        <v>1783</v>
      </c>
      <c r="D11" s="418" t="s">
        <v>2493</v>
      </c>
      <c r="E11" s="599" t="s">
        <v>2494</v>
      </c>
      <c r="F11" s="677" t="s">
        <v>1789</v>
      </c>
      <c r="G11" s="430"/>
      <c r="H11" s="431"/>
      <c r="I11" s="430"/>
      <c r="J11" s="431"/>
      <c r="K11" s="432">
        <v>1</v>
      </c>
      <c r="L11" s="431">
        <f>P11</f>
        <v>21680</v>
      </c>
      <c r="M11" s="430"/>
      <c r="N11" s="431"/>
      <c r="O11" s="526">
        <f t="shared" si="0"/>
        <v>1</v>
      </c>
      <c r="P11" s="524">
        <f>'1. TALLERES SEMINARIOS'!D269</f>
        <v>21680</v>
      </c>
      <c r="Q11" s="677" t="s">
        <v>1824</v>
      </c>
      <c r="R11" s="677" t="s">
        <v>1828</v>
      </c>
      <c r="S11" s="677" t="s">
        <v>1826</v>
      </c>
      <c r="T11" s="677" t="s">
        <v>1829</v>
      </c>
      <c r="U11" s="677" t="s">
        <v>1823</v>
      </c>
    </row>
    <row r="12" spans="1:21" s="429" customFormat="1" ht="102.6" customHeight="1" x14ac:dyDescent="0.25">
      <c r="A12" s="876" t="s">
        <v>1464</v>
      </c>
      <c r="B12" s="878" t="s">
        <v>1465</v>
      </c>
      <c r="C12" s="847" t="s">
        <v>1784</v>
      </c>
      <c r="D12" s="847" t="s">
        <v>2495</v>
      </c>
      <c r="E12" s="600" t="s">
        <v>2496</v>
      </c>
      <c r="F12" s="677" t="s">
        <v>1808</v>
      </c>
      <c r="G12" s="433">
        <v>1</v>
      </c>
      <c r="H12" s="434">
        <v>0</v>
      </c>
      <c r="I12" s="433"/>
      <c r="J12" s="434"/>
      <c r="K12" s="433"/>
      <c r="L12" s="434"/>
      <c r="M12" s="433"/>
      <c r="N12" s="434"/>
      <c r="O12" s="530">
        <f t="shared" si="0"/>
        <v>1</v>
      </c>
      <c r="P12" s="487"/>
      <c r="Q12" s="782" t="s">
        <v>1831</v>
      </c>
      <c r="R12" s="782" t="s">
        <v>1830</v>
      </c>
      <c r="S12" s="782" t="s">
        <v>1832</v>
      </c>
      <c r="T12" s="782" t="s">
        <v>1807</v>
      </c>
      <c r="U12" s="782" t="s">
        <v>1833</v>
      </c>
    </row>
    <row r="13" spans="1:21" s="429" customFormat="1" ht="102.6" customHeight="1" x14ac:dyDescent="0.25">
      <c r="A13" s="877"/>
      <c r="B13" s="879"/>
      <c r="C13" s="847"/>
      <c r="D13" s="847"/>
      <c r="E13" s="600" t="s">
        <v>2497</v>
      </c>
      <c r="F13" s="677" t="s">
        <v>1809</v>
      </c>
      <c r="G13" s="433"/>
      <c r="H13" s="434"/>
      <c r="I13" s="433">
        <v>0.5</v>
      </c>
      <c r="J13" s="434">
        <v>0</v>
      </c>
      <c r="K13" s="433">
        <v>0.25</v>
      </c>
      <c r="L13" s="434">
        <v>0</v>
      </c>
      <c r="M13" s="433">
        <v>0.25</v>
      </c>
      <c r="N13" s="434">
        <v>0</v>
      </c>
      <c r="O13" s="530">
        <f t="shared" si="0"/>
        <v>1</v>
      </c>
      <c r="P13" s="487"/>
      <c r="Q13" s="766"/>
      <c r="R13" s="766"/>
      <c r="S13" s="766"/>
      <c r="T13" s="766"/>
      <c r="U13" s="766"/>
    </row>
    <row r="14" spans="1:21" s="429" customFormat="1" ht="65.45" customHeight="1" x14ac:dyDescent="0.25">
      <c r="A14" s="877"/>
      <c r="B14" s="879"/>
      <c r="C14" s="847"/>
      <c r="D14" s="847" t="s">
        <v>2498</v>
      </c>
      <c r="E14" s="600" t="s">
        <v>2499</v>
      </c>
      <c r="F14" s="678" t="s">
        <v>1790</v>
      </c>
      <c r="G14" s="435">
        <v>1</v>
      </c>
      <c r="H14" s="434">
        <f>P14</f>
        <v>13680</v>
      </c>
      <c r="I14" s="433"/>
      <c r="J14" s="434"/>
      <c r="K14" s="433"/>
      <c r="L14" s="434"/>
      <c r="M14" s="433"/>
      <c r="N14" s="434"/>
      <c r="O14" s="527">
        <v>1</v>
      </c>
      <c r="P14" s="487">
        <f>'1. TALLERES SEMINARIOS'!D287</f>
        <v>13680</v>
      </c>
      <c r="Q14" s="782" t="s">
        <v>1834</v>
      </c>
      <c r="R14" s="782" t="s">
        <v>1803</v>
      </c>
      <c r="S14" s="782" t="s">
        <v>1806</v>
      </c>
      <c r="T14" s="782" t="s">
        <v>1807</v>
      </c>
      <c r="U14" s="677" t="s">
        <v>1835</v>
      </c>
    </row>
    <row r="15" spans="1:21" s="429" customFormat="1" ht="117" customHeight="1" x14ac:dyDescent="0.25">
      <c r="A15" s="877"/>
      <c r="B15" s="879"/>
      <c r="C15" s="847"/>
      <c r="D15" s="847"/>
      <c r="E15" s="600" t="s">
        <v>2500</v>
      </c>
      <c r="F15" s="678" t="s">
        <v>1791</v>
      </c>
      <c r="G15" s="433"/>
      <c r="H15" s="434"/>
      <c r="I15" s="433"/>
      <c r="J15" s="434"/>
      <c r="K15" s="435">
        <v>1</v>
      </c>
      <c r="L15" s="434">
        <f>P15</f>
        <v>36430</v>
      </c>
      <c r="M15" s="433"/>
      <c r="N15" s="434"/>
      <c r="O15" s="527">
        <v>1</v>
      </c>
      <c r="P15" s="487">
        <f>'1. TALLERES SEMINARIOS'!D305</f>
        <v>36430</v>
      </c>
      <c r="Q15" s="765"/>
      <c r="R15" s="765"/>
      <c r="S15" s="765"/>
      <c r="T15" s="765"/>
      <c r="U15" s="677" t="s">
        <v>1835</v>
      </c>
    </row>
    <row r="16" spans="1:21" s="429" customFormat="1" ht="114" x14ac:dyDescent="0.25">
      <c r="A16" s="877"/>
      <c r="B16" s="879"/>
      <c r="C16" s="847"/>
      <c r="D16" s="847"/>
      <c r="E16" s="600" t="s">
        <v>2501</v>
      </c>
      <c r="F16" s="678" t="s">
        <v>1792</v>
      </c>
      <c r="G16" s="433"/>
      <c r="H16" s="434"/>
      <c r="I16" s="433"/>
      <c r="J16" s="434"/>
      <c r="K16" s="435">
        <v>1</v>
      </c>
      <c r="L16" s="434">
        <f>P16</f>
        <v>12680</v>
      </c>
      <c r="M16" s="433"/>
      <c r="N16" s="434"/>
      <c r="O16" s="527">
        <v>1</v>
      </c>
      <c r="P16" s="487">
        <f>'1. TALLERES SEMINARIOS'!D324</f>
        <v>12680</v>
      </c>
      <c r="Q16" s="765"/>
      <c r="R16" s="765"/>
      <c r="S16" s="765"/>
      <c r="T16" s="765"/>
      <c r="U16" s="677" t="s">
        <v>1793</v>
      </c>
    </row>
    <row r="17" spans="1:21" s="429" customFormat="1" ht="85.5" x14ac:dyDescent="0.25">
      <c r="A17" s="877"/>
      <c r="B17" s="880"/>
      <c r="C17" s="847"/>
      <c r="D17" s="847"/>
      <c r="E17" s="600" t="s">
        <v>2502</v>
      </c>
      <c r="F17" s="678" t="s">
        <v>1795</v>
      </c>
      <c r="G17" s="433"/>
      <c r="H17" s="434"/>
      <c r="I17" s="435">
        <v>1</v>
      </c>
      <c r="J17" s="434">
        <f>P17</f>
        <v>55730</v>
      </c>
      <c r="K17" s="433"/>
      <c r="L17" s="434"/>
      <c r="M17" s="433"/>
      <c r="N17" s="434"/>
      <c r="O17" s="527">
        <v>1</v>
      </c>
      <c r="P17" s="487">
        <f>'1. TALLERES SEMINARIOS'!D342</f>
        <v>55730</v>
      </c>
      <c r="Q17" s="765"/>
      <c r="R17" s="765"/>
      <c r="S17" s="765"/>
      <c r="T17" s="765"/>
      <c r="U17" s="677" t="s">
        <v>1793</v>
      </c>
    </row>
    <row r="18" spans="1:21" ht="111" customHeight="1" x14ac:dyDescent="0.2">
      <c r="A18" s="878" t="s">
        <v>1466</v>
      </c>
      <c r="B18" s="879"/>
      <c r="C18" s="847" t="s">
        <v>1785</v>
      </c>
      <c r="D18" s="847" t="s">
        <v>2503</v>
      </c>
      <c r="E18" s="599" t="s">
        <v>2504</v>
      </c>
      <c r="F18" s="678" t="s">
        <v>1810</v>
      </c>
      <c r="G18" s="430">
        <v>1</v>
      </c>
      <c r="H18" s="431">
        <v>0</v>
      </c>
      <c r="I18" s="430"/>
      <c r="J18" s="431"/>
      <c r="K18" s="430"/>
      <c r="L18" s="431"/>
      <c r="M18" s="430"/>
      <c r="N18" s="431"/>
      <c r="O18" s="523">
        <v>1</v>
      </c>
      <c r="P18" s="524">
        <v>0</v>
      </c>
      <c r="Q18" s="782" t="s">
        <v>1836</v>
      </c>
      <c r="R18" s="782" t="s">
        <v>1837</v>
      </c>
      <c r="S18" s="782" t="s">
        <v>1838</v>
      </c>
      <c r="T18" s="782" t="s">
        <v>1817</v>
      </c>
      <c r="U18" s="782" t="s">
        <v>1833</v>
      </c>
    </row>
    <row r="19" spans="1:21" ht="78" customHeight="1" x14ac:dyDescent="0.2">
      <c r="A19" s="879"/>
      <c r="B19" s="879"/>
      <c r="C19" s="847"/>
      <c r="D19" s="847"/>
      <c r="E19" s="599" t="s">
        <v>2505</v>
      </c>
      <c r="F19" s="677" t="s">
        <v>1811</v>
      </c>
      <c r="G19" s="430">
        <v>0.5</v>
      </c>
      <c r="H19" s="431">
        <v>0</v>
      </c>
      <c r="I19" s="430">
        <v>0.5</v>
      </c>
      <c r="J19" s="431">
        <v>0</v>
      </c>
      <c r="K19" s="430"/>
      <c r="L19" s="431"/>
      <c r="M19" s="430"/>
      <c r="N19" s="431"/>
      <c r="O19" s="523">
        <v>1</v>
      </c>
      <c r="P19" s="524">
        <v>0</v>
      </c>
      <c r="Q19" s="765"/>
      <c r="R19" s="765"/>
      <c r="S19" s="765"/>
      <c r="T19" s="765"/>
      <c r="U19" s="765"/>
    </row>
    <row r="20" spans="1:21" ht="73.5" customHeight="1" x14ac:dyDescent="0.2">
      <c r="A20" s="880"/>
      <c r="B20" s="880"/>
      <c r="C20" s="847"/>
      <c r="D20" s="847"/>
      <c r="E20" s="599" t="s">
        <v>2506</v>
      </c>
      <c r="F20" s="677" t="s">
        <v>1812</v>
      </c>
      <c r="G20" s="430"/>
      <c r="H20" s="431"/>
      <c r="I20" s="430"/>
      <c r="J20" s="431"/>
      <c r="K20" s="432">
        <v>1</v>
      </c>
      <c r="L20" s="431">
        <f>P20</f>
        <v>35000</v>
      </c>
      <c r="M20" s="430"/>
      <c r="N20" s="431"/>
      <c r="O20" s="528">
        <v>1</v>
      </c>
      <c r="P20" s="524">
        <f>'5. ACTIVIDADES ESPECIALES'!D314</f>
        <v>35000</v>
      </c>
      <c r="Q20" s="766"/>
      <c r="R20" s="766"/>
      <c r="S20" s="766"/>
      <c r="T20" s="766"/>
      <c r="U20" s="766"/>
    </row>
    <row r="21" spans="1:21" ht="15.6" customHeight="1" x14ac:dyDescent="0.25">
      <c r="A21" s="423"/>
      <c r="B21" s="424"/>
      <c r="C21" s="423" t="s">
        <v>122</v>
      </c>
      <c r="D21" s="424"/>
      <c r="E21" s="424"/>
      <c r="F21" s="425"/>
      <c r="G21" s="426">
        <f t="shared" ref="G21:O21" si="1">SUM(G6:G14)</f>
        <v>3.25</v>
      </c>
      <c r="H21" s="427">
        <f t="shared" si="1"/>
        <v>13680</v>
      </c>
      <c r="I21" s="426">
        <f t="shared" si="1"/>
        <v>3.75</v>
      </c>
      <c r="J21" s="427">
        <f t="shared" si="1"/>
        <v>20765</v>
      </c>
      <c r="K21" s="426">
        <f t="shared" si="1"/>
        <v>2.5</v>
      </c>
      <c r="L21" s="427">
        <f t="shared" si="1"/>
        <v>21680</v>
      </c>
      <c r="M21" s="426">
        <f t="shared" si="1"/>
        <v>2.5</v>
      </c>
      <c r="N21" s="427">
        <f t="shared" si="1"/>
        <v>20765</v>
      </c>
      <c r="O21" s="529">
        <f t="shared" si="1"/>
        <v>12</v>
      </c>
      <c r="P21" s="529">
        <f>SUM(P6:P20)</f>
        <v>216730</v>
      </c>
      <c r="Q21" s="428"/>
      <c r="R21" s="428"/>
      <c r="S21" s="428"/>
      <c r="T21" s="428"/>
      <c r="U21" s="428"/>
    </row>
  </sheetData>
  <mergeCells count="49">
    <mergeCell ref="Q18:Q20"/>
    <mergeCell ref="R18:R20"/>
    <mergeCell ref="S18:S20"/>
    <mergeCell ref="T18:T20"/>
    <mergeCell ref="U18:U20"/>
    <mergeCell ref="U7:U9"/>
    <mergeCell ref="U12:U13"/>
    <mergeCell ref="Q14:Q17"/>
    <mergeCell ref="R14:R17"/>
    <mergeCell ref="S14:S17"/>
    <mergeCell ref="T14:T17"/>
    <mergeCell ref="R12:R13"/>
    <mergeCell ref="Q12:Q13"/>
    <mergeCell ref="S12:S13"/>
    <mergeCell ref="T12:T13"/>
    <mergeCell ref="Q7:Q9"/>
    <mergeCell ref="R7:R9"/>
    <mergeCell ref="S7:S9"/>
    <mergeCell ref="T7:T9"/>
    <mergeCell ref="C18:C20"/>
    <mergeCell ref="C12:C17"/>
    <mergeCell ref="D14:D17"/>
    <mergeCell ref="D18:D20"/>
    <mergeCell ref="D12:D13"/>
    <mergeCell ref="U3:U5"/>
    <mergeCell ref="G4:H4"/>
    <mergeCell ref="I4:J4"/>
    <mergeCell ref="K4:L4"/>
    <mergeCell ref="M4:N4"/>
    <mergeCell ref="G3:N3"/>
    <mergeCell ref="O3:P4"/>
    <mergeCell ref="Q3:Q5"/>
    <mergeCell ref="R3:R5"/>
    <mergeCell ref="S3:S5"/>
    <mergeCell ref="T3:T5"/>
    <mergeCell ref="C3:C5"/>
    <mergeCell ref="D3:D5"/>
    <mergeCell ref="F3:F5"/>
    <mergeCell ref="E3:E5"/>
    <mergeCell ref="B12:B17"/>
    <mergeCell ref="C6:C10"/>
    <mergeCell ref="B6:B11"/>
    <mergeCell ref="D7:D9"/>
    <mergeCell ref="A6:A11"/>
    <mergeCell ref="A12:A17"/>
    <mergeCell ref="A18:A20"/>
    <mergeCell ref="A3:A5"/>
    <mergeCell ref="B3:B5"/>
    <mergeCell ref="B18: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topLeftCell="F1" zoomScale="71" zoomScaleNormal="71" workbookViewId="0">
      <pane ySplit="7" topLeftCell="A8" activePane="bottomLeft" state="frozen"/>
      <selection activeCell="A7" sqref="A7"/>
      <selection pane="bottomLeft" activeCell="R24" sqref="R24"/>
    </sheetView>
  </sheetViews>
  <sheetFormatPr baseColWidth="10" defaultRowHeight="15" x14ac:dyDescent="0.25"/>
  <cols>
    <col min="1" max="2" width="21.7109375" customWidth="1"/>
    <col min="3" max="6" width="27.42578125" customWidth="1"/>
    <col min="7" max="7" width="15.28515625" customWidth="1"/>
    <col min="8" max="8" width="13.7109375" style="236" customWidth="1"/>
    <col min="9" max="9" width="15.28515625" customWidth="1"/>
    <col min="10" max="10" width="18.85546875" style="236" customWidth="1"/>
    <col min="11" max="11" width="11.5703125" customWidth="1"/>
    <col min="12" max="12" width="13.7109375" style="236" customWidth="1"/>
    <col min="13" max="13" width="11.5703125" customWidth="1"/>
    <col min="14" max="14" width="13.7109375" style="236" customWidth="1"/>
    <col min="15" max="15" width="15.28515625" customWidth="1"/>
    <col min="16" max="16" width="18.28515625" style="236" customWidth="1"/>
    <col min="17" max="17" width="18.7109375" customWidth="1"/>
    <col min="18" max="20" width="14.140625" customWidth="1"/>
    <col min="21" max="21" width="17" customWidth="1"/>
  </cols>
  <sheetData>
    <row r="1" spans="1:21" ht="18" x14ac:dyDescent="0.3">
      <c r="B1" s="276"/>
      <c r="C1" s="276"/>
      <c r="D1" s="276"/>
      <c r="E1" s="276"/>
      <c r="F1" s="276"/>
      <c r="G1" s="276" t="s">
        <v>1430</v>
      </c>
      <c r="J1" s="276"/>
      <c r="K1" s="276"/>
      <c r="L1" s="276"/>
      <c r="M1" s="276"/>
      <c r="N1" s="276"/>
      <c r="O1" s="276"/>
      <c r="P1" s="276"/>
      <c r="Q1" s="276"/>
      <c r="R1" s="276"/>
      <c r="S1" s="276"/>
      <c r="T1" s="276"/>
      <c r="U1" s="276"/>
    </row>
    <row r="2" spans="1:21" ht="18" x14ac:dyDescent="0.3">
      <c r="A2" s="266" t="s">
        <v>1366</v>
      </c>
      <c r="B2" s="276"/>
      <c r="C2" s="276"/>
      <c r="D2" s="276"/>
      <c r="E2" s="276"/>
      <c r="F2" s="276"/>
      <c r="G2" s="276"/>
      <c r="J2" s="276"/>
      <c r="K2" s="276"/>
      <c r="L2" s="276"/>
      <c r="M2" s="276"/>
      <c r="N2" s="276"/>
      <c r="O2" s="276"/>
      <c r="P2" s="276"/>
      <c r="Q2" s="276"/>
      <c r="R2" s="276"/>
      <c r="S2" s="276"/>
      <c r="T2" s="276"/>
      <c r="U2" s="276"/>
    </row>
    <row r="3" spans="1:21" x14ac:dyDescent="0.25">
      <c r="A3" s="900" t="s">
        <v>1428</v>
      </c>
      <c r="B3" s="900"/>
      <c r="C3" s="900"/>
      <c r="D3" s="900"/>
      <c r="E3" s="900"/>
      <c r="F3" s="900"/>
      <c r="G3" s="900"/>
      <c r="H3" s="900"/>
      <c r="I3" s="900"/>
      <c r="J3" s="900"/>
      <c r="K3" s="900"/>
      <c r="L3" s="900"/>
      <c r="M3" s="900"/>
      <c r="N3" s="900"/>
      <c r="O3" s="900"/>
      <c r="P3" s="900"/>
      <c r="Q3" s="900"/>
      <c r="R3" s="900"/>
      <c r="S3" s="900"/>
      <c r="T3" s="900"/>
      <c r="U3" s="900"/>
    </row>
    <row r="4" spans="1:21" x14ac:dyDescent="0.25">
      <c r="A4" s="302" t="s">
        <v>1427</v>
      </c>
      <c r="B4" s="266"/>
      <c r="C4" s="266"/>
      <c r="D4" s="266"/>
      <c r="E4" s="266"/>
      <c r="F4" s="266"/>
      <c r="G4" s="266"/>
      <c r="H4" s="266"/>
      <c r="I4" s="266"/>
      <c r="J4" s="266"/>
      <c r="K4" s="266"/>
      <c r="L4" s="266"/>
      <c r="M4" s="266"/>
      <c r="N4" s="266"/>
      <c r="O4" s="266"/>
      <c r="P4" s="266"/>
      <c r="Q4" s="266"/>
      <c r="R4" s="266"/>
      <c r="S4" s="266"/>
      <c r="T4" s="266"/>
      <c r="U4" s="266"/>
    </row>
    <row r="5" spans="1:21" ht="15" customHeight="1" x14ac:dyDescent="0.25">
      <c r="A5" s="805" t="s">
        <v>100</v>
      </c>
      <c r="B5" s="731" t="s">
        <v>115</v>
      </c>
      <c r="C5" s="740" t="s">
        <v>89</v>
      </c>
      <c r="D5" s="740" t="s">
        <v>90</v>
      </c>
      <c r="E5" s="749" t="s">
        <v>401</v>
      </c>
      <c r="F5" s="740" t="s">
        <v>91</v>
      </c>
      <c r="G5" s="805" t="s">
        <v>103</v>
      </c>
      <c r="H5" s="805"/>
      <c r="I5" s="805"/>
      <c r="J5" s="805"/>
      <c r="K5" s="805"/>
      <c r="L5" s="805"/>
      <c r="M5" s="805"/>
      <c r="N5" s="805"/>
      <c r="O5" s="801" t="s">
        <v>104</v>
      </c>
      <c r="P5" s="801"/>
      <c r="Q5" s="731" t="s">
        <v>105</v>
      </c>
      <c r="R5" s="731" t="s">
        <v>106</v>
      </c>
      <c r="S5" s="731" t="s">
        <v>113</v>
      </c>
      <c r="T5" s="731" t="s">
        <v>112</v>
      </c>
      <c r="U5" s="746" t="s">
        <v>92</v>
      </c>
    </row>
    <row r="6" spans="1:21" ht="15" customHeight="1" x14ac:dyDescent="0.25">
      <c r="A6" s="805"/>
      <c r="B6" s="729"/>
      <c r="C6" s="741"/>
      <c r="D6" s="741"/>
      <c r="E6" s="750"/>
      <c r="F6" s="741"/>
      <c r="G6" s="805" t="s">
        <v>107</v>
      </c>
      <c r="H6" s="805"/>
      <c r="I6" s="805" t="s">
        <v>108</v>
      </c>
      <c r="J6" s="805"/>
      <c r="K6" s="805" t="s">
        <v>109</v>
      </c>
      <c r="L6" s="805"/>
      <c r="M6" s="805" t="s">
        <v>110</v>
      </c>
      <c r="N6" s="805"/>
      <c r="O6" s="801"/>
      <c r="P6" s="801"/>
      <c r="Q6" s="729"/>
      <c r="R6" s="729"/>
      <c r="S6" s="729"/>
      <c r="T6" s="729"/>
      <c r="U6" s="747"/>
    </row>
    <row r="7" spans="1:21" ht="25.5" x14ac:dyDescent="0.25">
      <c r="A7" s="805"/>
      <c r="B7" s="730"/>
      <c r="C7" s="742"/>
      <c r="D7" s="742"/>
      <c r="E7" s="751"/>
      <c r="F7" s="742"/>
      <c r="G7" s="244" t="s">
        <v>111</v>
      </c>
      <c r="H7" s="234" t="s">
        <v>12</v>
      </c>
      <c r="I7" s="244" t="s">
        <v>111</v>
      </c>
      <c r="J7" s="234" t="s">
        <v>12</v>
      </c>
      <c r="K7" s="244" t="s">
        <v>111</v>
      </c>
      <c r="L7" s="234" t="s">
        <v>12</v>
      </c>
      <c r="M7" s="244" t="s">
        <v>111</v>
      </c>
      <c r="N7" s="234" t="s">
        <v>12</v>
      </c>
      <c r="O7" s="244" t="s">
        <v>111</v>
      </c>
      <c r="P7" s="234" t="s">
        <v>12</v>
      </c>
      <c r="Q7" s="730"/>
      <c r="R7" s="730"/>
      <c r="S7" s="730"/>
      <c r="T7" s="730"/>
      <c r="U7" s="748"/>
    </row>
    <row r="8" spans="1:21" ht="156" customHeight="1" x14ac:dyDescent="0.25">
      <c r="A8" s="894" t="s">
        <v>1428</v>
      </c>
      <c r="B8" s="894" t="s">
        <v>1431</v>
      </c>
      <c r="C8" s="896" t="s">
        <v>1839</v>
      </c>
      <c r="D8" s="838" t="s">
        <v>2508</v>
      </c>
      <c r="E8" s="603" t="s">
        <v>2511</v>
      </c>
      <c r="F8" s="436" t="s">
        <v>1844</v>
      </c>
      <c r="G8" s="452">
        <v>1</v>
      </c>
      <c r="H8" s="437">
        <v>0</v>
      </c>
      <c r="I8" s="436"/>
      <c r="J8" s="437"/>
      <c r="K8" s="436"/>
      <c r="L8" s="437"/>
      <c r="M8" s="436"/>
      <c r="N8" s="437"/>
      <c r="O8" s="452">
        <f>+G8+I8+K8+M8</f>
        <v>1</v>
      </c>
      <c r="P8" s="437">
        <v>0</v>
      </c>
      <c r="Q8" s="901" t="s">
        <v>1856</v>
      </c>
      <c r="R8" s="901" t="s">
        <v>1857</v>
      </c>
      <c r="S8" s="901" t="s">
        <v>1860</v>
      </c>
      <c r="T8" s="901" t="s">
        <v>1521</v>
      </c>
      <c r="U8" s="901" t="s">
        <v>1861</v>
      </c>
    </row>
    <row r="9" spans="1:21" s="358" customFormat="1" ht="93" customHeight="1" x14ac:dyDescent="0.25">
      <c r="A9" s="895"/>
      <c r="B9" s="895"/>
      <c r="C9" s="897"/>
      <c r="D9" s="839"/>
      <c r="E9" s="603" t="s">
        <v>2512</v>
      </c>
      <c r="F9" s="436" t="s">
        <v>1847</v>
      </c>
      <c r="G9" s="452">
        <v>1</v>
      </c>
      <c r="H9" s="437">
        <v>0</v>
      </c>
      <c r="I9" s="436"/>
      <c r="J9" s="437"/>
      <c r="K9" s="436"/>
      <c r="L9" s="437"/>
      <c r="M9" s="436"/>
      <c r="N9" s="437"/>
      <c r="O9" s="452">
        <f t="shared" ref="O9:O21" si="0">+G9+I9+K9+M9</f>
        <v>1</v>
      </c>
      <c r="P9" s="437">
        <v>0</v>
      </c>
      <c r="Q9" s="902"/>
      <c r="R9" s="902"/>
      <c r="S9" s="902"/>
      <c r="T9" s="902"/>
      <c r="U9" s="902"/>
    </row>
    <row r="10" spans="1:21" s="358" customFormat="1" ht="93" customHeight="1" x14ac:dyDescent="0.25">
      <c r="A10" s="895"/>
      <c r="B10" s="895"/>
      <c r="C10" s="897"/>
      <c r="D10" s="839"/>
      <c r="E10" s="603" t="s">
        <v>2513</v>
      </c>
      <c r="F10" s="436" t="s">
        <v>1845</v>
      </c>
      <c r="G10" s="452">
        <v>0.25</v>
      </c>
      <c r="H10" s="437">
        <v>0</v>
      </c>
      <c r="I10" s="452">
        <v>0.25</v>
      </c>
      <c r="J10" s="437">
        <v>0</v>
      </c>
      <c r="K10" s="452">
        <v>0.25</v>
      </c>
      <c r="L10" s="437">
        <v>0</v>
      </c>
      <c r="M10" s="452">
        <v>0.25</v>
      </c>
      <c r="N10" s="437">
        <v>0</v>
      </c>
      <c r="O10" s="452">
        <f t="shared" si="0"/>
        <v>1</v>
      </c>
      <c r="P10" s="437">
        <v>0</v>
      </c>
      <c r="Q10" s="902"/>
      <c r="R10" s="902"/>
      <c r="S10" s="902"/>
      <c r="T10" s="902"/>
      <c r="U10" s="902"/>
    </row>
    <row r="11" spans="1:21" s="358" customFormat="1" ht="93" customHeight="1" x14ac:dyDescent="0.25">
      <c r="A11" s="895"/>
      <c r="B11" s="895"/>
      <c r="C11" s="897"/>
      <c r="D11" s="840"/>
      <c r="E11" s="603" t="s">
        <v>2514</v>
      </c>
      <c r="F11" s="436" t="s">
        <v>1846</v>
      </c>
      <c r="G11" s="436"/>
      <c r="H11" s="437"/>
      <c r="I11" s="436"/>
      <c r="J11" s="437"/>
      <c r="K11" s="452">
        <v>0.5</v>
      </c>
      <c r="L11" s="437">
        <f>P11*K11</f>
        <v>750</v>
      </c>
      <c r="M11" s="452">
        <v>0.5</v>
      </c>
      <c r="N11" s="437">
        <f>M11*P11</f>
        <v>750</v>
      </c>
      <c r="O11" s="452">
        <f t="shared" si="0"/>
        <v>1</v>
      </c>
      <c r="P11" s="437">
        <f>'5. ACTIVIDADES ESPECIALES'!D325</f>
        <v>1500</v>
      </c>
      <c r="Q11" s="903"/>
      <c r="R11" s="903"/>
      <c r="S11" s="903"/>
      <c r="T11" s="903"/>
      <c r="U11" s="903"/>
    </row>
    <row r="12" spans="1:21" ht="86.45" customHeight="1" x14ac:dyDescent="0.25">
      <c r="A12" s="895"/>
      <c r="B12" s="895"/>
      <c r="C12" s="897"/>
      <c r="D12" s="838" t="s">
        <v>2509</v>
      </c>
      <c r="E12" s="603" t="s">
        <v>2515</v>
      </c>
      <c r="F12" s="273" t="s">
        <v>1848</v>
      </c>
      <c r="G12" s="531">
        <v>1</v>
      </c>
      <c r="H12" s="353"/>
      <c r="I12" s="273"/>
      <c r="J12" s="353"/>
      <c r="K12" s="273"/>
      <c r="L12" s="353"/>
      <c r="M12" s="273"/>
      <c r="N12" s="353"/>
      <c r="O12" s="452">
        <f t="shared" si="0"/>
        <v>1</v>
      </c>
      <c r="P12" s="353"/>
      <c r="Q12" s="904" t="s">
        <v>1856</v>
      </c>
      <c r="R12" s="904" t="s">
        <v>1857</v>
      </c>
      <c r="S12" s="904" t="s">
        <v>1858</v>
      </c>
      <c r="T12" s="904" t="s">
        <v>1859</v>
      </c>
      <c r="U12" s="904" t="s">
        <v>1861</v>
      </c>
    </row>
    <row r="13" spans="1:21" s="358" customFormat="1" ht="86.45" customHeight="1" x14ac:dyDescent="0.25">
      <c r="A13" s="895"/>
      <c r="B13" s="895"/>
      <c r="C13" s="897"/>
      <c r="D13" s="839"/>
      <c r="E13" s="603" t="s">
        <v>2516</v>
      </c>
      <c r="F13" s="273" t="s">
        <v>1845</v>
      </c>
      <c r="G13" s="531">
        <v>0.25</v>
      </c>
      <c r="H13" s="353">
        <v>0</v>
      </c>
      <c r="I13" s="531">
        <v>0.25</v>
      </c>
      <c r="J13" s="353">
        <v>0</v>
      </c>
      <c r="K13" s="531">
        <v>0.25</v>
      </c>
      <c r="L13" s="353">
        <v>0</v>
      </c>
      <c r="M13" s="531">
        <v>0.25</v>
      </c>
      <c r="N13" s="353">
        <v>0</v>
      </c>
      <c r="O13" s="452">
        <f t="shared" si="0"/>
        <v>1</v>
      </c>
      <c r="P13" s="353">
        <v>0</v>
      </c>
      <c r="Q13" s="904"/>
      <c r="R13" s="904"/>
      <c r="S13" s="904"/>
      <c r="T13" s="904"/>
      <c r="U13" s="904"/>
    </row>
    <row r="14" spans="1:21" s="358" customFormat="1" ht="86.45" customHeight="1" x14ac:dyDescent="0.25">
      <c r="A14" s="895"/>
      <c r="B14" s="895"/>
      <c r="C14" s="897"/>
      <c r="D14" s="840"/>
      <c r="E14" s="603" t="s">
        <v>2517</v>
      </c>
      <c r="F14" s="273" t="s">
        <v>1846</v>
      </c>
      <c r="G14" s="273"/>
      <c r="H14" s="353"/>
      <c r="I14" s="273"/>
      <c r="J14" s="353"/>
      <c r="K14" s="355">
        <v>0.5</v>
      </c>
      <c r="L14" s="353">
        <f>P14*K14</f>
        <v>400</v>
      </c>
      <c r="M14" s="355">
        <v>0.5</v>
      </c>
      <c r="N14" s="353">
        <f>P14*L14</f>
        <v>320000</v>
      </c>
      <c r="O14" s="452">
        <f t="shared" si="0"/>
        <v>1</v>
      </c>
      <c r="P14" s="353">
        <f>'5. ACTIVIDADES ESPECIALES'!D336</f>
        <v>800</v>
      </c>
      <c r="Q14" s="904"/>
      <c r="R14" s="904"/>
      <c r="S14" s="904"/>
      <c r="T14" s="904"/>
      <c r="U14" s="904"/>
    </row>
    <row r="15" spans="1:21" s="358" customFormat="1" ht="141.75" x14ac:dyDescent="0.25">
      <c r="A15" s="895"/>
      <c r="B15" s="895"/>
      <c r="C15" s="897"/>
      <c r="D15" s="838" t="s">
        <v>2510</v>
      </c>
      <c r="E15" s="603" t="s">
        <v>2518</v>
      </c>
      <c r="F15" s="273" t="s">
        <v>1849</v>
      </c>
      <c r="G15" s="531">
        <v>0.5</v>
      </c>
      <c r="H15" s="353">
        <v>0</v>
      </c>
      <c r="I15" s="531">
        <v>0.5</v>
      </c>
      <c r="J15" s="353">
        <v>0</v>
      </c>
      <c r="K15" s="273"/>
      <c r="L15" s="353"/>
      <c r="M15" s="273"/>
      <c r="N15" s="353"/>
      <c r="O15" s="452">
        <f t="shared" si="0"/>
        <v>1</v>
      </c>
      <c r="P15" s="353">
        <v>0</v>
      </c>
      <c r="Q15" s="679" t="s">
        <v>1862</v>
      </c>
      <c r="R15" s="680" t="s">
        <v>1863</v>
      </c>
      <c r="S15" s="679" t="s">
        <v>1864</v>
      </c>
      <c r="T15" s="679" t="s">
        <v>1521</v>
      </c>
      <c r="U15" s="680" t="s">
        <v>1861</v>
      </c>
    </row>
    <row r="16" spans="1:21" s="358" customFormat="1" ht="94.5" x14ac:dyDescent="0.25">
      <c r="A16" s="899"/>
      <c r="B16" s="899"/>
      <c r="C16" s="898"/>
      <c r="D16" s="840"/>
      <c r="E16" s="603" t="s">
        <v>2519</v>
      </c>
      <c r="F16" s="273" t="s">
        <v>1850</v>
      </c>
      <c r="G16" s="531">
        <v>0.25</v>
      </c>
      <c r="H16" s="353"/>
      <c r="I16" s="531">
        <v>0.25</v>
      </c>
      <c r="J16" s="353"/>
      <c r="K16" s="531">
        <v>0.25</v>
      </c>
      <c r="L16" s="353"/>
      <c r="M16" s="531">
        <v>0.25</v>
      </c>
      <c r="N16" s="353"/>
      <c r="O16" s="452">
        <f t="shared" si="0"/>
        <v>1</v>
      </c>
      <c r="P16" s="353"/>
      <c r="Q16" s="681"/>
      <c r="R16" s="680"/>
      <c r="S16" s="681"/>
      <c r="T16" s="681"/>
      <c r="U16" s="680"/>
    </row>
    <row r="17" spans="1:21" ht="69" customHeight="1" x14ac:dyDescent="0.25">
      <c r="A17" s="894" t="s">
        <v>1427</v>
      </c>
      <c r="B17" s="894" t="s">
        <v>1432</v>
      </c>
      <c r="C17" s="838" t="s">
        <v>1840</v>
      </c>
      <c r="D17" s="838" t="s">
        <v>2526</v>
      </c>
      <c r="E17" s="603" t="s">
        <v>2520</v>
      </c>
      <c r="F17" s="680" t="s">
        <v>1851</v>
      </c>
      <c r="G17" s="273">
        <v>1</v>
      </c>
      <c r="H17" s="353">
        <f>P17</f>
        <v>17130</v>
      </c>
      <c r="I17" s="273"/>
      <c r="J17" s="353"/>
      <c r="K17" s="354"/>
      <c r="L17" s="353"/>
      <c r="M17" s="273"/>
      <c r="N17" s="353"/>
      <c r="O17" s="452">
        <f t="shared" si="0"/>
        <v>1</v>
      </c>
      <c r="P17" s="353">
        <f>'1. TALLERES SEMINARIOS'!D361</f>
        <v>17130</v>
      </c>
      <c r="Q17" s="901" t="s">
        <v>1865</v>
      </c>
      <c r="R17" s="901" t="s">
        <v>1866</v>
      </c>
      <c r="S17" s="901" t="s">
        <v>1867</v>
      </c>
      <c r="T17" s="901" t="s">
        <v>1521</v>
      </c>
      <c r="U17" s="901" t="s">
        <v>1868</v>
      </c>
    </row>
    <row r="18" spans="1:21" s="358" customFormat="1" ht="69" customHeight="1" x14ac:dyDescent="0.25">
      <c r="A18" s="895"/>
      <c r="B18" s="895"/>
      <c r="C18" s="840"/>
      <c r="D18" s="840"/>
      <c r="E18" s="603" t="s">
        <v>2521</v>
      </c>
      <c r="F18" s="680" t="s">
        <v>1852</v>
      </c>
      <c r="G18" s="531">
        <v>0.25</v>
      </c>
      <c r="H18" s="353">
        <v>0</v>
      </c>
      <c r="I18" s="531">
        <v>0.25</v>
      </c>
      <c r="J18" s="353">
        <v>0</v>
      </c>
      <c r="K18" s="531">
        <v>0.25</v>
      </c>
      <c r="L18" s="353">
        <v>0</v>
      </c>
      <c r="M18" s="531">
        <v>0.25</v>
      </c>
      <c r="N18" s="353">
        <v>0</v>
      </c>
      <c r="O18" s="452">
        <f t="shared" si="0"/>
        <v>1</v>
      </c>
      <c r="P18" s="353">
        <v>0</v>
      </c>
      <c r="Q18" s="903"/>
      <c r="R18" s="903"/>
      <c r="S18" s="903"/>
      <c r="T18" s="903"/>
      <c r="U18" s="903"/>
    </row>
    <row r="19" spans="1:21" ht="157.5" x14ac:dyDescent="0.25">
      <c r="A19" s="895"/>
      <c r="B19" s="895"/>
      <c r="C19" s="397" t="s">
        <v>1841</v>
      </c>
      <c r="D19" s="397" t="s">
        <v>2522</v>
      </c>
      <c r="E19" s="603" t="s">
        <v>2523</v>
      </c>
      <c r="F19" s="680" t="s">
        <v>1854</v>
      </c>
      <c r="G19" s="531">
        <v>0.25</v>
      </c>
      <c r="H19" s="353">
        <v>0</v>
      </c>
      <c r="I19" s="531">
        <v>0.25</v>
      </c>
      <c r="J19" s="353">
        <v>0</v>
      </c>
      <c r="K19" s="531">
        <v>0.25</v>
      </c>
      <c r="L19" s="353">
        <v>0</v>
      </c>
      <c r="M19" s="531">
        <v>0.25</v>
      </c>
      <c r="N19" s="353">
        <v>0</v>
      </c>
      <c r="O19" s="452">
        <f t="shared" si="0"/>
        <v>1</v>
      </c>
      <c r="P19" s="353">
        <v>0</v>
      </c>
      <c r="Q19" s="680" t="s">
        <v>1869</v>
      </c>
      <c r="R19" s="682" t="s">
        <v>1863</v>
      </c>
      <c r="S19" s="680" t="s">
        <v>1875</v>
      </c>
      <c r="T19" s="680" t="s">
        <v>1876</v>
      </c>
      <c r="U19" s="680" t="s">
        <v>1559</v>
      </c>
    </row>
    <row r="20" spans="1:21" ht="166.5" customHeight="1" x14ac:dyDescent="0.25">
      <c r="A20" s="895"/>
      <c r="B20" s="895"/>
      <c r="C20" s="397" t="s">
        <v>1842</v>
      </c>
      <c r="D20" s="397" t="s">
        <v>2524</v>
      </c>
      <c r="E20" s="603" t="s">
        <v>2713</v>
      </c>
      <c r="F20" s="680" t="s">
        <v>1855</v>
      </c>
      <c r="G20" s="531">
        <v>0.25</v>
      </c>
      <c r="H20" s="353">
        <v>0</v>
      </c>
      <c r="I20" s="531">
        <v>0.25</v>
      </c>
      <c r="J20" s="353">
        <v>0</v>
      </c>
      <c r="K20" s="531">
        <v>0.25</v>
      </c>
      <c r="L20" s="353">
        <v>0</v>
      </c>
      <c r="M20" s="531">
        <v>0.25</v>
      </c>
      <c r="N20" s="353">
        <v>0</v>
      </c>
      <c r="O20" s="452">
        <f t="shared" si="0"/>
        <v>1</v>
      </c>
      <c r="P20" s="353">
        <v>0</v>
      </c>
      <c r="Q20" s="680" t="s">
        <v>1874</v>
      </c>
      <c r="R20" s="682" t="s">
        <v>1863</v>
      </c>
      <c r="S20" s="680" t="s">
        <v>1875</v>
      </c>
      <c r="T20" s="680" t="s">
        <v>1876</v>
      </c>
      <c r="U20" s="680" t="s">
        <v>1559</v>
      </c>
    </row>
    <row r="21" spans="1:21" ht="126" x14ac:dyDescent="0.25">
      <c r="A21" s="895"/>
      <c r="B21" s="895"/>
      <c r="C21" s="397" t="s">
        <v>1843</v>
      </c>
      <c r="D21" s="397" t="s">
        <v>2525</v>
      </c>
      <c r="E21" s="603" t="s">
        <v>2714</v>
      </c>
      <c r="F21" s="680" t="s">
        <v>1853</v>
      </c>
      <c r="G21" s="531">
        <v>0.25</v>
      </c>
      <c r="H21" s="353">
        <v>0</v>
      </c>
      <c r="I21" s="531">
        <v>0.25</v>
      </c>
      <c r="J21" s="353">
        <v>0</v>
      </c>
      <c r="K21" s="531">
        <v>0.25</v>
      </c>
      <c r="L21" s="353">
        <v>0</v>
      </c>
      <c r="M21" s="531">
        <v>0.25</v>
      </c>
      <c r="N21" s="353">
        <v>0</v>
      </c>
      <c r="O21" s="452">
        <f t="shared" si="0"/>
        <v>1</v>
      </c>
      <c r="P21" s="353">
        <v>0</v>
      </c>
      <c r="Q21" s="680" t="s">
        <v>1871</v>
      </c>
      <c r="R21" s="680" t="s">
        <v>1870</v>
      </c>
      <c r="S21" s="680" t="s">
        <v>1872</v>
      </c>
      <c r="T21" s="680" t="s">
        <v>1873</v>
      </c>
      <c r="U21" s="680" t="s">
        <v>1559</v>
      </c>
    </row>
    <row r="22" spans="1:21" ht="15.75" x14ac:dyDescent="0.25">
      <c r="A22" s="280"/>
      <c r="B22" s="281"/>
      <c r="C22" s="280" t="s">
        <v>1429</v>
      </c>
      <c r="D22" s="281"/>
      <c r="E22" s="281"/>
      <c r="F22" s="282"/>
      <c r="G22" s="274">
        <f t="shared" ref="G22:P22" si="1">SUM(G8:G21)</f>
        <v>6.25</v>
      </c>
      <c r="H22" s="275">
        <f t="shared" si="1"/>
        <v>17130</v>
      </c>
      <c r="I22" s="274">
        <f t="shared" si="1"/>
        <v>2.25</v>
      </c>
      <c r="J22" s="275">
        <f t="shared" si="1"/>
        <v>0</v>
      </c>
      <c r="K22" s="274">
        <f t="shared" si="1"/>
        <v>2.75</v>
      </c>
      <c r="L22" s="275">
        <f t="shared" si="1"/>
        <v>1150</v>
      </c>
      <c r="M22" s="274">
        <f t="shared" si="1"/>
        <v>2.75</v>
      </c>
      <c r="N22" s="275">
        <f t="shared" si="1"/>
        <v>320750</v>
      </c>
      <c r="O22" s="275">
        <f t="shared" si="1"/>
        <v>14</v>
      </c>
      <c r="P22" s="275">
        <f t="shared" si="1"/>
        <v>19430</v>
      </c>
      <c r="Q22" s="264"/>
      <c r="R22" s="264"/>
      <c r="S22" s="264"/>
      <c r="T22" s="264"/>
      <c r="U22" s="264"/>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sheetData>
  <mergeCells count="43">
    <mergeCell ref="U17:U18"/>
    <mergeCell ref="Q17:Q18"/>
    <mergeCell ref="R17:R18"/>
    <mergeCell ref="S17:S18"/>
    <mergeCell ref="T17:T18"/>
    <mergeCell ref="T12:T14"/>
    <mergeCell ref="U12:U14"/>
    <mergeCell ref="S8:S11"/>
    <mergeCell ref="T8:T11"/>
    <mergeCell ref="U8:U11"/>
    <mergeCell ref="Q8:Q11"/>
    <mergeCell ref="R8:R11"/>
    <mergeCell ref="Q12:Q14"/>
    <mergeCell ref="R12:R14"/>
    <mergeCell ref="S12:S14"/>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F5:F7"/>
    <mergeCell ref="E5:E7"/>
    <mergeCell ref="A5:A7"/>
    <mergeCell ref="D8:D11"/>
    <mergeCell ref="C8:C16"/>
    <mergeCell ref="B8:B16"/>
    <mergeCell ref="A8:A16"/>
    <mergeCell ref="D15:D16"/>
    <mergeCell ref="A17:A21"/>
    <mergeCell ref="B17:B21"/>
    <mergeCell ref="D12:D14"/>
    <mergeCell ref="D17:D18"/>
    <mergeCell ref="C17:C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zoomScale="75" zoomScaleNormal="75" workbookViewId="0">
      <selection activeCell="F22" sqref="F22"/>
    </sheetView>
  </sheetViews>
  <sheetFormatPr baseColWidth="10" defaultColWidth="11.5703125" defaultRowHeight="15" x14ac:dyDescent="0.25"/>
  <cols>
    <col min="1" max="1" width="7.85546875" style="82" customWidth="1"/>
    <col min="2" max="2" width="35" style="82" customWidth="1"/>
    <col min="3" max="3" width="28.28515625" style="82" customWidth="1"/>
    <col min="4" max="4" width="18.42578125" style="82" customWidth="1"/>
    <col min="5" max="5" width="14.85546875" style="82" customWidth="1"/>
    <col min="6" max="6" width="16.7109375" style="82" customWidth="1"/>
    <col min="7" max="7" width="11.5703125" style="82"/>
    <col min="8" max="8" width="61" style="82" bestFit="1" customWidth="1"/>
    <col min="9" max="9" width="19.85546875" style="194" customWidth="1"/>
    <col min="10" max="10" width="15.85546875" style="82" bestFit="1" customWidth="1"/>
    <col min="11" max="16384" width="11.5703125" style="82"/>
  </cols>
  <sheetData>
    <row r="2" spans="2:9" ht="16.149999999999999" thickBot="1" x14ac:dyDescent="0.35">
      <c r="H2" s="708" t="s">
        <v>1388</v>
      </c>
      <c r="I2" s="708"/>
    </row>
    <row r="3" spans="2:9" ht="19.5" thickBot="1" x14ac:dyDescent="0.3">
      <c r="B3" s="77" t="s">
        <v>21</v>
      </c>
      <c r="C3" s="77" t="s">
        <v>400</v>
      </c>
      <c r="H3" s="322" t="s">
        <v>399</v>
      </c>
      <c r="I3" s="323" t="s">
        <v>400</v>
      </c>
    </row>
    <row r="4" spans="2:9" ht="18.75" x14ac:dyDescent="0.25">
      <c r="B4" s="78" t="s">
        <v>126</v>
      </c>
      <c r="C4" s="199">
        <f>'1. TALLERES SEMINARIOS'!D5</f>
        <v>612123</v>
      </c>
      <c r="H4" s="360" t="s">
        <v>1376</v>
      </c>
      <c r="I4" s="631">
        <f>'Desarrollo e Innov. Curricular'!P36</f>
        <v>1455580</v>
      </c>
    </row>
    <row r="5" spans="2:9" ht="18.75" x14ac:dyDescent="0.25">
      <c r="B5" s="78" t="s">
        <v>426</v>
      </c>
      <c r="C5" s="199">
        <f>'2. CONTRATACION DE PERSONAL'!D5</f>
        <v>0</v>
      </c>
      <c r="H5" s="361" t="s">
        <v>1378</v>
      </c>
      <c r="I5" s="632">
        <f>'Investigación Científica'!P55</f>
        <v>1192706.26</v>
      </c>
    </row>
    <row r="6" spans="2:9" ht="18.75" x14ac:dyDescent="0.25">
      <c r="B6" s="78" t="s">
        <v>134</v>
      </c>
      <c r="C6" s="199">
        <f>'3. EQUIPO DE OFICINA'!D5</f>
        <v>174400</v>
      </c>
      <c r="H6" s="361" t="s">
        <v>482</v>
      </c>
      <c r="I6" s="632">
        <f>'Vinculación Univ. Sociedad'!P49</f>
        <v>420890</v>
      </c>
    </row>
    <row r="7" spans="2:9" ht="18.75" x14ac:dyDescent="0.25">
      <c r="B7" s="78" t="s">
        <v>427</v>
      </c>
      <c r="C7" s="199">
        <f>'4. EQUIPO TECNOLÓGICOS'!D5</f>
        <v>1802444.52</v>
      </c>
      <c r="H7" s="361" t="s">
        <v>1377</v>
      </c>
      <c r="I7" s="632">
        <f>'Docencia y Profesorado Universi'!P25</f>
        <v>2118990</v>
      </c>
    </row>
    <row r="8" spans="2:9" ht="18" x14ac:dyDescent="0.3">
      <c r="B8" s="78" t="s">
        <v>135</v>
      </c>
      <c r="C8" s="199">
        <f>'5. ACTIVIDADES ESPECIALES'!D5</f>
        <v>8259450.2400000002</v>
      </c>
      <c r="E8" s="122" t="s">
        <v>137</v>
      </c>
      <c r="F8" s="629">
        <f>+Presupuesto!D566</f>
        <v>1593350.24</v>
      </c>
      <c r="H8" s="361" t="s">
        <v>1379</v>
      </c>
      <c r="I8" s="632">
        <f>'Estudiantes y Graduados'!P35</f>
        <v>2998731</v>
      </c>
    </row>
    <row r="9" spans="2:9" ht="18.75" x14ac:dyDescent="0.25">
      <c r="B9" s="89" t="s">
        <v>395</v>
      </c>
      <c r="C9" s="79">
        <f>'6. Becas'!D5</f>
        <v>0</v>
      </c>
      <c r="E9" s="122" t="s">
        <v>1963</v>
      </c>
      <c r="F9" s="629">
        <f>+Presupuesto!E566</f>
        <v>11122067.52</v>
      </c>
      <c r="H9" s="361" t="s">
        <v>483</v>
      </c>
      <c r="I9" s="632">
        <f>'Gestión del Conocimiento'!P22</f>
        <v>149520</v>
      </c>
    </row>
    <row r="10" spans="2:9" ht="18.75" x14ac:dyDescent="0.25">
      <c r="B10" s="89" t="s">
        <v>396</v>
      </c>
      <c r="C10" s="79">
        <f>'7. Infraestructura'!D5</f>
        <v>1867000</v>
      </c>
      <c r="E10" s="626" t="s">
        <v>123</v>
      </c>
      <c r="F10" s="630">
        <f>Presupuesto!F566</f>
        <v>12715417.76</v>
      </c>
      <c r="G10" s="108"/>
      <c r="H10" s="361" t="s">
        <v>1380</v>
      </c>
      <c r="I10" s="633">
        <f>'Lo Esencial de la Reforma Univ.'!P21</f>
        <v>216730</v>
      </c>
    </row>
    <row r="11" spans="2:9" ht="18.75" x14ac:dyDescent="0.25">
      <c r="B11" s="78" t="s">
        <v>429</v>
      </c>
      <c r="C11" s="79">
        <f>'8. Venta de Servicios'!D5</f>
        <v>0</v>
      </c>
      <c r="F11" s="108"/>
      <c r="G11" s="108"/>
      <c r="H11" s="361" t="s">
        <v>1381</v>
      </c>
      <c r="I11" s="633">
        <f>'Aseguramiento de la Calidad'!P22</f>
        <v>19430</v>
      </c>
    </row>
    <row r="12" spans="2:9" ht="19.5" thickBot="1" x14ac:dyDescent="0.3">
      <c r="B12" s="89"/>
      <c r="C12" s="79"/>
      <c r="F12" s="108"/>
      <c r="G12" s="108"/>
      <c r="H12" s="361" t="s">
        <v>1382</v>
      </c>
      <c r="I12" s="633">
        <f>'Cultura de Innovación Insti...'!P13</f>
        <v>4445</v>
      </c>
    </row>
    <row r="13" spans="2:9" ht="18.600000000000001" hidden="1" thickBot="1" x14ac:dyDescent="0.35">
      <c r="B13" s="89"/>
      <c r="C13" s="79"/>
      <c r="F13" s="108"/>
      <c r="G13" s="108"/>
      <c r="H13" s="362" t="s">
        <v>1468</v>
      </c>
      <c r="I13" s="634">
        <f>[1]Posgrado!P42</f>
        <v>0</v>
      </c>
    </row>
    <row r="14" spans="2:9" ht="24" thickBot="1" x14ac:dyDescent="0.3">
      <c r="B14" s="80"/>
      <c r="C14" s="81"/>
      <c r="F14" s="108"/>
      <c r="G14" s="108"/>
      <c r="H14" s="363" t="s">
        <v>133</v>
      </c>
      <c r="I14" s="635">
        <f>SUM(I4:I13)</f>
        <v>8577022.2599999998</v>
      </c>
    </row>
    <row r="15" spans="2:9" ht="27" thickBot="1" x14ac:dyDescent="0.3">
      <c r="B15" s="200" t="s">
        <v>133</v>
      </c>
      <c r="C15" s="627">
        <f>SUM(C4:C14)</f>
        <v>12715417.76</v>
      </c>
      <c r="F15" s="108"/>
      <c r="G15" s="108"/>
      <c r="H15" s="709"/>
      <c r="I15" s="709"/>
    </row>
    <row r="16" spans="2:9" ht="16.5" thickBot="1" x14ac:dyDescent="0.3">
      <c r="F16" s="108"/>
      <c r="G16" s="108"/>
      <c r="H16" s="709" t="s">
        <v>1390</v>
      </c>
      <c r="I16" s="709"/>
    </row>
    <row r="17" spans="2:15" ht="15.75" thickBot="1" x14ac:dyDescent="0.3">
      <c r="D17" s="194"/>
      <c r="F17" s="108"/>
      <c r="G17" s="108"/>
      <c r="H17" s="321" t="s">
        <v>399</v>
      </c>
      <c r="I17" s="324" t="s">
        <v>400</v>
      </c>
      <c r="J17" s="194"/>
    </row>
    <row r="18" spans="2:15" x14ac:dyDescent="0.25">
      <c r="D18" s="561"/>
      <c r="F18" s="194">
        <f>F10-I25</f>
        <v>0</v>
      </c>
      <c r="H18" s="318" t="s">
        <v>1383</v>
      </c>
      <c r="I18" s="636">
        <f>'Gestion Administrativa'!P33</f>
        <v>3191608.26</v>
      </c>
      <c r="J18" s="194"/>
    </row>
    <row r="19" spans="2:15" x14ac:dyDescent="0.25">
      <c r="D19" s="194"/>
      <c r="H19" s="319" t="s">
        <v>1384</v>
      </c>
      <c r="I19" s="637">
        <f>'Gestión del Talento Humano'!P15</f>
        <v>6530</v>
      </c>
      <c r="J19" s="194"/>
    </row>
    <row r="20" spans="2:15" x14ac:dyDescent="0.25">
      <c r="H20" s="319" t="s">
        <v>1385</v>
      </c>
      <c r="I20" s="637">
        <f>'Gestión Académica'!P33</f>
        <v>91727</v>
      </c>
      <c r="J20" s="194"/>
    </row>
    <row r="21" spans="2:15" x14ac:dyDescent="0.25">
      <c r="H21" s="319" t="s">
        <v>1386</v>
      </c>
      <c r="I21" s="637">
        <f>'Internacionalización de la E.S.'!P24</f>
        <v>782155.24</v>
      </c>
      <c r="J21" s="194"/>
    </row>
    <row r="22" spans="2:15" ht="15.75" thickBot="1" x14ac:dyDescent="0.3">
      <c r="F22" s="194"/>
      <c r="H22" s="320" t="s">
        <v>1387</v>
      </c>
      <c r="I22" s="638">
        <f>'Gobernabilidad y Procesos...'!P34</f>
        <v>66375</v>
      </c>
      <c r="J22" s="194"/>
    </row>
    <row r="23" spans="2:15" ht="15.75" thickBot="1" x14ac:dyDescent="0.3">
      <c r="H23" s="325" t="s">
        <v>133</v>
      </c>
      <c r="I23" s="639">
        <f>SUM(I18:I22)</f>
        <v>4138395.5</v>
      </c>
    </row>
    <row r="24" spans="2:15" ht="15.75" thickBot="1" x14ac:dyDescent="0.3"/>
    <row r="25" spans="2:15" ht="15.75" thickBot="1" x14ac:dyDescent="0.3">
      <c r="H25" s="326" t="s">
        <v>1389</v>
      </c>
      <c r="I25" s="628">
        <f>I14+I23</f>
        <v>12715417.76</v>
      </c>
    </row>
    <row r="26" spans="2:15" x14ac:dyDescent="0.25">
      <c r="H26" s="347"/>
      <c r="I26" s="348"/>
    </row>
    <row r="27" spans="2:15" x14ac:dyDescent="0.25">
      <c r="H27" s="347"/>
      <c r="I27" s="348"/>
    </row>
    <row r="28" spans="2:15" x14ac:dyDescent="0.25">
      <c r="H28" s="194"/>
    </row>
    <row r="29" spans="2:15" x14ac:dyDescent="0.25">
      <c r="B29" s="82" t="s">
        <v>494</v>
      </c>
      <c r="C29" s="82" t="s">
        <v>495</v>
      </c>
      <c r="D29" s="82" t="s">
        <v>496</v>
      </c>
      <c r="E29" s="82" t="s">
        <v>497</v>
      </c>
      <c r="F29" s="82" t="s">
        <v>498</v>
      </c>
      <c r="G29" s="82" t="s">
        <v>499</v>
      </c>
      <c r="H29" s="82" t="s">
        <v>500</v>
      </c>
      <c r="I29" s="194" t="s">
        <v>501</v>
      </c>
      <c r="J29" s="82" t="s">
        <v>502</v>
      </c>
      <c r="K29" s="82" t="s">
        <v>503</v>
      </c>
      <c r="L29" s="82" t="s">
        <v>504</v>
      </c>
      <c r="M29" s="82" t="s">
        <v>505</v>
      </c>
      <c r="N29" s="82" t="s">
        <v>506</v>
      </c>
      <c r="O29" s="82" t="s">
        <v>507</v>
      </c>
    </row>
    <row r="31" spans="2:15" x14ac:dyDescent="0.25">
      <c r="H31" s="153"/>
    </row>
    <row r="33" spans="2:4" ht="18.75" x14ac:dyDescent="0.25">
      <c r="B33" s="78"/>
      <c r="C33" s="79"/>
    </row>
    <row r="34" spans="2:4" ht="18.75" x14ac:dyDescent="0.25">
      <c r="B34" s="78"/>
      <c r="C34" s="79"/>
    </row>
    <row r="35" spans="2:4" x14ac:dyDescent="0.25">
      <c r="B35" s="195" t="s">
        <v>423</v>
      </c>
    </row>
    <row r="37" spans="2:4" ht="18.75" x14ac:dyDescent="0.25">
      <c r="B37" s="77" t="s">
        <v>21</v>
      </c>
      <c r="C37" s="77" t="s">
        <v>55</v>
      </c>
      <c r="D37" s="238" t="s">
        <v>486</v>
      </c>
    </row>
    <row r="38" spans="2:4" ht="18.75" x14ac:dyDescent="0.25">
      <c r="B38" s="82" t="s">
        <v>494</v>
      </c>
      <c r="C38" s="164">
        <f>SUMIF('2. CONTRATACION DE PERSONAL'!C:C,'Cuadro resumen'!$B$38:$B$54,'2. CONTRATACION DE PERSONAL'!D:D)</f>
        <v>0</v>
      </c>
      <c r="D38" s="239">
        <f>SUMIF('2. CONTRATACION DE PERSONAL'!$C:$C,'Cuadro resumen'!$B$38:$B$54,'2. CONTRATACION DE PERSONAL'!$G:$G)</f>
        <v>0</v>
      </c>
    </row>
    <row r="39" spans="2:4" ht="18.75" x14ac:dyDescent="0.25">
      <c r="B39" s="82" t="s">
        <v>495</v>
      </c>
      <c r="C39" s="164">
        <f>SUMIF('2. CONTRATACION DE PERSONAL'!C:C,'Cuadro resumen'!$B$38:$B$54,'2. CONTRATACION DE PERSONAL'!D:D)</f>
        <v>0</v>
      </c>
      <c r="D39" s="239">
        <f>SUMIF('2. CONTRATACION DE PERSONAL'!$C:$C,'Cuadro resumen'!$B$38:$B$54,'2. CONTRATACION DE PERSONAL'!$G:$G)</f>
        <v>0</v>
      </c>
    </row>
    <row r="40" spans="2:4" ht="18.75" x14ac:dyDescent="0.25">
      <c r="B40" s="82" t="s">
        <v>496</v>
      </c>
      <c r="C40" s="164">
        <f>SUMIF('2. CONTRATACION DE PERSONAL'!C:C,'Cuadro resumen'!$B$38:$B$54,'2. CONTRATACION DE PERSONAL'!D:D)</f>
        <v>0</v>
      </c>
      <c r="D40" s="239">
        <f>SUMIF('2. CONTRATACION DE PERSONAL'!$C:$C,'Cuadro resumen'!$B$38:$B$54,'2. CONTRATACION DE PERSONAL'!$G:$G)</f>
        <v>0</v>
      </c>
    </row>
    <row r="41" spans="2:4" ht="18.75" x14ac:dyDescent="0.25">
      <c r="B41" s="82" t="s">
        <v>497</v>
      </c>
      <c r="C41" s="164">
        <f>SUMIF('2. CONTRATACION DE PERSONAL'!C:C,'Cuadro resumen'!$B$38:$B$54,'2. CONTRATACION DE PERSONAL'!D:D)</f>
        <v>0</v>
      </c>
      <c r="D41" s="239">
        <f>SUMIF('2. CONTRATACION DE PERSONAL'!$C:$C,'Cuadro resumen'!$B$38:$B$54,'2. CONTRATACION DE PERSONAL'!$G:$G)</f>
        <v>0</v>
      </c>
    </row>
    <row r="42" spans="2:4" ht="18.75" x14ac:dyDescent="0.25">
      <c r="B42" s="82" t="s">
        <v>498</v>
      </c>
      <c r="C42" s="164">
        <f>SUMIF('2. CONTRATACION DE PERSONAL'!C:C,'Cuadro resumen'!$B$38:$B$54,'2. CONTRATACION DE PERSONAL'!D:D)</f>
        <v>0</v>
      </c>
      <c r="D42" s="239">
        <f>SUMIF('2. CONTRATACION DE PERSONAL'!$C:$C,'Cuadro resumen'!$B$38:$B$54,'2. CONTRATACION DE PERSONAL'!$G:$G)</f>
        <v>0</v>
      </c>
    </row>
    <row r="43" spans="2:4" ht="18.75" x14ac:dyDescent="0.25">
      <c r="B43" s="82" t="s">
        <v>499</v>
      </c>
      <c r="C43" s="164">
        <f>SUMIF('2. CONTRATACION DE PERSONAL'!C:C,'Cuadro resumen'!$B$38:$B$54,'2. CONTRATACION DE PERSONAL'!D:D)</f>
        <v>0</v>
      </c>
      <c r="D43" s="239">
        <f>SUMIF('2. CONTRATACION DE PERSONAL'!$C:$C,'Cuadro resumen'!$B$38:$B$54,'2. CONTRATACION DE PERSONAL'!$G:$G)</f>
        <v>0</v>
      </c>
    </row>
    <row r="44" spans="2:4" ht="18.75" x14ac:dyDescent="0.25">
      <c r="B44" s="82" t="s">
        <v>500</v>
      </c>
      <c r="C44" s="164">
        <f>SUMIF('2. CONTRATACION DE PERSONAL'!C:C,'Cuadro resumen'!$B$38:$B$54,'2. CONTRATACION DE PERSONAL'!D:D)</f>
        <v>0</v>
      </c>
      <c r="D44" s="239">
        <f>SUMIF('2. CONTRATACION DE PERSONAL'!$C:$C,'Cuadro resumen'!$B$38:$B$54,'2. CONTRATACION DE PERSONAL'!$G:$G)</f>
        <v>0</v>
      </c>
    </row>
    <row r="45" spans="2:4" ht="18.75" x14ac:dyDescent="0.25">
      <c r="B45" s="82" t="s">
        <v>501</v>
      </c>
      <c r="C45" s="164">
        <f>SUMIF('2. CONTRATACION DE PERSONAL'!C:C,'Cuadro resumen'!$B$38:$B$54,'2. CONTRATACION DE PERSONAL'!D:D)</f>
        <v>0</v>
      </c>
      <c r="D45" s="239">
        <f>SUMIF('2. CONTRATACION DE PERSONAL'!$C:$C,'Cuadro resumen'!$B$38:$B$54,'2. CONTRATACION DE PERSONAL'!$G:$G)</f>
        <v>0</v>
      </c>
    </row>
    <row r="46" spans="2:4" ht="18.75" x14ac:dyDescent="0.25">
      <c r="B46" s="82" t="s">
        <v>502</v>
      </c>
      <c r="C46" s="164">
        <f>SUMIF('2. CONTRATACION DE PERSONAL'!C:C,'Cuadro resumen'!$B$38:$B$54,'2. CONTRATACION DE PERSONAL'!D:D)</f>
        <v>0</v>
      </c>
      <c r="D46" s="239">
        <f>SUMIF('2. CONTRATACION DE PERSONAL'!$C:$C,'Cuadro resumen'!$B$38:$B$54,'2. CONTRATACION DE PERSONAL'!$G:$G)</f>
        <v>0</v>
      </c>
    </row>
    <row r="47" spans="2:4" ht="18.75" x14ac:dyDescent="0.25">
      <c r="B47" s="82" t="s">
        <v>503</v>
      </c>
      <c r="C47" s="164">
        <f>SUMIF('2. CONTRATACION DE PERSONAL'!C:C,'Cuadro resumen'!$B$38:$B$54,'2. CONTRATACION DE PERSONAL'!D:D)</f>
        <v>0</v>
      </c>
      <c r="D47" s="239">
        <f>SUMIF('2. CONTRATACION DE PERSONAL'!$C:$C,'Cuadro resumen'!$B$38:$B$54,'2. CONTRATACION DE PERSONAL'!$G:$G)</f>
        <v>0</v>
      </c>
    </row>
    <row r="48" spans="2:4" ht="18.75" x14ac:dyDescent="0.25">
      <c r="B48" s="82" t="s">
        <v>504</v>
      </c>
      <c r="C48" s="164">
        <f>SUMIF('2. CONTRATACION DE PERSONAL'!C:C,'Cuadro resumen'!$B$38:$B$54,'2. CONTRATACION DE PERSONAL'!D:D)</f>
        <v>0</v>
      </c>
      <c r="D48" s="239">
        <f>SUMIF('2. CONTRATACION DE PERSONAL'!$C:$C,'Cuadro resumen'!$B$38:$B$54,'2. CONTRATACION DE PERSONAL'!$G:$G)</f>
        <v>0</v>
      </c>
    </row>
    <row r="49" spans="2:4" ht="18.75" x14ac:dyDescent="0.25">
      <c r="B49" s="82" t="s">
        <v>505</v>
      </c>
      <c r="C49" s="164">
        <f>SUMIF('2. CONTRATACION DE PERSONAL'!C:C,'Cuadro resumen'!$B$38:$B$54,'2. CONTRATACION DE PERSONAL'!D:D)</f>
        <v>0</v>
      </c>
      <c r="D49" s="239">
        <f>SUMIF('2. CONTRATACION DE PERSONAL'!$C:$C,'Cuadro resumen'!$B$38:$B$54,'2. CONTRATACION DE PERSONAL'!$G:$G)</f>
        <v>0</v>
      </c>
    </row>
    <row r="50" spans="2:4" ht="18.75" x14ac:dyDescent="0.25">
      <c r="B50" s="82" t="s">
        <v>506</v>
      </c>
      <c r="C50" s="164">
        <f>SUMIF('2. CONTRATACION DE PERSONAL'!C:C,'Cuadro resumen'!$B$38:$B$54,'2. CONTRATACION DE PERSONAL'!D:D)</f>
        <v>0</v>
      </c>
      <c r="D50" s="239">
        <f>SUMIF('2. CONTRATACION DE PERSONAL'!$C:$C,'Cuadro resumen'!$B$38:$B$54,'2. CONTRATACION DE PERSONAL'!$G:$G)</f>
        <v>0</v>
      </c>
    </row>
    <row r="51" spans="2:4" ht="18.75" x14ac:dyDescent="0.25">
      <c r="B51" s="82" t="s">
        <v>507</v>
      </c>
      <c r="C51" s="164">
        <f>SUMIF('2. CONTRATACION DE PERSONAL'!C:C,'Cuadro resumen'!$B$38:$B$54,'2. CONTRATACION DE PERSONAL'!D:D)</f>
        <v>0</v>
      </c>
      <c r="D51" s="239">
        <f>SUMIF('2. CONTRATACION DE PERSONAL'!$C:$C,'Cuadro resumen'!$B$38:$B$54,'2. CONTRATACION DE PERSONAL'!$G:$G)</f>
        <v>0</v>
      </c>
    </row>
    <row r="52" spans="2:4" ht="18.75" x14ac:dyDescent="0.25">
      <c r="B52" s="78" t="s">
        <v>84</v>
      </c>
      <c r="C52" s="164">
        <f>SUMIF('2. CONTRATACION DE PERSONAL'!C:C,'Cuadro resumen'!$B$38:$B$54,'2. CONTRATACION DE PERSONAL'!D:D)</f>
        <v>0</v>
      </c>
      <c r="D52" s="239">
        <f>SUMIF('2. CONTRATACION DE PERSONAL'!$C:$C,'Cuadro resumen'!$B$38:$B$54,'2. CONTRATACION DE PERSONAL'!$G:$G)</f>
        <v>0</v>
      </c>
    </row>
    <row r="53" spans="2:4" ht="18.75" x14ac:dyDescent="0.25">
      <c r="B53" s="78" t="s">
        <v>60</v>
      </c>
      <c r="C53" s="164">
        <f>SUMIF('2. CONTRATACION DE PERSONAL'!C:C,'Cuadro resumen'!$B$38:$B$54,'2. CONTRATACION DE PERSONAL'!D:D)</f>
        <v>0</v>
      </c>
      <c r="D53" s="239">
        <f>SUMIF('2. CONTRATACION DE PERSONAL'!$C:$C,'Cuadro resumen'!$B$38:$B$54,'2. CONTRATACION DE PERSONAL'!$G:$G)</f>
        <v>0</v>
      </c>
    </row>
    <row r="54" spans="2:4" ht="18.75" x14ac:dyDescent="0.25">
      <c r="B54" s="78" t="s">
        <v>61</v>
      </c>
      <c r="C54" s="164">
        <f>SUMIF('2. CONTRATACION DE PERSONAL'!C:C,'Cuadro resumen'!$B$38:$B$54,'2. CONTRATACION DE PERSONAL'!D:D)</f>
        <v>0</v>
      </c>
      <c r="D54" s="239">
        <f>SUMIF('2. CONTRATACION DE PERSONAL'!$C:$C,'Cuadro resumen'!$B$38:$B$54,'2. CONTRATACION DE PERSONAL'!$G:$G)</f>
        <v>0</v>
      </c>
    </row>
    <row r="55" spans="2:4" ht="23.25" x14ac:dyDescent="0.25">
      <c r="B55" s="80" t="s">
        <v>133</v>
      </c>
      <c r="C55" s="165">
        <f>SUBTOTAL(109,C38:C54)</f>
        <v>0</v>
      </c>
      <c r="D55" s="239">
        <f>SUM(D38:D54)</f>
        <v>0</v>
      </c>
    </row>
    <row r="64" spans="2:4" x14ac:dyDescent="0.25">
      <c r="B64" s="195" t="s">
        <v>389</v>
      </c>
    </row>
    <row r="66" spans="2:4" ht="18.75" x14ac:dyDescent="0.25">
      <c r="B66" s="77" t="s">
        <v>21</v>
      </c>
      <c r="C66" s="77" t="s">
        <v>55</v>
      </c>
      <c r="D66" s="238" t="s">
        <v>486</v>
      </c>
    </row>
    <row r="67" spans="2:4" ht="18.75" x14ac:dyDescent="0.25">
      <c r="B67" s="78" t="s">
        <v>63</v>
      </c>
      <c r="C67" s="79">
        <f>SUMIF('3. EQUIPO DE OFICINA'!C:C,'Cuadro resumen'!$B$67:$B$76,'3. EQUIPO DE OFICINA'!D:D)</f>
        <v>8</v>
      </c>
      <c r="D67" s="240">
        <f>SUMIF('3. EQUIPO DE OFICINA'!$C:$C,'Cuadro resumen'!$B$67:$B$76,'3. EQUIPO DE OFICINA'!$F:$F)</f>
        <v>22400</v>
      </c>
    </row>
    <row r="68" spans="2:4" ht="18.75" x14ac:dyDescent="0.25">
      <c r="B68" s="89" t="s">
        <v>64</v>
      </c>
      <c r="C68" s="79">
        <f>SUMIF('3. EQUIPO DE OFICINA'!C:C,'Cuadro resumen'!$B$67:$B$76,'3. EQUIPO DE OFICINA'!D:D)</f>
        <v>10</v>
      </c>
      <c r="D68" s="240">
        <f>SUMIF('3. EQUIPO DE OFICINA'!$C:$C,'Cuadro resumen'!$B$67:$B$76,'3. EQUIPO DE OFICINA'!$F:$F)</f>
        <v>24000</v>
      </c>
    </row>
    <row r="69" spans="2:4" ht="18.75" x14ac:dyDescent="0.25">
      <c r="B69" s="89" t="s">
        <v>65</v>
      </c>
      <c r="C69" s="79">
        <f>SUMIF('3. EQUIPO DE OFICINA'!C:C,'Cuadro resumen'!$B$67:$B$76,'3. EQUIPO DE OFICINA'!D:D)</f>
        <v>10</v>
      </c>
      <c r="D69" s="240">
        <f>SUMIF('3. EQUIPO DE OFICINA'!$C:$C,'Cuadro resumen'!$B$67:$B$76,'3. EQUIPO DE OFICINA'!$F:$F)</f>
        <v>10000</v>
      </c>
    </row>
    <row r="70" spans="2:4" ht="18.75" x14ac:dyDescent="0.25">
      <c r="B70" s="89" t="s">
        <v>66</v>
      </c>
      <c r="C70" s="79">
        <f>SUMIF('3. EQUIPO DE OFICINA'!C:C,'Cuadro resumen'!$B$67:$B$76,'3. EQUIPO DE OFICINA'!D:D)</f>
        <v>8</v>
      </c>
      <c r="D70" s="240">
        <f>SUMIF('3. EQUIPO DE OFICINA'!$C:$C,'Cuadro resumen'!$B$67:$B$76,'3. EQUIPO DE OFICINA'!$F:$F)</f>
        <v>48000</v>
      </c>
    </row>
    <row r="71" spans="2:4" ht="18.75" x14ac:dyDescent="0.25">
      <c r="B71" s="89" t="s">
        <v>67</v>
      </c>
      <c r="C71" s="79">
        <f>SUMIF('3. EQUIPO DE OFICINA'!C:C,'Cuadro resumen'!$B$67:$B$76,'3. EQUIPO DE OFICINA'!D:D)</f>
        <v>2</v>
      </c>
      <c r="D71" s="240">
        <f>SUMIF('3. EQUIPO DE OFICINA'!$C:$C,'Cuadro resumen'!$B$67:$B$76,'3. EQUIPO DE OFICINA'!$F:$F)</f>
        <v>6000</v>
      </c>
    </row>
    <row r="72" spans="2:4" ht="18.75" x14ac:dyDescent="0.25">
      <c r="B72" s="89" t="s">
        <v>68</v>
      </c>
      <c r="C72" s="79">
        <f>SUMIF('3. EQUIPO DE OFICINA'!C:C,'Cuadro resumen'!$B$67:$B$76,'3. EQUIPO DE OFICINA'!D:D)</f>
        <v>2</v>
      </c>
      <c r="D72" s="240">
        <f>SUMIF('3. EQUIPO DE OFICINA'!$C:$C,'Cuadro resumen'!$B$67:$B$76,'3. EQUIPO DE OFICINA'!$F:$F)</f>
        <v>20000</v>
      </c>
    </row>
    <row r="73" spans="2:4" ht="18.75" x14ac:dyDescent="0.25">
      <c r="B73" s="89" t="s">
        <v>69</v>
      </c>
      <c r="C73" s="79">
        <f>SUMIF('3. EQUIPO DE OFICINA'!C:C,'Cuadro resumen'!$B$67:$B$76,'3. EQUIPO DE OFICINA'!D:D)</f>
        <v>5</v>
      </c>
      <c r="D73" s="240">
        <f>SUMIF('3. EQUIPO DE OFICINA'!$C:$C,'Cuadro resumen'!$B$67:$B$76,'3. EQUIPO DE OFICINA'!$F:$F)</f>
        <v>40000</v>
      </c>
    </row>
    <row r="74" spans="2:4" ht="18.75" x14ac:dyDescent="0.25">
      <c r="B74" s="78" t="s">
        <v>70</v>
      </c>
      <c r="C74" s="79">
        <f>SUMIF('3. EQUIPO DE OFICINA'!C:C,'Cuadro resumen'!$B$67:$B$76,'3. EQUIPO DE OFICINA'!D:D)</f>
        <v>2</v>
      </c>
      <c r="D74" s="240">
        <f>SUMIF('3. EQUIPO DE OFICINA'!$C:$C,'Cuadro resumen'!$B$67:$B$76,'3. EQUIPO DE OFICINA'!$F:$F)</f>
        <v>4000</v>
      </c>
    </row>
    <row r="75" spans="2:4" ht="18.75" x14ac:dyDescent="0.25">
      <c r="B75" s="78" t="s">
        <v>71</v>
      </c>
      <c r="C75" s="79">
        <f>SUMIF('3. EQUIPO DE OFICINA'!C:C,'Cuadro resumen'!$B$67:$B$76,'3. EQUIPO DE OFICINA'!D:D)</f>
        <v>0</v>
      </c>
      <c r="D75" s="240">
        <f>SUMIF('3. EQUIPO DE OFICINA'!$C:$C,'Cuadro resumen'!$B$67:$B$76,'3. EQUIPO DE OFICINA'!$F:$F)</f>
        <v>0</v>
      </c>
    </row>
    <row r="76" spans="2:4" ht="18.75" x14ac:dyDescent="0.25">
      <c r="B76" s="78" t="s">
        <v>72</v>
      </c>
      <c r="C76" s="79">
        <f>SUMIF('3. EQUIPO DE OFICINA'!C:C,'Cuadro resumen'!$B$67:$B$76,'3. EQUIPO DE OFICINA'!D:D)</f>
        <v>0</v>
      </c>
      <c r="D76" s="240">
        <f>SUMIF('3. EQUIPO DE OFICINA'!$C:$C,'Cuadro resumen'!$B$67:$B$76,'3. EQUIPO DE OFICINA'!$F:$F)</f>
        <v>0</v>
      </c>
    </row>
    <row r="77" spans="2:4" ht="18.75" x14ac:dyDescent="0.25">
      <c r="B77" s="78"/>
      <c r="C77" s="79">
        <f>SUMIF('3. EQUIPO DE OFICINA'!C:C,'Cuadro resumen'!$B$67:$B$76,'3. EQUIPO DE OFICINA'!D:D)</f>
        <v>0</v>
      </c>
      <c r="D77" s="240">
        <f>SUMIF('3. EQUIPO DE OFICINA'!$C:$C,'Cuadro resumen'!$B$67:$B$76,'3. EQUIPO DE OFICINA'!$F:$F)</f>
        <v>0</v>
      </c>
    </row>
    <row r="78" spans="2:4" ht="23.25" x14ac:dyDescent="0.25">
      <c r="B78" s="80" t="s">
        <v>133</v>
      </c>
      <c r="C78" s="81">
        <f>SUM(C67:C77)</f>
        <v>47</v>
      </c>
      <c r="D78" s="241">
        <f>SUM(D67:D77)</f>
        <v>174400</v>
      </c>
    </row>
    <row r="81" spans="2:4" x14ac:dyDescent="0.25">
      <c r="B81" s="195" t="s">
        <v>390</v>
      </c>
    </row>
    <row r="83" spans="2:4" ht="18.75" x14ac:dyDescent="0.25">
      <c r="B83" s="77" t="s">
        <v>391</v>
      </c>
      <c r="C83" s="77" t="s">
        <v>55</v>
      </c>
      <c r="D83" s="238" t="s">
        <v>486</v>
      </c>
    </row>
    <row r="84" spans="2:4" ht="37.5" x14ac:dyDescent="0.25">
      <c r="B84" s="298" t="s">
        <v>1349</v>
      </c>
      <c r="C84" s="79">
        <f>SUMIF('4. EQUIPO TECNOLÓGICOS'!C:C,'Cuadro resumen'!$B$84:$B$100,'4. EQUIPO TECNOLÓGICOS'!D:D)</f>
        <v>1</v>
      </c>
      <c r="D84" s="79">
        <f>SUMIF('4. EQUIPO TECNOLÓGICOS'!$C:$C,'Cuadro resumen'!$B$84:$B$100,'4. EQUIPO TECNOLÓGICOS'!F:F)</f>
        <v>35000</v>
      </c>
    </row>
    <row r="85" spans="2:4" ht="18.75" x14ac:dyDescent="0.25">
      <c r="B85" s="298" t="s">
        <v>1350</v>
      </c>
      <c r="C85" s="79">
        <f>SUMIF('4. EQUIPO TECNOLÓGICOS'!C:C,'Cuadro resumen'!$B$84:$B$100,'4. EQUIPO TECNOLÓGICOS'!D:D)</f>
        <v>0</v>
      </c>
      <c r="D85" s="79">
        <f>SUMIF('4. EQUIPO TECNOLÓGICOS'!$C:$C,'Cuadro resumen'!$B$84:$B$100,'4. EQUIPO TECNOLÓGICOS'!F:F)</f>
        <v>0</v>
      </c>
    </row>
    <row r="86" spans="2:4" ht="37.5" x14ac:dyDescent="0.25">
      <c r="B86" s="298" t="s">
        <v>1348</v>
      </c>
      <c r="C86" s="79">
        <f>SUMIF('4. EQUIPO TECNOLÓGICOS'!C:C,'Cuadro resumen'!$B$84:$B$100,'4. EQUIPO TECNOLÓGICOS'!D:D)</f>
        <v>0</v>
      </c>
      <c r="D86" s="79">
        <f>SUMIF('4. EQUIPO TECNOLÓGICOS'!$C:$C,'Cuadro resumen'!$B$84:$B$100,'4. EQUIPO TECNOLÓGICOS'!F:F)</f>
        <v>0</v>
      </c>
    </row>
    <row r="87" spans="2:4" ht="37.5" x14ac:dyDescent="0.25">
      <c r="B87" s="298" t="s">
        <v>1351</v>
      </c>
      <c r="C87" s="79">
        <f>SUMIF('4. EQUIPO TECNOLÓGICOS'!C:C,'Cuadro resumen'!$B$84:$B$100,'4. EQUIPO TECNOLÓGICOS'!D:D)</f>
        <v>47</v>
      </c>
      <c r="D87" s="79">
        <f>SUMIF('4. EQUIPO TECNOLÓGICOS'!$C:$C,'Cuadro resumen'!$B$84:$B$100,'4. EQUIPO TECNOLÓGICOS'!F:F)</f>
        <v>834000</v>
      </c>
    </row>
    <row r="88" spans="2:4" ht="18.75" x14ac:dyDescent="0.25">
      <c r="B88" s="78" t="s">
        <v>424</v>
      </c>
      <c r="C88" s="79">
        <f>SUMIF('4. EQUIPO TECNOLÓGICOS'!C:C,'Cuadro resumen'!$B$84:$B$100,'4. EQUIPO TECNOLÓGICOS'!D:D)</f>
        <v>0</v>
      </c>
      <c r="D88" s="79">
        <f>SUMIF('4. EQUIPO TECNOLÓGICOS'!$C:$C,'Cuadro resumen'!$B$84:$B$100,'4. EQUIPO TECNOLÓGICOS'!F:F)</f>
        <v>0</v>
      </c>
    </row>
    <row r="89" spans="2:4" ht="18.75" x14ac:dyDescent="0.25">
      <c r="B89" s="89" t="s">
        <v>73</v>
      </c>
      <c r="C89" s="79">
        <f>SUMIF('4. EQUIPO TECNOLÓGICOS'!C:C,'Cuadro resumen'!$B$84:$B$100,'4. EQUIPO TECNOLÓGICOS'!D:D)</f>
        <v>6</v>
      </c>
      <c r="D89" s="79">
        <f>SUMIF('4. EQUIPO TECNOLÓGICOS'!$C:$C,'Cuadro resumen'!$B$84:$B$100,'4. EQUIPO TECNOLÓGICOS'!F:F)</f>
        <v>24000</v>
      </c>
    </row>
    <row r="90" spans="2:4" ht="18.75" x14ac:dyDescent="0.25">
      <c r="B90" s="89" t="s">
        <v>74</v>
      </c>
      <c r="C90" s="79">
        <f>SUMIF('4. EQUIPO TECNOLÓGICOS'!C:C,'Cuadro resumen'!$B$84:$B$100,'4. EQUIPO TECNOLÓGICOS'!D:D)</f>
        <v>3</v>
      </c>
      <c r="D90" s="79">
        <f>SUMIF('4. EQUIPO TECNOLÓGICOS'!$C:$C,'Cuadro resumen'!$B$84:$B$100,'4. EQUIPO TECNOLÓGICOS'!F:F)</f>
        <v>24000</v>
      </c>
    </row>
    <row r="91" spans="2:4" ht="18.75" x14ac:dyDescent="0.25">
      <c r="B91" s="89" t="s">
        <v>75</v>
      </c>
      <c r="C91" s="79">
        <f>SUMIF('4. EQUIPO TECNOLÓGICOS'!C:C,'Cuadro resumen'!$B$84:$B$100,'4. EQUIPO TECNOLÓGICOS'!D:D)</f>
        <v>1</v>
      </c>
      <c r="D91" s="79">
        <f>SUMIF('4. EQUIPO TECNOLÓGICOS'!$C:$C,'Cuadro resumen'!$B$84:$B$100,'4. EQUIPO TECNOLÓGICOS'!F:F)</f>
        <v>5000</v>
      </c>
    </row>
    <row r="92" spans="2:4" ht="18.75" x14ac:dyDescent="0.25">
      <c r="B92" s="78" t="s">
        <v>35</v>
      </c>
      <c r="C92" s="79">
        <f>SUMIF('4. EQUIPO TECNOLÓGICOS'!C:C,'Cuadro resumen'!$B$84:$B$100,'4. EQUIPO TECNOLÓGICOS'!D:D)</f>
        <v>1</v>
      </c>
      <c r="D92" s="79">
        <f>SUMIF('4. EQUIPO TECNOLÓGICOS'!$C:$C,'Cuadro resumen'!$B$84:$B$100,'4. EQUIPO TECNOLÓGICOS'!F:F)</f>
        <v>15000</v>
      </c>
    </row>
    <row r="93" spans="2:4" ht="18.75" x14ac:dyDescent="0.25">
      <c r="B93" s="89" t="s">
        <v>76</v>
      </c>
      <c r="C93" s="79">
        <f>SUMIF('4. EQUIPO TECNOLÓGICOS'!C:C,'Cuadro resumen'!$B$84:$B$100,'4. EQUIPO TECNOLÓGICOS'!D:D)</f>
        <v>3</v>
      </c>
      <c r="D93" s="79">
        <f>SUMIF('4. EQUIPO TECNOLÓGICOS'!$C:$C,'Cuadro resumen'!$B$84:$B$100,'4. EQUIPO TECNOLÓGICOS'!F:F)</f>
        <v>45000</v>
      </c>
    </row>
    <row r="94" spans="2:4" ht="18.75" x14ac:dyDescent="0.25">
      <c r="B94" s="78" t="s">
        <v>77</v>
      </c>
      <c r="C94" s="79">
        <f>SUMIF('4. EQUIPO TECNOLÓGICOS'!C:C,'Cuadro resumen'!$B$84:$B$100,'4. EQUIPO TECNOLÓGICOS'!D:D)</f>
        <v>0</v>
      </c>
      <c r="D94" s="79">
        <f>SUMIF('4. EQUIPO TECNOLÓGICOS'!$C:$C,'Cuadro resumen'!$B$84:$B$100,'4. EQUIPO TECNOLÓGICOS'!F:F)</f>
        <v>0</v>
      </c>
    </row>
    <row r="95" spans="2:4" ht="18.75" x14ac:dyDescent="0.25">
      <c r="B95" s="89" t="s">
        <v>78</v>
      </c>
      <c r="C95" s="79">
        <f>SUMIF('4. EQUIPO TECNOLÓGICOS'!C:C,'Cuadro resumen'!$B$84:$B$100,'4. EQUIPO TECNOLÓGICOS'!D:D)</f>
        <v>1</v>
      </c>
      <c r="D95" s="79">
        <f>SUMIF('4. EQUIPO TECNOLÓGICOS'!$C:$C,'Cuadro resumen'!$B$84:$B$100,'4. EQUIPO TECNOLÓGICOS'!F:F)</f>
        <v>10000</v>
      </c>
    </row>
    <row r="96" spans="2:4" ht="18.75" x14ac:dyDescent="0.25">
      <c r="B96" s="89" t="s">
        <v>79</v>
      </c>
      <c r="C96" s="79">
        <f>SUMIF('4. EQUIPO TECNOLÓGICOS'!C:C,'Cuadro resumen'!$B$84:$B$100,'4. EQUIPO TECNOLÓGICOS'!D:D)</f>
        <v>0</v>
      </c>
      <c r="D96" s="79">
        <f>SUMIF('4. EQUIPO TECNOLÓGICOS'!$C:$C,'Cuadro resumen'!$B$84:$B$100,'4. EQUIPO TECNOLÓGICOS'!F:F)</f>
        <v>0</v>
      </c>
    </row>
    <row r="97" spans="2:4" ht="18.75" x14ac:dyDescent="0.25">
      <c r="B97" s="78" t="s">
        <v>425</v>
      </c>
      <c r="C97" s="79">
        <f>SUMIF('4. EQUIPO TECNOLÓGICOS'!C:C,'Cuadro resumen'!$B$84:$B$100,'4. EQUIPO TECNOLÓGICOS'!D:D)</f>
        <v>0</v>
      </c>
      <c r="D97" s="79">
        <f>SUMIF('4. EQUIPO TECNOLÓGICOS'!$C:$C,'Cuadro resumen'!$B$84:$B$100,'4. EQUIPO TECNOLÓGICOS'!F:F)</f>
        <v>0</v>
      </c>
    </row>
    <row r="98" spans="2:4" ht="18.75" x14ac:dyDescent="0.25">
      <c r="B98" s="89" t="s">
        <v>81</v>
      </c>
      <c r="C98" s="79">
        <f>SUMIF('4. EQUIPO TECNOLÓGICOS'!C:C,'Cuadro resumen'!$B$84:$B$100,'4. EQUIPO TECNOLÓGICOS'!D:D)</f>
        <v>7</v>
      </c>
      <c r="D98" s="79">
        <f>SUMIF('4. EQUIPO TECNOLÓGICOS'!$C:$C,'Cuadro resumen'!$B$84:$B$100,'4. EQUIPO TECNOLÓGICOS'!F:F)</f>
        <v>10500</v>
      </c>
    </row>
    <row r="99" spans="2:4" ht="18.75" x14ac:dyDescent="0.25">
      <c r="B99" s="89" t="s">
        <v>82</v>
      </c>
      <c r="C99" s="79">
        <f>SUMIF('4. EQUIPO TECNOLÓGICOS'!C:C,'Cuadro resumen'!$B$84:$B$100,'4. EQUIPO TECNOLÓGICOS'!D:D)</f>
        <v>4</v>
      </c>
      <c r="D99" s="79">
        <f>SUMIF('4. EQUIPO TECNOLÓGICOS'!$C:$C,'Cuadro resumen'!$B$84:$B$100,'4. EQUIPO TECNOLÓGICOS'!F:F)</f>
        <v>2000</v>
      </c>
    </row>
    <row r="100" spans="2:4" ht="18.75" x14ac:dyDescent="0.25">
      <c r="B100" s="89" t="s">
        <v>83</v>
      </c>
      <c r="C100" s="79">
        <f>SUMIF('4. EQUIPO TECNOLÓGICOS'!C:C,'Cuadro resumen'!$B$84:$B$100,'4. EQUIPO TECNOLÓGICOS'!D:D)</f>
        <v>0</v>
      </c>
      <c r="D100" s="79">
        <f>SUMIF('4. EQUIPO TECNOLÓGICOS'!$C:$C,'Cuadro resumen'!$B$84:$B$100,'4. EQUIPO TECNOLÓGICOS'!F:F)</f>
        <v>0</v>
      </c>
    </row>
    <row r="101" spans="2:4" ht="23.25" x14ac:dyDescent="0.25">
      <c r="B101" s="80" t="s">
        <v>133</v>
      </c>
      <c r="C101" s="81">
        <f>SUM(C84:C100)</f>
        <v>74</v>
      </c>
      <c r="D101" s="81">
        <f>SUM(D84:D100)</f>
        <v>1004500</v>
      </c>
    </row>
    <row r="105" spans="2:4" x14ac:dyDescent="0.25">
      <c r="B105" s="195" t="s">
        <v>484</v>
      </c>
    </row>
    <row r="126" spans="2:4" x14ac:dyDescent="0.25">
      <c r="B126" s="195" t="s">
        <v>485</v>
      </c>
    </row>
    <row r="127" spans="2:4" x14ac:dyDescent="0.25">
      <c r="B127" s="82" t="s">
        <v>124</v>
      </c>
      <c r="C127" s="82" t="s">
        <v>55</v>
      </c>
      <c r="D127" s="82" t="s">
        <v>486</v>
      </c>
    </row>
    <row r="128" spans="2:4" x14ac:dyDescent="0.25">
      <c r="B128" s="82" t="s">
        <v>487</v>
      </c>
    </row>
    <row r="129" spans="2:2" x14ac:dyDescent="0.25">
      <c r="B129" s="82" t="s">
        <v>477</v>
      </c>
    </row>
    <row r="130" spans="2:2" x14ac:dyDescent="0.25">
      <c r="B130" s="82" t="s">
        <v>492</v>
      </c>
    </row>
    <row r="143" spans="2:2" x14ac:dyDescent="0.25">
      <c r="B143" s="195" t="s">
        <v>493</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topLeftCell="H1" zoomScale="87" zoomScaleNormal="87" workbookViewId="0">
      <pane ySplit="6" topLeftCell="A25" activePane="bottomLeft" state="frozen"/>
      <selection activeCell="A7" sqref="A7"/>
      <selection pane="bottomLeft" activeCell="U7" sqref="U7:U12"/>
    </sheetView>
  </sheetViews>
  <sheetFormatPr baseColWidth="10" defaultRowHeight="15" x14ac:dyDescent="0.25"/>
  <cols>
    <col min="1" max="2" width="21.7109375" customWidth="1"/>
    <col min="3" max="6" width="27.42578125" customWidth="1"/>
    <col min="7" max="7" width="15.28515625" customWidth="1"/>
    <col min="8" max="8" width="13.7109375" style="236" customWidth="1"/>
    <col min="9" max="9" width="15.28515625" customWidth="1"/>
    <col min="10" max="10" width="18.85546875" style="236" customWidth="1"/>
    <col min="11" max="11" width="11.5703125" customWidth="1"/>
    <col min="12" max="12" width="13.7109375" style="236" customWidth="1"/>
    <col min="13" max="13" width="11.5703125" customWidth="1"/>
    <col min="14" max="14" width="13.7109375" style="236" customWidth="1"/>
    <col min="15" max="15" width="15.28515625" customWidth="1"/>
    <col min="16" max="16" width="18.28515625" style="236" customWidth="1"/>
    <col min="17" max="17" width="14.140625" customWidth="1"/>
    <col min="18" max="18" width="16.7109375" customWidth="1"/>
    <col min="19" max="20" width="14.140625" customWidth="1"/>
    <col min="21" max="21" width="17" customWidth="1"/>
  </cols>
  <sheetData>
    <row r="1" spans="1:21" ht="18.75" x14ac:dyDescent="0.25">
      <c r="B1" s="276"/>
      <c r="C1" s="276"/>
      <c r="D1" s="276"/>
      <c r="E1" s="276"/>
      <c r="F1" s="276"/>
      <c r="G1" s="276" t="s">
        <v>1434</v>
      </c>
      <c r="J1" s="276"/>
      <c r="K1" s="276"/>
      <c r="L1" s="276"/>
      <c r="M1" s="276"/>
      <c r="N1" s="276"/>
      <c r="O1" s="276"/>
      <c r="P1" s="276"/>
      <c r="Q1" s="276"/>
      <c r="R1" s="276"/>
      <c r="S1" s="276"/>
      <c r="T1" s="276"/>
      <c r="U1" s="276"/>
    </row>
    <row r="2" spans="1:21" ht="18" x14ac:dyDescent="0.3">
      <c r="A2" s="266" t="s">
        <v>1366</v>
      </c>
      <c r="B2" s="276"/>
      <c r="C2" s="276"/>
      <c r="D2" s="276"/>
      <c r="E2" s="276"/>
      <c r="F2" s="276"/>
      <c r="G2" s="276"/>
      <c r="J2" s="276"/>
      <c r="K2" s="276"/>
      <c r="L2" s="276"/>
      <c r="M2" s="276"/>
      <c r="N2" s="276"/>
      <c r="O2" s="276"/>
      <c r="P2" s="276"/>
      <c r="Q2" s="276"/>
      <c r="R2" s="276"/>
      <c r="S2" s="276"/>
      <c r="T2" s="276"/>
      <c r="U2" s="276"/>
    </row>
    <row r="3" spans="1:21" x14ac:dyDescent="0.25">
      <c r="A3" s="900" t="s">
        <v>1435</v>
      </c>
      <c r="B3" s="900"/>
      <c r="C3" s="900"/>
      <c r="D3" s="900"/>
      <c r="E3" s="900"/>
      <c r="F3" s="900"/>
      <c r="G3" s="900"/>
      <c r="H3" s="900"/>
      <c r="I3" s="900"/>
      <c r="J3" s="900"/>
      <c r="K3" s="900"/>
      <c r="L3" s="900"/>
      <c r="M3" s="900"/>
      <c r="N3" s="900"/>
      <c r="O3" s="900"/>
      <c r="P3" s="900"/>
      <c r="Q3" s="900"/>
      <c r="R3" s="900"/>
      <c r="S3" s="900"/>
      <c r="T3" s="900"/>
      <c r="U3" s="900"/>
    </row>
    <row r="4" spans="1:21" ht="15" customHeight="1" x14ac:dyDescent="0.25">
      <c r="A4" s="805" t="s">
        <v>100</v>
      </c>
      <c r="B4" s="731" t="s">
        <v>115</v>
      </c>
      <c r="C4" s="740" t="s">
        <v>89</v>
      </c>
      <c r="D4" s="740" t="s">
        <v>90</v>
      </c>
      <c r="E4" s="749" t="s">
        <v>401</v>
      </c>
      <c r="F4" s="740" t="s">
        <v>91</v>
      </c>
      <c r="G4" s="805" t="s">
        <v>103</v>
      </c>
      <c r="H4" s="805"/>
      <c r="I4" s="805"/>
      <c r="J4" s="805"/>
      <c r="K4" s="805"/>
      <c r="L4" s="805"/>
      <c r="M4" s="805"/>
      <c r="N4" s="805"/>
      <c r="O4" s="801" t="s">
        <v>104</v>
      </c>
      <c r="P4" s="801"/>
      <c r="Q4" s="731" t="s">
        <v>105</v>
      </c>
      <c r="R4" s="731" t="s">
        <v>106</v>
      </c>
      <c r="S4" s="731" t="s">
        <v>113</v>
      </c>
      <c r="T4" s="731" t="s">
        <v>112</v>
      </c>
      <c r="U4" s="746" t="s">
        <v>92</v>
      </c>
    </row>
    <row r="5" spans="1:21" ht="15" customHeight="1" x14ac:dyDescent="0.25">
      <c r="A5" s="805"/>
      <c r="B5" s="729"/>
      <c r="C5" s="741"/>
      <c r="D5" s="741"/>
      <c r="E5" s="750"/>
      <c r="F5" s="741"/>
      <c r="G5" s="805" t="s">
        <v>107</v>
      </c>
      <c r="H5" s="805"/>
      <c r="I5" s="805" t="s">
        <v>108</v>
      </c>
      <c r="J5" s="805"/>
      <c r="K5" s="805" t="s">
        <v>109</v>
      </c>
      <c r="L5" s="805"/>
      <c r="M5" s="805" t="s">
        <v>110</v>
      </c>
      <c r="N5" s="805"/>
      <c r="O5" s="801"/>
      <c r="P5" s="801"/>
      <c r="Q5" s="729"/>
      <c r="R5" s="729"/>
      <c r="S5" s="729"/>
      <c r="T5" s="729"/>
      <c r="U5" s="747"/>
    </row>
    <row r="6" spans="1:21" ht="25.5" x14ac:dyDescent="0.25">
      <c r="A6" s="805"/>
      <c r="B6" s="730"/>
      <c r="C6" s="742"/>
      <c r="D6" s="742"/>
      <c r="E6" s="751"/>
      <c r="F6" s="742"/>
      <c r="G6" s="308" t="s">
        <v>111</v>
      </c>
      <c r="H6" s="234" t="s">
        <v>12</v>
      </c>
      <c r="I6" s="308" t="s">
        <v>111</v>
      </c>
      <c r="J6" s="234" t="s">
        <v>12</v>
      </c>
      <c r="K6" s="308" t="s">
        <v>111</v>
      </c>
      <c r="L6" s="234" t="s">
        <v>12</v>
      </c>
      <c r="M6" s="308" t="s">
        <v>111</v>
      </c>
      <c r="N6" s="234" t="s">
        <v>12</v>
      </c>
      <c r="O6" s="308" t="s">
        <v>111</v>
      </c>
      <c r="P6" s="234" t="s">
        <v>12</v>
      </c>
      <c r="Q6" s="730"/>
      <c r="R6" s="730"/>
      <c r="S6" s="730"/>
      <c r="T6" s="730"/>
      <c r="U6" s="748"/>
    </row>
    <row r="7" spans="1:21" ht="62.45" customHeight="1" x14ac:dyDescent="0.25">
      <c r="A7" s="905" t="s">
        <v>1435</v>
      </c>
      <c r="B7" s="905" t="s">
        <v>1436</v>
      </c>
      <c r="C7" s="905" t="s">
        <v>1877</v>
      </c>
      <c r="D7" s="906" t="s">
        <v>2527</v>
      </c>
      <c r="E7" s="606" t="s">
        <v>2529</v>
      </c>
      <c r="F7" s="680" t="s">
        <v>1879</v>
      </c>
      <c r="G7" s="531">
        <v>1</v>
      </c>
      <c r="H7" s="353">
        <v>0</v>
      </c>
      <c r="I7" s="273"/>
      <c r="J7" s="353"/>
      <c r="K7" s="273"/>
      <c r="L7" s="353"/>
      <c r="M7" s="273"/>
      <c r="N7" s="353"/>
      <c r="O7" s="531">
        <f>+G7+I7+K7+M7</f>
        <v>1</v>
      </c>
      <c r="P7" s="353">
        <v>0</v>
      </c>
      <c r="Q7" s="904" t="s">
        <v>1886</v>
      </c>
      <c r="R7" s="904" t="s">
        <v>1888</v>
      </c>
      <c r="S7" s="907" t="s">
        <v>1878</v>
      </c>
      <c r="T7" s="904" t="s">
        <v>1521</v>
      </c>
      <c r="U7" s="901" t="s">
        <v>1884</v>
      </c>
    </row>
    <row r="8" spans="1:21" s="358" customFormat="1" ht="110.45" customHeight="1" x14ac:dyDescent="0.25">
      <c r="A8" s="905"/>
      <c r="B8" s="905"/>
      <c r="C8" s="905"/>
      <c r="D8" s="906"/>
      <c r="E8" s="606" t="s">
        <v>2530</v>
      </c>
      <c r="F8" s="680" t="s">
        <v>2535</v>
      </c>
      <c r="G8" s="273"/>
      <c r="H8" s="353"/>
      <c r="I8" s="531">
        <v>0.25</v>
      </c>
      <c r="J8" s="353">
        <v>0</v>
      </c>
      <c r="K8" s="531">
        <v>0.5</v>
      </c>
      <c r="L8" s="353">
        <v>0</v>
      </c>
      <c r="M8" s="531">
        <v>0.25</v>
      </c>
      <c r="N8" s="353">
        <v>0</v>
      </c>
      <c r="O8" s="531">
        <f t="shared" ref="O8:O12" si="0">+G8+I8+K8+M8</f>
        <v>1</v>
      </c>
      <c r="P8" s="353">
        <v>0</v>
      </c>
      <c r="Q8" s="904"/>
      <c r="R8" s="904"/>
      <c r="S8" s="907"/>
      <c r="T8" s="904"/>
      <c r="U8" s="902"/>
    </row>
    <row r="9" spans="1:21" ht="78" customHeight="1" x14ac:dyDescent="0.25">
      <c r="A9" s="905"/>
      <c r="B9" s="905"/>
      <c r="C9" s="905"/>
      <c r="D9" s="907" t="s">
        <v>2528</v>
      </c>
      <c r="E9" s="606" t="s">
        <v>2531</v>
      </c>
      <c r="F9" s="680" t="s">
        <v>1880</v>
      </c>
      <c r="G9" s="273"/>
      <c r="H9" s="353"/>
      <c r="I9" s="273">
        <v>1</v>
      </c>
      <c r="J9" s="353">
        <f>'1. TALLERES SEMINARIOS'!D379</f>
        <v>4445</v>
      </c>
      <c r="K9" s="273"/>
      <c r="L9" s="353"/>
      <c r="M9" s="273"/>
      <c r="N9" s="353"/>
      <c r="O9" s="532">
        <v>1</v>
      </c>
      <c r="P9" s="353">
        <f>'1. TALLERES SEMINARIOS'!D379</f>
        <v>4445</v>
      </c>
      <c r="Q9" s="904" t="s">
        <v>1887</v>
      </c>
      <c r="R9" s="904" t="s">
        <v>1888</v>
      </c>
      <c r="S9" s="907" t="s">
        <v>1885</v>
      </c>
      <c r="T9" s="904" t="s">
        <v>1521</v>
      </c>
      <c r="U9" s="902"/>
    </row>
    <row r="10" spans="1:21" s="358" customFormat="1" ht="94.5" x14ac:dyDescent="0.25">
      <c r="A10" s="905"/>
      <c r="B10" s="905"/>
      <c r="C10" s="905"/>
      <c r="D10" s="907"/>
      <c r="E10" s="606" t="s">
        <v>2532</v>
      </c>
      <c r="F10" s="680" t="s">
        <v>1881</v>
      </c>
      <c r="G10" s="273"/>
      <c r="H10" s="353"/>
      <c r="I10" s="531">
        <v>1</v>
      </c>
      <c r="J10" s="353"/>
      <c r="K10" s="531"/>
      <c r="L10" s="353"/>
      <c r="M10" s="273"/>
      <c r="N10" s="353"/>
      <c r="O10" s="531">
        <f t="shared" si="0"/>
        <v>1</v>
      </c>
      <c r="P10" s="353"/>
      <c r="Q10" s="904"/>
      <c r="R10" s="904"/>
      <c r="S10" s="907"/>
      <c r="T10" s="904"/>
      <c r="U10" s="902"/>
    </row>
    <row r="11" spans="1:21" s="358" customFormat="1" ht="93.6" customHeight="1" x14ac:dyDescent="0.25">
      <c r="A11" s="905"/>
      <c r="B11" s="905"/>
      <c r="C11" s="905"/>
      <c r="D11" s="907"/>
      <c r="E11" s="606" t="s">
        <v>2533</v>
      </c>
      <c r="F11" s="680" t="s">
        <v>1883</v>
      </c>
      <c r="G11" s="273"/>
      <c r="H11" s="353"/>
      <c r="I11" s="273"/>
      <c r="J11" s="353"/>
      <c r="K11" s="531">
        <v>0.25</v>
      </c>
      <c r="L11" s="353">
        <v>0</v>
      </c>
      <c r="M11" s="531">
        <v>0.25</v>
      </c>
      <c r="N11" s="353">
        <v>0</v>
      </c>
      <c r="O11" s="531">
        <f t="shared" si="0"/>
        <v>0.5</v>
      </c>
      <c r="P11" s="353"/>
      <c r="Q11" s="904"/>
      <c r="R11" s="904"/>
      <c r="S11" s="907"/>
      <c r="T11" s="904"/>
      <c r="U11" s="902"/>
    </row>
    <row r="12" spans="1:21" s="358" customFormat="1" ht="78.75" x14ac:dyDescent="0.25">
      <c r="A12" s="905"/>
      <c r="B12" s="905"/>
      <c r="C12" s="905"/>
      <c r="D12" s="907"/>
      <c r="E12" s="606" t="s">
        <v>2534</v>
      </c>
      <c r="F12" s="680" t="s">
        <v>1882</v>
      </c>
      <c r="G12" s="273"/>
      <c r="H12" s="353"/>
      <c r="I12" s="273"/>
      <c r="J12" s="353"/>
      <c r="K12" s="531">
        <v>0.25</v>
      </c>
      <c r="L12" s="353"/>
      <c r="M12" s="531">
        <v>0.25</v>
      </c>
      <c r="N12" s="353"/>
      <c r="O12" s="531">
        <f t="shared" si="0"/>
        <v>0.5</v>
      </c>
      <c r="P12" s="353"/>
      <c r="Q12" s="904"/>
      <c r="R12" s="904"/>
      <c r="S12" s="907"/>
      <c r="T12" s="904"/>
      <c r="U12" s="902"/>
    </row>
    <row r="13" spans="1:21" ht="15.75" x14ac:dyDescent="0.25">
      <c r="A13" s="280"/>
      <c r="B13" s="281"/>
      <c r="C13" s="280" t="s">
        <v>1433</v>
      </c>
      <c r="D13" s="281"/>
      <c r="E13" s="281"/>
      <c r="F13" s="282"/>
      <c r="G13" s="274">
        <f t="shared" ref="G13:P13" si="1">SUM(G7:G12)</f>
        <v>1</v>
      </c>
      <c r="H13" s="275">
        <f t="shared" si="1"/>
        <v>0</v>
      </c>
      <c r="I13" s="274">
        <f t="shared" si="1"/>
        <v>2.25</v>
      </c>
      <c r="J13" s="275">
        <f t="shared" si="1"/>
        <v>4445</v>
      </c>
      <c r="K13" s="274">
        <f t="shared" si="1"/>
        <v>1</v>
      </c>
      <c r="L13" s="275">
        <f t="shared" si="1"/>
        <v>0</v>
      </c>
      <c r="M13" s="274">
        <f t="shared" si="1"/>
        <v>0.75</v>
      </c>
      <c r="N13" s="275">
        <f t="shared" si="1"/>
        <v>0</v>
      </c>
      <c r="O13" s="275">
        <f t="shared" si="1"/>
        <v>5</v>
      </c>
      <c r="P13" s="275">
        <f t="shared" si="1"/>
        <v>4445</v>
      </c>
      <c r="Q13" s="264"/>
      <c r="R13" s="264"/>
      <c r="S13" s="264"/>
      <c r="T13" s="264"/>
      <c r="U13" s="264"/>
    </row>
    <row r="19" spans="8:16" ht="14.45" x14ac:dyDescent="0.3">
      <c r="H19"/>
      <c r="J19"/>
      <c r="L19"/>
      <c r="N19"/>
      <c r="P19"/>
    </row>
    <row r="20" spans="8:16" ht="14.45" x14ac:dyDescent="0.3">
      <c r="H20"/>
      <c r="J20"/>
      <c r="L20"/>
      <c r="N20"/>
      <c r="P20"/>
    </row>
    <row r="21" spans="8:16" ht="14.45" x14ac:dyDescent="0.3">
      <c r="H21"/>
      <c r="J21"/>
      <c r="L21"/>
      <c r="N21"/>
      <c r="P21"/>
    </row>
    <row r="22" spans="8:16" ht="14.45" x14ac:dyDescent="0.3">
      <c r="H22"/>
      <c r="J22"/>
      <c r="L22"/>
      <c r="N22"/>
      <c r="P22"/>
    </row>
    <row r="23" spans="8:16" ht="14.45" x14ac:dyDescent="0.3">
      <c r="H23"/>
      <c r="J23"/>
      <c r="L23"/>
      <c r="N23"/>
      <c r="P23"/>
    </row>
    <row r="24" spans="8:16" ht="14.45" x14ac:dyDescent="0.3">
      <c r="H24"/>
      <c r="J24"/>
      <c r="L24"/>
      <c r="N24"/>
      <c r="P24"/>
    </row>
    <row r="25" spans="8:16" ht="14.45" x14ac:dyDescent="0.3">
      <c r="H25"/>
      <c r="J25"/>
      <c r="L25"/>
      <c r="N25"/>
      <c r="P25"/>
    </row>
    <row r="26" spans="8:16" ht="14.45" x14ac:dyDescent="0.3">
      <c r="H26"/>
      <c r="J26"/>
      <c r="L26"/>
      <c r="N26"/>
      <c r="P26"/>
    </row>
    <row r="27" spans="8:16" ht="14.45" x14ac:dyDescent="0.3">
      <c r="H27"/>
      <c r="J27"/>
      <c r="L27"/>
      <c r="N27"/>
      <c r="P27"/>
    </row>
    <row r="28" spans="8:16" ht="14.45" x14ac:dyDescent="0.3">
      <c r="H28"/>
      <c r="J28"/>
      <c r="L28"/>
      <c r="N28"/>
      <c r="P28"/>
    </row>
    <row r="29" spans="8:16" ht="14.45" x14ac:dyDescent="0.3">
      <c r="H29"/>
      <c r="J29"/>
      <c r="L29"/>
      <c r="N29"/>
      <c r="P29"/>
    </row>
    <row r="30" spans="8:16" ht="14.45" x14ac:dyDescent="0.3">
      <c r="H30"/>
      <c r="J30"/>
      <c r="L30"/>
      <c r="N30"/>
      <c r="P30"/>
    </row>
    <row r="31" spans="8:16" ht="14.45" x14ac:dyDescent="0.3">
      <c r="H31"/>
      <c r="J31"/>
      <c r="L31"/>
      <c r="N31"/>
      <c r="P31"/>
    </row>
  </sheetData>
  <mergeCells count="32">
    <mergeCell ref="B7:B12"/>
    <mergeCell ref="A7:A12"/>
    <mergeCell ref="D7:D8"/>
    <mergeCell ref="S7:S8"/>
    <mergeCell ref="D9:D12"/>
    <mergeCell ref="S9:S12"/>
    <mergeCell ref="Q7:Q8"/>
    <mergeCell ref="Q9:Q12"/>
    <mergeCell ref="R7:R8"/>
    <mergeCell ref="R9:R12"/>
    <mergeCell ref="U7:U12"/>
    <mergeCell ref="T9:T12"/>
    <mergeCell ref="C7:C12"/>
    <mergeCell ref="T7:T8"/>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Q4:Q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8"/>
  <sheetViews>
    <sheetView topLeftCell="H1" zoomScale="87" zoomScaleNormal="87" workbookViewId="0">
      <pane ySplit="7" topLeftCell="A47" activePane="bottomLeft" state="frozen"/>
      <selection activeCell="Q6" sqref="Q6"/>
      <selection pane="bottomLeft" activeCell="F20" sqref="F20"/>
    </sheetView>
  </sheetViews>
  <sheetFormatPr baseColWidth="10" defaultColWidth="12.5703125" defaultRowHeight="15" x14ac:dyDescent="0.25"/>
  <cols>
    <col min="1" max="2" width="21.7109375" style="395" customWidth="1"/>
    <col min="3" max="6" width="27.42578125" style="395" customWidth="1"/>
    <col min="7" max="7" width="15.28515625" style="395" customWidth="1"/>
    <col min="8" max="8" width="15.5703125" style="395" customWidth="1"/>
    <col min="9" max="9" width="15.28515625" style="395" customWidth="1"/>
    <col min="10" max="10" width="15.85546875" style="395" customWidth="1"/>
    <col min="11" max="11" width="15.28515625" style="395" customWidth="1"/>
    <col min="12" max="12" width="15" style="395" customWidth="1"/>
    <col min="13" max="13" width="15.28515625" style="395" customWidth="1"/>
    <col min="14" max="14" width="14.85546875" style="395" customWidth="1"/>
    <col min="15" max="15" width="15.28515625" style="395" customWidth="1"/>
    <col min="16" max="16" width="19.85546875" style="395" customWidth="1"/>
    <col min="17" max="20" width="14.28515625" style="395" customWidth="1"/>
    <col min="21" max="21" width="15.7109375" style="395" customWidth="1"/>
    <col min="22" max="16384" width="12.5703125" style="395"/>
  </cols>
  <sheetData>
    <row r="1" spans="1:21" s="438" customFormat="1" ht="18.75" x14ac:dyDescent="0.25">
      <c r="G1" s="276" t="s">
        <v>1437</v>
      </c>
      <c r="L1" s="276"/>
      <c r="M1" s="276"/>
      <c r="N1" s="276"/>
      <c r="O1" s="276"/>
      <c r="P1" s="276"/>
      <c r="Q1" s="276"/>
      <c r="R1" s="276"/>
      <c r="S1" s="276"/>
      <c r="T1" s="276"/>
      <c r="U1" s="276"/>
    </row>
    <row r="2" spans="1:21" s="438" customFormat="1" ht="18" x14ac:dyDescent="0.3">
      <c r="A2" s="439" t="s">
        <v>1371</v>
      </c>
      <c r="G2" s="276"/>
      <c r="L2" s="276"/>
      <c r="M2" s="276"/>
      <c r="N2" s="276"/>
      <c r="O2" s="276"/>
      <c r="P2" s="276"/>
      <c r="Q2" s="276"/>
      <c r="R2" s="276"/>
      <c r="S2" s="276"/>
      <c r="T2" s="276"/>
      <c r="U2" s="276"/>
    </row>
    <row r="3" spans="1:21" s="438" customFormat="1" ht="27.75" customHeight="1" x14ac:dyDescent="0.25">
      <c r="A3" s="918" t="s">
        <v>1439</v>
      </c>
      <c r="B3" s="918"/>
      <c r="C3" s="918"/>
      <c r="D3" s="918"/>
      <c r="E3" s="918"/>
      <c r="F3" s="918"/>
      <c r="G3" s="918"/>
      <c r="H3" s="918"/>
      <c r="I3" s="918"/>
      <c r="J3" s="918"/>
      <c r="K3" s="918"/>
      <c r="L3" s="918"/>
      <c r="M3" s="918"/>
      <c r="N3" s="918"/>
      <c r="O3" s="918"/>
      <c r="P3" s="918"/>
      <c r="Q3" s="918"/>
      <c r="R3" s="918"/>
      <c r="S3" s="918"/>
      <c r="T3" s="918"/>
      <c r="U3" s="918"/>
    </row>
    <row r="4" spans="1:21" s="305" customFormat="1" x14ac:dyDescent="0.25">
      <c r="A4" s="919" t="s">
        <v>1445</v>
      </c>
      <c r="B4" s="919"/>
      <c r="C4" s="919"/>
      <c r="D4" s="919"/>
      <c r="E4" s="919"/>
      <c r="F4" s="919"/>
      <c r="G4" s="919"/>
      <c r="H4" s="919"/>
      <c r="I4" s="919"/>
      <c r="J4" s="919"/>
      <c r="K4" s="919"/>
      <c r="L4" s="919"/>
      <c r="M4" s="919"/>
      <c r="N4" s="919"/>
      <c r="O4" s="919"/>
      <c r="P4" s="919"/>
      <c r="Q4" s="919"/>
      <c r="R4" s="919"/>
      <c r="S4" s="919"/>
      <c r="T4" s="919"/>
      <c r="U4" s="919"/>
    </row>
    <row r="5" spans="1:21" s="66" customFormat="1" ht="23.25" customHeight="1" x14ac:dyDescent="0.25">
      <c r="A5" s="911" t="s">
        <v>100</v>
      </c>
      <c r="B5" s="911" t="s">
        <v>115</v>
      </c>
      <c r="C5" s="915" t="s">
        <v>89</v>
      </c>
      <c r="D5" s="915" t="s">
        <v>90</v>
      </c>
      <c r="E5" s="920" t="s">
        <v>401</v>
      </c>
      <c r="F5" s="915" t="s">
        <v>91</v>
      </c>
      <c r="G5" s="911" t="s">
        <v>103</v>
      </c>
      <c r="H5" s="911"/>
      <c r="I5" s="911"/>
      <c r="J5" s="911"/>
      <c r="K5" s="911"/>
      <c r="L5" s="911"/>
      <c r="M5" s="911"/>
      <c r="N5" s="911"/>
      <c r="O5" s="926" t="s">
        <v>104</v>
      </c>
      <c r="P5" s="926"/>
      <c r="Q5" s="908" t="s">
        <v>105</v>
      </c>
      <c r="R5" s="908" t="s">
        <v>106</v>
      </c>
      <c r="S5" s="908" t="s">
        <v>113</v>
      </c>
      <c r="T5" s="908" t="s">
        <v>112</v>
      </c>
      <c r="U5" s="923" t="s">
        <v>92</v>
      </c>
    </row>
    <row r="6" spans="1:21" s="66" customFormat="1" ht="15" customHeight="1" x14ac:dyDescent="0.25">
      <c r="A6" s="911"/>
      <c r="B6" s="911"/>
      <c r="C6" s="916"/>
      <c r="D6" s="916"/>
      <c r="E6" s="921"/>
      <c r="F6" s="916"/>
      <c r="G6" s="911" t="s">
        <v>107</v>
      </c>
      <c r="H6" s="911"/>
      <c r="I6" s="911" t="s">
        <v>108</v>
      </c>
      <c r="J6" s="911"/>
      <c r="K6" s="911" t="s">
        <v>109</v>
      </c>
      <c r="L6" s="911"/>
      <c r="M6" s="911" t="s">
        <v>110</v>
      </c>
      <c r="N6" s="911"/>
      <c r="O6" s="926"/>
      <c r="P6" s="926"/>
      <c r="Q6" s="909"/>
      <c r="R6" s="909"/>
      <c r="S6" s="909"/>
      <c r="T6" s="909"/>
      <c r="U6" s="924"/>
    </row>
    <row r="7" spans="1:21" s="66" customFormat="1" ht="24" customHeight="1" x14ac:dyDescent="0.25">
      <c r="A7" s="911"/>
      <c r="B7" s="911"/>
      <c r="C7" s="917"/>
      <c r="D7" s="917"/>
      <c r="E7" s="922"/>
      <c r="F7" s="917"/>
      <c r="G7" s="441" t="s">
        <v>111</v>
      </c>
      <c r="H7" s="442" t="s">
        <v>12</v>
      </c>
      <c r="I7" s="441" t="s">
        <v>111</v>
      </c>
      <c r="J7" s="442" t="s">
        <v>12</v>
      </c>
      <c r="K7" s="441" t="s">
        <v>111</v>
      </c>
      <c r="L7" s="442" t="s">
        <v>12</v>
      </c>
      <c r="M7" s="441" t="s">
        <v>111</v>
      </c>
      <c r="N7" s="442" t="s">
        <v>12</v>
      </c>
      <c r="O7" s="441" t="s">
        <v>111</v>
      </c>
      <c r="P7" s="442" t="s">
        <v>12</v>
      </c>
      <c r="Q7" s="910"/>
      <c r="R7" s="910"/>
      <c r="S7" s="910"/>
      <c r="T7" s="910"/>
      <c r="U7" s="925"/>
    </row>
    <row r="8" spans="1:21" s="262" customFormat="1" ht="15.75" x14ac:dyDescent="0.25">
      <c r="A8" s="443"/>
      <c r="B8" s="444"/>
      <c r="C8" s="444"/>
      <c r="D8" s="444"/>
      <c r="E8" s="444"/>
      <c r="F8" s="444"/>
      <c r="G8" s="444"/>
      <c r="H8" s="443" t="s">
        <v>1437</v>
      </c>
      <c r="I8" s="444"/>
      <c r="J8" s="444"/>
      <c r="K8" s="444"/>
      <c r="L8" s="444"/>
      <c r="M8" s="444"/>
      <c r="N8" s="444"/>
      <c r="O8" s="444"/>
      <c r="P8" s="444"/>
      <c r="Q8" s="444"/>
      <c r="R8" s="444"/>
      <c r="S8" s="444"/>
      <c r="T8" s="444"/>
      <c r="U8" s="445"/>
    </row>
    <row r="9" spans="1:21" ht="78.599999999999994" customHeight="1" x14ac:dyDescent="0.25">
      <c r="A9" s="769" t="s">
        <v>1440</v>
      </c>
      <c r="B9" s="769" t="s">
        <v>1441</v>
      </c>
      <c r="C9" s="912" t="s">
        <v>1889</v>
      </c>
      <c r="D9" s="685" t="s">
        <v>2536</v>
      </c>
      <c r="E9" s="608" t="s">
        <v>2537</v>
      </c>
      <c r="F9" s="684" t="s">
        <v>1890</v>
      </c>
      <c r="G9" s="447">
        <v>1</v>
      </c>
      <c r="H9" s="448">
        <v>0</v>
      </c>
      <c r="I9" s="446"/>
      <c r="J9" s="448"/>
      <c r="K9" s="446"/>
      <c r="L9" s="448"/>
      <c r="M9" s="446"/>
      <c r="N9" s="448"/>
      <c r="O9" s="553">
        <v>1</v>
      </c>
      <c r="P9" s="546">
        <v>0</v>
      </c>
      <c r="Q9" s="927" t="s">
        <v>1903</v>
      </c>
      <c r="R9" s="927" t="s">
        <v>1904</v>
      </c>
      <c r="S9" s="927" t="s">
        <v>1905</v>
      </c>
      <c r="T9" s="927" t="s">
        <v>1906</v>
      </c>
      <c r="U9" s="927" t="s">
        <v>1907</v>
      </c>
    </row>
    <row r="10" spans="1:21" ht="46.9" customHeight="1" x14ac:dyDescent="0.25">
      <c r="A10" s="770"/>
      <c r="B10" s="770"/>
      <c r="C10" s="913"/>
      <c r="D10" s="836" t="s">
        <v>2538</v>
      </c>
      <c r="E10" s="608" t="s">
        <v>2539</v>
      </c>
      <c r="F10" s="684" t="s">
        <v>1891</v>
      </c>
      <c r="G10" s="447"/>
      <c r="H10" s="448"/>
      <c r="I10" s="447">
        <v>0.25</v>
      </c>
      <c r="J10" s="448">
        <f>P10*I10</f>
        <v>68569.065000000002</v>
      </c>
      <c r="K10" s="447">
        <v>0.5</v>
      </c>
      <c r="L10" s="448">
        <f>P10*K10</f>
        <v>137138.13</v>
      </c>
      <c r="M10" s="447">
        <v>0.25</v>
      </c>
      <c r="N10" s="448">
        <f>M10*P10</f>
        <v>68569.065000000002</v>
      </c>
      <c r="O10" s="553">
        <v>1</v>
      </c>
      <c r="P10" s="546">
        <f>'4. EQUIPO TECNOLÓGICOS'!D156</f>
        <v>274276.26</v>
      </c>
      <c r="Q10" s="927"/>
      <c r="R10" s="927"/>
      <c r="S10" s="927"/>
      <c r="T10" s="927"/>
      <c r="U10" s="927"/>
    </row>
    <row r="11" spans="1:21" ht="69" customHeight="1" x14ac:dyDescent="0.25">
      <c r="A11" s="770"/>
      <c r="B11" s="770"/>
      <c r="C11" s="913"/>
      <c r="D11" s="837"/>
      <c r="E11" s="608" t="s">
        <v>2540</v>
      </c>
      <c r="F11" s="684" t="s">
        <v>1892</v>
      </c>
      <c r="G11" s="447">
        <v>0.25</v>
      </c>
      <c r="H11" s="448">
        <v>0</v>
      </c>
      <c r="I11" s="447">
        <v>0.25</v>
      </c>
      <c r="J11" s="448">
        <v>0</v>
      </c>
      <c r="K11" s="447">
        <v>0.25</v>
      </c>
      <c r="L11" s="448">
        <v>0</v>
      </c>
      <c r="M11" s="447">
        <v>0.25</v>
      </c>
      <c r="N11" s="448">
        <v>0</v>
      </c>
      <c r="O11" s="553">
        <v>1</v>
      </c>
      <c r="P11" s="546">
        <v>0</v>
      </c>
      <c r="Q11" s="927"/>
      <c r="R11" s="927"/>
      <c r="S11" s="927"/>
      <c r="T11" s="927"/>
      <c r="U11" s="927"/>
    </row>
    <row r="12" spans="1:21" ht="69" customHeight="1" x14ac:dyDescent="0.25">
      <c r="A12" s="770"/>
      <c r="B12" s="770"/>
      <c r="C12" s="913"/>
      <c r="D12" s="837"/>
      <c r="E12" s="608" t="s">
        <v>2561</v>
      </c>
      <c r="F12" s="684" t="s">
        <v>2564</v>
      </c>
      <c r="G12" s="447">
        <v>1</v>
      </c>
      <c r="H12" s="448">
        <v>0</v>
      </c>
      <c r="I12" s="447"/>
      <c r="J12" s="448"/>
      <c r="K12" s="447"/>
      <c r="L12" s="448"/>
      <c r="M12" s="447"/>
      <c r="N12" s="448"/>
      <c r="O12" s="553">
        <v>1</v>
      </c>
      <c r="P12" s="546">
        <v>0</v>
      </c>
      <c r="Q12" s="927"/>
      <c r="R12" s="927"/>
      <c r="S12" s="927"/>
      <c r="T12" s="927"/>
      <c r="U12" s="927"/>
    </row>
    <row r="13" spans="1:21" ht="69" customHeight="1" x14ac:dyDescent="0.25">
      <c r="A13" s="770"/>
      <c r="B13" s="770"/>
      <c r="C13" s="913"/>
      <c r="D13" s="837"/>
      <c r="E13" s="608" t="s">
        <v>2565</v>
      </c>
      <c r="F13" s="684" t="s">
        <v>2560</v>
      </c>
      <c r="G13" s="447">
        <v>1</v>
      </c>
      <c r="H13" s="448">
        <v>0</v>
      </c>
      <c r="I13" s="447"/>
      <c r="J13" s="448"/>
      <c r="K13" s="447"/>
      <c r="L13" s="448"/>
      <c r="M13" s="447"/>
      <c r="N13" s="448"/>
      <c r="O13" s="553">
        <v>1</v>
      </c>
      <c r="P13" s="546">
        <v>0</v>
      </c>
      <c r="Q13" s="927"/>
      <c r="R13" s="927"/>
      <c r="S13" s="927"/>
      <c r="T13" s="927"/>
      <c r="U13" s="927"/>
    </row>
    <row r="14" spans="1:21" ht="69" customHeight="1" x14ac:dyDescent="0.25">
      <c r="A14" s="770"/>
      <c r="B14" s="770"/>
      <c r="C14" s="913"/>
      <c r="D14" s="837"/>
      <c r="E14" s="608" t="s">
        <v>2566</v>
      </c>
      <c r="F14" s="684" t="s">
        <v>2562</v>
      </c>
      <c r="G14" s="447">
        <v>0.5</v>
      </c>
      <c r="H14" s="448">
        <v>0</v>
      </c>
      <c r="I14" s="447">
        <v>0.5</v>
      </c>
      <c r="J14" s="448">
        <v>0</v>
      </c>
      <c r="K14" s="447"/>
      <c r="L14" s="448"/>
      <c r="M14" s="447"/>
      <c r="N14" s="448"/>
      <c r="O14" s="553">
        <v>1</v>
      </c>
      <c r="P14" s="546">
        <v>0</v>
      </c>
      <c r="Q14" s="927"/>
      <c r="R14" s="927"/>
      <c r="S14" s="927"/>
      <c r="T14" s="927"/>
      <c r="U14" s="927"/>
    </row>
    <row r="15" spans="1:21" ht="69" customHeight="1" x14ac:dyDescent="0.25">
      <c r="A15" s="770"/>
      <c r="B15" s="770"/>
      <c r="C15" s="913"/>
      <c r="D15" s="837"/>
      <c r="E15" s="608" t="s">
        <v>2567</v>
      </c>
      <c r="F15" s="684" t="s">
        <v>2563</v>
      </c>
      <c r="G15" s="447"/>
      <c r="H15" s="448"/>
      <c r="I15" s="447">
        <v>0.3</v>
      </c>
      <c r="J15" s="448">
        <f>P15*I15</f>
        <v>175782</v>
      </c>
      <c r="K15" s="447">
        <v>0.7</v>
      </c>
      <c r="L15" s="448">
        <f>K15*P15</f>
        <v>410158</v>
      </c>
      <c r="M15" s="447"/>
      <c r="N15" s="448"/>
      <c r="O15" s="553">
        <v>1</v>
      </c>
      <c r="P15" s="546">
        <f>'4. EQUIPO TECNOLÓGICOS'!D123</f>
        <v>585940</v>
      </c>
      <c r="Q15" s="927"/>
      <c r="R15" s="927"/>
      <c r="S15" s="927"/>
      <c r="T15" s="927"/>
      <c r="U15" s="927"/>
    </row>
    <row r="16" spans="1:21" ht="69" customHeight="1" x14ac:dyDescent="0.25">
      <c r="A16" s="770"/>
      <c r="B16" s="770"/>
      <c r="C16" s="913"/>
      <c r="D16" s="837"/>
      <c r="E16" s="608" t="s">
        <v>2568</v>
      </c>
      <c r="F16" s="684" t="s">
        <v>2569</v>
      </c>
      <c r="G16" s="447"/>
      <c r="H16" s="448"/>
      <c r="I16" s="447"/>
      <c r="J16" s="448"/>
      <c r="K16" s="447">
        <v>0.5</v>
      </c>
      <c r="L16" s="448">
        <v>0</v>
      </c>
      <c r="M16" s="447">
        <v>0.5</v>
      </c>
      <c r="N16" s="448">
        <v>0</v>
      </c>
      <c r="O16" s="553">
        <v>1</v>
      </c>
      <c r="P16" s="546">
        <v>0</v>
      </c>
      <c r="Q16" s="927"/>
      <c r="R16" s="927"/>
      <c r="S16" s="927"/>
      <c r="T16" s="927"/>
      <c r="U16" s="927"/>
    </row>
    <row r="17" spans="1:21" ht="69" customHeight="1" x14ac:dyDescent="0.25">
      <c r="A17" s="770"/>
      <c r="B17" s="770"/>
      <c r="C17" s="913"/>
      <c r="D17" s="837"/>
      <c r="E17" s="608" t="s">
        <v>2705</v>
      </c>
      <c r="F17" s="684" t="s">
        <v>2706</v>
      </c>
      <c r="G17" s="447">
        <v>1</v>
      </c>
      <c r="H17" s="448">
        <f>P17</f>
        <v>89992</v>
      </c>
      <c r="I17" s="447"/>
      <c r="J17" s="448"/>
      <c r="K17" s="447"/>
      <c r="L17" s="448"/>
      <c r="M17" s="447"/>
      <c r="N17" s="448"/>
      <c r="O17" s="553">
        <v>1</v>
      </c>
      <c r="P17" s="546">
        <f>'4. EQUIPO TECNOLÓGICOS'!D145</f>
        <v>89992</v>
      </c>
      <c r="Q17" s="927"/>
      <c r="R17" s="927"/>
      <c r="S17" s="927"/>
      <c r="T17" s="927"/>
      <c r="U17" s="927"/>
    </row>
    <row r="18" spans="1:21" ht="69" customHeight="1" x14ac:dyDescent="0.25">
      <c r="A18" s="770"/>
      <c r="B18" s="771"/>
      <c r="C18" s="913"/>
      <c r="D18" s="928"/>
      <c r="E18" s="608" t="s">
        <v>2711</v>
      </c>
      <c r="F18" s="684" t="s">
        <v>2712</v>
      </c>
      <c r="G18" s="447"/>
      <c r="H18" s="448"/>
      <c r="I18" s="447">
        <v>0.5</v>
      </c>
      <c r="J18" s="448">
        <f>P18*I18</f>
        <v>87200</v>
      </c>
      <c r="K18" s="447">
        <v>0.5</v>
      </c>
      <c r="L18" s="448">
        <f>P18*K18</f>
        <v>87200</v>
      </c>
      <c r="M18" s="447"/>
      <c r="N18" s="448"/>
      <c r="O18" s="553">
        <v>1</v>
      </c>
      <c r="P18" s="546">
        <f>'3. EQUIPO DE OFICINA'!D10</f>
        <v>174400</v>
      </c>
      <c r="Q18" s="927"/>
      <c r="R18" s="927"/>
      <c r="S18" s="927"/>
      <c r="T18" s="927"/>
      <c r="U18" s="927"/>
    </row>
    <row r="19" spans="1:21" ht="163.15" customHeight="1" x14ac:dyDescent="0.25">
      <c r="A19" s="770"/>
      <c r="B19" s="647" t="s">
        <v>1442</v>
      </c>
      <c r="C19" s="913"/>
      <c r="D19" s="684" t="s">
        <v>2541</v>
      </c>
      <c r="E19" s="608" t="s">
        <v>2542</v>
      </c>
      <c r="F19" s="684" t="s">
        <v>2570</v>
      </c>
      <c r="G19" s="447">
        <v>1</v>
      </c>
      <c r="H19" s="448">
        <v>0</v>
      </c>
      <c r="I19" s="446"/>
      <c r="J19" s="448"/>
      <c r="K19" s="446"/>
      <c r="L19" s="448"/>
      <c r="M19" s="446"/>
      <c r="N19" s="448"/>
      <c r="O19" s="553">
        <v>1</v>
      </c>
      <c r="P19" s="546">
        <v>0</v>
      </c>
      <c r="Q19" s="927" t="s">
        <v>1903</v>
      </c>
      <c r="R19" s="927" t="s">
        <v>1908</v>
      </c>
      <c r="S19" s="913" t="s">
        <v>1909</v>
      </c>
      <c r="T19" s="913" t="s">
        <v>1910</v>
      </c>
      <c r="U19" s="913" t="s">
        <v>2571</v>
      </c>
    </row>
    <row r="20" spans="1:21" ht="112.9" customHeight="1" x14ac:dyDescent="0.25">
      <c r="A20" s="770"/>
      <c r="B20" s="686" t="s">
        <v>1442</v>
      </c>
      <c r="C20" s="913"/>
      <c r="D20" s="912" t="s">
        <v>2543</v>
      </c>
      <c r="E20" s="608" t="s">
        <v>2544</v>
      </c>
      <c r="F20" s="684" t="s">
        <v>1918</v>
      </c>
      <c r="G20" s="447">
        <v>0.25</v>
      </c>
      <c r="H20" s="448">
        <f>P20*G21</f>
        <v>466750</v>
      </c>
      <c r="I20" s="447">
        <v>0.25</v>
      </c>
      <c r="J20" s="448">
        <f>I21*P20</f>
        <v>466750</v>
      </c>
      <c r="K20" s="447">
        <v>0.25</v>
      </c>
      <c r="L20" s="448">
        <f>K21*P20</f>
        <v>466750</v>
      </c>
      <c r="M20" s="447">
        <v>0.25</v>
      </c>
      <c r="N20" s="448">
        <f>M21*P20</f>
        <v>466750</v>
      </c>
      <c r="O20" s="553">
        <v>1</v>
      </c>
      <c r="P20" s="546">
        <f>'7. Infraestructura'!D10</f>
        <v>1867000</v>
      </c>
      <c r="Q20" s="927"/>
      <c r="R20" s="927"/>
      <c r="S20" s="913"/>
      <c r="T20" s="913"/>
      <c r="U20" s="913"/>
    </row>
    <row r="21" spans="1:21" ht="47.25" x14ac:dyDescent="0.25">
      <c r="A21" s="770"/>
      <c r="B21" s="686"/>
      <c r="C21" s="913"/>
      <c r="D21" s="914"/>
      <c r="E21" s="608" t="s">
        <v>2545</v>
      </c>
      <c r="F21" s="684" t="s">
        <v>1919</v>
      </c>
      <c r="G21" s="447">
        <v>0.25</v>
      </c>
      <c r="I21" s="447">
        <v>0.25</v>
      </c>
      <c r="K21" s="447">
        <v>0.25</v>
      </c>
      <c r="M21" s="447">
        <v>0.25</v>
      </c>
      <c r="O21" s="553">
        <v>1</v>
      </c>
      <c r="Q21" s="927"/>
      <c r="R21" s="927"/>
      <c r="S21" s="914"/>
      <c r="T21" s="914"/>
      <c r="U21" s="914"/>
    </row>
    <row r="22" spans="1:21" ht="110.25" x14ac:dyDescent="0.25">
      <c r="A22" s="770"/>
      <c r="B22" s="769" t="s">
        <v>1443</v>
      </c>
      <c r="C22" s="913"/>
      <c r="D22" s="874" t="s">
        <v>2546</v>
      </c>
      <c r="E22" s="608" t="s">
        <v>2547</v>
      </c>
      <c r="F22" s="684" t="s">
        <v>1893</v>
      </c>
      <c r="G22" s="447">
        <v>1</v>
      </c>
      <c r="H22" s="448">
        <v>0</v>
      </c>
      <c r="I22" s="446"/>
      <c r="J22" s="448"/>
      <c r="K22" s="446"/>
      <c r="L22" s="448"/>
      <c r="M22" s="446"/>
      <c r="N22" s="448"/>
      <c r="O22" s="683">
        <v>100</v>
      </c>
      <c r="P22" s="546"/>
      <c r="Q22" s="912" t="s">
        <v>2702</v>
      </c>
      <c r="R22" s="912" t="s">
        <v>2572</v>
      </c>
      <c r="S22" s="912" t="s">
        <v>1911</v>
      </c>
      <c r="T22" s="912" t="s">
        <v>1906</v>
      </c>
      <c r="U22" s="912" t="s">
        <v>2571</v>
      </c>
    </row>
    <row r="23" spans="1:21" ht="94.5" x14ac:dyDescent="0.25">
      <c r="A23" s="770"/>
      <c r="B23" s="770"/>
      <c r="C23" s="913"/>
      <c r="D23" s="850"/>
      <c r="E23" s="608" t="s">
        <v>2548</v>
      </c>
      <c r="F23" s="684" t="s">
        <v>1894</v>
      </c>
      <c r="G23" s="447">
        <v>1</v>
      </c>
      <c r="H23" s="448">
        <v>0</v>
      </c>
      <c r="I23" s="446"/>
      <c r="J23" s="448"/>
      <c r="K23" s="446"/>
      <c r="L23" s="448"/>
      <c r="M23" s="446"/>
      <c r="N23" s="448"/>
      <c r="O23" s="683">
        <v>100</v>
      </c>
      <c r="P23" s="546"/>
      <c r="Q23" s="913"/>
      <c r="R23" s="913"/>
      <c r="S23" s="913"/>
      <c r="T23" s="913"/>
      <c r="U23" s="913"/>
    </row>
    <row r="24" spans="1:21" ht="47.25" x14ac:dyDescent="0.25">
      <c r="A24" s="770"/>
      <c r="B24" s="770"/>
      <c r="C24" s="913"/>
      <c r="D24" s="850"/>
      <c r="E24" s="608" t="s">
        <v>2549</v>
      </c>
      <c r="F24" s="684" t="s">
        <v>2573</v>
      </c>
      <c r="G24" s="447">
        <v>1</v>
      </c>
      <c r="H24" s="448">
        <v>0</v>
      </c>
      <c r="I24" s="446"/>
      <c r="J24" s="448"/>
      <c r="K24" s="446"/>
      <c r="L24" s="448"/>
      <c r="M24" s="446"/>
      <c r="N24" s="448"/>
      <c r="O24" s="683">
        <v>100</v>
      </c>
      <c r="P24" s="546"/>
      <c r="Q24" s="913"/>
      <c r="R24" s="913"/>
      <c r="S24" s="913"/>
      <c r="T24" s="913"/>
      <c r="U24" s="913"/>
    </row>
    <row r="25" spans="1:21" ht="79.150000000000006" customHeight="1" x14ac:dyDescent="0.25">
      <c r="A25" s="771"/>
      <c r="B25" s="770"/>
      <c r="C25" s="913"/>
      <c r="D25" s="851"/>
      <c r="E25" s="608" t="s">
        <v>2550</v>
      </c>
      <c r="F25" s="684" t="s">
        <v>2703</v>
      </c>
      <c r="G25" s="447"/>
      <c r="H25" s="448"/>
      <c r="I25" s="447">
        <v>0.25</v>
      </c>
      <c r="J25" s="448">
        <f>P25*I25</f>
        <v>50000</v>
      </c>
      <c r="K25" s="447">
        <v>0.5</v>
      </c>
      <c r="L25" s="448">
        <f>K25*P25</f>
        <v>100000</v>
      </c>
      <c r="M25" s="447">
        <v>0.25</v>
      </c>
      <c r="N25" s="448">
        <f>P25</f>
        <v>200000</v>
      </c>
      <c r="O25" s="683">
        <v>100</v>
      </c>
      <c r="P25" s="546">
        <f>'5. ACTIVIDADES ESPECIALES'!D454</f>
        <v>200000</v>
      </c>
      <c r="Q25" s="914"/>
      <c r="R25" s="914"/>
      <c r="S25" s="914"/>
      <c r="T25" s="914"/>
      <c r="U25" s="914"/>
    </row>
    <row r="26" spans="1:21" ht="110.25" x14ac:dyDescent="0.25">
      <c r="A26" s="769" t="s">
        <v>1444</v>
      </c>
      <c r="B26" s="769" t="s">
        <v>1446</v>
      </c>
      <c r="C26" s="912" t="s">
        <v>1897</v>
      </c>
      <c r="D26" s="838" t="s">
        <v>2551</v>
      </c>
      <c r="E26" s="608" t="s">
        <v>2552</v>
      </c>
      <c r="F26" s="684" t="s">
        <v>2574</v>
      </c>
      <c r="G26" s="447">
        <v>0.5</v>
      </c>
      <c r="H26" s="448">
        <v>0</v>
      </c>
      <c r="I26" s="447">
        <v>0.5</v>
      </c>
      <c r="J26" s="448">
        <v>0</v>
      </c>
      <c r="K26" s="446"/>
      <c r="L26" s="448"/>
      <c r="M26" s="446"/>
      <c r="N26" s="448"/>
      <c r="O26" s="553">
        <f>+G26+I26+K26+M26</f>
        <v>1</v>
      </c>
      <c r="P26" s="546">
        <v>0</v>
      </c>
      <c r="Q26" s="912" t="s">
        <v>1912</v>
      </c>
      <c r="R26" s="912" t="s">
        <v>1913</v>
      </c>
      <c r="S26" s="912" t="s">
        <v>1914</v>
      </c>
      <c r="T26" s="912" t="s">
        <v>1543</v>
      </c>
      <c r="U26" s="912" t="s">
        <v>2571</v>
      </c>
    </row>
    <row r="27" spans="1:21" ht="47.25" x14ac:dyDescent="0.25">
      <c r="A27" s="770"/>
      <c r="B27" s="770"/>
      <c r="C27" s="913"/>
      <c r="D27" s="839"/>
      <c r="E27" s="608" t="s">
        <v>2553</v>
      </c>
      <c r="F27" s="684" t="s">
        <v>1895</v>
      </c>
      <c r="G27" s="447"/>
      <c r="H27" s="448"/>
      <c r="I27" s="447">
        <v>0.5</v>
      </c>
      <c r="J27" s="448">
        <v>0</v>
      </c>
      <c r="K27" s="447">
        <v>0.5</v>
      </c>
      <c r="L27" s="448">
        <v>0</v>
      </c>
      <c r="M27" s="446"/>
      <c r="N27" s="448"/>
      <c r="O27" s="553">
        <f t="shared" ref="O27:O32" si="0">+G27+I27+K27+M27</f>
        <v>1</v>
      </c>
      <c r="P27" s="546">
        <v>0</v>
      </c>
      <c r="Q27" s="913"/>
      <c r="R27" s="913"/>
      <c r="S27" s="913"/>
      <c r="T27" s="913"/>
      <c r="U27" s="913"/>
    </row>
    <row r="28" spans="1:21" ht="76.900000000000006" customHeight="1" x14ac:dyDescent="0.25">
      <c r="A28" s="770"/>
      <c r="B28" s="770"/>
      <c r="C28" s="913"/>
      <c r="D28" s="839"/>
      <c r="E28" s="608" t="s">
        <v>2554</v>
      </c>
      <c r="F28" s="684" t="s">
        <v>1896</v>
      </c>
      <c r="G28" s="447"/>
      <c r="H28" s="448"/>
      <c r="I28" s="446"/>
      <c r="J28" s="448"/>
      <c r="K28" s="447">
        <v>0.5</v>
      </c>
      <c r="L28" s="448"/>
      <c r="M28" s="447">
        <v>0.5</v>
      </c>
      <c r="N28" s="448"/>
      <c r="O28" s="553">
        <f t="shared" si="0"/>
        <v>1</v>
      </c>
      <c r="P28" s="546">
        <v>0</v>
      </c>
      <c r="Q28" s="913"/>
      <c r="R28" s="913"/>
      <c r="S28" s="913"/>
      <c r="T28" s="913"/>
      <c r="U28" s="913"/>
    </row>
    <row r="29" spans="1:21" ht="78" customHeight="1" x14ac:dyDescent="0.25">
      <c r="A29" s="770"/>
      <c r="B29" s="770"/>
      <c r="C29" s="912" t="s">
        <v>1898</v>
      </c>
      <c r="D29" s="874" t="s">
        <v>2555</v>
      </c>
      <c r="E29" s="608" t="s">
        <v>2556</v>
      </c>
      <c r="F29" s="684" t="s">
        <v>1899</v>
      </c>
      <c r="G29" s="447">
        <v>0.25</v>
      </c>
      <c r="H29" s="448">
        <v>0</v>
      </c>
      <c r="I29" s="447">
        <v>0.25</v>
      </c>
      <c r="J29" s="448">
        <v>0</v>
      </c>
      <c r="K29" s="447">
        <v>0.25</v>
      </c>
      <c r="L29" s="448">
        <v>0</v>
      </c>
      <c r="M29" s="447">
        <v>0.25</v>
      </c>
      <c r="N29" s="448">
        <v>0</v>
      </c>
      <c r="O29" s="553">
        <f t="shared" si="0"/>
        <v>1</v>
      </c>
      <c r="P29" s="546">
        <v>0</v>
      </c>
      <c r="Q29" s="912" t="s">
        <v>1915</v>
      </c>
      <c r="R29" s="912" t="s">
        <v>2575</v>
      </c>
      <c r="S29" s="912" t="s">
        <v>1916</v>
      </c>
      <c r="T29" s="912" t="s">
        <v>1917</v>
      </c>
      <c r="U29" s="912" t="s">
        <v>2571</v>
      </c>
    </row>
    <row r="30" spans="1:21" ht="63" x14ac:dyDescent="0.25">
      <c r="A30" s="770"/>
      <c r="B30" s="770"/>
      <c r="C30" s="913"/>
      <c r="D30" s="850"/>
      <c r="E30" s="608" t="s">
        <v>2557</v>
      </c>
      <c r="F30" s="684" t="s">
        <v>1902</v>
      </c>
      <c r="G30" s="447"/>
      <c r="H30" s="448"/>
      <c r="I30" s="447">
        <v>1</v>
      </c>
      <c r="J30" s="448"/>
      <c r="K30" s="446"/>
      <c r="L30" s="448"/>
      <c r="M30" s="446"/>
      <c r="N30" s="448"/>
      <c r="O30" s="553">
        <f t="shared" si="0"/>
        <v>1</v>
      </c>
      <c r="P30" s="546">
        <v>0</v>
      </c>
      <c r="Q30" s="913"/>
      <c r="R30" s="913"/>
      <c r="S30" s="913"/>
      <c r="T30" s="913"/>
      <c r="U30" s="913"/>
    </row>
    <row r="31" spans="1:21" ht="31.5" x14ac:dyDescent="0.25">
      <c r="A31" s="770"/>
      <c r="B31" s="770"/>
      <c r="C31" s="913"/>
      <c r="D31" s="850"/>
      <c r="E31" s="608" t="s">
        <v>2558</v>
      </c>
      <c r="F31" s="684" t="s">
        <v>1900</v>
      </c>
      <c r="G31" s="447"/>
      <c r="H31" s="448"/>
      <c r="I31" s="447">
        <v>0.3</v>
      </c>
      <c r="J31" s="448"/>
      <c r="K31" s="447">
        <v>0.4</v>
      </c>
      <c r="L31" s="448"/>
      <c r="M31" s="447">
        <v>0.3</v>
      </c>
      <c r="N31" s="448"/>
      <c r="O31" s="553">
        <f t="shared" si="0"/>
        <v>1</v>
      </c>
      <c r="P31" s="546">
        <v>0</v>
      </c>
      <c r="Q31" s="913"/>
      <c r="R31" s="913"/>
      <c r="S31" s="913"/>
      <c r="T31" s="913"/>
      <c r="U31" s="913"/>
    </row>
    <row r="32" spans="1:21" ht="47.25" x14ac:dyDescent="0.25">
      <c r="A32" s="770"/>
      <c r="B32" s="770"/>
      <c r="C32" s="914"/>
      <c r="D32" s="851"/>
      <c r="E32" s="608" t="s">
        <v>2559</v>
      </c>
      <c r="F32" s="684" t="s">
        <v>1901</v>
      </c>
      <c r="G32" s="447">
        <v>0.25</v>
      </c>
      <c r="H32" s="448"/>
      <c r="I32" s="447">
        <v>0.25</v>
      </c>
      <c r="J32" s="448"/>
      <c r="K32" s="447">
        <v>0.25</v>
      </c>
      <c r="L32" s="448"/>
      <c r="M32" s="447">
        <v>0.25</v>
      </c>
      <c r="N32" s="448"/>
      <c r="O32" s="553">
        <f t="shared" si="0"/>
        <v>1</v>
      </c>
      <c r="P32" s="546">
        <v>0</v>
      </c>
      <c r="Q32" s="914"/>
      <c r="R32" s="914"/>
      <c r="S32" s="914"/>
      <c r="T32" s="914"/>
      <c r="U32" s="914"/>
    </row>
    <row r="33" spans="1:21" ht="15.75" x14ac:dyDescent="0.25">
      <c r="A33" s="286"/>
      <c r="B33" s="287"/>
      <c r="C33" s="286" t="s">
        <v>1438</v>
      </c>
      <c r="D33" s="287"/>
      <c r="E33" s="287"/>
      <c r="F33" s="288"/>
      <c r="G33" s="265">
        <f t="shared" ref="G33:P33" si="1">SUM(G9:G32)</f>
        <v>10.25</v>
      </c>
      <c r="H33" s="235">
        <f t="shared" si="1"/>
        <v>556742</v>
      </c>
      <c r="I33" s="265">
        <f t="shared" si="1"/>
        <v>5.35</v>
      </c>
      <c r="J33" s="235">
        <f t="shared" si="1"/>
        <v>848301.06499999994</v>
      </c>
      <c r="K33" s="265">
        <f t="shared" si="1"/>
        <v>5.3500000000000005</v>
      </c>
      <c r="L33" s="235">
        <f t="shared" si="1"/>
        <v>1201246.1299999999</v>
      </c>
      <c r="M33" s="265">
        <f t="shared" si="1"/>
        <v>3.05</v>
      </c>
      <c r="N33" s="235">
        <f t="shared" si="1"/>
        <v>735319.06499999994</v>
      </c>
      <c r="O33" s="548">
        <f t="shared" si="1"/>
        <v>420</v>
      </c>
      <c r="P33" s="548">
        <f t="shared" si="1"/>
        <v>3191608.26</v>
      </c>
      <c r="Q33" s="265"/>
      <c r="R33" s="265"/>
      <c r="S33" s="265"/>
      <c r="T33" s="265"/>
      <c r="U33" s="272"/>
    </row>
    <row r="53" s="262" customFormat="1" ht="12" x14ac:dyDescent="0.3"/>
    <row r="54" s="262" customFormat="1" ht="12" x14ac:dyDescent="0.3"/>
    <row r="67" s="262" customFormat="1" ht="12" x14ac:dyDescent="0.25"/>
    <row r="68" s="262" customFormat="1" ht="12" x14ac:dyDescent="0.25"/>
  </sheetData>
  <mergeCells count="57">
    <mergeCell ref="U9:U18"/>
    <mergeCell ref="D20:D21"/>
    <mergeCell ref="R22:R25"/>
    <mergeCell ref="Q19:Q21"/>
    <mergeCell ref="R19:R21"/>
    <mergeCell ref="D10:D18"/>
    <mergeCell ref="Q9:Q18"/>
    <mergeCell ref="R9:R18"/>
    <mergeCell ref="U29:U32"/>
    <mergeCell ref="S19:S21"/>
    <mergeCell ref="T19:T21"/>
    <mergeCell ref="U19:U21"/>
    <mergeCell ref="U22:U25"/>
    <mergeCell ref="S26:S28"/>
    <mergeCell ref="T26:T28"/>
    <mergeCell ref="U26:U28"/>
    <mergeCell ref="S22:S25"/>
    <mergeCell ref="T22:T25"/>
    <mergeCell ref="T29:T32"/>
    <mergeCell ref="S29:S32"/>
    <mergeCell ref="A3:U3"/>
    <mergeCell ref="B22:B25"/>
    <mergeCell ref="A4:U4"/>
    <mergeCell ref="E5:E7"/>
    <mergeCell ref="I6:J6"/>
    <mergeCell ref="K6:L6"/>
    <mergeCell ref="M6:N6"/>
    <mergeCell ref="U5:U7"/>
    <mergeCell ref="O5:P6"/>
    <mergeCell ref="Q5:Q7"/>
    <mergeCell ref="R5:R7"/>
    <mergeCell ref="A5:A7"/>
    <mergeCell ref="B5:B7"/>
    <mergeCell ref="C5:C7"/>
    <mergeCell ref="F5:F7"/>
    <mergeCell ref="G5:N5"/>
    <mergeCell ref="A9:A25"/>
    <mergeCell ref="A26:A32"/>
    <mergeCell ref="C9:C25"/>
    <mergeCell ref="D26:D28"/>
    <mergeCell ref="C26:C28"/>
    <mergeCell ref="B9:B18"/>
    <mergeCell ref="B26:B32"/>
    <mergeCell ref="T5:T7"/>
    <mergeCell ref="G6:H6"/>
    <mergeCell ref="S5:S7"/>
    <mergeCell ref="C29:C32"/>
    <mergeCell ref="D29:D32"/>
    <mergeCell ref="D22:D25"/>
    <mergeCell ref="Q22:Q25"/>
    <mergeCell ref="Q29:Q32"/>
    <mergeCell ref="R29:R32"/>
    <mergeCell ref="D5:D7"/>
    <mergeCell ref="S9:S18"/>
    <mergeCell ref="T9:T18"/>
    <mergeCell ref="Q26:Q28"/>
    <mergeCell ref="R26:R28"/>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5"/>
  <sheetViews>
    <sheetView topLeftCell="E1" zoomScale="70" zoomScaleNormal="70" workbookViewId="0">
      <pane ySplit="6" topLeftCell="A19" activePane="bottomLeft" state="frozen"/>
      <selection activeCell="R5" sqref="R5"/>
      <selection pane="bottomLeft" activeCell="B7" sqref="B7:B14"/>
    </sheetView>
  </sheetViews>
  <sheetFormatPr baseColWidth="10" defaultColWidth="11.5703125" defaultRowHeight="15" x14ac:dyDescent="0.25"/>
  <cols>
    <col min="1" max="2" width="21.7109375" style="395" customWidth="1"/>
    <col min="3" max="6" width="27.42578125" style="395" customWidth="1"/>
    <col min="7" max="7" width="15.28515625" style="395" customWidth="1"/>
    <col min="8" max="8" width="11.5703125" style="449" customWidth="1"/>
    <col min="9" max="9" width="15.28515625" style="395" customWidth="1"/>
    <col min="10" max="10" width="18.85546875" style="449" customWidth="1"/>
    <col min="11" max="11" width="11.5703125" style="395" customWidth="1"/>
    <col min="12" max="12" width="11.5703125" style="449" customWidth="1"/>
    <col min="13" max="13" width="11.5703125" style="395" customWidth="1"/>
    <col min="14" max="14" width="11.5703125" style="449" customWidth="1"/>
    <col min="15" max="15" width="15.28515625" style="395" customWidth="1"/>
    <col min="16" max="16" width="18.28515625" style="449" customWidth="1"/>
    <col min="17" max="17" width="14.140625" style="395" customWidth="1"/>
    <col min="18" max="18" width="16.5703125" style="395" customWidth="1"/>
    <col min="19" max="19" width="14.140625" style="395" customWidth="1"/>
    <col min="20" max="20" width="15.7109375" style="395" customWidth="1"/>
    <col min="21" max="21" width="17" style="395" customWidth="1"/>
    <col min="22" max="16384" width="11.5703125" style="395"/>
  </cols>
  <sheetData>
    <row r="1" spans="1:21" ht="18.75" x14ac:dyDescent="0.25">
      <c r="B1" s="276"/>
      <c r="C1" s="276"/>
      <c r="D1" s="276"/>
      <c r="E1" s="276"/>
      <c r="G1" s="276" t="s">
        <v>1447</v>
      </c>
      <c r="I1" s="276"/>
      <c r="J1" s="276"/>
      <c r="K1" s="276"/>
      <c r="L1" s="276"/>
      <c r="M1" s="276"/>
      <c r="N1" s="276"/>
      <c r="O1" s="276"/>
      <c r="P1" s="276"/>
      <c r="Q1" s="276"/>
      <c r="R1" s="276"/>
      <c r="S1" s="276"/>
      <c r="T1" s="276"/>
      <c r="U1" s="276"/>
    </row>
    <row r="2" spans="1:21" ht="18" x14ac:dyDescent="0.3">
      <c r="A2" s="395" t="s">
        <v>1367</v>
      </c>
      <c r="B2" s="276"/>
      <c r="C2" s="276"/>
      <c r="D2" s="276"/>
      <c r="E2" s="276"/>
      <c r="G2" s="276"/>
      <c r="I2" s="276"/>
      <c r="J2" s="276"/>
      <c r="K2" s="276"/>
      <c r="L2" s="276"/>
      <c r="M2" s="276"/>
      <c r="N2" s="276"/>
      <c r="O2" s="276"/>
      <c r="P2" s="276"/>
      <c r="Q2" s="276"/>
      <c r="R2" s="276"/>
      <c r="S2" s="276"/>
      <c r="T2" s="276"/>
      <c r="U2" s="276"/>
    </row>
    <row r="3" spans="1:21" x14ac:dyDescent="0.25">
      <c r="A3" s="266" t="s">
        <v>1450</v>
      </c>
      <c r="B3" s="266"/>
      <c r="C3" s="266"/>
      <c r="D3" s="266"/>
      <c r="E3" s="266"/>
      <c r="F3" s="266"/>
      <c r="G3" s="266"/>
      <c r="H3" s="266"/>
      <c r="I3" s="266"/>
      <c r="J3" s="266"/>
      <c r="K3" s="266"/>
      <c r="L3" s="266"/>
      <c r="M3" s="266"/>
      <c r="N3" s="266"/>
      <c r="O3" s="266"/>
      <c r="P3" s="266"/>
      <c r="Q3" s="266"/>
      <c r="R3" s="266"/>
      <c r="S3" s="266"/>
      <c r="T3" s="266"/>
      <c r="U3" s="266"/>
    </row>
    <row r="4" spans="1:21" ht="15" customHeight="1" x14ac:dyDescent="0.25">
      <c r="A4" s="911" t="s">
        <v>100</v>
      </c>
      <c r="B4" s="908" t="s">
        <v>115</v>
      </c>
      <c r="C4" s="915" t="s">
        <v>89</v>
      </c>
      <c r="D4" s="915" t="s">
        <v>90</v>
      </c>
      <c r="E4" s="920" t="s">
        <v>401</v>
      </c>
      <c r="F4" s="915" t="s">
        <v>91</v>
      </c>
      <c r="G4" s="911" t="s">
        <v>103</v>
      </c>
      <c r="H4" s="911"/>
      <c r="I4" s="911"/>
      <c r="J4" s="911"/>
      <c r="K4" s="911"/>
      <c r="L4" s="911"/>
      <c r="M4" s="911"/>
      <c r="N4" s="911"/>
      <c r="O4" s="926" t="s">
        <v>104</v>
      </c>
      <c r="P4" s="926"/>
      <c r="Q4" s="908" t="s">
        <v>105</v>
      </c>
      <c r="R4" s="908" t="s">
        <v>106</v>
      </c>
      <c r="S4" s="908" t="s">
        <v>113</v>
      </c>
      <c r="T4" s="908" t="s">
        <v>112</v>
      </c>
      <c r="U4" s="923" t="s">
        <v>92</v>
      </c>
    </row>
    <row r="5" spans="1:21" ht="15" customHeight="1" x14ac:dyDescent="0.25">
      <c r="A5" s="911"/>
      <c r="B5" s="909"/>
      <c r="C5" s="916"/>
      <c r="D5" s="916"/>
      <c r="E5" s="921"/>
      <c r="F5" s="916"/>
      <c r="G5" s="911" t="s">
        <v>107</v>
      </c>
      <c r="H5" s="911"/>
      <c r="I5" s="911" t="s">
        <v>108</v>
      </c>
      <c r="J5" s="911"/>
      <c r="K5" s="911" t="s">
        <v>109</v>
      </c>
      <c r="L5" s="911"/>
      <c r="M5" s="911" t="s">
        <v>110</v>
      </c>
      <c r="N5" s="911"/>
      <c r="O5" s="926"/>
      <c r="P5" s="926"/>
      <c r="Q5" s="909"/>
      <c r="R5" s="909"/>
      <c r="S5" s="909"/>
      <c r="T5" s="909"/>
      <c r="U5" s="924"/>
    </row>
    <row r="6" spans="1:21" ht="25.5" x14ac:dyDescent="0.25">
      <c r="A6" s="911"/>
      <c r="B6" s="910"/>
      <c r="C6" s="917"/>
      <c r="D6" s="917"/>
      <c r="E6" s="922"/>
      <c r="F6" s="917"/>
      <c r="G6" s="441" t="s">
        <v>111</v>
      </c>
      <c r="H6" s="442" t="s">
        <v>12</v>
      </c>
      <c r="I6" s="441" t="s">
        <v>111</v>
      </c>
      <c r="J6" s="442" t="s">
        <v>12</v>
      </c>
      <c r="K6" s="441" t="s">
        <v>111</v>
      </c>
      <c r="L6" s="442" t="s">
        <v>12</v>
      </c>
      <c r="M6" s="441" t="s">
        <v>111</v>
      </c>
      <c r="N6" s="442" t="s">
        <v>12</v>
      </c>
      <c r="O6" s="441" t="s">
        <v>111</v>
      </c>
      <c r="P6" s="442" t="s">
        <v>12</v>
      </c>
      <c r="Q6" s="910"/>
      <c r="R6" s="910"/>
      <c r="S6" s="910"/>
      <c r="T6" s="910"/>
      <c r="U6" s="925"/>
    </row>
    <row r="7" spans="1:21" ht="93.6" customHeight="1" x14ac:dyDescent="0.25">
      <c r="A7" s="772" t="s">
        <v>1448</v>
      </c>
      <c r="B7" s="769" t="s">
        <v>1449</v>
      </c>
      <c r="C7" s="929" t="s">
        <v>1920</v>
      </c>
      <c r="D7" s="838" t="s">
        <v>2576</v>
      </c>
      <c r="E7" s="611" t="s">
        <v>2577</v>
      </c>
      <c r="F7" s="675" t="s">
        <v>1921</v>
      </c>
      <c r="G7" s="450">
        <v>1</v>
      </c>
      <c r="H7" s="451">
        <v>0</v>
      </c>
      <c r="I7" s="450"/>
      <c r="J7" s="451"/>
      <c r="K7" s="450"/>
      <c r="L7" s="451"/>
      <c r="M7" s="450"/>
      <c r="N7" s="451"/>
      <c r="O7" s="452">
        <v>0.1</v>
      </c>
      <c r="P7" s="437">
        <v>0</v>
      </c>
      <c r="Q7" s="929" t="s">
        <v>1929</v>
      </c>
      <c r="R7" s="929" t="s">
        <v>1930</v>
      </c>
      <c r="S7" s="929" t="s">
        <v>1933</v>
      </c>
      <c r="T7" s="929" t="s">
        <v>1931</v>
      </c>
      <c r="U7" s="929" t="s">
        <v>1932</v>
      </c>
    </row>
    <row r="8" spans="1:21" ht="126" x14ac:dyDescent="0.25">
      <c r="A8" s="772"/>
      <c r="B8" s="770"/>
      <c r="C8" s="930"/>
      <c r="D8" s="839"/>
      <c r="E8" s="611" t="s">
        <v>2578</v>
      </c>
      <c r="F8" s="675" t="s">
        <v>1922</v>
      </c>
      <c r="G8" s="450">
        <v>1</v>
      </c>
      <c r="H8" s="451">
        <v>0</v>
      </c>
      <c r="I8" s="450"/>
      <c r="J8" s="451"/>
      <c r="K8" s="450"/>
      <c r="L8" s="451"/>
      <c r="M8" s="450"/>
      <c r="N8" s="451"/>
      <c r="O8" s="452">
        <v>1</v>
      </c>
      <c r="P8" s="437">
        <v>0</v>
      </c>
      <c r="Q8" s="930"/>
      <c r="R8" s="930"/>
      <c r="S8" s="930"/>
      <c r="T8" s="930"/>
      <c r="U8" s="930"/>
    </row>
    <row r="9" spans="1:21" ht="63" x14ac:dyDescent="0.25">
      <c r="A9" s="772"/>
      <c r="B9" s="770"/>
      <c r="C9" s="930"/>
      <c r="D9" s="840"/>
      <c r="E9" s="611" t="s">
        <v>2579</v>
      </c>
      <c r="F9" s="675" t="s">
        <v>1923</v>
      </c>
      <c r="G9" s="450">
        <v>0.5</v>
      </c>
      <c r="H9" s="451">
        <v>0</v>
      </c>
      <c r="I9" s="450">
        <v>0.5</v>
      </c>
      <c r="J9" s="451">
        <v>0</v>
      </c>
      <c r="K9" s="450"/>
      <c r="L9" s="451"/>
      <c r="M9" s="450"/>
      <c r="N9" s="451"/>
      <c r="O9" s="452">
        <v>1</v>
      </c>
      <c r="P9" s="437">
        <v>0</v>
      </c>
      <c r="Q9" s="931"/>
      <c r="R9" s="931"/>
      <c r="S9" s="931"/>
      <c r="T9" s="931"/>
      <c r="U9" s="931"/>
    </row>
    <row r="10" spans="1:21" ht="78" customHeight="1" x14ac:dyDescent="0.25">
      <c r="A10" s="772"/>
      <c r="B10" s="770"/>
      <c r="C10" s="930"/>
      <c r="D10" s="838" t="s">
        <v>2580</v>
      </c>
      <c r="E10" s="611" t="s">
        <v>2581</v>
      </c>
      <c r="F10" s="675" t="s">
        <v>1924</v>
      </c>
      <c r="G10" s="450"/>
      <c r="H10" s="451"/>
      <c r="I10" s="450"/>
      <c r="J10" s="451"/>
      <c r="K10" s="450">
        <v>0.25</v>
      </c>
      <c r="L10" s="451">
        <v>0</v>
      </c>
      <c r="M10" s="450">
        <v>0.25</v>
      </c>
      <c r="N10" s="451">
        <v>0</v>
      </c>
      <c r="O10" s="452">
        <v>0.5</v>
      </c>
      <c r="P10" s="437">
        <v>0</v>
      </c>
      <c r="Q10" s="929" t="s">
        <v>1934</v>
      </c>
      <c r="R10" s="929" t="s">
        <v>1930</v>
      </c>
      <c r="S10" s="929" t="s">
        <v>1935</v>
      </c>
      <c r="T10" s="929" t="s">
        <v>1931</v>
      </c>
      <c r="U10" s="929" t="s">
        <v>1932</v>
      </c>
    </row>
    <row r="11" spans="1:21" ht="78" customHeight="1" x14ac:dyDescent="0.25">
      <c r="A11" s="772"/>
      <c r="B11" s="770"/>
      <c r="C11" s="930"/>
      <c r="D11" s="840"/>
      <c r="E11" s="611" t="s">
        <v>2582</v>
      </c>
      <c r="F11" s="675" t="s">
        <v>1925</v>
      </c>
      <c r="G11" s="450"/>
      <c r="H11" s="451"/>
      <c r="I11" s="450"/>
      <c r="J11" s="451"/>
      <c r="K11" s="533">
        <v>1</v>
      </c>
      <c r="L11" s="451">
        <v>0</v>
      </c>
      <c r="M11" s="533">
        <v>1</v>
      </c>
      <c r="N11" s="451">
        <v>0</v>
      </c>
      <c r="O11" s="534">
        <v>2</v>
      </c>
      <c r="P11" s="437"/>
      <c r="Q11" s="931"/>
      <c r="R11" s="931"/>
      <c r="S11" s="931"/>
      <c r="T11" s="931"/>
      <c r="U11" s="931"/>
    </row>
    <row r="12" spans="1:21" ht="142.5" x14ac:dyDescent="0.25">
      <c r="A12" s="772"/>
      <c r="B12" s="770"/>
      <c r="C12" s="930"/>
      <c r="D12" s="397" t="s">
        <v>2583</v>
      </c>
      <c r="E12" s="611" t="s">
        <v>2584</v>
      </c>
      <c r="F12" s="675" t="s">
        <v>1928</v>
      </c>
      <c r="G12" s="450"/>
      <c r="H12" s="451"/>
      <c r="I12" s="533">
        <v>1</v>
      </c>
      <c r="J12" s="451">
        <f>P12</f>
        <v>6530</v>
      </c>
      <c r="K12" s="450"/>
      <c r="L12" s="451"/>
      <c r="M12" s="450"/>
      <c r="N12" s="451"/>
      <c r="O12" s="534">
        <v>1</v>
      </c>
      <c r="P12" s="437">
        <f>'1. TALLERES SEMINARIOS'!D397</f>
        <v>6530</v>
      </c>
      <c r="Q12" s="929" t="s">
        <v>1936</v>
      </c>
      <c r="R12" s="929" t="s">
        <v>1937</v>
      </c>
      <c r="S12" s="929" t="s">
        <v>1938</v>
      </c>
      <c r="T12" s="929" t="s">
        <v>1939</v>
      </c>
      <c r="U12" s="929" t="s">
        <v>1932</v>
      </c>
    </row>
    <row r="13" spans="1:21" ht="63" customHeight="1" x14ac:dyDescent="0.25">
      <c r="A13" s="772"/>
      <c r="B13" s="770"/>
      <c r="C13" s="930"/>
      <c r="D13" s="874" t="s">
        <v>2585</v>
      </c>
      <c r="E13" s="611" t="s">
        <v>2586</v>
      </c>
      <c r="F13" s="675" t="s">
        <v>1926</v>
      </c>
      <c r="G13" s="450">
        <v>0.25</v>
      </c>
      <c r="H13" s="451">
        <v>0</v>
      </c>
      <c r="I13" s="450">
        <v>0.25</v>
      </c>
      <c r="J13" s="451">
        <v>0</v>
      </c>
      <c r="K13" s="450">
        <v>0.25</v>
      </c>
      <c r="L13" s="451">
        <v>0</v>
      </c>
      <c r="M13" s="450">
        <v>0.25</v>
      </c>
      <c r="N13" s="451">
        <v>0</v>
      </c>
      <c r="O13" s="452">
        <v>1</v>
      </c>
      <c r="P13" s="437">
        <v>0</v>
      </c>
      <c r="Q13" s="930"/>
      <c r="R13" s="930"/>
      <c r="S13" s="930"/>
      <c r="T13" s="930"/>
      <c r="U13" s="930"/>
    </row>
    <row r="14" spans="1:21" ht="78.75" x14ac:dyDescent="0.25">
      <c r="A14" s="772"/>
      <c r="B14" s="770"/>
      <c r="C14" s="931"/>
      <c r="D14" s="850"/>
      <c r="E14" s="611" t="s">
        <v>2587</v>
      </c>
      <c r="F14" s="675" t="s">
        <v>1927</v>
      </c>
      <c r="G14" s="450">
        <v>0.25</v>
      </c>
      <c r="H14" s="451">
        <v>0</v>
      </c>
      <c r="I14" s="450">
        <v>0.25</v>
      </c>
      <c r="J14" s="451">
        <v>0</v>
      </c>
      <c r="K14" s="450">
        <v>0.25</v>
      </c>
      <c r="L14" s="451">
        <v>0</v>
      </c>
      <c r="M14" s="450">
        <v>0.25</v>
      </c>
      <c r="N14" s="451">
        <v>0</v>
      </c>
      <c r="O14" s="452">
        <v>1</v>
      </c>
      <c r="P14" s="437">
        <v>0</v>
      </c>
      <c r="Q14" s="931"/>
      <c r="R14" s="931"/>
      <c r="S14" s="931"/>
      <c r="T14" s="931"/>
      <c r="U14" s="931"/>
    </row>
    <row r="15" spans="1:21" ht="15.6" customHeight="1" x14ac:dyDescent="0.25">
      <c r="A15" s="286"/>
      <c r="B15" s="287"/>
      <c r="C15" s="286" t="s">
        <v>490</v>
      </c>
      <c r="D15" s="287"/>
      <c r="E15" s="287"/>
      <c r="F15" s="288"/>
      <c r="G15" s="453">
        <f t="shared" ref="G15:P15" si="0">SUM(G7:G14)</f>
        <v>3</v>
      </c>
      <c r="H15" s="237">
        <f t="shared" si="0"/>
        <v>0</v>
      </c>
      <c r="I15" s="453">
        <f t="shared" si="0"/>
        <v>2</v>
      </c>
      <c r="J15" s="237">
        <f t="shared" si="0"/>
        <v>6530</v>
      </c>
      <c r="K15" s="453">
        <f t="shared" si="0"/>
        <v>1.75</v>
      </c>
      <c r="L15" s="237">
        <f t="shared" si="0"/>
        <v>0</v>
      </c>
      <c r="M15" s="453">
        <f t="shared" si="0"/>
        <v>1.75</v>
      </c>
      <c r="N15" s="237">
        <f t="shared" si="0"/>
        <v>0</v>
      </c>
      <c r="O15" s="237">
        <f t="shared" si="0"/>
        <v>7.6</v>
      </c>
      <c r="P15" s="237">
        <f t="shared" si="0"/>
        <v>6530</v>
      </c>
      <c r="Q15" s="265"/>
      <c r="R15" s="265"/>
      <c r="S15" s="265"/>
      <c r="T15" s="265"/>
      <c r="U15" s="265"/>
    </row>
  </sheetData>
  <mergeCells count="38">
    <mergeCell ref="Q12:Q14"/>
    <mergeCell ref="R12:R14"/>
    <mergeCell ref="S12:S14"/>
    <mergeCell ref="T12:T14"/>
    <mergeCell ref="U12:U14"/>
    <mergeCell ref="Q10:Q11"/>
    <mergeCell ref="R10:R11"/>
    <mergeCell ref="S10:S11"/>
    <mergeCell ref="T10:T11"/>
    <mergeCell ref="U10:U11"/>
    <mergeCell ref="Q7:Q9"/>
    <mergeCell ref="R7:R9"/>
    <mergeCell ref="S7:S9"/>
    <mergeCell ref="T7:T9"/>
    <mergeCell ref="U7:U9"/>
    <mergeCell ref="D7:D9"/>
    <mergeCell ref="D10:D11"/>
    <mergeCell ref="D13:D14"/>
    <mergeCell ref="C7:C14"/>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3"/>
  <sheetViews>
    <sheetView topLeftCell="J1" zoomScaleNormal="100" workbookViewId="0">
      <pane ySplit="7" topLeftCell="A8" activePane="bottomLeft" state="frozen"/>
      <selection activeCell="A7" sqref="A7"/>
      <selection pane="bottomLeft" activeCell="G24" sqref="G24"/>
    </sheetView>
  </sheetViews>
  <sheetFormatPr baseColWidth="10" defaultColWidth="11.5703125" defaultRowHeight="15" x14ac:dyDescent="0.25"/>
  <cols>
    <col min="1" max="1" width="21.7109375" style="395" customWidth="1"/>
    <col min="2" max="2" width="26.28515625" style="395" customWidth="1"/>
    <col min="3" max="6" width="27.42578125" style="395" customWidth="1"/>
    <col min="7" max="7" width="15.28515625" style="395" customWidth="1"/>
    <col min="8" max="8" width="14.85546875" style="449" customWidth="1"/>
    <col min="9" max="9" width="15.28515625" style="395" customWidth="1"/>
    <col min="10" max="10" width="18.85546875" style="449" customWidth="1"/>
    <col min="11" max="11" width="11.5703125" style="395" customWidth="1"/>
    <col min="12" max="12" width="14.85546875" style="449" customWidth="1"/>
    <col min="13" max="13" width="11.5703125" style="395" customWidth="1"/>
    <col min="14" max="14" width="14.85546875" style="449" customWidth="1"/>
    <col min="15" max="15" width="15.28515625" style="395" customWidth="1"/>
    <col min="16" max="16" width="18.28515625" style="449" customWidth="1"/>
    <col min="17" max="18" width="14.140625" style="395" customWidth="1"/>
    <col min="19" max="19" width="16.28515625" style="395" customWidth="1"/>
    <col min="20" max="20" width="14.140625" style="395" customWidth="1"/>
    <col min="21" max="21" width="17" style="395" customWidth="1"/>
    <col min="22" max="16384" width="11.5703125" style="395"/>
  </cols>
  <sheetData>
    <row r="1" spans="1:21" ht="18" customHeight="1" x14ac:dyDescent="0.25">
      <c r="B1" s="246"/>
      <c r="C1" s="246"/>
      <c r="D1" s="246"/>
      <c r="E1" s="246"/>
      <c r="F1" s="246"/>
      <c r="G1" s="454" t="s">
        <v>1373</v>
      </c>
      <c r="J1" s="246"/>
      <c r="K1" s="246"/>
      <c r="L1" s="246"/>
      <c r="M1" s="246"/>
      <c r="N1" s="246"/>
      <c r="O1" s="246"/>
      <c r="P1" s="246"/>
      <c r="Q1" s="246"/>
      <c r="R1" s="246"/>
      <c r="S1" s="246"/>
      <c r="T1" s="246"/>
      <c r="U1" s="246"/>
    </row>
    <row r="2" spans="1:21" ht="18" customHeight="1" x14ac:dyDescent="0.3">
      <c r="B2" s="246"/>
      <c r="C2" s="246"/>
      <c r="D2" s="246"/>
      <c r="E2" s="246"/>
      <c r="F2" s="246"/>
      <c r="G2" s="454"/>
      <c r="J2" s="246"/>
      <c r="K2" s="246"/>
      <c r="L2" s="246"/>
      <c r="M2" s="246"/>
      <c r="N2" s="246"/>
      <c r="O2" s="246"/>
      <c r="P2" s="246"/>
      <c r="Q2" s="246"/>
      <c r="R2" s="246"/>
      <c r="S2" s="246"/>
      <c r="T2" s="246"/>
      <c r="U2" s="246"/>
    </row>
    <row r="3" spans="1:21" ht="18" customHeight="1" x14ac:dyDescent="0.3">
      <c r="A3" s="455" t="s">
        <v>1366</v>
      </c>
      <c r="B3" s="246"/>
      <c r="C3" s="246"/>
      <c r="D3" s="246"/>
      <c r="E3" s="246"/>
      <c r="F3" s="246"/>
      <c r="G3" s="454"/>
      <c r="J3" s="246"/>
      <c r="K3" s="246"/>
      <c r="L3" s="246"/>
      <c r="M3" s="246"/>
      <c r="N3" s="246"/>
      <c r="O3" s="246"/>
      <c r="P3" s="246"/>
      <c r="Q3" s="246"/>
      <c r="R3" s="246"/>
      <c r="S3" s="246"/>
      <c r="T3" s="246"/>
      <c r="U3" s="246"/>
    </row>
    <row r="4" spans="1:21" ht="33" customHeight="1" x14ac:dyDescent="0.25">
      <c r="A4" s="932" t="s">
        <v>1372</v>
      </c>
      <c r="B4" s="932"/>
      <c r="C4" s="932"/>
      <c r="D4" s="932"/>
      <c r="E4" s="932"/>
      <c r="F4" s="932"/>
      <c r="G4" s="932"/>
      <c r="H4" s="932"/>
      <c r="I4" s="932"/>
      <c r="J4" s="932"/>
      <c r="K4" s="932"/>
      <c r="L4" s="932"/>
      <c r="M4" s="932"/>
      <c r="N4" s="932"/>
      <c r="O4" s="932"/>
      <c r="P4" s="932"/>
      <c r="Q4" s="932"/>
      <c r="R4" s="932"/>
      <c r="S4" s="932"/>
      <c r="T4" s="932"/>
      <c r="U4" s="932"/>
    </row>
    <row r="5" spans="1:21" ht="14.45" customHeight="1" x14ac:dyDescent="0.25">
      <c r="A5" s="908" t="s">
        <v>100</v>
      </c>
      <c r="B5" s="908" t="s">
        <v>115</v>
      </c>
      <c r="C5" s="915" t="s">
        <v>89</v>
      </c>
      <c r="D5" s="915" t="s">
        <v>90</v>
      </c>
      <c r="E5" s="920" t="s">
        <v>401</v>
      </c>
      <c r="F5" s="915" t="s">
        <v>91</v>
      </c>
      <c r="G5" s="933" t="s">
        <v>103</v>
      </c>
      <c r="H5" s="934"/>
      <c r="I5" s="934"/>
      <c r="J5" s="934"/>
      <c r="K5" s="934"/>
      <c r="L5" s="934"/>
      <c r="M5" s="934"/>
      <c r="N5" s="935"/>
      <c r="O5" s="926" t="s">
        <v>104</v>
      </c>
      <c r="P5" s="926"/>
      <c r="Q5" s="908" t="s">
        <v>105</v>
      </c>
      <c r="R5" s="908" t="s">
        <v>106</v>
      </c>
      <c r="S5" s="908" t="s">
        <v>113</v>
      </c>
      <c r="T5" s="908" t="s">
        <v>112</v>
      </c>
      <c r="U5" s="923" t="s">
        <v>92</v>
      </c>
    </row>
    <row r="6" spans="1:21" ht="14.45" customHeight="1" x14ac:dyDescent="0.25">
      <c r="A6" s="909"/>
      <c r="B6" s="909"/>
      <c r="C6" s="916"/>
      <c r="D6" s="916"/>
      <c r="E6" s="921"/>
      <c r="F6" s="916"/>
      <c r="G6" s="440" t="s">
        <v>107</v>
      </c>
      <c r="H6" s="440"/>
      <c r="I6" s="440" t="s">
        <v>108</v>
      </c>
      <c r="J6" s="440"/>
      <c r="K6" s="440" t="s">
        <v>109</v>
      </c>
      <c r="L6" s="440"/>
      <c r="M6" s="440" t="s">
        <v>110</v>
      </c>
      <c r="N6" s="440"/>
      <c r="O6" s="926"/>
      <c r="P6" s="926"/>
      <c r="Q6" s="909"/>
      <c r="R6" s="909"/>
      <c r="S6" s="909"/>
      <c r="T6" s="909"/>
      <c r="U6" s="924"/>
    </row>
    <row r="7" spans="1:21" ht="25.5" x14ac:dyDescent="0.25">
      <c r="A7" s="910"/>
      <c r="B7" s="910"/>
      <c r="C7" s="917"/>
      <c r="D7" s="917"/>
      <c r="E7" s="922"/>
      <c r="F7" s="917"/>
      <c r="G7" s="441" t="s">
        <v>111</v>
      </c>
      <c r="H7" s="442" t="s">
        <v>12</v>
      </c>
      <c r="I7" s="441" t="s">
        <v>111</v>
      </c>
      <c r="J7" s="442" t="s">
        <v>12</v>
      </c>
      <c r="K7" s="441" t="s">
        <v>111</v>
      </c>
      <c r="L7" s="442" t="s">
        <v>12</v>
      </c>
      <c r="M7" s="441" t="s">
        <v>111</v>
      </c>
      <c r="N7" s="442" t="s">
        <v>12</v>
      </c>
      <c r="O7" s="535" t="s">
        <v>111</v>
      </c>
      <c r="P7" s="442" t="s">
        <v>12</v>
      </c>
      <c r="Q7" s="910"/>
      <c r="R7" s="910"/>
      <c r="S7" s="910"/>
      <c r="T7" s="910"/>
      <c r="U7" s="925"/>
    </row>
    <row r="8" spans="1:21" ht="15.6" customHeight="1" x14ac:dyDescent="0.25">
      <c r="A8" s="289"/>
      <c r="B8" s="245"/>
      <c r="C8" s="245"/>
      <c r="D8" s="245"/>
      <c r="E8" s="245"/>
      <c r="F8" s="245"/>
      <c r="G8" s="245"/>
      <c r="H8" s="289" t="s">
        <v>119</v>
      </c>
      <c r="I8" s="245"/>
      <c r="J8" s="245"/>
      <c r="K8" s="245"/>
      <c r="L8" s="245"/>
      <c r="M8" s="245"/>
      <c r="N8" s="245"/>
      <c r="O8" s="245"/>
      <c r="P8" s="245"/>
      <c r="Q8" s="245"/>
      <c r="R8" s="245"/>
      <c r="S8" s="245"/>
      <c r="T8" s="245"/>
      <c r="U8" s="245"/>
    </row>
    <row r="9" spans="1:21" ht="78" customHeight="1" x14ac:dyDescent="0.25">
      <c r="A9" s="941" t="s">
        <v>1451</v>
      </c>
      <c r="B9" s="939" t="s">
        <v>1452</v>
      </c>
      <c r="C9" s="929" t="s">
        <v>1941</v>
      </c>
      <c r="D9" s="929" t="s">
        <v>2588</v>
      </c>
      <c r="E9" s="613" t="s">
        <v>2589</v>
      </c>
      <c r="F9" s="675" t="s">
        <v>1947</v>
      </c>
      <c r="G9" s="456">
        <v>1</v>
      </c>
      <c r="H9" s="457">
        <v>0</v>
      </c>
      <c r="I9" s="456"/>
      <c r="J9" s="457"/>
      <c r="K9" s="456">
        <v>1</v>
      </c>
      <c r="L9" s="457">
        <v>0</v>
      </c>
      <c r="M9" s="456"/>
      <c r="N9" s="457"/>
      <c r="O9" s="545">
        <v>2</v>
      </c>
      <c r="P9" s="546">
        <v>0</v>
      </c>
      <c r="Q9" s="929" t="s">
        <v>1959</v>
      </c>
      <c r="R9" s="929" t="s">
        <v>1960</v>
      </c>
      <c r="S9" s="929" t="s">
        <v>1961</v>
      </c>
      <c r="T9" s="929" t="s">
        <v>1513</v>
      </c>
      <c r="U9" s="929" t="s">
        <v>1958</v>
      </c>
    </row>
    <row r="10" spans="1:21" ht="110.25" x14ac:dyDescent="0.25">
      <c r="A10" s="942"/>
      <c r="B10" s="940"/>
      <c r="C10" s="930"/>
      <c r="D10" s="930"/>
      <c r="E10" s="613" t="s">
        <v>2590</v>
      </c>
      <c r="F10" s="675" t="s">
        <v>1945</v>
      </c>
      <c r="G10" s="456">
        <v>1</v>
      </c>
      <c r="H10" s="457">
        <v>0</v>
      </c>
      <c r="I10" s="456">
        <v>1</v>
      </c>
      <c r="J10" s="457">
        <v>0</v>
      </c>
      <c r="K10" s="456"/>
      <c r="L10" s="457"/>
      <c r="M10" s="456"/>
      <c r="N10" s="457"/>
      <c r="O10" s="545">
        <v>2</v>
      </c>
      <c r="P10" s="546">
        <v>0</v>
      </c>
      <c r="Q10" s="930"/>
      <c r="R10" s="930"/>
      <c r="S10" s="930"/>
      <c r="T10" s="930"/>
      <c r="U10" s="930"/>
    </row>
    <row r="11" spans="1:21" ht="78.75" x14ac:dyDescent="0.25">
      <c r="A11" s="942"/>
      <c r="B11" s="940"/>
      <c r="C11" s="930"/>
      <c r="D11" s="930"/>
      <c r="E11" s="613" t="s">
        <v>2591</v>
      </c>
      <c r="F11" s="675" t="s">
        <v>2722</v>
      </c>
      <c r="G11" s="458">
        <v>1</v>
      </c>
      <c r="H11" s="457">
        <v>0</v>
      </c>
      <c r="I11" s="456"/>
      <c r="J11" s="457"/>
      <c r="K11" s="456"/>
      <c r="L11" s="457"/>
      <c r="M11" s="456"/>
      <c r="N11" s="457"/>
      <c r="O11" s="547">
        <v>1</v>
      </c>
      <c r="P11" s="546">
        <v>0</v>
      </c>
      <c r="Q11" s="930"/>
      <c r="R11" s="930"/>
      <c r="S11" s="930"/>
      <c r="T11" s="930"/>
      <c r="U11" s="930"/>
    </row>
    <row r="12" spans="1:21" ht="94.5" x14ac:dyDescent="0.25">
      <c r="A12" s="942"/>
      <c r="B12" s="940"/>
      <c r="C12" s="930"/>
      <c r="D12" s="930"/>
      <c r="E12" s="613" t="s">
        <v>2592</v>
      </c>
      <c r="F12" s="675" t="s">
        <v>1946</v>
      </c>
      <c r="G12" s="458">
        <v>1</v>
      </c>
      <c r="H12" s="457">
        <v>0</v>
      </c>
      <c r="I12" s="456"/>
      <c r="J12" s="457"/>
      <c r="K12" s="456"/>
      <c r="L12" s="457"/>
      <c r="M12" s="456"/>
      <c r="N12" s="457"/>
      <c r="O12" s="547">
        <v>1</v>
      </c>
      <c r="P12" s="546"/>
      <c r="Q12" s="930"/>
      <c r="R12" s="930"/>
      <c r="S12" s="930"/>
      <c r="T12" s="930"/>
      <c r="U12" s="930"/>
    </row>
    <row r="13" spans="1:21" ht="63" x14ac:dyDescent="0.25">
      <c r="A13" s="942"/>
      <c r="B13" s="940"/>
      <c r="C13" s="930"/>
      <c r="D13" s="931"/>
      <c r="E13" s="613" t="s">
        <v>2593</v>
      </c>
      <c r="F13" s="675" t="s">
        <v>1940</v>
      </c>
      <c r="G13" s="458"/>
      <c r="H13" s="457"/>
      <c r="I13" s="458">
        <v>0.5</v>
      </c>
      <c r="J13" s="457">
        <v>0</v>
      </c>
      <c r="K13" s="458">
        <v>0.5</v>
      </c>
      <c r="L13" s="457">
        <v>0</v>
      </c>
      <c r="M13" s="456"/>
      <c r="N13" s="457"/>
      <c r="O13" s="547">
        <v>1</v>
      </c>
      <c r="P13" s="546"/>
      <c r="Q13" s="931"/>
      <c r="R13" s="931"/>
      <c r="S13" s="931"/>
      <c r="T13" s="931"/>
      <c r="U13" s="931"/>
    </row>
    <row r="14" spans="1:21" ht="173.25" x14ac:dyDescent="0.25">
      <c r="A14" s="942"/>
      <c r="B14" s="940"/>
      <c r="C14" s="930"/>
      <c r="D14" s="687" t="s">
        <v>2594</v>
      </c>
      <c r="E14" s="613" t="s">
        <v>2595</v>
      </c>
      <c r="F14" s="675" t="s">
        <v>2695</v>
      </c>
      <c r="G14" s="456"/>
      <c r="H14" s="457"/>
      <c r="I14" s="456"/>
      <c r="J14" s="457"/>
      <c r="K14" s="456">
        <v>1</v>
      </c>
      <c r="L14" s="457">
        <f>P14</f>
        <v>76267</v>
      </c>
      <c r="M14" s="456"/>
      <c r="N14" s="457"/>
      <c r="O14" s="545">
        <v>1</v>
      </c>
      <c r="P14" s="546">
        <f>'1. TALLERES SEMINARIOS'!D433</f>
        <v>76267</v>
      </c>
      <c r="Q14" s="675" t="s">
        <v>2730</v>
      </c>
      <c r="R14" s="675" t="s">
        <v>1962</v>
      </c>
      <c r="S14" s="675" t="s">
        <v>1963</v>
      </c>
      <c r="T14" s="675" t="s">
        <v>1964</v>
      </c>
      <c r="U14" s="675" t="s">
        <v>1965</v>
      </c>
    </row>
    <row r="15" spans="1:21" ht="109.15" customHeight="1" x14ac:dyDescent="0.25">
      <c r="A15" s="942"/>
      <c r="B15" s="940"/>
      <c r="C15" s="930"/>
      <c r="D15" s="929" t="s">
        <v>2596</v>
      </c>
      <c r="E15" s="613" t="s">
        <v>2597</v>
      </c>
      <c r="F15" s="675" t="s">
        <v>1948</v>
      </c>
      <c r="G15" s="458">
        <v>0.25</v>
      </c>
      <c r="H15" s="457">
        <v>0</v>
      </c>
      <c r="I15" s="458">
        <v>0.25</v>
      </c>
      <c r="J15" s="457">
        <v>0</v>
      </c>
      <c r="K15" s="458">
        <v>0.25</v>
      </c>
      <c r="L15" s="457">
        <v>0</v>
      </c>
      <c r="M15" s="458">
        <v>0.25</v>
      </c>
      <c r="N15" s="457">
        <v>0</v>
      </c>
      <c r="O15" s="547">
        <v>1</v>
      </c>
      <c r="P15" s="546">
        <v>0</v>
      </c>
      <c r="Q15" s="929" t="s">
        <v>2730</v>
      </c>
      <c r="R15" s="929" t="s">
        <v>1966</v>
      </c>
      <c r="S15" s="929" t="s">
        <v>1967</v>
      </c>
      <c r="T15" s="929" t="s">
        <v>1964</v>
      </c>
      <c r="U15" s="929" t="s">
        <v>1965</v>
      </c>
    </row>
    <row r="16" spans="1:21" ht="47.25" x14ac:dyDescent="0.25">
      <c r="A16" s="942"/>
      <c r="B16" s="940"/>
      <c r="C16" s="930"/>
      <c r="D16" s="930"/>
      <c r="E16" s="613" t="s">
        <v>2598</v>
      </c>
      <c r="F16" s="675" t="s">
        <v>1949</v>
      </c>
      <c r="G16" s="458">
        <v>0.25</v>
      </c>
      <c r="H16" s="457"/>
      <c r="I16" s="458">
        <v>0.25</v>
      </c>
      <c r="J16" s="457"/>
      <c r="K16" s="458">
        <v>0.25</v>
      </c>
      <c r="L16" s="457"/>
      <c r="M16" s="458">
        <v>0.25</v>
      </c>
      <c r="N16" s="457"/>
      <c r="O16" s="547">
        <v>1</v>
      </c>
      <c r="P16" s="546">
        <v>0</v>
      </c>
      <c r="Q16" s="930"/>
      <c r="R16" s="930"/>
      <c r="S16" s="930"/>
      <c r="T16" s="930"/>
      <c r="U16" s="930"/>
    </row>
    <row r="17" spans="1:21" ht="31.5" x14ac:dyDescent="0.25">
      <c r="A17" s="942"/>
      <c r="B17" s="940"/>
      <c r="C17" s="931"/>
      <c r="D17" s="931"/>
      <c r="E17" s="613" t="s">
        <v>2599</v>
      </c>
      <c r="F17" s="675" t="s">
        <v>1950</v>
      </c>
      <c r="G17" s="458">
        <v>0.25</v>
      </c>
      <c r="H17" s="457"/>
      <c r="I17" s="458">
        <v>0.25</v>
      </c>
      <c r="J17" s="457"/>
      <c r="K17" s="458">
        <v>0.25</v>
      </c>
      <c r="L17" s="457"/>
      <c r="M17" s="458">
        <v>0.25</v>
      </c>
      <c r="N17" s="457"/>
      <c r="O17" s="547">
        <v>1</v>
      </c>
      <c r="P17" s="546">
        <v>0</v>
      </c>
      <c r="Q17" s="931"/>
      <c r="R17" s="931"/>
      <c r="S17" s="931"/>
      <c r="T17" s="931"/>
      <c r="U17" s="931"/>
    </row>
    <row r="18" spans="1:21" ht="78.75" x14ac:dyDescent="0.25">
      <c r="A18" s="942"/>
      <c r="B18" s="940"/>
      <c r="C18" s="929" t="s">
        <v>1942</v>
      </c>
      <c r="D18" s="929" t="s">
        <v>2600</v>
      </c>
      <c r="E18" s="613" t="s">
        <v>2601</v>
      </c>
      <c r="F18" s="675" t="s">
        <v>1953</v>
      </c>
      <c r="G18" s="458">
        <v>1</v>
      </c>
      <c r="H18" s="457">
        <v>0</v>
      </c>
      <c r="I18" s="458"/>
      <c r="J18" s="457"/>
      <c r="K18" s="458"/>
      <c r="L18" s="457"/>
      <c r="M18" s="458"/>
      <c r="N18" s="457"/>
      <c r="O18" s="547">
        <v>1</v>
      </c>
      <c r="P18" s="546"/>
      <c r="Q18" s="929" t="s">
        <v>2729</v>
      </c>
      <c r="R18" s="929" t="s">
        <v>1966</v>
      </c>
      <c r="S18" s="929" t="s">
        <v>1967</v>
      </c>
      <c r="T18" s="929" t="s">
        <v>1964</v>
      </c>
      <c r="U18" s="929" t="s">
        <v>1965</v>
      </c>
    </row>
    <row r="19" spans="1:21" ht="31.5" x14ac:dyDescent="0.25">
      <c r="A19" s="942"/>
      <c r="B19" s="940"/>
      <c r="C19" s="930"/>
      <c r="D19" s="930"/>
      <c r="E19" s="613" t="s">
        <v>2602</v>
      </c>
      <c r="F19" s="675" t="s">
        <v>2723</v>
      </c>
      <c r="G19" s="458">
        <v>0.5</v>
      </c>
      <c r="H19" s="457">
        <v>0</v>
      </c>
      <c r="I19" s="458">
        <v>0.5</v>
      </c>
      <c r="J19" s="457">
        <v>0</v>
      </c>
      <c r="K19" s="458"/>
      <c r="L19" s="457"/>
      <c r="M19" s="458"/>
      <c r="N19" s="457"/>
      <c r="O19" s="547">
        <v>1</v>
      </c>
      <c r="P19" s="546"/>
      <c r="Q19" s="930"/>
      <c r="R19" s="930"/>
      <c r="S19" s="930"/>
      <c r="T19" s="930"/>
      <c r="U19" s="930"/>
    </row>
    <row r="20" spans="1:21" ht="31.5" x14ac:dyDescent="0.25">
      <c r="A20" s="942"/>
      <c r="B20" s="940"/>
      <c r="C20" s="930"/>
      <c r="D20" s="930"/>
      <c r="E20" s="613" t="s">
        <v>2603</v>
      </c>
      <c r="F20" s="675" t="s">
        <v>2724</v>
      </c>
      <c r="G20" s="458"/>
      <c r="H20" s="457"/>
      <c r="I20" s="458"/>
      <c r="J20" s="457"/>
      <c r="K20" s="458">
        <v>1</v>
      </c>
      <c r="L20" s="457">
        <v>0</v>
      </c>
      <c r="M20" s="458"/>
      <c r="N20" s="457"/>
      <c r="O20" s="547">
        <v>1</v>
      </c>
      <c r="P20" s="546"/>
      <c r="Q20" s="931"/>
      <c r="R20" s="931"/>
      <c r="S20" s="931"/>
      <c r="T20" s="931"/>
      <c r="U20" s="931"/>
    </row>
    <row r="21" spans="1:21" ht="47.25" x14ac:dyDescent="0.25">
      <c r="A21" s="942"/>
      <c r="B21" s="940"/>
      <c r="C21" s="929" t="s">
        <v>1943</v>
      </c>
      <c r="D21" s="929" t="s">
        <v>2604</v>
      </c>
      <c r="E21" s="613" t="s">
        <v>2605</v>
      </c>
      <c r="F21" s="684" t="s">
        <v>1951</v>
      </c>
      <c r="G21" s="458">
        <v>0.5</v>
      </c>
      <c r="H21" s="457">
        <v>0</v>
      </c>
      <c r="I21" s="458">
        <v>0.5</v>
      </c>
      <c r="J21" s="457">
        <v>0</v>
      </c>
      <c r="K21" s="456"/>
      <c r="L21" s="457"/>
      <c r="M21" s="456"/>
      <c r="N21" s="457"/>
      <c r="O21" s="547">
        <v>1</v>
      </c>
      <c r="P21" s="546"/>
      <c r="Q21" s="929" t="s">
        <v>2731</v>
      </c>
      <c r="R21" s="929" t="s">
        <v>1968</v>
      </c>
      <c r="S21" s="929" t="s">
        <v>2732</v>
      </c>
      <c r="T21" s="929" t="s">
        <v>2733</v>
      </c>
      <c r="U21" s="929" t="s">
        <v>2734</v>
      </c>
    </row>
    <row r="22" spans="1:21" ht="47.25" x14ac:dyDescent="0.25">
      <c r="A22" s="942"/>
      <c r="B22" s="940"/>
      <c r="C22" s="930"/>
      <c r="D22" s="930"/>
      <c r="E22" s="613" t="s">
        <v>2606</v>
      </c>
      <c r="F22" s="684" t="s">
        <v>2735</v>
      </c>
      <c r="G22" s="456"/>
      <c r="H22" s="457"/>
      <c r="I22" s="458">
        <v>0.25</v>
      </c>
      <c r="J22" s="457">
        <f>P22*I22</f>
        <v>3175</v>
      </c>
      <c r="K22" s="458">
        <v>0.5</v>
      </c>
      <c r="L22" s="457">
        <f>P22*K22</f>
        <v>6350</v>
      </c>
      <c r="M22" s="458">
        <v>0.25</v>
      </c>
      <c r="N22" s="457">
        <f>P22*M22</f>
        <v>3175</v>
      </c>
      <c r="O22" s="547">
        <v>1</v>
      </c>
      <c r="P22" s="546">
        <f>'5. ACTIVIDADES ESPECIALES'!D428</f>
        <v>12700</v>
      </c>
      <c r="Q22" s="930"/>
      <c r="R22" s="930"/>
      <c r="S22" s="930"/>
      <c r="T22" s="930"/>
      <c r="U22" s="930"/>
    </row>
    <row r="23" spans="1:21" ht="94.5" x14ac:dyDescent="0.25">
      <c r="A23" s="942"/>
      <c r="B23" s="940"/>
      <c r="C23" s="930"/>
      <c r="D23" s="930"/>
      <c r="E23" s="613" t="s">
        <v>2607</v>
      </c>
      <c r="F23" s="684" t="s">
        <v>1952</v>
      </c>
      <c r="G23" s="458">
        <v>0.5</v>
      </c>
      <c r="H23" s="457">
        <v>0</v>
      </c>
      <c r="I23" s="458">
        <v>0.5</v>
      </c>
      <c r="J23" s="457">
        <v>0</v>
      </c>
      <c r="K23" s="456"/>
      <c r="L23" s="457"/>
      <c r="M23" s="456"/>
      <c r="N23" s="457"/>
      <c r="O23" s="547">
        <v>1</v>
      </c>
      <c r="P23" s="546">
        <v>0</v>
      </c>
      <c r="Q23" s="930"/>
      <c r="R23" s="930"/>
      <c r="S23" s="930"/>
      <c r="T23" s="930"/>
      <c r="U23" s="930"/>
    </row>
    <row r="24" spans="1:21" ht="63" x14ac:dyDescent="0.25">
      <c r="A24" s="942"/>
      <c r="B24" s="940"/>
      <c r="C24" s="931"/>
      <c r="D24" s="931"/>
      <c r="E24" s="613" t="s">
        <v>2608</v>
      </c>
      <c r="F24" s="684" t="s">
        <v>2736</v>
      </c>
      <c r="G24" s="458">
        <v>0.25</v>
      </c>
      <c r="H24" s="457">
        <v>0</v>
      </c>
      <c r="I24" s="458">
        <v>0.25</v>
      </c>
      <c r="J24" s="457">
        <v>0</v>
      </c>
      <c r="K24" s="458">
        <v>0.25</v>
      </c>
      <c r="L24" s="457">
        <v>0</v>
      </c>
      <c r="M24" s="458">
        <v>0.25</v>
      </c>
      <c r="N24" s="457">
        <v>0</v>
      </c>
      <c r="O24" s="547">
        <v>1</v>
      </c>
      <c r="P24" s="546">
        <v>0</v>
      </c>
      <c r="Q24" s="931"/>
      <c r="R24" s="931"/>
      <c r="S24" s="931"/>
      <c r="T24" s="931"/>
      <c r="U24" s="931"/>
    </row>
    <row r="25" spans="1:21" ht="62.45" customHeight="1" x14ac:dyDescent="0.25">
      <c r="A25" s="942"/>
      <c r="B25" s="940"/>
      <c r="C25" s="929" t="s">
        <v>1944</v>
      </c>
      <c r="D25" s="936" t="s">
        <v>2609</v>
      </c>
      <c r="E25" s="613" t="s">
        <v>2610</v>
      </c>
      <c r="F25" s="567" t="s">
        <v>1955</v>
      </c>
      <c r="G25" s="458">
        <v>1</v>
      </c>
      <c r="H25" s="457">
        <v>0</v>
      </c>
      <c r="I25" s="456"/>
      <c r="J25" s="457"/>
      <c r="K25" s="456"/>
      <c r="L25" s="457"/>
      <c r="M25" s="456"/>
      <c r="N25" s="457"/>
      <c r="O25" s="547">
        <v>1</v>
      </c>
      <c r="P25" s="546">
        <v>0</v>
      </c>
      <c r="Q25" s="929" t="s">
        <v>1970</v>
      </c>
      <c r="R25" s="929" t="s">
        <v>1971</v>
      </c>
      <c r="S25" s="929" t="s">
        <v>1972</v>
      </c>
      <c r="T25" s="929" t="s">
        <v>1964</v>
      </c>
      <c r="U25" s="929" t="s">
        <v>1969</v>
      </c>
    </row>
    <row r="26" spans="1:21" ht="94.5" x14ac:dyDescent="0.25">
      <c r="A26" s="942"/>
      <c r="B26" s="940"/>
      <c r="C26" s="930"/>
      <c r="D26" s="938"/>
      <c r="E26" s="613" t="s">
        <v>2611</v>
      </c>
      <c r="F26" s="567" t="s">
        <v>1956</v>
      </c>
      <c r="G26" s="458">
        <v>0.5</v>
      </c>
      <c r="H26" s="457">
        <v>0</v>
      </c>
      <c r="I26" s="458">
        <v>0.5</v>
      </c>
      <c r="J26" s="457">
        <v>0</v>
      </c>
      <c r="K26" s="456"/>
      <c r="L26" s="457"/>
      <c r="M26" s="456"/>
      <c r="N26" s="457"/>
      <c r="O26" s="547">
        <v>1</v>
      </c>
      <c r="P26" s="546">
        <f>+H26+J26+L26+N26</f>
        <v>0</v>
      </c>
      <c r="Q26" s="930"/>
      <c r="R26" s="930"/>
      <c r="S26" s="930"/>
      <c r="T26" s="930"/>
      <c r="U26" s="930"/>
    </row>
    <row r="27" spans="1:21" ht="93.6" customHeight="1" x14ac:dyDescent="0.25">
      <c r="A27" s="942"/>
      <c r="B27" s="940"/>
      <c r="C27" s="930"/>
      <c r="D27" s="936" t="s">
        <v>2612</v>
      </c>
      <c r="E27" s="613" t="s">
        <v>2613</v>
      </c>
      <c r="F27" s="567" t="s">
        <v>1954</v>
      </c>
      <c r="G27" s="456"/>
      <c r="H27" s="457"/>
      <c r="I27" s="458">
        <v>1</v>
      </c>
      <c r="J27" s="457">
        <v>0</v>
      </c>
      <c r="K27" s="456"/>
      <c r="L27" s="457"/>
      <c r="M27" s="456"/>
      <c r="N27" s="457"/>
      <c r="O27" s="547">
        <v>1</v>
      </c>
      <c r="P27" s="546">
        <f t="shared" ref="P27:P29" si="0">+H27+J27+L27+N27</f>
        <v>0</v>
      </c>
      <c r="Q27" s="930"/>
      <c r="R27" s="930"/>
      <c r="S27" s="930"/>
      <c r="T27" s="930"/>
      <c r="U27" s="930"/>
    </row>
    <row r="28" spans="1:21" ht="31.5" x14ac:dyDescent="0.25">
      <c r="A28" s="942"/>
      <c r="B28" s="940"/>
      <c r="C28" s="930"/>
      <c r="D28" s="937"/>
      <c r="E28" s="613" t="s">
        <v>2614</v>
      </c>
      <c r="F28" s="567" t="s">
        <v>2725</v>
      </c>
      <c r="G28" s="456"/>
      <c r="H28" s="457"/>
      <c r="I28" s="458">
        <v>0.5</v>
      </c>
      <c r="J28" s="457">
        <v>0</v>
      </c>
      <c r="K28" s="458">
        <v>0.25</v>
      </c>
      <c r="L28" s="457">
        <v>0</v>
      </c>
      <c r="M28" s="458">
        <v>0.25</v>
      </c>
      <c r="N28" s="457">
        <v>0</v>
      </c>
      <c r="O28" s="547">
        <v>1</v>
      </c>
      <c r="P28" s="546">
        <f t="shared" si="0"/>
        <v>0</v>
      </c>
      <c r="Q28" s="930"/>
      <c r="R28" s="930"/>
      <c r="S28" s="930"/>
      <c r="T28" s="930"/>
      <c r="U28" s="930"/>
    </row>
    <row r="29" spans="1:21" ht="31.5" x14ac:dyDescent="0.25">
      <c r="A29" s="942"/>
      <c r="B29" s="940"/>
      <c r="C29" s="930"/>
      <c r="D29" s="937"/>
      <c r="E29" s="613" t="s">
        <v>2615</v>
      </c>
      <c r="F29" s="567" t="s">
        <v>2726</v>
      </c>
      <c r="G29" s="456"/>
      <c r="H29" s="457"/>
      <c r="I29" s="456"/>
      <c r="J29" s="457"/>
      <c r="K29" s="458">
        <v>0.5</v>
      </c>
      <c r="L29" s="457">
        <v>0</v>
      </c>
      <c r="M29" s="458">
        <v>0.5</v>
      </c>
      <c r="N29" s="457">
        <v>0</v>
      </c>
      <c r="O29" s="547">
        <v>1</v>
      </c>
      <c r="P29" s="546">
        <f t="shared" si="0"/>
        <v>0</v>
      </c>
      <c r="Q29" s="930"/>
      <c r="R29" s="930"/>
      <c r="S29" s="930"/>
      <c r="T29" s="930"/>
      <c r="U29" s="930"/>
    </row>
    <row r="30" spans="1:21" ht="63" x14ac:dyDescent="0.25">
      <c r="A30" s="942"/>
      <c r="B30" s="940"/>
      <c r="C30" s="930"/>
      <c r="D30" s="938"/>
      <c r="E30" s="613" t="s">
        <v>2616</v>
      </c>
      <c r="F30" s="567" t="s">
        <v>2727</v>
      </c>
      <c r="G30" s="456"/>
      <c r="H30" s="457"/>
      <c r="I30" s="456"/>
      <c r="J30" s="457"/>
      <c r="K30" s="456"/>
      <c r="L30" s="457"/>
      <c r="M30" s="458">
        <v>0.25</v>
      </c>
      <c r="N30" s="457">
        <v>0</v>
      </c>
      <c r="O30" s="547">
        <v>1</v>
      </c>
      <c r="P30" s="546">
        <v>0</v>
      </c>
      <c r="Q30" s="931"/>
      <c r="R30" s="931"/>
      <c r="S30" s="931"/>
      <c r="T30" s="931"/>
      <c r="U30" s="931"/>
    </row>
    <row r="31" spans="1:21" ht="62.45" customHeight="1" x14ac:dyDescent="0.25">
      <c r="A31" s="942"/>
      <c r="B31" s="940"/>
      <c r="C31" s="930" t="s">
        <v>1957</v>
      </c>
      <c r="D31" s="929" t="s">
        <v>2617</v>
      </c>
      <c r="E31" s="613" t="s">
        <v>2618</v>
      </c>
      <c r="F31" s="674" t="s">
        <v>2728</v>
      </c>
      <c r="G31" s="458"/>
      <c r="H31" s="457"/>
      <c r="I31" s="458">
        <v>0.5</v>
      </c>
      <c r="J31" s="457">
        <f>P31*I31</f>
        <v>1380</v>
      </c>
      <c r="K31" s="458">
        <v>0.5</v>
      </c>
      <c r="L31" s="457">
        <f>P31*K31</f>
        <v>1380</v>
      </c>
      <c r="M31" s="458"/>
      <c r="N31" s="457"/>
      <c r="O31" s="547">
        <v>1</v>
      </c>
      <c r="P31" s="546">
        <f>'5. ACTIVIDADES ESPECIALES'!D441</f>
        <v>2760</v>
      </c>
      <c r="Q31" s="929" t="s">
        <v>1973</v>
      </c>
      <c r="R31" s="929" t="s">
        <v>1974</v>
      </c>
      <c r="S31" s="929" t="s">
        <v>1975</v>
      </c>
      <c r="T31" s="929" t="s">
        <v>1964</v>
      </c>
      <c r="U31" s="929" t="s">
        <v>1969</v>
      </c>
    </row>
    <row r="32" spans="1:21" ht="47.25" x14ac:dyDescent="0.25">
      <c r="A32" s="943"/>
      <c r="B32" s="940"/>
      <c r="C32" s="930"/>
      <c r="D32" s="930"/>
      <c r="E32" s="613" t="s">
        <v>2619</v>
      </c>
      <c r="F32" s="641" t="s">
        <v>2700</v>
      </c>
      <c r="G32" s="458"/>
      <c r="H32" s="457"/>
      <c r="I32" s="458"/>
      <c r="J32" s="457"/>
      <c r="K32" s="458">
        <v>0.5</v>
      </c>
      <c r="L32" s="457">
        <v>0</v>
      </c>
      <c r="M32" s="458">
        <v>0.5</v>
      </c>
      <c r="N32" s="457">
        <v>0</v>
      </c>
      <c r="O32" s="545"/>
      <c r="P32" s="546"/>
      <c r="Q32" s="930"/>
      <c r="R32" s="930"/>
      <c r="S32" s="930"/>
      <c r="T32" s="930"/>
      <c r="U32" s="930"/>
    </row>
    <row r="33" spans="1:21" ht="15.6" customHeight="1" x14ac:dyDescent="0.25">
      <c r="A33" s="290" t="s">
        <v>120</v>
      </c>
      <c r="B33" s="243"/>
      <c r="C33" s="243"/>
      <c r="D33" s="243"/>
      <c r="E33" s="243"/>
      <c r="F33" s="243"/>
      <c r="G33" s="76">
        <f t="shared" ref="G33:P33" si="1">SUM(G9:G31)</f>
        <v>9</v>
      </c>
      <c r="H33" s="237">
        <f t="shared" si="1"/>
        <v>0</v>
      </c>
      <c r="I33" s="76">
        <f t="shared" si="1"/>
        <v>6.75</v>
      </c>
      <c r="J33" s="237">
        <f t="shared" si="1"/>
        <v>4555</v>
      </c>
      <c r="K33" s="76">
        <f>SUM(K9:K32)</f>
        <v>6.75</v>
      </c>
      <c r="L33" s="237">
        <f t="shared" si="1"/>
        <v>83997</v>
      </c>
      <c r="M33" s="76">
        <f>SUM(M9:M32)</f>
        <v>2.75</v>
      </c>
      <c r="N33" s="237">
        <f>SUM(N9:N32)</f>
        <v>3175</v>
      </c>
      <c r="O33" s="544">
        <f t="shared" si="1"/>
        <v>25</v>
      </c>
      <c r="P33" s="544">
        <f t="shared" si="1"/>
        <v>91727</v>
      </c>
      <c r="Q33" s="68"/>
      <c r="R33" s="68"/>
      <c r="S33" s="68"/>
      <c r="T33" s="68"/>
      <c r="U33" s="68"/>
    </row>
  </sheetData>
  <mergeCells count="58">
    <mergeCell ref="T31:T32"/>
    <mergeCell ref="U31:U32"/>
    <mergeCell ref="Q25:Q30"/>
    <mergeCell ref="R25:R30"/>
    <mergeCell ref="S25:S30"/>
    <mergeCell ref="T25:T30"/>
    <mergeCell ref="U25:U30"/>
    <mergeCell ref="T18:T20"/>
    <mergeCell ref="U18:U20"/>
    <mergeCell ref="Q21:Q24"/>
    <mergeCell ref="R21:R24"/>
    <mergeCell ref="S21:S24"/>
    <mergeCell ref="T21:T24"/>
    <mergeCell ref="U21:U24"/>
    <mergeCell ref="T9:T13"/>
    <mergeCell ref="U9:U13"/>
    <mergeCell ref="Q15:Q17"/>
    <mergeCell ref="R15:R17"/>
    <mergeCell ref="S15:S17"/>
    <mergeCell ref="T15:T17"/>
    <mergeCell ref="U15:U17"/>
    <mergeCell ref="B9:B32"/>
    <mergeCell ref="A9:A32"/>
    <mergeCell ref="Q9:Q13"/>
    <mergeCell ref="R9:R13"/>
    <mergeCell ref="S9:S13"/>
    <mergeCell ref="Q18:Q20"/>
    <mergeCell ref="R18:R20"/>
    <mergeCell ref="S18:S20"/>
    <mergeCell ref="Q31:Q32"/>
    <mergeCell ref="R31:R32"/>
    <mergeCell ref="S31:S32"/>
    <mergeCell ref="D15:D17"/>
    <mergeCell ref="D21:D24"/>
    <mergeCell ref="C21:C24"/>
    <mergeCell ref="C18:C20"/>
    <mergeCell ref="D18:D20"/>
    <mergeCell ref="D27:D30"/>
    <mergeCell ref="D31:D32"/>
    <mergeCell ref="D25:D26"/>
    <mergeCell ref="D9:D13"/>
    <mergeCell ref="C9:C17"/>
    <mergeCell ref="C25:C30"/>
    <mergeCell ref="C31:C32"/>
    <mergeCell ref="A4:U4"/>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50" zoomScaleNormal="50" workbookViewId="0">
      <pane ySplit="6" topLeftCell="A19" activePane="bottomLeft" state="frozen"/>
      <selection activeCell="R7" sqref="R7"/>
      <selection pane="bottomLeft" activeCell="C12" sqref="C12:C23"/>
    </sheetView>
  </sheetViews>
  <sheetFormatPr baseColWidth="10" defaultColWidth="11.5703125" defaultRowHeight="15" x14ac:dyDescent="0.25"/>
  <cols>
    <col min="1" max="1" width="34" style="460" customWidth="1"/>
    <col min="2" max="2" width="35.7109375" style="460" customWidth="1"/>
    <col min="3" max="6" width="27.42578125" style="460" customWidth="1"/>
    <col min="7" max="7" width="15.28515625" style="460" customWidth="1"/>
    <col min="8" max="8" width="15.5703125" style="460" customWidth="1"/>
    <col min="9" max="9" width="15.28515625" style="460" customWidth="1"/>
    <col min="10" max="10" width="15.85546875" style="460" customWidth="1"/>
    <col min="11" max="11" width="15.28515625" style="460" customWidth="1"/>
    <col min="12" max="12" width="15" style="460" customWidth="1"/>
    <col min="13" max="13" width="15.28515625" style="460" customWidth="1"/>
    <col min="14" max="14" width="14.85546875" style="460" customWidth="1"/>
    <col min="15" max="15" width="15.28515625" style="460" customWidth="1"/>
    <col min="16" max="16" width="19.85546875" style="460" customWidth="1"/>
    <col min="17" max="20" width="14.28515625" style="460" customWidth="1"/>
    <col min="21" max="21" width="15.7109375" style="460" customWidth="1"/>
    <col min="22" max="16384" width="11.5703125" style="460"/>
  </cols>
  <sheetData>
    <row r="1" spans="1:21" ht="18.75" x14ac:dyDescent="0.3">
      <c r="A1" s="968" t="s">
        <v>1360</v>
      </c>
      <c r="B1" s="968"/>
      <c r="C1" s="968"/>
      <c r="D1" s="968"/>
      <c r="E1" s="968"/>
      <c r="F1" s="968"/>
      <c r="G1" s="968"/>
      <c r="H1" s="968"/>
      <c r="I1" s="968"/>
      <c r="J1" s="968"/>
      <c r="K1" s="968"/>
      <c r="L1" s="968"/>
      <c r="M1" s="968"/>
      <c r="N1" s="968"/>
      <c r="O1" s="968"/>
      <c r="P1" s="968"/>
      <c r="Q1" s="968"/>
      <c r="R1" s="968"/>
      <c r="S1" s="968"/>
      <c r="T1" s="968"/>
      <c r="U1" s="968"/>
    </row>
    <row r="2" spans="1:21" x14ac:dyDescent="0.25">
      <c r="A2" s="969" t="s">
        <v>1453</v>
      </c>
      <c r="B2" s="969"/>
      <c r="C2" s="969"/>
      <c r="D2" s="969"/>
      <c r="E2" s="969"/>
      <c r="F2" s="969"/>
      <c r="G2" s="969"/>
      <c r="H2" s="969"/>
      <c r="I2" s="969"/>
      <c r="J2" s="969"/>
      <c r="K2" s="969"/>
      <c r="L2" s="969"/>
      <c r="M2" s="969"/>
      <c r="N2" s="969"/>
      <c r="O2" s="969"/>
      <c r="P2" s="969"/>
      <c r="Q2" s="969"/>
      <c r="R2" s="969"/>
      <c r="S2" s="969"/>
      <c r="T2" s="969"/>
      <c r="U2" s="969"/>
    </row>
    <row r="3" spans="1:21" ht="21" customHeight="1" x14ac:dyDescent="0.25">
      <c r="A3" s="461" t="s">
        <v>1454</v>
      </c>
      <c r="B3" s="462"/>
      <c r="C3" s="462"/>
      <c r="D3" s="462"/>
      <c r="E3" s="462"/>
      <c r="F3" s="462"/>
      <c r="G3" s="462"/>
      <c r="H3" s="462"/>
      <c r="I3" s="462"/>
      <c r="J3" s="462"/>
      <c r="K3" s="462"/>
      <c r="L3" s="462"/>
      <c r="M3" s="462"/>
      <c r="N3" s="462"/>
      <c r="O3" s="462"/>
      <c r="P3" s="462"/>
      <c r="Q3" s="462"/>
      <c r="R3" s="462"/>
      <c r="S3" s="462"/>
      <c r="T3" s="462"/>
      <c r="U3" s="462"/>
    </row>
    <row r="4" spans="1:21" ht="15" customHeight="1" x14ac:dyDescent="0.25">
      <c r="A4" s="961" t="s">
        <v>100</v>
      </c>
      <c r="B4" s="961" t="s">
        <v>115</v>
      </c>
      <c r="C4" s="950" t="s">
        <v>89</v>
      </c>
      <c r="D4" s="950" t="s">
        <v>90</v>
      </c>
      <c r="E4" s="956" t="s">
        <v>401</v>
      </c>
      <c r="F4" s="950" t="s">
        <v>91</v>
      </c>
      <c r="G4" s="961" t="s">
        <v>103</v>
      </c>
      <c r="H4" s="961"/>
      <c r="I4" s="961"/>
      <c r="J4" s="961"/>
      <c r="K4" s="961"/>
      <c r="L4" s="961"/>
      <c r="M4" s="961"/>
      <c r="N4" s="961"/>
      <c r="O4" s="977" t="s">
        <v>104</v>
      </c>
      <c r="P4" s="977"/>
      <c r="Q4" s="944" t="s">
        <v>105</v>
      </c>
      <c r="R4" s="944" t="s">
        <v>106</v>
      </c>
      <c r="S4" s="944" t="s">
        <v>113</v>
      </c>
      <c r="T4" s="944" t="s">
        <v>112</v>
      </c>
      <c r="U4" s="974" t="s">
        <v>92</v>
      </c>
    </row>
    <row r="5" spans="1:21" ht="15" customHeight="1" x14ac:dyDescent="0.25">
      <c r="A5" s="961"/>
      <c r="B5" s="961"/>
      <c r="C5" s="951"/>
      <c r="D5" s="951"/>
      <c r="E5" s="957"/>
      <c r="F5" s="951"/>
      <c r="G5" s="961" t="s">
        <v>107</v>
      </c>
      <c r="H5" s="961"/>
      <c r="I5" s="961" t="s">
        <v>108</v>
      </c>
      <c r="J5" s="961"/>
      <c r="K5" s="961" t="s">
        <v>109</v>
      </c>
      <c r="L5" s="961"/>
      <c r="M5" s="961" t="s">
        <v>110</v>
      </c>
      <c r="N5" s="961"/>
      <c r="O5" s="977"/>
      <c r="P5" s="977"/>
      <c r="Q5" s="945"/>
      <c r="R5" s="945"/>
      <c r="S5" s="945"/>
      <c r="T5" s="945"/>
      <c r="U5" s="975"/>
    </row>
    <row r="6" spans="1:21" ht="25.5" x14ac:dyDescent="0.25">
      <c r="A6" s="961"/>
      <c r="B6" s="961"/>
      <c r="C6" s="952"/>
      <c r="D6" s="952"/>
      <c r="E6" s="958"/>
      <c r="F6" s="952"/>
      <c r="G6" s="463" t="s">
        <v>111</v>
      </c>
      <c r="H6" s="464" t="s">
        <v>12</v>
      </c>
      <c r="I6" s="463" t="s">
        <v>111</v>
      </c>
      <c r="J6" s="464" t="s">
        <v>12</v>
      </c>
      <c r="K6" s="463" t="s">
        <v>111</v>
      </c>
      <c r="L6" s="464" t="s">
        <v>12</v>
      </c>
      <c r="M6" s="463" t="s">
        <v>111</v>
      </c>
      <c r="N6" s="464" t="s">
        <v>12</v>
      </c>
      <c r="O6" s="463" t="s">
        <v>111</v>
      </c>
      <c r="P6" s="464" t="s">
        <v>12</v>
      </c>
      <c r="Q6" s="946"/>
      <c r="R6" s="946"/>
      <c r="S6" s="946"/>
      <c r="T6" s="946"/>
      <c r="U6" s="976"/>
    </row>
    <row r="7" spans="1:21" ht="15.75" x14ac:dyDescent="0.25">
      <c r="A7" s="970" t="s">
        <v>1360</v>
      </c>
      <c r="B7" s="971"/>
      <c r="C7" s="971"/>
      <c r="D7" s="971"/>
      <c r="E7" s="971"/>
      <c r="F7" s="971"/>
      <c r="G7" s="971"/>
      <c r="H7" s="971"/>
      <c r="I7" s="971"/>
      <c r="J7" s="971"/>
      <c r="K7" s="971"/>
      <c r="L7" s="971"/>
      <c r="M7" s="971"/>
      <c r="N7" s="971"/>
      <c r="O7" s="971"/>
      <c r="P7" s="971"/>
      <c r="Q7" s="971"/>
      <c r="R7" s="971"/>
      <c r="S7" s="971"/>
      <c r="T7" s="971"/>
      <c r="U7" s="972"/>
    </row>
    <row r="8" spans="1:21" ht="132.75" customHeight="1" x14ac:dyDescent="0.25">
      <c r="A8" s="973" t="s">
        <v>1976</v>
      </c>
      <c r="B8" s="949" t="s">
        <v>1361</v>
      </c>
      <c r="C8" s="962"/>
      <c r="D8" s="953" t="s">
        <v>2620</v>
      </c>
      <c r="E8" s="616" t="s">
        <v>2621</v>
      </c>
      <c r="F8" s="684" t="s">
        <v>1978</v>
      </c>
      <c r="G8" s="356">
        <v>1</v>
      </c>
      <c r="H8" s="357">
        <v>0</v>
      </c>
      <c r="I8" s="271"/>
      <c r="J8" s="357"/>
      <c r="K8" s="271"/>
      <c r="L8" s="357"/>
      <c r="M8" s="271"/>
      <c r="N8" s="357"/>
      <c r="O8" s="536">
        <f>+G8+I8+K8+M8</f>
        <v>1</v>
      </c>
      <c r="P8" s="537">
        <v>0</v>
      </c>
      <c r="Q8" s="912" t="s">
        <v>2001</v>
      </c>
      <c r="R8" s="912" t="s">
        <v>2003</v>
      </c>
      <c r="S8" s="912" t="s">
        <v>2004</v>
      </c>
      <c r="T8" s="912" t="s">
        <v>1994</v>
      </c>
      <c r="U8" s="912" t="s">
        <v>2002</v>
      </c>
    </row>
    <row r="9" spans="1:21" ht="121.5" customHeight="1" x14ac:dyDescent="0.25">
      <c r="A9" s="973"/>
      <c r="B9" s="949"/>
      <c r="C9" s="963"/>
      <c r="D9" s="954"/>
      <c r="E9" s="616" t="s">
        <v>2622</v>
      </c>
      <c r="F9" s="684" t="s">
        <v>1979</v>
      </c>
      <c r="G9" s="356">
        <v>1</v>
      </c>
      <c r="H9" s="357">
        <v>0</v>
      </c>
      <c r="I9" s="271"/>
      <c r="J9" s="357"/>
      <c r="K9" s="271"/>
      <c r="L9" s="357"/>
      <c r="M9" s="271"/>
      <c r="N9" s="357"/>
      <c r="O9" s="536">
        <f t="shared" ref="O9:O23" si="0">+G9+I9+K9+M9</f>
        <v>1</v>
      </c>
      <c r="P9" s="537">
        <v>0</v>
      </c>
      <c r="Q9" s="913"/>
      <c r="R9" s="913"/>
      <c r="S9" s="913"/>
      <c r="T9" s="913"/>
      <c r="U9" s="913"/>
    </row>
    <row r="10" spans="1:21" ht="81.75" customHeight="1" x14ac:dyDescent="0.25">
      <c r="A10" s="973"/>
      <c r="B10" s="949"/>
      <c r="C10" s="964"/>
      <c r="D10" s="955"/>
      <c r="E10" s="616" t="s">
        <v>2623</v>
      </c>
      <c r="F10" s="684" t="s">
        <v>2641</v>
      </c>
      <c r="G10" s="356">
        <v>0.25</v>
      </c>
      <c r="H10" s="357">
        <v>0</v>
      </c>
      <c r="I10" s="356">
        <v>0.25</v>
      </c>
      <c r="J10" s="357">
        <v>0</v>
      </c>
      <c r="K10" s="356">
        <v>0.25</v>
      </c>
      <c r="L10" s="357">
        <v>0</v>
      </c>
      <c r="M10" s="356">
        <v>0.25</v>
      </c>
      <c r="N10" s="357"/>
      <c r="O10" s="536">
        <f t="shared" si="0"/>
        <v>1</v>
      </c>
      <c r="P10" s="537">
        <v>0</v>
      </c>
      <c r="Q10" s="914"/>
      <c r="R10" s="914"/>
      <c r="S10" s="914"/>
      <c r="T10" s="914"/>
      <c r="U10" s="914"/>
    </row>
    <row r="11" spans="1:21" ht="173.25" x14ac:dyDescent="0.25">
      <c r="A11" s="973"/>
      <c r="B11" s="949"/>
      <c r="C11" s="689"/>
      <c r="D11" s="465" t="s">
        <v>2624</v>
      </c>
      <c r="E11" s="616" t="s">
        <v>2625</v>
      </c>
      <c r="F11" s="684" t="s">
        <v>1980</v>
      </c>
      <c r="G11" s="356">
        <v>0.25</v>
      </c>
      <c r="H11" s="357"/>
      <c r="I11" s="356">
        <v>0.25</v>
      </c>
      <c r="J11" s="357"/>
      <c r="K11" s="356">
        <v>0.25</v>
      </c>
      <c r="L11" s="357"/>
      <c r="M11" s="356">
        <v>0.25</v>
      </c>
      <c r="N11" s="357"/>
      <c r="O11" s="536">
        <f t="shared" si="0"/>
        <v>1</v>
      </c>
      <c r="P11" s="537">
        <v>0</v>
      </c>
      <c r="Q11" s="684" t="s">
        <v>2005</v>
      </c>
      <c r="R11" s="684" t="s">
        <v>2006</v>
      </c>
      <c r="S11" s="684" t="s">
        <v>2007</v>
      </c>
      <c r="T11" s="684" t="s">
        <v>2008</v>
      </c>
      <c r="U11" s="684" t="s">
        <v>2002</v>
      </c>
    </row>
    <row r="12" spans="1:21" ht="142.5" customHeight="1" x14ac:dyDescent="0.25">
      <c r="A12" s="959" t="s">
        <v>1455</v>
      </c>
      <c r="B12" s="948" t="s">
        <v>1362</v>
      </c>
      <c r="C12" s="953" t="s">
        <v>1977</v>
      </c>
      <c r="D12" s="953" t="s">
        <v>2626</v>
      </c>
      <c r="E12" s="617" t="s">
        <v>2627</v>
      </c>
      <c r="F12" s="684" t="s">
        <v>1981</v>
      </c>
      <c r="G12" s="356">
        <v>1</v>
      </c>
      <c r="H12" s="357">
        <v>0</v>
      </c>
      <c r="I12" s="271"/>
      <c r="J12" s="357"/>
      <c r="K12" s="271"/>
      <c r="L12" s="357"/>
      <c r="M12" s="271"/>
      <c r="N12" s="357"/>
      <c r="O12" s="536">
        <f t="shared" si="0"/>
        <v>1</v>
      </c>
      <c r="P12" s="537">
        <v>0</v>
      </c>
      <c r="Q12" s="792" t="s">
        <v>1995</v>
      </c>
      <c r="R12" s="665" t="s">
        <v>1998</v>
      </c>
      <c r="S12" s="792" t="s">
        <v>1996</v>
      </c>
      <c r="T12" s="792" t="s">
        <v>1994</v>
      </c>
      <c r="U12" s="792" t="s">
        <v>1997</v>
      </c>
    </row>
    <row r="13" spans="1:21" ht="140.44999999999999" customHeight="1" x14ac:dyDescent="0.25">
      <c r="A13" s="960"/>
      <c r="B13" s="948"/>
      <c r="C13" s="954"/>
      <c r="D13" s="954"/>
      <c r="E13" s="617" t="s">
        <v>2628</v>
      </c>
      <c r="F13" s="688" t="s">
        <v>1982</v>
      </c>
      <c r="G13" s="459">
        <v>1</v>
      </c>
      <c r="H13" s="357">
        <f>P13</f>
        <v>345205.24</v>
      </c>
      <c r="I13" s="271"/>
      <c r="J13" s="357"/>
      <c r="K13" s="271"/>
      <c r="L13" s="357"/>
      <c r="M13" s="271"/>
      <c r="N13" s="357"/>
      <c r="O13" s="536">
        <f t="shared" si="0"/>
        <v>1</v>
      </c>
      <c r="P13" s="537">
        <f>'5. ACTIVIDADES ESPECIALES'!D347</f>
        <v>345205.24</v>
      </c>
      <c r="Q13" s="793"/>
      <c r="R13" s="912" t="s">
        <v>1993</v>
      </c>
      <c r="S13" s="793"/>
      <c r="T13" s="793"/>
      <c r="U13" s="793"/>
    </row>
    <row r="14" spans="1:21" ht="140.44999999999999" customHeight="1" x14ac:dyDescent="0.25">
      <c r="A14" s="960"/>
      <c r="B14" s="948"/>
      <c r="C14" s="954"/>
      <c r="D14" s="954"/>
      <c r="E14" s="617" t="s">
        <v>2629</v>
      </c>
      <c r="F14" s="684" t="s">
        <v>1983</v>
      </c>
      <c r="G14" s="356"/>
      <c r="H14" s="357"/>
      <c r="I14" s="271"/>
      <c r="J14" s="357"/>
      <c r="K14" s="466"/>
      <c r="L14" s="466"/>
      <c r="M14" s="271">
        <v>1</v>
      </c>
      <c r="N14" s="357">
        <f>P14</f>
        <v>299800</v>
      </c>
      <c r="O14" s="536">
        <f t="shared" si="0"/>
        <v>1</v>
      </c>
      <c r="P14" s="537">
        <f>'5. ACTIVIDADES ESPECIALES'!D361</f>
        <v>299800</v>
      </c>
      <c r="Q14" s="793"/>
      <c r="R14" s="914"/>
      <c r="S14" s="793"/>
      <c r="T14" s="793"/>
      <c r="U14" s="793"/>
    </row>
    <row r="15" spans="1:21" ht="150.75" customHeight="1" x14ac:dyDescent="0.25">
      <c r="A15" s="960"/>
      <c r="B15" s="948"/>
      <c r="C15" s="954"/>
      <c r="D15" s="954"/>
      <c r="E15" s="617" t="s">
        <v>2630</v>
      </c>
      <c r="F15" s="684" t="s">
        <v>1984</v>
      </c>
      <c r="G15" s="356"/>
      <c r="H15" s="357"/>
      <c r="I15" s="271"/>
      <c r="J15" s="357"/>
      <c r="K15" s="466"/>
      <c r="L15" s="466"/>
      <c r="M15" s="271">
        <v>1</v>
      </c>
      <c r="N15" s="357">
        <v>200000</v>
      </c>
      <c r="O15" s="536">
        <f t="shared" si="0"/>
        <v>1</v>
      </c>
      <c r="P15" s="537">
        <f>'5. ACTIVIDADES ESPECIALES'!D375</f>
        <v>130620</v>
      </c>
      <c r="Q15" s="793"/>
      <c r="R15" s="684" t="s">
        <v>1999</v>
      </c>
      <c r="S15" s="793"/>
      <c r="T15" s="793"/>
      <c r="U15" s="793"/>
    </row>
    <row r="16" spans="1:21" ht="157.5" customHeight="1" x14ac:dyDescent="0.25">
      <c r="A16" s="960"/>
      <c r="B16" s="948"/>
      <c r="C16" s="954"/>
      <c r="D16" s="955"/>
      <c r="E16" s="617" t="s">
        <v>2631</v>
      </c>
      <c r="F16" s="684" t="s">
        <v>1985</v>
      </c>
      <c r="G16" s="356">
        <v>1</v>
      </c>
      <c r="H16" s="357"/>
      <c r="I16" s="271"/>
      <c r="J16" s="357"/>
      <c r="K16" s="271"/>
      <c r="L16" s="357"/>
      <c r="M16" s="271"/>
      <c r="N16" s="357"/>
      <c r="O16" s="536">
        <f t="shared" si="0"/>
        <v>1</v>
      </c>
      <c r="P16" s="537">
        <v>0</v>
      </c>
      <c r="Q16" s="794"/>
      <c r="R16" s="684" t="s">
        <v>2000</v>
      </c>
      <c r="S16" s="794"/>
      <c r="T16" s="794"/>
      <c r="U16" s="794"/>
    </row>
    <row r="17" spans="1:21" ht="157.5" x14ac:dyDescent="0.25">
      <c r="A17" s="960"/>
      <c r="B17" s="947" t="s">
        <v>1363</v>
      </c>
      <c r="C17" s="954"/>
      <c r="D17" s="953" t="s">
        <v>2632</v>
      </c>
      <c r="E17" s="616" t="s">
        <v>2633</v>
      </c>
      <c r="F17" s="684" t="s">
        <v>1986</v>
      </c>
      <c r="G17" s="271"/>
      <c r="H17" s="357"/>
      <c r="I17" s="271">
        <v>1</v>
      </c>
      <c r="J17" s="357">
        <v>0</v>
      </c>
      <c r="K17" s="271"/>
      <c r="L17" s="357"/>
      <c r="M17" s="271"/>
      <c r="N17" s="357"/>
      <c r="O17" s="536">
        <f t="shared" si="0"/>
        <v>1</v>
      </c>
      <c r="P17" s="537">
        <v>0</v>
      </c>
      <c r="Q17" s="912" t="s">
        <v>2009</v>
      </c>
      <c r="R17" s="912" t="s">
        <v>2010</v>
      </c>
      <c r="S17" s="912" t="s">
        <v>2011</v>
      </c>
      <c r="T17" s="912" t="s">
        <v>2008</v>
      </c>
      <c r="U17" s="912" t="s">
        <v>2012</v>
      </c>
    </row>
    <row r="18" spans="1:21" ht="141.75" x14ac:dyDescent="0.25">
      <c r="A18" s="960"/>
      <c r="B18" s="947"/>
      <c r="C18" s="954"/>
      <c r="D18" s="954"/>
      <c r="E18" s="616" t="s">
        <v>2634</v>
      </c>
      <c r="F18" s="684" t="s">
        <v>1988</v>
      </c>
      <c r="G18" s="356">
        <v>0.5</v>
      </c>
      <c r="H18" s="357">
        <v>0</v>
      </c>
      <c r="I18" s="356">
        <v>0.5</v>
      </c>
      <c r="J18" s="357">
        <v>0</v>
      </c>
      <c r="K18" s="271"/>
      <c r="L18" s="357"/>
      <c r="M18" s="271"/>
      <c r="N18" s="357"/>
      <c r="O18" s="536">
        <f t="shared" si="0"/>
        <v>1</v>
      </c>
      <c r="P18" s="537">
        <v>0</v>
      </c>
      <c r="Q18" s="913"/>
      <c r="R18" s="913"/>
      <c r="S18" s="913"/>
      <c r="T18" s="913"/>
      <c r="U18" s="913"/>
    </row>
    <row r="19" spans="1:21" ht="47.25" x14ac:dyDescent="0.25">
      <c r="A19" s="960"/>
      <c r="B19" s="947"/>
      <c r="C19" s="954"/>
      <c r="D19" s="954"/>
      <c r="E19" s="616" t="s">
        <v>2635</v>
      </c>
      <c r="F19" s="684" t="s">
        <v>1987</v>
      </c>
      <c r="G19" s="271"/>
      <c r="H19" s="357"/>
      <c r="I19" s="356">
        <v>0.2</v>
      </c>
      <c r="J19" s="357">
        <v>0</v>
      </c>
      <c r="K19" s="356">
        <v>0.2</v>
      </c>
      <c r="L19" s="357">
        <v>0</v>
      </c>
      <c r="M19" s="356">
        <v>0.2</v>
      </c>
      <c r="N19" s="357"/>
      <c r="O19" s="536">
        <f t="shared" si="0"/>
        <v>0.60000000000000009</v>
      </c>
      <c r="P19" s="537"/>
      <c r="Q19" s="913"/>
      <c r="R19" s="913"/>
      <c r="S19" s="913"/>
      <c r="T19" s="913"/>
      <c r="U19" s="913"/>
    </row>
    <row r="20" spans="1:21" ht="78.75" x14ac:dyDescent="0.25">
      <c r="A20" s="960"/>
      <c r="B20" s="947"/>
      <c r="C20" s="954"/>
      <c r="D20" s="955"/>
      <c r="E20" s="616" t="s">
        <v>2636</v>
      </c>
      <c r="F20" s="684" t="s">
        <v>1989</v>
      </c>
      <c r="G20" s="271"/>
      <c r="H20" s="357"/>
      <c r="I20" s="271">
        <v>1</v>
      </c>
      <c r="J20" s="357"/>
      <c r="K20" s="271">
        <v>1</v>
      </c>
      <c r="L20" s="357"/>
      <c r="M20" s="271">
        <v>1</v>
      </c>
      <c r="N20" s="357"/>
      <c r="O20" s="538">
        <f t="shared" si="0"/>
        <v>3</v>
      </c>
      <c r="P20" s="537"/>
      <c r="Q20" s="914"/>
      <c r="R20" s="914"/>
      <c r="S20" s="914"/>
      <c r="T20" s="914"/>
      <c r="U20" s="914"/>
    </row>
    <row r="21" spans="1:21" ht="141.75" x14ac:dyDescent="0.25">
      <c r="A21" s="960"/>
      <c r="B21" s="947" t="s">
        <v>1364</v>
      </c>
      <c r="C21" s="954"/>
      <c r="D21" s="953" t="s">
        <v>2637</v>
      </c>
      <c r="E21" s="618" t="s">
        <v>2638</v>
      </c>
      <c r="F21" s="684" t="s">
        <v>1990</v>
      </c>
      <c r="G21" s="356">
        <v>0.5</v>
      </c>
      <c r="H21" s="357">
        <v>0</v>
      </c>
      <c r="I21" s="356">
        <v>0.5</v>
      </c>
      <c r="J21" s="357">
        <v>0</v>
      </c>
      <c r="K21" s="271"/>
      <c r="L21" s="357"/>
      <c r="M21" s="271"/>
      <c r="N21" s="357"/>
      <c r="O21" s="536">
        <f t="shared" si="0"/>
        <v>1</v>
      </c>
      <c r="P21" s="537"/>
      <c r="Q21" s="912" t="s">
        <v>2013</v>
      </c>
      <c r="R21" s="912" t="s">
        <v>2014</v>
      </c>
      <c r="S21" s="912" t="s">
        <v>2015</v>
      </c>
      <c r="T21" s="912" t="s">
        <v>1994</v>
      </c>
      <c r="U21" s="912" t="s">
        <v>2012</v>
      </c>
    </row>
    <row r="22" spans="1:21" ht="63" x14ac:dyDescent="0.25">
      <c r="A22" s="960"/>
      <c r="B22" s="947"/>
      <c r="C22" s="954"/>
      <c r="D22" s="954"/>
      <c r="E22" s="618" t="s">
        <v>2639</v>
      </c>
      <c r="F22" s="567" t="s">
        <v>1991</v>
      </c>
      <c r="G22" s="271"/>
      <c r="H22" s="357"/>
      <c r="I22" s="356">
        <v>0.25</v>
      </c>
      <c r="J22" s="357">
        <v>0</v>
      </c>
      <c r="K22" s="356">
        <v>0.5</v>
      </c>
      <c r="L22" s="357">
        <v>0</v>
      </c>
      <c r="M22" s="356">
        <v>0.25</v>
      </c>
      <c r="N22" s="357">
        <v>0</v>
      </c>
      <c r="O22" s="536">
        <f t="shared" si="0"/>
        <v>1</v>
      </c>
      <c r="P22" s="537"/>
      <c r="Q22" s="913"/>
      <c r="R22" s="913"/>
      <c r="S22" s="913"/>
      <c r="T22" s="913"/>
      <c r="U22" s="913"/>
    </row>
    <row r="23" spans="1:21" ht="78.75" x14ac:dyDescent="0.25">
      <c r="A23" s="960"/>
      <c r="B23" s="947"/>
      <c r="C23" s="954"/>
      <c r="D23" s="954"/>
      <c r="E23" s="618" t="s">
        <v>2640</v>
      </c>
      <c r="F23" s="567" t="s">
        <v>1992</v>
      </c>
      <c r="G23" s="271"/>
      <c r="H23" s="357"/>
      <c r="I23" s="271"/>
      <c r="J23" s="357"/>
      <c r="K23" s="271"/>
      <c r="L23" s="357"/>
      <c r="M23" s="271">
        <v>1</v>
      </c>
      <c r="N23" s="357">
        <f>P23</f>
        <v>6530</v>
      </c>
      <c r="O23" s="536">
        <f t="shared" si="0"/>
        <v>1</v>
      </c>
      <c r="P23" s="537">
        <f>'1. TALLERES SEMINARIOS'!D415</f>
        <v>6530</v>
      </c>
      <c r="Q23" s="914"/>
      <c r="R23" s="914"/>
      <c r="S23" s="914"/>
      <c r="T23" s="914"/>
      <c r="U23" s="914"/>
    </row>
    <row r="24" spans="1:21" ht="15.75" x14ac:dyDescent="0.25">
      <c r="A24" s="965" t="s">
        <v>1365</v>
      </c>
      <c r="B24" s="966"/>
      <c r="C24" s="966"/>
      <c r="D24" s="966"/>
      <c r="E24" s="966"/>
      <c r="F24" s="967"/>
      <c r="G24" s="467">
        <f t="shared" ref="G24:O24" si="1">SUM(G8:G19)</f>
        <v>6</v>
      </c>
      <c r="H24" s="468">
        <f t="shared" si="1"/>
        <v>345205.24</v>
      </c>
      <c r="I24" s="467">
        <f>SUM(I8:I22)</f>
        <v>3.95</v>
      </c>
      <c r="J24" s="468">
        <f t="shared" si="1"/>
        <v>0</v>
      </c>
      <c r="K24" s="467">
        <f t="shared" si="1"/>
        <v>0.7</v>
      </c>
      <c r="L24" s="468">
        <f t="shared" si="1"/>
        <v>0</v>
      </c>
      <c r="M24" s="467">
        <f t="shared" si="1"/>
        <v>2.7</v>
      </c>
      <c r="N24" s="468">
        <f t="shared" si="1"/>
        <v>499800</v>
      </c>
      <c r="O24" s="539">
        <f t="shared" si="1"/>
        <v>11.6</v>
      </c>
      <c r="P24" s="539">
        <f>SUM(P8:P23)</f>
        <v>782155.24</v>
      </c>
      <c r="Q24" s="467"/>
      <c r="R24" s="467"/>
      <c r="S24" s="467"/>
      <c r="T24" s="467"/>
      <c r="U24" s="469"/>
    </row>
  </sheetData>
  <mergeCells count="53">
    <mergeCell ref="Q21:Q23"/>
    <mergeCell ref="R21:R23"/>
    <mergeCell ref="S21:S23"/>
    <mergeCell ref="T21:T23"/>
    <mergeCell ref="U21:U23"/>
    <mergeCell ref="S8:S10"/>
    <mergeCell ref="T8:T10"/>
    <mergeCell ref="U8:U10"/>
    <mergeCell ref="Q17:Q20"/>
    <mergeCell ref="R17:R20"/>
    <mergeCell ref="S17:S20"/>
    <mergeCell ref="T17:T20"/>
    <mergeCell ref="U17:U20"/>
    <mergeCell ref="U12:U16"/>
    <mergeCell ref="T12:T16"/>
    <mergeCell ref="R13:R14"/>
    <mergeCell ref="S12:S16"/>
    <mergeCell ref="Q12:Q16"/>
    <mergeCell ref="A24:F24"/>
    <mergeCell ref="A1:U1"/>
    <mergeCell ref="A2:U2"/>
    <mergeCell ref="A7:U7"/>
    <mergeCell ref="A8:A11"/>
    <mergeCell ref="T4:T6"/>
    <mergeCell ref="U4:U6"/>
    <mergeCell ref="G5:H5"/>
    <mergeCell ref="I5:J5"/>
    <mergeCell ref="K5:L5"/>
    <mergeCell ref="M5:N5"/>
    <mergeCell ref="G4:N4"/>
    <mergeCell ref="O4:P5"/>
    <mergeCell ref="S4:S6"/>
    <mergeCell ref="B21:B23"/>
    <mergeCell ref="Q4:Q6"/>
    <mergeCell ref="A12:A23"/>
    <mergeCell ref="C12:C23"/>
    <mergeCell ref="D21:D23"/>
    <mergeCell ref="D8:D10"/>
    <mergeCell ref="A4:A6"/>
    <mergeCell ref="B4:B6"/>
    <mergeCell ref="C4:C6"/>
    <mergeCell ref="D4:D6"/>
    <mergeCell ref="C8:C10"/>
    <mergeCell ref="R4:R6"/>
    <mergeCell ref="B17:B20"/>
    <mergeCell ref="B12:B16"/>
    <mergeCell ref="B8:B11"/>
    <mergeCell ref="F4:F6"/>
    <mergeCell ref="Q8:Q10"/>
    <mergeCell ref="R8:R10"/>
    <mergeCell ref="D12:D16"/>
    <mergeCell ref="D17:D20"/>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zoomScale="50" zoomScaleNormal="50" workbookViewId="0">
      <pane ySplit="8" topLeftCell="A9" activePane="bottomLeft" state="frozen"/>
      <selection activeCell="K7" sqref="K7"/>
      <selection pane="bottomLeft" activeCell="B25" sqref="B25:B33"/>
    </sheetView>
  </sheetViews>
  <sheetFormatPr baseColWidth="10" defaultColWidth="11.5703125" defaultRowHeight="15" x14ac:dyDescent="0.25"/>
  <cols>
    <col min="1" max="1" width="35.7109375" style="395" customWidth="1"/>
    <col min="2" max="2" width="35.85546875" style="395" customWidth="1"/>
    <col min="3" max="6" width="27.42578125" style="395" customWidth="1"/>
    <col min="7" max="7" width="15.28515625" style="395" customWidth="1"/>
    <col min="8" max="8" width="11.5703125" style="449" customWidth="1"/>
    <col min="9" max="9" width="15.28515625" style="395" customWidth="1"/>
    <col min="10" max="10" width="18.85546875" style="449" customWidth="1"/>
    <col min="11" max="11" width="11.5703125" style="395" customWidth="1"/>
    <col min="12" max="12" width="11.5703125" style="449" customWidth="1"/>
    <col min="13" max="13" width="11.5703125" style="395" customWidth="1"/>
    <col min="14" max="14" width="15.140625" style="449" customWidth="1"/>
    <col min="15" max="15" width="15.28515625" style="395" customWidth="1"/>
    <col min="16" max="16" width="18.28515625" style="449" customWidth="1"/>
    <col min="17" max="17" width="14.140625" style="395" customWidth="1"/>
    <col min="18" max="18" width="17.28515625" style="395" customWidth="1"/>
    <col min="19" max="20" width="14.140625" style="395" customWidth="1"/>
    <col min="21" max="21" width="17" style="395" customWidth="1"/>
    <col min="22" max="16384" width="11.5703125" style="395"/>
  </cols>
  <sheetData>
    <row r="1" spans="1:27" ht="24.75" customHeight="1" x14ac:dyDescent="0.25">
      <c r="E1" s="984" t="s">
        <v>1375</v>
      </c>
      <c r="F1" s="984"/>
      <c r="G1" s="984"/>
      <c r="H1" s="984"/>
      <c r="I1" s="984"/>
      <c r="J1" s="984"/>
      <c r="K1" s="984"/>
      <c r="L1" s="984"/>
      <c r="M1" s="279"/>
      <c r="N1" s="279"/>
      <c r="O1" s="279"/>
      <c r="P1" s="279"/>
      <c r="Q1" s="279"/>
      <c r="R1" s="279"/>
      <c r="S1" s="279"/>
      <c r="T1" s="279"/>
      <c r="U1" s="279"/>
      <c r="V1" s="279"/>
      <c r="W1" s="279"/>
      <c r="X1" s="279"/>
      <c r="Y1" s="279"/>
      <c r="Z1" s="279"/>
      <c r="AA1" s="279"/>
    </row>
    <row r="2" spans="1:27" ht="18" x14ac:dyDescent="0.3">
      <c r="A2" s="470" t="s">
        <v>1374</v>
      </c>
      <c r="G2" s="279"/>
      <c r="I2" s="279"/>
      <c r="J2" s="279"/>
      <c r="K2" s="279"/>
      <c r="L2" s="279"/>
      <c r="M2" s="279"/>
      <c r="N2" s="279"/>
      <c r="O2" s="279"/>
      <c r="P2" s="279"/>
      <c r="Q2" s="279"/>
      <c r="R2" s="279"/>
      <c r="S2" s="279"/>
      <c r="T2" s="279"/>
      <c r="U2" s="279"/>
      <c r="V2" s="279"/>
      <c r="W2" s="279"/>
      <c r="X2" s="279"/>
      <c r="Y2" s="279"/>
      <c r="Z2" s="279"/>
      <c r="AA2" s="279"/>
    </row>
    <row r="3" spans="1:27" ht="18.75" x14ac:dyDescent="0.25">
      <c r="A3" s="470" t="s">
        <v>1456</v>
      </c>
      <c r="G3" s="279"/>
      <c r="I3" s="279"/>
      <c r="J3" s="279"/>
      <c r="K3" s="279"/>
      <c r="L3" s="279"/>
      <c r="M3" s="279"/>
      <c r="N3" s="279"/>
      <c r="O3" s="279"/>
      <c r="P3" s="279"/>
      <c r="Q3" s="279"/>
      <c r="R3" s="279"/>
      <c r="S3" s="279"/>
      <c r="T3" s="279"/>
      <c r="U3" s="279"/>
      <c r="V3" s="279"/>
      <c r="W3" s="279"/>
      <c r="X3" s="279"/>
      <c r="Y3" s="279"/>
      <c r="Z3" s="279"/>
      <c r="AA3" s="279"/>
    </row>
    <row r="4" spans="1:27" ht="18.75" x14ac:dyDescent="0.25">
      <c r="A4" s="470" t="s">
        <v>1457</v>
      </c>
      <c r="G4" s="279"/>
      <c r="I4" s="279"/>
      <c r="J4" s="279"/>
      <c r="K4" s="279"/>
      <c r="L4" s="279"/>
      <c r="M4" s="279"/>
      <c r="N4" s="279"/>
      <c r="O4" s="279"/>
      <c r="P4" s="279"/>
      <c r="Q4" s="279"/>
      <c r="R4" s="279"/>
      <c r="S4" s="279"/>
      <c r="T4" s="279"/>
      <c r="U4" s="279"/>
      <c r="V4" s="279"/>
      <c r="W4" s="279"/>
      <c r="X4" s="279"/>
      <c r="Y4" s="279"/>
      <c r="Z4" s="279"/>
      <c r="AA4" s="279"/>
    </row>
    <row r="5" spans="1:27" ht="18.75" customHeight="1" x14ac:dyDescent="0.25">
      <c r="A5" s="932" t="s">
        <v>1458</v>
      </c>
      <c r="B5" s="985"/>
      <c r="C5" s="985"/>
      <c r="D5" s="985"/>
      <c r="E5" s="985"/>
      <c r="F5" s="985"/>
      <c r="G5" s="985"/>
      <c r="H5" s="985"/>
      <c r="I5" s="985"/>
      <c r="J5" s="985"/>
      <c r="K5" s="985"/>
      <c r="L5" s="985"/>
      <c r="M5" s="985"/>
      <c r="N5" s="985"/>
      <c r="O5" s="985"/>
      <c r="P5" s="985"/>
      <c r="Q5" s="985"/>
      <c r="R5" s="985"/>
      <c r="S5" s="985"/>
      <c r="T5" s="985"/>
      <c r="U5" s="985"/>
    </row>
    <row r="6" spans="1:27" ht="15" customHeight="1" x14ac:dyDescent="0.25">
      <c r="A6" s="911" t="s">
        <v>100</v>
      </c>
      <c r="B6" s="908" t="s">
        <v>115</v>
      </c>
      <c r="C6" s="915" t="s">
        <v>89</v>
      </c>
      <c r="D6" s="915" t="s">
        <v>90</v>
      </c>
      <c r="E6" s="920" t="s">
        <v>401</v>
      </c>
      <c r="F6" s="915" t="s">
        <v>91</v>
      </c>
      <c r="G6" s="911" t="s">
        <v>103</v>
      </c>
      <c r="H6" s="911"/>
      <c r="I6" s="911"/>
      <c r="J6" s="911"/>
      <c r="K6" s="911"/>
      <c r="L6" s="911"/>
      <c r="M6" s="911"/>
      <c r="N6" s="911"/>
      <c r="O6" s="926" t="s">
        <v>104</v>
      </c>
      <c r="P6" s="926"/>
      <c r="Q6" s="908" t="s">
        <v>105</v>
      </c>
      <c r="R6" s="908" t="s">
        <v>106</v>
      </c>
      <c r="S6" s="908" t="s">
        <v>113</v>
      </c>
      <c r="T6" s="908" t="s">
        <v>112</v>
      </c>
      <c r="U6" s="923" t="s">
        <v>92</v>
      </c>
    </row>
    <row r="7" spans="1:27" ht="15" customHeight="1" x14ac:dyDescent="0.25">
      <c r="A7" s="911"/>
      <c r="B7" s="909"/>
      <c r="C7" s="916"/>
      <c r="D7" s="916"/>
      <c r="E7" s="921"/>
      <c r="F7" s="916"/>
      <c r="G7" s="911" t="s">
        <v>107</v>
      </c>
      <c r="H7" s="911"/>
      <c r="I7" s="911" t="s">
        <v>108</v>
      </c>
      <c r="J7" s="911"/>
      <c r="K7" s="911" t="s">
        <v>109</v>
      </c>
      <c r="L7" s="911"/>
      <c r="M7" s="911" t="s">
        <v>110</v>
      </c>
      <c r="N7" s="911"/>
      <c r="O7" s="926"/>
      <c r="P7" s="926"/>
      <c r="Q7" s="909"/>
      <c r="R7" s="909"/>
      <c r="S7" s="909"/>
      <c r="T7" s="909"/>
      <c r="U7" s="924"/>
    </row>
    <row r="8" spans="1:27" ht="25.5" x14ac:dyDescent="0.25">
      <c r="A8" s="911"/>
      <c r="B8" s="910"/>
      <c r="C8" s="917"/>
      <c r="D8" s="917"/>
      <c r="E8" s="922"/>
      <c r="F8" s="917"/>
      <c r="G8" s="441" t="s">
        <v>111</v>
      </c>
      <c r="H8" s="442" t="s">
        <v>12</v>
      </c>
      <c r="I8" s="441" t="s">
        <v>111</v>
      </c>
      <c r="J8" s="442" t="s">
        <v>12</v>
      </c>
      <c r="K8" s="441" t="s">
        <v>111</v>
      </c>
      <c r="L8" s="442" t="s">
        <v>12</v>
      </c>
      <c r="M8" s="441" t="s">
        <v>111</v>
      </c>
      <c r="N8" s="442" t="s">
        <v>12</v>
      </c>
      <c r="O8" s="441" t="s">
        <v>111</v>
      </c>
      <c r="P8" s="442" t="s">
        <v>12</v>
      </c>
      <c r="Q8" s="910"/>
      <c r="R8" s="910"/>
      <c r="S8" s="910"/>
      <c r="T8" s="910"/>
      <c r="U8" s="925"/>
    </row>
    <row r="9" spans="1:27" ht="78" customHeight="1" x14ac:dyDescent="0.25">
      <c r="A9" s="986" t="s">
        <v>1460</v>
      </c>
      <c r="B9" s="986" t="s">
        <v>1459</v>
      </c>
      <c r="C9" s="979" t="s">
        <v>2016</v>
      </c>
      <c r="D9" s="979" t="s">
        <v>2643</v>
      </c>
      <c r="E9" s="621" t="s">
        <v>2644</v>
      </c>
      <c r="F9" s="675" t="s">
        <v>2685</v>
      </c>
      <c r="G9" s="450">
        <v>1</v>
      </c>
      <c r="H9" s="451">
        <v>0</v>
      </c>
      <c r="I9" s="450"/>
      <c r="J9" s="451"/>
      <c r="K9" s="450"/>
      <c r="L9" s="451"/>
      <c r="M9" s="450"/>
      <c r="N9" s="451"/>
      <c r="O9" s="540">
        <f>+G9+I9+K9+M9</f>
        <v>1</v>
      </c>
      <c r="P9" s="541">
        <v>0</v>
      </c>
      <c r="Q9" s="978" t="s">
        <v>2032</v>
      </c>
      <c r="R9" s="978" t="s">
        <v>2031</v>
      </c>
      <c r="S9" s="979" t="s">
        <v>2021</v>
      </c>
      <c r="T9" s="978" t="s">
        <v>2008</v>
      </c>
      <c r="U9" s="978" t="s">
        <v>2029</v>
      </c>
    </row>
    <row r="10" spans="1:27" ht="140.44999999999999" customHeight="1" x14ac:dyDescent="0.25">
      <c r="A10" s="987"/>
      <c r="B10" s="987"/>
      <c r="C10" s="979"/>
      <c r="D10" s="979"/>
      <c r="E10" s="621" t="s">
        <v>2645</v>
      </c>
      <c r="F10" s="675" t="s">
        <v>2030</v>
      </c>
      <c r="G10" s="450">
        <v>0.25</v>
      </c>
      <c r="H10" s="451">
        <v>0</v>
      </c>
      <c r="I10" s="450">
        <v>0.25</v>
      </c>
      <c r="J10" s="451">
        <v>0</v>
      </c>
      <c r="K10" s="450">
        <v>0.25</v>
      </c>
      <c r="L10" s="451">
        <v>0</v>
      </c>
      <c r="M10" s="450">
        <v>0.25</v>
      </c>
      <c r="N10" s="451">
        <v>0</v>
      </c>
      <c r="O10" s="540">
        <f t="shared" ref="O10:O33" si="0">+G10+I10+K10+M10</f>
        <v>1</v>
      </c>
      <c r="P10" s="541">
        <v>0</v>
      </c>
      <c r="Q10" s="978"/>
      <c r="R10" s="978"/>
      <c r="S10" s="979"/>
      <c r="T10" s="978"/>
      <c r="U10" s="978"/>
    </row>
    <row r="11" spans="1:27" ht="234" customHeight="1" x14ac:dyDescent="0.25">
      <c r="A11" s="987"/>
      <c r="B11" s="987"/>
      <c r="C11" s="979"/>
      <c r="D11" s="567" t="s">
        <v>2646</v>
      </c>
      <c r="E11" s="621" t="s">
        <v>2647</v>
      </c>
      <c r="F11" s="675" t="s">
        <v>2686</v>
      </c>
      <c r="G11" s="450"/>
      <c r="H11" s="451"/>
      <c r="I11" s="450">
        <v>0.5</v>
      </c>
      <c r="J11" s="451">
        <v>0</v>
      </c>
      <c r="K11" s="450">
        <v>0.5</v>
      </c>
      <c r="L11" s="451">
        <v>0</v>
      </c>
      <c r="M11" s="450"/>
      <c r="N11" s="451"/>
      <c r="O11" s="540">
        <f t="shared" si="0"/>
        <v>1</v>
      </c>
      <c r="P11" s="541">
        <v>0</v>
      </c>
      <c r="Q11" s="675" t="s">
        <v>2033</v>
      </c>
      <c r="R11" s="675" t="s">
        <v>2034</v>
      </c>
      <c r="S11" s="567" t="s">
        <v>2022</v>
      </c>
      <c r="T11" s="675" t="s">
        <v>2008</v>
      </c>
      <c r="U11" s="675" t="s">
        <v>2029</v>
      </c>
    </row>
    <row r="12" spans="1:27" ht="93.6" customHeight="1" x14ac:dyDescent="0.25">
      <c r="A12" s="987"/>
      <c r="B12" s="987"/>
      <c r="C12" s="979"/>
      <c r="D12" s="979" t="s">
        <v>2648</v>
      </c>
      <c r="E12" s="621" t="s">
        <v>2649</v>
      </c>
      <c r="F12" s="675" t="s">
        <v>2035</v>
      </c>
      <c r="G12" s="450">
        <v>1</v>
      </c>
      <c r="H12" s="451">
        <v>0</v>
      </c>
      <c r="I12" s="450"/>
      <c r="J12" s="451"/>
      <c r="K12" s="450"/>
      <c r="L12" s="451"/>
      <c r="M12" s="450"/>
      <c r="N12" s="451"/>
      <c r="O12" s="540">
        <f t="shared" si="0"/>
        <v>1</v>
      </c>
      <c r="P12" s="541">
        <v>0</v>
      </c>
      <c r="Q12" s="978" t="s">
        <v>2036</v>
      </c>
      <c r="R12" s="978" t="s">
        <v>2687</v>
      </c>
      <c r="S12" s="979" t="s">
        <v>2688</v>
      </c>
      <c r="T12" s="978" t="s">
        <v>2008</v>
      </c>
      <c r="U12" s="978" t="s">
        <v>2029</v>
      </c>
    </row>
    <row r="13" spans="1:27" ht="63" x14ac:dyDescent="0.25">
      <c r="A13" s="987"/>
      <c r="B13" s="987"/>
      <c r="C13" s="979"/>
      <c r="D13" s="979"/>
      <c r="E13" s="621" t="s">
        <v>2650</v>
      </c>
      <c r="F13" s="675" t="s">
        <v>2108</v>
      </c>
      <c r="G13" s="450">
        <v>0.25</v>
      </c>
      <c r="H13" s="451">
        <f>P13*G13</f>
        <v>2625</v>
      </c>
      <c r="I13" s="450">
        <v>0.25</v>
      </c>
      <c r="J13" s="451">
        <f>P13*I13</f>
        <v>2625</v>
      </c>
      <c r="K13" s="450">
        <v>0.25</v>
      </c>
      <c r="L13" s="451">
        <f>P13*K13</f>
        <v>2625</v>
      </c>
      <c r="M13" s="450">
        <v>0.25</v>
      </c>
      <c r="N13" s="451">
        <f>P13*M13</f>
        <v>2625</v>
      </c>
      <c r="O13" s="540">
        <f t="shared" si="0"/>
        <v>1</v>
      </c>
      <c r="P13" s="541">
        <f>'5. ACTIVIDADES ESPECIALES'!D386</f>
        <v>10500</v>
      </c>
      <c r="Q13" s="978"/>
      <c r="R13" s="978"/>
      <c r="S13" s="979"/>
      <c r="T13" s="978"/>
      <c r="U13" s="978"/>
    </row>
    <row r="14" spans="1:27" ht="265.14999999999998" customHeight="1" x14ac:dyDescent="0.25">
      <c r="A14" s="987"/>
      <c r="B14" s="987"/>
      <c r="C14" s="979" t="s">
        <v>2017</v>
      </c>
      <c r="D14" s="979" t="s">
        <v>2651</v>
      </c>
      <c r="E14" s="621" t="s">
        <v>2652</v>
      </c>
      <c r="F14" s="675" t="s">
        <v>2037</v>
      </c>
      <c r="G14" s="450">
        <v>0.25</v>
      </c>
      <c r="H14" s="451">
        <v>0</v>
      </c>
      <c r="I14" s="450">
        <v>0.25</v>
      </c>
      <c r="J14" s="451">
        <v>0</v>
      </c>
      <c r="K14" s="450">
        <v>0.25</v>
      </c>
      <c r="L14" s="451">
        <v>0</v>
      </c>
      <c r="M14" s="450">
        <v>0.25</v>
      </c>
      <c r="N14" s="451">
        <v>0</v>
      </c>
      <c r="O14" s="540">
        <f t="shared" si="0"/>
        <v>1</v>
      </c>
      <c r="P14" s="541">
        <v>0</v>
      </c>
      <c r="Q14" s="978" t="s">
        <v>2039</v>
      </c>
      <c r="R14" s="978" t="s">
        <v>2040</v>
      </c>
      <c r="S14" s="979" t="s">
        <v>2023</v>
      </c>
      <c r="T14" s="978" t="s">
        <v>2045</v>
      </c>
      <c r="U14" s="978" t="s">
        <v>2029</v>
      </c>
    </row>
    <row r="15" spans="1:27" ht="47.25" x14ac:dyDescent="0.25">
      <c r="A15" s="987"/>
      <c r="B15" s="987"/>
      <c r="C15" s="979"/>
      <c r="D15" s="979"/>
      <c r="E15" s="621" t="s">
        <v>2653</v>
      </c>
      <c r="F15" s="675" t="s">
        <v>2038</v>
      </c>
      <c r="G15" s="450">
        <v>0.25</v>
      </c>
      <c r="H15" s="451">
        <v>0</v>
      </c>
      <c r="I15" s="450">
        <v>0.25</v>
      </c>
      <c r="J15" s="451">
        <v>0</v>
      </c>
      <c r="K15" s="450">
        <v>0.25</v>
      </c>
      <c r="L15" s="451">
        <v>0</v>
      </c>
      <c r="M15" s="450">
        <v>0.25</v>
      </c>
      <c r="N15" s="451">
        <v>0</v>
      </c>
      <c r="O15" s="540">
        <f t="shared" si="0"/>
        <v>1</v>
      </c>
      <c r="P15" s="541">
        <v>0</v>
      </c>
      <c r="Q15" s="978"/>
      <c r="R15" s="978"/>
      <c r="S15" s="979"/>
      <c r="T15" s="978"/>
      <c r="U15" s="978"/>
    </row>
    <row r="16" spans="1:27" ht="265.14999999999998" customHeight="1" x14ac:dyDescent="0.25">
      <c r="A16" s="987"/>
      <c r="B16" s="987"/>
      <c r="C16" s="979" t="s">
        <v>2018</v>
      </c>
      <c r="D16" s="567" t="s">
        <v>2654</v>
      </c>
      <c r="E16" s="621" t="s">
        <v>2655</v>
      </c>
      <c r="F16" s="675" t="s">
        <v>2041</v>
      </c>
      <c r="G16" s="450">
        <v>1</v>
      </c>
      <c r="H16" s="451">
        <v>0</v>
      </c>
      <c r="I16" s="450"/>
      <c r="J16" s="451"/>
      <c r="K16" s="450"/>
      <c r="L16" s="451"/>
      <c r="M16" s="450"/>
      <c r="N16" s="451"/>
      <c r="O16" s="540">
        <f t="shared" si="0"/>
        <v>1</v>
      </c>
      <c r="P16" s="541"/>
      <c r="Q16" s="978" t="s">
        <v>2043</v>
      </c>
      <c r="R16" s="978" t="s">
        <v>2044</v>
      </c>
      <c r="S16" s="979" t="s">
        <v>2024</v>
      </c>
      <c r="T16" s="978" t="s">
        <v>2008</v>
      </c>
      <c r="U16" s="978" t="s">
        <v>2029</v>
      </c>
    </row>
    <row r="17" spans="1:21" ht="110.25" x14ac:dyDescent="0.25">
      <c r="A17" s="987"/>
      <c r="B17" s="987"/>
      <c r="C17" s="979"/>
      <c r="D17" s="567"/>
      <c r="E17" s="621" t="s">
        <v>2656</v>
      </c>
      <c r="F17" s="675" t="s">
        <v>2042</v>
      </c>
      <c r="G17" s="450"/>
      <c r="H17" s="451"/>
      <c r="I17" s="450"/>
      <c r="J17" s="451"/>
      <c r="K17" s="450">
        <v>0.5</v>
      </c>
      <c r="L17" s="451">
        <v>0</v>
      </c>
      <c r="M17" s="450">
        <v>0.5</v>
      </c>
      <c r="N17" s="451">
        <v>0</v>
      </c>
      <c r="O17" s="540">
        <f t="shared" si="0"/>
        <v>1</v>
      </c>
      <c r="P17" s="541"/>
      <c r="Q17" s="978"/>
      <c r="R17" s="978"/>
      <c r="S17" s="979"/>
      <c r="T17" s="978"/>
      <c r="U17" s="978"/>
    </row>
    <row r="18" spans="1:21" ht="234" customHeight="1" x14ac:dyDescent="0.25">
      <c r="A18" s="987"/>
      <c r="B18" s="987"/>
      <c r="C18" s="979"/>
      <c r="D18" s="567" t="s">
        <v>2657</v>
      </c>
      <c r="E18" s="621" t="s">
        <v>2658</v>
      </c>
      <c r="F18" s="675" t="s">
        <v>2046</v>
      </c>
      <c r="G18" s="450"/>
      <c r="H18" s="451"/>
      <c r="I18" s="533">
        <v>1</v>
      </c>
      <c r="J18" s="451">
        <v>0</v>
      </c>
      <c r="K18" s="450"/>
      <c r="L18" s="451"/>
      <c r="M18" s="450"/>
      <c r="N18" s="451"/>
      <c r="O18" s="542">
        <f t="shared" si="0"/>
        <v>1</v>
      </c>
      <c r="P18" s="541">
        <v>0</v>
      </c>
      <c r="Q18" s="675" t="s">
        <v>2047</v>
      </c>
      <c r="R18" s="675" t="s">
        <v>2048</v>
      </c>
      <c r="S18" s="567" t="s">
        <v>2049</v>
      </c>
      <c r="T18" s="675" t="s">
        <v>2008</v>
      </c>
      <c r="U18" s="675" t="s">
        <v>2029</v>
      </c>
    </row>
    <row r="19" spans="1:21" ht="138" customHeight="1" x14ac:dyDescent="0.25">
      <c r="A19" s="987"/>
      <c r="B19" s="987"/>
      <c r="C19" s="981" t="s">
        <v>2019</v>
      </c>
      <c r="D19" s="979" t="s">
        <v>2659</v>
      </c>
      <c r="E19" s="621" t="s">
        <v>2660</v>
      </c>
      <c r="F19" s="675" t="s">
        <v>2689</v>
      </c>
      <c r="G19" s="450">
        <v>1</v>
      </c>
      <c r="H19" s="451">
        <v>0</v>
      </c>
      <c r="I19" s="450"/>
      <c r="J19" s="451"/>
      <c r="K19" s="450"/>
      <c r="L19" s="451"/>
      <c r="M19" s="450"/>
      <c r="N19" s="451"/>
      <c r="O19" s="540">
        <f t="shared" si="0"/>
        <v>1</v>
      </c>
      <c r="P19" s="541"/>
      <c r="Q19" s="978" t="s">
        <v>2056</v>
      </c>
      <c r="R19" s="978" t="s">
        <v>2040</v>
      </c>
      <c r="S19" s="979" t="s">
        <v>2025</v>
      </c>
      <c r="T19" s="978" t="s">
        <v>2008</v>
      </c>
      <c r="U19" s="978" t="s">
        <v>2029</v>
      </c>
    </row>
    <row r="20" spans="1:21" ht="55.15" customHeight="1" x14ac:dyDescent="0.25">
      <c r="A20" s="987"/>
      <c r="B20" s="987"/>
      <c r="C20" s="982"/>
      <c r="D20" s="979"/>
      <c r="E20" s="621" t="s">
        <v>2661</v>
      </c>
      <c r="F20" s="675" t="s">
        <v>2050</v>
      </c>
      <c r="G20" s="533">
        <v>1</v>
      </c>
      <c r="H20" s="451">
        <v>0</v>
      </c>
      <c r="I20" s="533">
        <v>1</v>
      </c>
      <c r="J20" s="451">
        <v>0</v>
      </c>
      <c r="K20" s="533">
        <v>1</v>
      </c>
      <c r="L20" s="451">
        <v>0</v>
      </c>
      <c r="M20" s="533">
        <v>1</v>
      </c>
      <c r="N20" s="451">
        <v>0</v>
      </c>
      <c r="O20" s="542">
        <f t="shared" si="0"/>
        <v>4</v>
      </c>
      <c r="P20" s="541"/>
      <c r="Q20" s="978"/>
      <c r="R20" s="978"/>
      <c r="S20" s="979"/>
      <c r="T20" s="978"/>
      <c r="U20" s="978"/>
    </row>
    <row r="21" spans="1:21" ht="62.45" customHeight="1" x14ac:dyDescent="0.25">
      <c r="A21" s="987"/>
      <c r="B21" s="987"/>
      <c r="C21" s="982"/>
      <c r="D21" s="979" t="s">
        <v>2662</v>
      </c>
      <c r="E21" s="621" t="s">
        <v>2663</v>
      </c>
      <c r="F21" s="675" t="s">
        <v>2052</v>
      </c>
      <c r="G21" s="450">
        <v>1</v>
      </c>
      <c r="H21" s="451">
        <v>0</v>
      </c>
      <c r="I21" s="450"/>
      <c r="J21" s="451"/>
      <c r="K21" s="450"/>
      <c r="L21" s="451"/>
      <c r="M21" s="450"/>
      <c r="N21" s="451"/>
      <c r="O21" s="543">
        <f t="shared" si="0"/>
        <v>1</v>
      </c>
      <c r="P21" s="541"/>
      <c r="Q21" s="978" t="s">
        <v>2051</v>
      </c>
      <c r="R21" s="978" t="s">
        <v>2040</v>
      </c>
      <c r="S21" s="979" t="s">
        <v>2026</v>
      </c>
      <c r="T21" s="978" t="s">
        <v>2008</v>
      </c>
      <c r="U21" s="978"/>
    </row>
    <row r="22" spans="1:21" ht="62.45" customHeight="1" x14ac:dyDescent="0.25">
      <c r="A22" s="987"/>
      <c r="B22" s="987"/>
      <c r="C22" s="982"/>
      <c r="D22" s="979"/>
      <c r="E22" s="621" t="s">
        <v>2664</v>
      </c>
      <c r="F22" s="675" t="s">
        <v>2053</v>
      </c>
      <c r="G22" s="450"/>
      <c r="H22" s="451"/>
      <c r="I22" s="533">
        <v>1</v>
      </c>
      <c r="J22" s="451">
        <v>0</v>
      </c>
      <c r="K22" s="533">
        <v>1</v>
      </c>
      <c r="L22" s="451">
        <v>0</v>
      </c>
      <c r="M22" s="450"/>
      <c r="N22" s="451"/>
      <c r="O22" s="542">
        <f t="shared" si="0"/>
        <v>2</v>
      </c>
      <c r="P22" s="541"/>
      <c r="Q22" s="978"/>
      <c r="R22" s="978"/>
      <c r="S22" s="979"/>
      <c r="T22" s="978"/>
      <c r="U22" s="978"/>
    </row>
    <row r="23" spans="1:21" ht="110.25" x14ac:dyDescent="0.25">
      <c r="A23" s="987"/>
      <c r="B23" s="987"/>
      <c r="C23" s="982"/>
      <c r="D23" s="979" t="s">
        <v>2665</v>
      </c>
      <c r="E23" s="621" t="s">
        <v>2666</v>
      </c>
      <c r="F23" s="675" t="s">
        <v>2054</v>
      </c>
      <c r="G23" s="450">
        <v>1</v>
      </c>
      <c r="H23" s="451">
        <v>0</v>
      </c>
      <c r="I23" s="450"/>
      <c r="J23" s="451"/>
      <c r="K23" s="450"/>
      <c r="L23" s="451"/>
      <c r="M23" s="450"/>
      <c r="N23" s="451"/>
      <c r="O23" s="540">
        <f t="shared" si="0"/>
        <v>1</v>
      </c>
      <c r="P23" s="541"/>
      <c r="Q23" s="978" t="s">
        <v>2057</v>
      </c>
      <c r="R23" s="978" t="s">
        <v>2040</v>
      </c>
      <c r="S23" s="979" t="s">
        <v>2026</v>
      </c>
      <c r="T23" s="978" t="s">
        <v>2008</v>
      </c>
      <c r="U23" s="978"/>
    </row>
    <row r="24" spans="1:21" ht="47.25" x14ac:dyDescent="0.25">
      <c r="A24" s="988"/>
      <c r="B24" s="988"/>
      <c r="C24" s="983"/>
      <c r="D24" s="979"/>
      <c r="E24" s="621" t="s">
        <v>2667</v>
      </c>
      <c r="F24" s="675" t="s">
        <v>2055</v>
      </c>
      <c r="G24" s="450"/>
      <c r="H24" s="451"/>
      <c r="I24" s="533">
        <v>1</v>
      </c>
      <c r="J24" s="451">
        <v>0</v>
      </c>
      <c r="K24" s="533">
        <v>1</v>
      </c>
      <c r="L24" s="451">
        <v>0</v>
      </c>
      <c r="M24" s="450"/>
      <c r="N24" s="451"/>
      <c r="O24" s="542">
        <f t="shared" si="0"/>
        <v>2</v>
      </c>
      <c r="P24" s="541"/>
      <c r="Q24" s="978"/>
      <c r="R24" s="978"/>
      <c r="S24" s="979"/>
      <c r="T24" s="978"/>
      <c r="U24" s="978"/>
    </row>
    <row r="25" spans="1:21" ht="78" customHeight="1" x14ac:dyDescent="0.25">
      <c r="A25" s="980" t="s">
        <v>1462</v>
      </c>
      <c r="B25" s="980" t="s">
        <v>121</v>
      </c>
      <c r="C25" s="978" t="s">
        <v>2020</v>
      </c>
      <c r="D25" s="978" t="s">
        <v>2668</v>
      </c>
      <c r="E25" s="621" t="s">
        <v>2669</v>
      </c>
      <c r="F25" s="675" t="s">
        <v>2058</v>
      </c>
      <c r="G25" s="450">
        <v>1</v>
      </c>
      <c r="H25" s="451">
        <v>0</v>
      </c>
      <c r="I25" s="450"/>
      <c r="J25" s="451"/>
      <c r="K25" s="450"/>
      <c r="L25" s="451"/>
      <c r="M25" s="450"/>
      <c r="N25" s="451"/>
      <c r="O25" s="540">
        <f t="shared" si="0"/>
        <v>1</v>
      </c>
      <c r="P25" s="541"/>
      <c r="Q25" s="929" t="s">
        <v>2694</v>
      </c>
      <c r="R25" s="929" t="s">
        <v>2040</v>
      </c>
      <c r="S25" s="929" t="s">
        <v>2690</v>
      </c>
      <c r="T25" s="929" t="s">
        <v>2065</v>
      </c>
      <c r="U25" s="978" t="s">
        <v>2066</v>
      </c>
    </row>
    <row r="26" spans="1:21" ht="78" customHeight="1" x14ac:dyDescent="0.25">
      <c r="A26" s="980"/>
      <c r="B26" s="980"/>
      <c r="C26" s="978"/>
      <c r="D26" s="978"/>
      <c r="E26" s="621" t="s">
        <v>2670</v>
      </c>
      <c r="F26" s="675" t="s">
        <v>2059</v>
      </c>
      <c r="G26" s="450">
        <v>0.5</v>
      </c>
      <c r="H26" s="451">
        <v>0</v>
      </c>
      <c r="I26" s="450">
        <v>0.5</v>
      </c>
      <c r="J26" s="451">
        <v>0</v>
      </c>
      <c r="K26" s="450"/>
      <c r="L26" s="451"/>
      <c r="M26" s="450"/>
      <c r="N26" s="451"/>
      <c r="O26" s="540">
        <f t="shared" si="0"/>
        <v>1</v>
      </c>
      <c r="P26" s="541"/>
      <c r="Q26" s="930"/>
      <c r="R26" s="930"/>
      <c r="S26" s="931"/>
      <c r="T26" s="930"/>
      <c r="U26" s="978"/>
    </row>
    <row r="27" spans="1:21" ht="78" customHeight="1" x14ac:dyDescent="0.25">
      <c r="A27" s="980"/>
      <c r="B27" s="980"/>
      <c r="C27" s="978"/>
      <c r="D27" s="978" t="s">
        <v>2671</v>
      </c>
      <c r="E27" s="621" t="s">
        <v>2672</v>
      </c>
      <c r="F27" s="675" t="s">
        <v>2060</v>
      </c>
      <c r="G27" s="450"/>
      <c r="H27" s="451"/>
      <c r="I27" s="450">
        <v>0.7</v>
      </c>
      <c r="J27" s="451">
        <v>0</v>
      </c>
      <c r="K27" s="450">
        <v>0.3</v>
      </c>
      <c r="L27" s="451">
        <v>0</v>
      </c>
      <c r="M27" s="450"/>
      <c r="N27" s="451"/>
      <c r="O27" s="540">
        <f t="shared" si="0"/>
        <v>1</v>
      </c>
      <c r="P27" s="541"/>
      <c r="Q27" s="930"/>
      <c r="R27" s="930"/>
      <c r="S27" s="989" t="s">
        <v>2028</v>
      </c>
      <c r="T27" s="930"/>
      <c r="U27" s="978"/>
    </row>
    <row r="28" spans="1:21" ht="78" customHeight="1" x14ac:dyDescent="0.25">
      <c r="A28" s="980"/>
      <c r="B28" s="980"/>
      <c r="C28" s="978"/>
      <c r="D28" s="978"/>
      <c r="E28" s="621" t="s">
        <v>2673</v>
      </c>
      <c r="F28" s="675" t="s">
        <v>2691</v>
      </c>
      <c r="G28" s="450"/>
      <c r="H28" s="451"/>
      <c r="I28" s="450"/>
      <c r="J28" s="451"/>
      <c r="K28" s="450">
        <v>1</v>
      </c>
      <c r="L28" s="451">
        <v>0</v>
      </c>
      <c r="M28" s="450"/>
      <c r="N28" s="451"/>
      <c r="O28" s="540">
        <f t="shared" si="0"/>
        <v>1</v>
      </c>
      <c r="P28" s="541"/>
      <c r="Q28" s="931"/>
      <c r="R28" s="931"/>
      <c r="S28" s="990"/>
      <c r="T28" s="931"/>
      <c r="U28" s="978"/>
    </row>
    <row r="29" spans="1:21" ht="96.6" customHeight="1" x14ac:dyDescent="0.25">
      <c r="A29" s="980"/>
      <c r="B29" s="980"/>
      <c r="C29" s="978"/>
      <c r="D29" s="978" t="s">
        <v>2674</v>
      </c>
      <c r="E29" s="621" t="s">
        <v>2675</v>
      </c>
      <c r="F29" s="675" t="s">
        <v>2061</v>
      </c>
      <c r="G29" s="450"/>
      <c r="H29" s="451"/>
      <c r="I29" s="450">
        <v>1</v>
      </c>
      <c r="J29" s="451"/>
      <c r="K29" s="450"/>
      <c r="L29" s="451"/>
      <c r="M29" s="450"/>
      <c r="N29" s="451"/>
      <c r="O29" s="540">
        <f t="shared" si="0"/>
        <v>1</v>
      </c>
      <c r="P29" s="541"/>
      <c r="Q29" s="978" t="s">
        <v>2063</v>
      </c>
      <c r="R29" s="978" t="s">
        <v>2064</v>
      </c>
      <c r="S29" s="979" t="s">
        <v>2027</v>
      </c>
      <c r="T29" s="978" t="s">
        <v>2065</v>
      </c>
      <c r="U29" s="978" t="s">
        <v>2067</v>
      </c>
    </row>
    <row r="30" spans="1:21" ht="78.75" x14ac:dyDescent="0.25">
      <c r="A30" s="980"/>
      <c r="B30" s="980"/>
      <c r="C30" s="978"/>
      <c r="D30" s="978"/>
      <c r="E30" s="621" t="s">
        <v>2676</v>
      </c>
      <c r="F30" s="675" t="s">
        <v>2692</v>
      </c>
      <c r="G30" s="450"/>
      <c r="H30" s="451"/>
      <c r="I30" s="450"/>
      <c r="J30" s="451"/>
      <c r="K30" s="450"/>
      <c r="L30" s="451"/>
      <c r="M30" s="450">
        <v>1</v>
      </c>
      <c r="N30" s="451"/>
      <c r="O30" s="540">
        <f t="shared" si="0"/>
        <v>1</v>
      </c>
      <c r="P30" s="541"/>
      <c r="Q30" s="978"/>
      <c r="R30" s="978"/>
      <c r="S30" s="979"/>
      <c r="T30" s="978"/>
      <c r="U30" s="978"/>
    </row>
    <row r="31" spans="1:21" ht="83.45" customHeight="1" x14ac:dyDescent="0.25">
      <c r="A31" s="690"/>
      <c r="B31" s="980"/>
      <c r="C31" s="978"/>
      <c r="D31" s="978"/>
      <c r="E31" s="621" t="s">
        <v>2677</v>
      </c>
      <c r="F31" s="675" t="s">
        <v>2693</v>
      </c>
      <c r="G31" s="450"/>
      <c r="H31" s="451"/>
      <c r="I31" s="533">
        <v>1</v>
      </c>
      <c r="J31" s="451">
        <f>P31</f>
        <v>8100</v>
      </c>
      <c r="K31" s="450"/>
      <c r="L31" s="451"/>
      <c r="M31" s="450"/>
      <c r="N31" s="451"/>
      <c r="O31" s="540">
        <f t="shared" si="0"/>
        <v>1</v>
      </c>
      <c r="P31" s="541">
        <f>'5. ACTIVIDADES ESPECIALES'!D398</f>
        <v>8100</v>
      </c>
      <c r="Q31" s="978"/>
      <c r="R31" s="978"/>
      <c r="S31" s="979"/>
      <c r="T31" s="978"/>
      <c r="U31" s="978"/>
    </row>
    <row r="32" spans="1:21" ht="83.45" customHeight="1" x14ac:dyDescent="0.25">
      <c r="A32" s="690"/>
      <c r="B32" s="980"/>
      <c r="C32" s="978"/>
      <c r="D32" s="978"/>
      <c r="E32" s="621" t="s">
        <v>2678</v>
      </c>
      <c r="F32" s="675" t="s">
        <v>2684</v>
      </c>
      <c r="G32" s="450"/>
      <c r="H32" s="451"/>
      <c r="I32" s="450"/>
      <c r="J32" s="451"/>
      <c r="K32" s="450"/>
      <c r="L32" s="451"/>
      <c r="M32" s="533">
        <v>1</v>
      </c>
      <c r="N32" s="451">
        <f>P32</f>
        <v>47775</v>
      </c>
      <c r="O32" s="540">
        <f t="shared" si="0"/>
        <v>1</v>
      </c>
      <c r="P32" s="541">
        <f>'5. ACTIVIDADES ESPECIALES'!D417</f>
        <v>47775</v>
      </c>
      <c r="Q32" s="978"/>
      <c r="R32" s="978"/>
      <c r="S32" s="979"/>
      <c r="T32" s="978"/>
      <c r="U32" s="978"/>
    </row>
    <row r="33" spans="1:21" ht="138" customHeight="1" x14ac:dyDescent="0.25">
      <c r="A33" s="690"/>
      <c r="B33" s="980"/>
      <c r="C33" s="978"/>
      <c r="D33" s="978"/>
      <c r="E33" s="621" t="s">
        <v>2679</v>
      </c>
      <c r="F33" s="675" t="s">
        <v>2062</v>
      </c>
      <c r="G33" s="450">
        <v>0.5</v>
      </c>
      <c r="H33" s="451">
        <v>0</v>
      </c>
      <c r="I33" s="450">
        <v>0.5</v>
      </c>
      <c r="J33" s="451">
        <v>0</v>
      </c>
      <c r="K33" s="450"/>
      <c r="L33" s="451"/>
      <c r="M33" s="450"/>
      <c r="N33" s="451"/>
      <c r="O33" s="540">
        <f t="shared" si="0"/>
        <v>1</v>
      </c>
      <c r="P33" s="541"/>
      <c r="Q33" s="978"/>
      <c r="R33" s="978"/>
      <c r="S33" s="979"/>
      <c r="T33" s="978"/>
      <c r="U33" s="978"/>
    </row>
    <row r="34" spans="1:21" ht="15.75" x14ac:dyDescent="0.25">
      <c r="A34" s="471"/>
      <c r="B34" s="472"/>
      <c r="C34" s="472"/>
      <c r="D34" s="471" t="s">
        <v>1461</v>
      </c>
      <c r="E34" s="472"/>
      <c r="F34" s="473"/>
      <c r="G34" s="76">
        <f t="shared" ref="G34:O34" si="1">SUM(G9:G30)</f>
        <v>9.5</v>
      </c>
      <c r="H34" s="237">
        <f t="shared" si="1"/>
        <v>2625</v>
      </c>
      <c r="I34" s="76">
        <f t="shared" si="1"/>
        <v>7.7</v>
      </c>
      <c r="J34" s="237">
        <f t="shared" si="1"/>
        <v>2625</v>
      </c>
      <c r="K34" s="76">
        <f t="shared" si="1"/>
        <v>6.3</v>
      </c>
      <c r="L34" s="237">
        <f t="shared" si="1"/>
        <v>2625</v>
      </c>
      <c r="M34" s="76">
        <f t="shared" si="1"/>
        <v>3.5</v>
      </c>
      <c r="N34" s="237">
        <f t="shared" si="1"/>
        <v>2625</v>
      </c>
      <c r="O34" s="544">
        <f t="shared" si="1"/>
        <v>27</v>
      </c>
      <c r="P34" s="544">
        <f>SUM(P9:P33)</f>
        <v>66375</v>
      </c>
      <c r="Q34" s="68"/>
      <c r="R34" s="68"/>
      <c r="S34" s="68"/>
      <c r="T34" s="68"/>
      <c r="U34" s="68"/>
    </row>
    <row r="35" spans="1:21" ht="14.45" customHeight="1" x14ac:dyDescent="0.25"/>
  </sheetData>
  <mergeCells count="81">
    <mergeCell ref="A9:A24"/>
    <mergeCell ref="R25:R28"/>
    <mergeCell ref="S27:S28"/>
    <mergeCell ref="A25:A30"/>
    <mergeCell ref="S9:S10"/>
    <mergeCell ref="R9:R10"/>
    <mergeCell ref="Q9:Q10"/>
    <mergeCell ref="Q12:Q13"/>
    <mergeCell ref="R12:R13"/>
    <mergeCell ref="S12:S13"/>
    <mergeCell ref="Q14:Q15"/>
    <mergeCell ref="R14:R15"/>
    <mergeCell ref="S14:S15"/>
    <mergeCell ref="Q19:Q20"/>
    <mergeCell ref="R19:R20"/>
    <mergeCell ref="E1:L1"/>
    <mergeCell ref="F6:F8"/>
    <mergeCell ref="G6:N6"/>
    <mergeCell ref="A5:U5"/>
    <mergeCell ref="R6:R8"/>
    <mergeCell ref="S6:S8"/>
    <mergeCell ref="T6:T8"/>
    <mergeCell ref="U6:U8"/>
    <mergeCell ref="Q6:Q8"/>
    <mergeCell ref="E6:E8"/>
    <mergeCell ref="A6:A8"/>
    <mergeCell ref="O6:P7"/>
    <mergeCell ref="G7:H7"/>
    <mergeCell ref="B6:B8"/>
    <mergeCell ref="C6:C8"/>
    <mergeCell ref="S19:S20"/>
    <mergeCell ref="Q23:Q24"/>
    <mergeCell ref="S16:S17"/>
    <mergeCell ref="B9:B24"/>
    <mergeCell ref="D19:D20"/>
    <mergeCell ref="D21:D22"/>
    <mergeCell ref="D6:D8"/>
    <mergeCell ref="C19:C24"/>
    <mergeCell ref="Q16:Q17"/>
    <mergeCell ref="Q21:Q22"/>
    <mergeCell ref="C16:C18"/>
    <mergeCell ref="D9:D10"/>
    <mergeCell ref="D12:D13"/>
    <mergeCell ref="C9:C13"/>
    <mergeCell ref="C14:C15"/>
    <mergeCell ref="D14:D15"/>
    <mergeCell ref="I7:J7"/>
    <mergeCell ref="K7:L7"/>
    <mergeCell ref="M7:N7"/>
    <mergeCell ref="R16:R17"/>
    <mergeCell ref="T9:T10"/>
    <mergeCell ref="T12:T13"/>
    <mergeCell ref="T14:T15"/>
    <mergeCell ref="T16:T17"/>
    <mergeCell ref="R21:R22"/>
    <mergeCell ref="S21:S22"/>
    <mergeCell ref="D27:D28"/>
    <mergeCell ref="B25:B33"/>
    <mergeCell ref="C25:C33"/>
    <mergeCell ref="D25:D26"/>
    <mergeCell ref="D29:D33"/>
    <mergeCell ref="R23:R24"/>
    <mergeCell ref="S23:S24"/>
    <mergeCell ref="D23:D24"/>
    <mergeCell ref="Q29:Q33"/>
    <mergeCell ref="R29:R33"/>
    <mergeCell ref="S29:S33"/>
    <mergeCell ref="S25:S26"/>
    <mergeCell ref="Q25:Q28"/>
    <mergeCell ref="T29:T33"/>
    <mergeCell ref="U9:U10"/>
    <mergeCell ref="U12:U13"/>
    <mergeCell ref="U14:U15"/>
    <mergeCell ref="U16:U17"/>
    <mergeCell ref="U19:U24"/>
    <mergeCell ref="U25:U28"/>
    <mergeCell ref="U29:U33"/>
    <mergeCell ref="T21:T22"/>
    <mergeCell ref="T23:T24"/>
    <mergeCell ref="T25:T28"/>
    <mergeCell ref="T19:T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72"/>
  <sheetViews>
    <sheetView showGridLines="0" tabSelected="1" zoomScale="80" zoomScaleNormal="80" workbookViewId="0">
      <pane ySplit="11" topLeftCell="A172" activePane="bottomLeft" state="frozen"/>
      <selection activeCell="A11" sqref="A11"/>
      <selection pane="bottomLeft" activeCell="C177" sqref="C177"/>
    </sheetView>
  </sheetViews>
  <sheetFormatPr baseColWidth="10" defaultColWidth="11.5703125" defaultRowHeight="15" x14ac:dyDescent="0.25"/>
  <cols>
    <col min="1" max="1" width="4.5703125" style="82" customWidth="1"/>
    <col min="2" max="2" width="15.85546875" style="73" customWidth="1"/>
    <col min="3" max="3" width="89.42578125" style="82" bestFit="1" customWidth="1"/>
    <col min="4" max="24" width="32" style="173" customWidth="1"/>
    <col min="25" max="25" width="34.28515625" style="173" customWidth="1"/>
    <col min="26" max="35" width="17.85546875" style="173" customWidth="1"/>
    <col min="36" max="36" width="19.5703125" style="173" customWidth="1"/>
    <col min="37" max="38" width="17.85546875" style="173" customWidth="1"/>
    <col min="39" max="39" width="18.7109375" style="173" customWidth="1"/>
    <col min="40" max="41" width="17.85546875" style="173" customWidth="1"/>
    <col min="42" max="42" width="28.85546875" style="173" customWidth="1"/>
    <col min="43" max="16384" width="11.5703125" style="82"/>
  </cols>
  <sheetData>
    <row r="1" spans="1:569" ht="25.9" hidden="1" x14ac:dyDescent="0.3">
      <c r="A1" s="185"/>
      <c r="B1" s="188"/>
      <c r="C1" s="185" t="s">
        <v>260</v>
      </c>
      <c r="D1" s="188" t="s">
        <v>261</v>
      </c>
      <c r="E1" s="179" t="s">
        <v>262</v>
      </c>
      <c r="F1" s="179" t="s">
        <v>508</v>
      </c>
      <c r="G1" s="179" t="s">
        <v>510</v>
      </c>
      <c r="H1" s="179" t="s">
        <v>512</v>
      </c>
      <c r="I1" s="179" t="s">
        <v>514</v>
      </c>
      <c r="J1" s="179" t="s">
        <v>516</v>
      </c>
      <c r="K1" s="179" t="s">
        <v>518</v>
      </c>
      <c r="L1" s="179" t="s">
        <v>263</v>
      </c>
      <c r="M1" s="179" t="s">
        <v>521</v>
      </c>
      <c r="N1" s="179" t="s">
        <v>264</v>
      </c>
      <c r="O1" s="179" t="s">
        <v>523</v>
      </c>
      <c r="P1" s="179" t="s">
        <v>525</v>
      </c>
      <c r="Q1" s="179" t="s">
        <v>527</v>
      </c>
      <c r="R1" s="179" t="s">
        <v>525</v>
      </c>
      <c r="S1" s="179" t="s">
        <v>527</v>
      </c>
      <c r="T1" s="179" t="s">
        <v>527</v>
      </c>
      <c r="U1" s="179" t="s">
        <v>265</v>
      </c>
      <c r="V1" s="179" t="s">
        <v>528</v>
      </c>
      <c r="W1" s="179" t="s">
        <v>531</v>
      </c>
      <c r="X1" s="179" t="s">
        <v>531</v>
      </c>
      <c r="Y1" s="179" t="s">
        <v>266</v>
      </c>
      <c r="Z1" s="179" t="s">
        <v>533</v>
      </c>
      <c r="AA1" s="179" t="s">
        <v>267</v>
      </c>
      <c r="AB1" s="179" t="s">
        <v>534</v>
      </c>
      <c r="AC1" s="179" t="s">
        <v>535</v>
      </c>
      <c r="AD1" s="179" t="s">
        <v>539</v>
      </c>
      <c r="AE1" s="179" t="s">
        <v>283</v>
      </c>
      <c r="AF1" s="179" t="s">
        <v>540</v>
      </c>
      <c r="AG1" s="179" t="s">
        <v>542</v>
      </c>
      <c r="AH1" s="179" t="s">
        <v>544</v>
      </c>
      <c r="AI1" s="179" t="s">
        <v>284</v>
      </c>
      <c r="AJ1" s="179" t="s">
        <v>546</v>
      </c>
      <c r="AK1" s="179" t="s">
        <v>548</v>
      </c>
      <c r="AL1" s="179" t="s">
        <v>550</v>
      </c>
      <c r="AM1" s="179" t="s">
        <v>552</v>
      </c>
      <c r="AN1" s="179" t="s">
        <v>259</v>
      </c>
      <c r="AO1" s="179" t="s">
        <v>554</v>
      </c>
      <c r="AP1" s="188" t="s">
        <v>268</v>
      </c>
      <c r="AQ1" s="179" t="s">
        <v>556</v>
      </c>
      <c r="AR1" s="179" t="s">
        <v>269</v>
      </c>
      <c r="AS1" s="179" t="s">
        <v>558</v>
      </c>
      <c r="AT1" s="179" t="s">
        <v>560</v>
      </c>
      <c r="AU1" s="179" t="s">
        <v>270</v>
      </c>
      <c r="AV1" s="179" t="s">
        <v>562</v>
      </c>
      <c r="AW1" s="179" t="s">
        <v>564</v>
      </c>
      <c r="AX1" s="179" t="s">
        <v>271</v>
      </c>
      <c r="AY1" s="179" t="s">
        <v>565</v>
      </c>
      <c r="AZ1" s="179" t="s">
        <v>567</v>
      </c>
      <c r="BA1" s="179" t="s">
        <v>568</v>
      </c>
      <c r="BB1" s="179" t="s">
        <v>569</v>
      </c>
      <c r="BC1" s="179" t="s">
        <v>571</v>
      </c>
      <c r="BD1" s="179" t="s">
        <v>573</v>
      </c>
      <c r="BE1" s="179" t="s">
        <v>574</v>
      </c>
      <c r="BF1" s="179" t="s">
        <v>272</v>
      </c>
      <c r="BG1" s="179" t="s">
        <v>576</v>
      </c>
      <c r="BH1" s="179" t="s">
        <v>578</v>
      </c>
      <c r="BI1" s="179" t="s">
        <v>580</v>
      </c>
      <c r="BJ1" s="179" t="s">
        <v>582</v>
      </c>
      <c r="BK1" s="179" t="s">
        <v>584</v>
      </c>
      <c r="BL1" s="179" t="s">
        <v>586</v>
      </c>
      <c r="BM1" s="179" t="s">
        <v>588</v>
      </c>
      <c r="BN1" s="179" t="s">
        <v>590</v>
      </c>
      <c r="BO1" s="179" t="s">
        <v>285</v>
      </c>
      <c r="BP1" s="179" t="s">
        <v>592</v>
      </c>
      <c r="BQ1" s="179" t="s">
        <v>594</v>
      </c>
      <c r="BR1" s="179" t="s">
        <v>596</v>
      </c>
      <c r="BS1" s="179" t="s">
        <v>598</v>
      </c>
      <c r="BT1" s="179" t="s">
        <v>600</v>
      </c>
      <c r="BU1" s="179" t="s">
        <v>602</v>
      </c>
      <c r="BV1" s="179" t="s">
        <v>604</v>
      </c>
      <c r="BW1" s="179" t="s">
        <v>606</v>
      </c>
      <c r="BX1" s="179" t="s">
        <v>608</v>
      </c>
      <c r="BY1" s="179" t="s">
        <v>610</v>
      </c>
      <c r="BZ1" s="188" t="s">
        <v>273</v>
      </c>
      <c r="CA1" s="179" t="s">
        <v>274</v>
      </c>
      <c r="CB1" s="179" t="s">
        <v>612</v>
      </c>
      <c r="CC1" s="179" t="s">
        <v>275</v>
      </c>
      <c r="CD1" s="179" t="s">
        <v>614</v>
      </c>
      <c r="CE1" s="179" t="s">
        <v>616</v>
      </c>
      <c r="CF1" s="188" t="s">
        <v>276</v>
      </c>
      <c r="CG1" s="179" t="s">
        <v>277</v>
      </c>
      <c r="CH1" s="179" t="s">
        <v>618</v>
      </c>
      <c r="CI1" s="179" t="s">
        <v>278</v>
      </c>
      <c r="CJ1" s="179" t="s">
        <v>620</v>
      </c>
      <c r="CK1" s="179" t="s">
        <v>622</v>
      </c>
      <c r="CL1" s="179" t="s">
        <v>624</v>
      </c>
      <c r="CM1" s="188" t="s">
        <v>279</v>
      </c>
      <c r="CN1" s="179" t="s">
        <v>630</v>
      </c>
      <c r="CO1" s="179" t="s">
        <v>632</v>
      </c>
      <c r="CP1" s="179" t="s">
        <v>280</v>
      </c>
      <c r="CQ1" s="179" t="s">
        <v>626</v>
      </c>
      <c r="CR1" s="179" t="s">
        <v>628</v>
      </c>
      <c r="CS1" s="179" t="s">
        <v>281</v>
      </c>
      <c r="CT1" s="179" t="s">
        <v>634</v>
      </c>
      <c r="CU1" s="179" t="s">
        <v>282</v>
      </c>
      <c r="CV1" s="179" t="s">
        <v>635</v>
      </c>
      <c r="CW1" s="176" t="s">
        <v>286</v>
      </c>
      <c r="CX1" s="188" t="s">
        <v>287</v>
      </c>
      <c r="CY1" s="179" t="s">
        <v>636</v>
      </c>
      <c r="CZ1" s="179" t="s">
        <v>637</v>
      </c>
      <c r="DA1" s="179" t="s">
        <v>639</v>
      </c>
      <c r="DB1" s="179" t="s">
        <v>288</v>
      </c>
      <c r="DC1" s="179" t="s">
        <v>641</v>
      </c>
      <c r="DD1" s="179" t="s">
        <v>643</v>
      </c>
      <c r="DE1" s="179" t="s">
        <v>645</v>
      </c>
      <c r="DF1" s="179" t="s">
        <v>647</v>
      </c>
      <c r="DG1" s="179" t="s">
        <v>649</v>
      </c>
      <c r="DH1" s="179" t="s">
        <v>651</v>
      </c>
      <c r="DI1" s="188" t="s">
        <v>289</v>
      </c>
      <c r="DJ1" s="179" t="s">
        <v>290</v>
      </c>
      <c r="DK1" s="179" t="s">
        <v>653</v>
      </c>
      <c r="DL1" s="179" t="s">
        <v>291</v>
      </c>
      <c r="DM1" s="179" t="s">
        <v>655</v>
      </c>
      <c r="DN1" s="179" t="s">
        <v>657</v>
      </c>
      <c r="DO1" s="179" t="s">
        <v>659</v>
      </c>
      <c r="DP1" s="179" t="s">
        <v>661</v>
      </c>
      <c r="DQ1" s="179" t="s">
        <v>663</v>
      </c>
      <c r="DR1" s="179" t="s">
        <v>665</v>
      </c>
      <c r="DS1" s="179" t="s">
        <v>667</v>
      </c>
      <c r="DT1" s="179" t="s">
        <v>292</v>
      </c>
      <c r="DU1" s="179" t="s">
        <v>669</v>
      </c>
      <c r="DV1" s="179" t="s">
        <v>671</v>
      </c>
      <c r="DW1" s="179" t="s">
        <v>673</v>
      </c>
      <c r="DX1" s="188" t="s">
        <v>293</v>
      </c>
      <c r="DY1" s="179" t="s">
        <v>675</v>
      </c>
      <c r="DZ1" s="179" t="s">
        <v>294</v>
      </c>
      <c r="EA1" s="179" t="s">
        <v>677</v>
      </c>
      <c r="EB1" s="179" t="s">
        <v>295</v>
      </c>
      <c r="EC1" s="179" t="s">
        <v>679</v>
      </c>
      <c r="ED1" s="179" t="s">
        <v>681</v>
      </c>
      <c r="EE1" s="179" t="s">
        <v>683</v>
      </c>
      <c r="EF1" s="179" t="s">
        <v>685</v>
      </c>
      <c r="EG1" s="179" t="s">
        <v>687</v>
      </c>
      <c r="EH1" s="179" t="s">
        <v>689</v>
      </c>
      <c r="EI1" s="179" t="s">
        <v>691</v>
      </c>
      <c r="EJ1" s="179" t="s">
        <v>693</v>
      </c>
      <c r="EK1" s="179" t="s">
        <v>695</v>
      </c>
      <c r="EL1" s="179" t="s">
        <v>697</v>
      </c>
      <c r="EM1" s="179" t="s">
        <v>699</v>
      </c>
      <c r="EN1" s="188" t="s">
        <v>296</v>
      </c>
      <c r="EO1" s="179" t="s">
        <v>701</v>
      </c>
      <c r="EP1" s="179" t="s">
        <v>297</v>
      </c>
      <c r="EQ1" s="179" t="s">
        <v>703</v>
      </c>
      <c r="ER1" s="179" t="s">
        <v>705</v>
      </c>
      <c r="ES1" s="179" t="s">
        <v>298</v>
      </c>
      <c r="ET1" s="179" t="s">
        <v>707</v>
      </c>
      <c r="EU1" s="179" t="s">
        <v>709</v>
      </c>
      <c r="EV1" s="179" t="s">
        <v>299</v>
      </c>
      <c r="EW1" s="179" t="s">
        <v>711</v>
      </c>
      <c r="EX1" s="179" t="s">
        <v>713</v>
      </c>
      <c r="EY1" s="179" t="s">
        <v>715</v>
      </c>
      <c r="EZ1" s="179" t="s">
        <v>300</v>
      </c>
      <c r="FA1" s="179" t="s">
        <v>717</v>
      </c>
      <c r="FB1" s="179" t="s">
        <v>719</v>
      </c>
      <c r="FC1" s="188" t="s">
        <v>301</v>
      </c>
      <c r="FD1" s="179" t="s">
        <v>302</v>
      </c>
      <c r="FE1" s="179" t="s">
        <v>721</v>
      </c>
      <c r="FF1" s="179" t="s">
        <v>723</v>
      </c>
      <c r="FG1" s="179" t="s">
        <v>725</v>
      </c>
      <c r="FH1" s="179" t="s">
        <v>727</v>
      </c>
      <c r="FI1" s="179" t="s">
        <v>303</v>
      </c>
      <c r="FJ1" s="179" t="s">
        <v>729</v>
      </c>
      <c r="FK1" s="179" t="s">
        <v>731</v>
      </c>
      <c r="FL1" s="179" t="s">
        <v>733</v>
      </c>
      <c r="FM1" s="179" t="s">
        <v>735</v>
      </c>
      <c r="FN1" s="179" t="s">
        <v>737</v>
      </c>
      <c r="FO1" s="179" t="s">
        <v>304</v>
      </c>
      <c r="FP1" s="179" t="s">
        <v>740</v>
      </c>
      <c r="FQ1" s="179" t="s">
        <v>305</v>
      </c>
      <c r="FR1" s="179" t="s">
        <v>743</v>
      </c>
      <c r="FS1" s="179" t="s">
        <v>744</v>
      </c>
      <c r="FT1" s="179" t="s">
        <v>746</v>
      </c>
      <c r="FU1" s="179" t="s">
        <v>306</v>
      </c>
      <c r="FV1" s="179" t="s">
        <v>749</v>
      </c>
      <c r="FW1" s="179" t="s">
        <v>750</v>
      </c>
      <c r="FX1" s="179" t="s">
        <v>752</v>
      </c>
      <c r="FY1" s="179" t="s">
        <v>307</v>
      </c>
      <c r="FZ1" s="179" t="s">
        <v>755</v>
      </c>
      <c r="GA1" s="179" t="s">
        <v>757</v>
      </c>
      <c r="GB1" s="179" t="s">
        <v>759</v>
      </c>
      <c r="GC1" s="188" t="s">
        <v>308</v>
      </c>
      <c r="GD1" s="188" t="s">
        <v>309</v>
      </c>
      <c r="GE1" s="179" t="s">
        <v>315</v>
      </c>
      <c r="GF1" s="179" t="s">
        <v>761</v>
      </c>
      <c r="GG1" s="179" t="s">
        <v>763</v>
      </c>
      <c r="GH1" s="179" t="s">
        <v>765</v>
      </c>
      <c r="GI1" s="179" t="s">
        <v>767</v>
      </c>
      <c r="GJ1" s="179" t="s">
        <v>769</v>
      </c>
      <c r="GK1" s="179" t="s">
        <v>771</v>
      </c>
      <c r="GL1" s="188" t="s">
        <v>310</v>
      </c>
      <c r="GM1" s="179" t="s">
        <v>316</v>
      </c>
      <c r="GN1" s="179" t="s">
        <v>773</v>
      </c>
      <c r="GO1" s="179" t="s">
        <v>775</v>
      </c>
      <c r="GP1" s="179" t="s">
        <v>776</v>
      </c>
      <c r="GQ1" s="179" t="s">
        <v>317</v>
      </c>
      <c r="GR1" s="179" t="s">
        <v>779</v>
      </c>
      <c r="GS1" s="179" t="s">
        <v>780</v>
      </c>
      <c r="GT1" s="188" t="s">
        <v>311</v>
      </c>
      <c r="GU1" s="179" t="s">
        <v>312</v>
      </c>
      <c r="GV1" s="179" t="s">
        <v>782</v>
      </c>
      <c r="GW1" s="179" t="s">
        <v>784</v>
      </c>
      <c r="GX1" s="179" t="s">
        <v>786</v>
      </c>
      <c r="GY1" s="179" t="s">
        <v>788</v>
      </c>
      <c r="GZ1" s="179" t="s">
        <v>790</v>
      </c>
      <c r="HA1" s="188" t="s">
        <v>313</v>
      </c>
      <c r="HB1" s="179" t="s">
        <v>314</v>
      </c>
      <c r="HC1" s="179" t="s">
        <v>792</v>
      </c>
      <c r="HD1" s="179" t="s">
        <v>794</v>
      </c>
      <c r="HE1" s="179" t="s">
        <v>796</v>
      </c>
      <c r="HF1" s="179" t="s">
        <v>798</v>
      </c>
      <c r="HG1" s="179" t="s">
        <v>800</v>
      </c>
      <c r="HH1" s="179" t="s">
        <v>802</v>
      </c>
      <c r="HI1" s="176" t="s">
        <v>318</v>
      </c>
      <c r="HJ1" s="188" t="s">
        <v>319</v>
      </c>
      <c r="HK1" s="179" t="s">
        <v>320</v>
      </c>
      <c r="HL1" s="179" t="s">
        <v>804</v>
      </c>
      <c r="HM1" s="179" t="s">
        <v>806</v>
      </c>
      <c r="HN1" s="179" t="s">
        <v>808</v>
      </c>
      <c r="HO1" s="179" t="s">
        <v>810</v>
      </c>
      <c r="HP1" s="179" t="s">
        <v>321</v>
      </c>
      <c r="HQ1" s="179" t="s">
        <v>813</v>
      </c>
      <c r="HR1" s="179" t="s">
        <v>338</v>
      </c>
      <c r="HS1" s="179" t="s">
        <v>851</v>
      </c>
      <c r="HT1" s="179" t="s">
        <v>853</v>
      </c>
      <c r="HU1" s="179" t="s">
        <v>855</v>
      </c>
      <c r="HV1" s="188" t="s">
        <v>322</v>
      </c>
      <c r="HW1" s="179" t="s">
        <v>815</v>
      </c>
      <c r="HX1" s="179" t="s">
        <v>817</v>
      </c>
      <c r="HY1" s="179" t="s">
        <v>323</v>
      </c>
      <c r="HZ1" s="179" t="s">
        <v>820</v>
      </c>
      <c r="IA1" s="179" t="s">
        <v>822</v>
      </c>
      <c r="IB1" s="179" t="s">
        <v>823</v>
      </c>
      <c r="IC1" s="179" t="s">
        <v>825</v>
      </c>
      <c r="ID1" s="188" t="s">
        <v>324</v>
      </c>
      <c r="IE1" s="179" t="s">
        <v>827</v>
      </c>
      <c r="IF1" s="179" t="s">
        <v>829</v>
      </c>
      <c r="IG1" s="179" t="s">
        <v>831</v>
      </c>
      <c r="IH1" s="179" t="s">
        <v>325</v>
      </c>
      <c r="II1" s="179" t="s">
        <v>833</v>
      </c>
      <c r="IJ1" s="179" t="s">
        <v>835</v>
      </c>
      <c r="IK1" s="179" t="s">
        <v>326</v>
      </c>
      <c r="IL1" s="179" t="s">
        <v>837</v>
      </c>
      <c r="IM1" s="179" t="s">
        <v>839</v>
      </c>
      <c r="IN1" s="179" t="s">
        <v>327</v>
      </c>
      <c r="IO1" s="179" t="s">
        <v>841</v>
      </c>
      <c r="IP1" s="179" t="s">
        <v>843</v>
      </c>
      <c r="IQ1" s="179" t="s">
        <v>845</v>
      </c>
      <c r="IR1" s="179" t="s">
        <v>847</v>
      </c>
      <c r="IS1" s="179" t="s">
        <v>328</v>
      </c>
      <c r="IT1" s="179" t="s">
        <v>849</v>
      </c>
      <c r="IU1" s="188" t="s">
        <v>329</v>
      </c>
      <c r="IV1" s="179" t="s">
        <v>857</v>
      </c>
      <c r="IW1" s="179" t="s">
        <v>859</v>
      </c>
      <c r="IX1" s="179" t="s">
        <v>330</v>
      </c>
      <c r="IY1" s="179" t="s">
        <v>861</v>
      </c>
      <c r="IZ1" s="179" t="s">
        <v>863</v>
      </c>
      <c r="JA1" s="179" t="s">
        <v>865</v>
      </c>
      <c r="JB1" s="188" t="s">
        <v>331</v>
      </c>
      <c r="JC1" s="179" t="s">
        <v>867</v>
      </c>
      <c r="JD1" s="179" t="s">
        <v>332</v>
      </c>
      <c r="JE1" s="179" t="s">
        <v>870</v>
      </c>
      <c r="JF1" s="179" t="s">
        <v>872</v>
      </c>
      <c r="JG1" s="179" t="s">
        <v>874</v>
      </c>
      <c r="JH1" s="179" t="s">
        <v>876</v>
      </c>
      <c r="JI1" s="179" t="s">
        <v>878</v>
      </c>
      <c r="JJ1" s="179" t="s">
        <v>880</v>
      </c>
      <c r="JK1" s="179" t="s">
        <v>333</v>
      </c>
      <c r="JL1" s="179" t="s">
        <v>883</v>
      </c>
      <c r="JM1" s="179" t="s">
        <v>885</v>
      </c>
      <c r="JN1" s="179" t="s">
        <v>887</v>
      </c>
      <c r="JO1" s="179" t="s">
        <v>889</v>
      </c>
      <c r="JP1" s="179" t="s">
        <v>891</v>
      </c>
      <c r="JQ1" s="179" t="s">
        <v>893</v>
      </c>
      <c r="JR1" s="179" t="s">
        <v>895</v>
      </c>
      <c r="JS1" s="179" t="s">
        <v>897</v>
      </c>
      <c r="JT1" s="179" t="s">
        <v>334</v>
      </c>
      <c r="JU1" s="179" t="s">
        <v>900</v>
      </c>
      <c r="JV1" s="179" t="s">
        <v>902</v>
      </c>
      <c r="JW1" s="179" t="s">
        <v>904</v>
      </c>
      <c r="JX1" s="179" t="s">
        <v>906</v>
      </c>
      <c r="JY1" s="179" t="s">
        <v>907</v>
      </c>
      <c r="JZ1" s="179" t="s">
        <v>909</v>
      </c>
      <c r="KA1" s="179" t="s">
        <v>911</v>
      </c>
      <c r="KB1" s="179" t="s">
        <v>913</v>
      </c>
      <c r="KC1" s="179" t="s">
        <v>915</v>
      </c>
      <c r="KD1" s="179" t="s">
        <v>917</v>
      </c>
      <c r="KE1" s="179" t="s">
        <v>919</v>
      </c>
      <c r="KF1" s="179" t="s">
        <v>921</v>
      </c>
      <c r="KG1" s="179" t="s">
        <v>923</v>
      </c>
      <c r="KH1" s="179" t="s">
        <v>925</v>
      </c>
      <c r="KI1" s="179" t="s">
        <v>927</v>
      </c>
      <c r="KJ1" s="179" t="s">
        <v>929</v>
      </c>
      <c r="KK1" s="179" t="s">
        <v>931</v>
      </c>
      <c r="KL1" s="179" t="s">
        <v>933</v>
      </c>
      <c r="KM1" s="179" t="s">
        <v>935</v>
      </c>
      <c r="KN1" s="179" t="s">
        <v>937</v>
      </c>
      <c r="KO1" s="179" t="s">
        <v>939</v>
      </c>
      <c r="KP1" s="179" t="s">
        <v>941</v>
      </c>
      <c r="KQ1" s="179" t="s">
        <v>943</v>
      </c>
      <c r="KR1" s="179" t="s">
        <v>945</v>
      </c>
      <c r="KS1" s="179" t="s">
        <v>947</v>
      </c>
      <c r="KT1" s="179" t="s">
        <v>949</v>
      </c>
      <c r="KU1" s="188" t="s">
        <v>335</v>
      </c>
      <c r="KV1" s="179" t="s">
        <v>951</v>
      </c>
      <c r="KW1" s="179" t="s">
        <v>336</v>
      </c>
      <c r="KX1" s="179" t="s">
        <v>954</v>
      </c>
      <c r="KY1" s="179" t="s">
        <v>956</v>
      </c>
      <c r="KZ1" s="179" t="s">
        <v>958</v>
      </c>
      <c r="LA1" s="179" t="s">
        <v>960</v>
      </c>
      <c r="LB1" s="179" t="s">
        <v>337</v>
      </c>
      <c r="LC1" s="179" t="s">
        <v>963</v>
      </c>
      <c r="LD1" s="179" t="s">
        <v>965</v>
      </c>
      <c r="LE1" s="179" t="s">
        <v>967</v>
      </c>
      <c r="LF1" s="179" t="s">
        <v>969</v>
      </c>
      <c r="LG1" s="179" t="s">
        <v>971</v>
      </c>
      <c r="LH1" s="179" t="s">
        <v>973</v>
      </c>
      <c r="LI1" s="179" t="s">
        <v>975</v>
      </c>
      <c r="LJ1" s="176" t="s">
        <v>339</v>
      </c>
      <c r="LK1" s="188" t="s">
        <v>340</v>
      </c>
      <c r="LL1" s="179" t="s">
        <v>341</v>
      </c>
      <c r="LM1" s="179" t="s">
        <v>342</v>
      </c>
      <c r="LN1" s="188" t="s">
        <v>343</v>
      </c>
      <c r="LO1" s="179" t="s">
        <v>344</v>
      </c>
      <c r="LP1" s="179" t="s">
        <v>995</v>
      </c>
      <c r="LQ1" s="179" t="s">
        <v>997</v>
      </c>
      <c r="LR1" s="179" t="s">
        <v>998</v>
      </c>
      <c r="LS1" s="179" t="s">
        <v>1000</v>
      </c>
      <c r="LT1" s="179" t="s">
        <v>1001</v>
      </c>
      <c r="LU1" s="179" t="s">
        <v>1003</v>
      </c>
      <c r="LV1" s="179" t="s">
        <v>1005</v>
      </c>
      <c r="LW1" s="179" t="s">
        <v>1007</v>
      </c>
      <c r="LX1" s="179" t="s">
        <v>1009</v>
      </c>
      <c r="LY1" s="179" t="s">
        <v>345</v>
      </c>
      <c r="LZ1" s="179" t="s">
        <v>1012</v>
      </c>
      <c r="MA1" s="179" t="s">
        <v>1013</v>
      </c>
      <c r="MB1" s="179" t="s">
        <v>1015</v>
      </c>
      <c r="MC1" s="179" t="s">
        <v>346</v>
      </c>
      <c r="MD1" s="179" t="s">
        <v>1018</v>
      </c>
      <c r="ME1" s="179" t="s">
        <v>1019</v>
      </c>
      <c r="MF1" s="179" t="s">
        <v>1021</v>
      </c>
      <c r="MG1" s="179" t="s">
        <v>1023</v>
      </c>
      <c r="MH1" s="179" t="s">
        <v>347</v>
      </c>
      <c r="MI1" s="179" t="s">
        <v>1026</v>
      </c>
      <c r="MJ1" s="179" t="s">
        <v>1028</v>
      </c>
      <c r="MK1" s="179" t="s">
        <v>1030</v>
      </c>
      <c r="ML1" s="179" t="s">
        <v>1032</v>
      </c>
      <c r="MM1" s="179" t="s">
        <v>348</v>
      </c>
      <c r="MN1" s="179" t="s">
        <v>1035</v>
      </c>
      <c r="MO1" s="179" t="s">
        <v>1037</v>
      </c>
      <c r="MP1" s="179" t="s">
        <v>1039</v>
      </c>
      <c r="MQ1" s="179" t="s">
        <v>1041</v>
      </c>
      <c r="MR1" s="179" t="s">
        <v>1043</v>
      </c>
      <c r="MS1" s="179" t="s">
        <v>1045</v>
      </c>
      <c r="MT1" s="179" t="s">
        <v>1047</v>
      </c>
      <c r="MU1" s="179" t="s">
        <v>1049</v>
      </c>
      <c r="MV1" s="179" t="s">
        <v>1051</v>
      </c>
      <c r="MW1" s="179" t="s">
        <v>1053</v>
      </c>
      <c r="MX1" s="179" t="s">
        <v>1055</v>
      </c>
      <c r="MY1" s="179" t="s">
        <v>1056</v>
      </c>
      <c r="MZ1" s="188" t="s">
        <v>349</v>
      </c>
      <c r="NA1" s="179" t="s">
        <v>350</v>
      </c>
      <c r="NB1" s="179" t="s">
        <v>1058</v>
      </c>
      <c r="NC1" s="179" t="s">
        <v>1060</v>
      </c>
      <c r="ND1" s="179" t="s">
        <v>1062</v>
      </c>
      <c r="NE1" s="179" t="s">
        <v>1064</v>
      </c>
      <c r="NF1" s="188" t="s">
        <v>351</v>
      </c>
      <c r="NG1" s="179" t="s">
        <v>352</v>
      </c>
      <c r="NH1" s="179" t="s">
        <v>1065</v>
      </c>
      <c r="NI1" s="179" t="s">
        <v>353</v>
      </c>
      <c r="NJ1" s="179" t="s">
        <v>1067</v>
      </c>
      <c r="NK1" s="179" t="s">
        <v>1069</v>
      </c>
      <c r="NL1" s="179" t="s">
        <v>354</v>
      </c>
      <c r="NM1" s="179" t="s">
        <v>1071</v>
      </c>
      <c r="NN1" s="179" t="s">
        <v>1073</v>
      </c>
      <c r="NO1" s="176" t="s">
        <v>340</v>
      </c>
      <c r="NP1" s="188" t="s">
        <v>341</v>
      </c>
      <c r="NQ1" s="179" t="s">
        <v>355</v>
      </c>
      <c r="NR1" s="179" t="s">
        <v>977</v>
      </c>
      <c r="NS1" s="179" t="s">
        <v>979</v>
      </c>
      <c r="NT1" s="179" t="s">
        <v>981</v>
      </c>
      <c r="NU1" s="179" t="s">
        <v>983</v>
      </c>
      <c r="NV1" s="179" t="s">
        <v>356</v>
      </c>
      <c r="NW1" s="179" t="s">
        <v>985</v>
      </c>
      <c r="NX1" s="179" t="s">
        <v>357</v>
      </c>
      <c r="NY1" s="179" t="s">
        <v>987</v>
      </c>
      <c r="NZ1" s="188" t="s">
        <v>342</v>
      </c>
      <c r="OA1" s="179" t="s">
        <v>989</v>
      </c>
      <c r="OB1" s="179" t="s">
        <v>358</v>
      </c>
      <c r="OC1" s="176" t="s">
        <v>342</v>
      </c>
      <c r="OD1" s="188" t="s">
        <v>358</v>
      </c>
      <c r="OE1" s="179" t="s">
        <v>991</v>
      </c>
      <c r="OF1" s="179" t="s">
        <v>993</v>
      </c>
      <c r="OG1" s="179" t="s">
        <v>359</v>
      </c>
      <c r="OH1" s="176" t="s">
        <v>360</v>
      </c>
      <c r="OI1" s="188" t="s">
        <v>361</v>
      </c>
      <c r="OJ1" s="179" t="s">
        <v>362</v>
      </c>
      <c r="OK1" s="179" t="s">
        <v>1074</v>
      </c>
      <c r="OL1" s="179" t="s">
        <v>1076</v>
      </c>
      <c r="OM1" s="179" t="s">
        <v>363</v>
      </c>
      <c r="ON1" s="179" t="s">
        <v>373</v>
      </c>
      <c r="OO1" s="179" t="s">
        <v>1078</v>
      </c>
      <c r="OP1" s="179" t="s">
        <v>1080</v>
      </c>
      <c r="OQ1" s="179" t="s">
        <v>1082</v>
      </c>
      <c r="OR1" s="179" t="s">
        <v>1084</v>
      </c>
      <c r="OS1" s="179" t="s">
        <v>1086</v>
      </c>
      <c r="OT1" s="179" t="s">
        <v>1088</v>
      </c>
      <c r="OU1" s="179" t="s">
        <v>1090</v>
      </c>
      <c r="OV1" s="179" t="s">
        <v>1092</v>
      </c>
      <c r="OW1" s="179" t="s">
        <v>1094</v>
      </c>
      <c r="OX1" s="179" t="s">
        <v>1096</v>
      </c>
      <c r="OY1" s="179" t="s">
        <v>1098</v>
      </c>
      <c r="OZ1" s="179" t="s">
        <v>1100</v>
      </c>
      <c r="PA1" s="179" t="s">
        <v>1102</v>
      </c>
      <c r="PB1" s="179" t="s">
        <v>1104</v>
      </c>
      <c r="PC1" s="179" t="s">
        <v>1106</v>
      </c>
      <c r="PD1" s="179" t="s">
        <v>1108</v>
      </c>
      <c r="PE1" s="179" t="s">
        <v>1110</v>
      </c>
      <c r="PF1" s="179" t="s">
        <v>1112</v>
      </c>
      <c r="PG1" s="179" t="s">
        <v>1114</v>
      </c>
      <c r="PH1" s="179" t="s">
        <v>1116</v>
      </c>
      <c r="PI1" s="179" t="s">
        <v>1118</v>
      </c>
      <c r="PJ1" s="179" t="s">
        <v>1120</v>
      </c>
      <c r="PK1" s="179" t="s">
        <v>374</v>
      </c>
      <c r="PL1" s="179" t="s">
        <v>1123</v>
      </c>
      <c r="PM1" s="179" t="s">
        <v>1125</v>
      </c>
      <c r="PN1" s="179" t="s">
        <v>1126</v>
      </c>
      <c r="PO1" s="179" t="s">
        <v>1128</v>
      </c>
      <c r="PP1" s="179" t="s">
        <v>1130</v>
      </c>
      <c r="PQ1" s="179" t="s">
        <v>1132</v>
      </c>
      <c r="PR1" s="179" t="s">
        <v>1134</v>
      </c>
      <c r="PS1" s="179" t="s">
        <v>1136</v>
      </c>
      <c r="PT1" s="179" t="s">
        <v>1138</v>
      </c>
      <c r="PU1" s="179" t="s">
        <v>1140</v>
      </c>
      <c r="PV1" s="179" t="s">
        <v>1142</v>
      </c>
      <c r="PW1" s="179" t="s">
        <v>1144</v>
      </c>
      <c r="PX1" s="179" t="s">
        <v>1146</v>
      </c>
      <c r="PY1" s="179" t="s">
        <v>1148</v>
      </c>
      <c r="PZ1" s="179" t="s">
        <v>1150</v>
      </c>
      <c r="QA1" s="179" t="s">
        <v>1152</v>
      </c>
      <c r="QB1" s="179" t="s">
        <v>1154</v>
      </c>
      <c r="QC1" s="179" t="s">
        <v>1156</v>
      </c>
      <c r="QD1" s="179" t="s">
        <v>1158</v>
      </c>
      <c r="QE1" s="179" t="s">
        <v>1160</v>
      </c>
      <c r="QF1" s="179" t="s">
        <v>1162</v>
      </c>
      <c r="QG1" s="179" t="s">
        <v>1164</v>
      </c>
      <c r="QH1" s="179" t="s">
        <v>1166</v>
      </c>
      <c r="QI1" s="179" t="s">
        <v>1168</v>
      </c>
      <c r="QJ1" s="179" t="s">
        <v>1170</v>
      </c>
      <c r="QK1" s="179" t="s">
        <v>1172</v>
      </c>
      <c r="QL1" s="179" t="s">
        <v>364</v>
      </c>
      <c r="QM1" s="179" t="s">
        <v>1174</v>
      </c>
      <c r="QN1" s="179" t="s">
        <v>1176</v>
      </c>
      <c r="QO1" s="179" t="s">
        <v>1178</v>
      </c>
      <c r="QP1" s="179" t="s">
        <v>1180</v>
      </c>
      <c r="QQ1" s="179" t="s">
        <v>1182</v>
      </c>
      <c r="QR1" s="188" t="s">
        <v>365</v>
      </c>
      <c r="QS1" s="179" t="s">
        <v>366</v>
      </c>
      <c r="QT1" s="179" t="s">
        <v>1184</v>
      </c>
      <c r="QU1" s="179" t="s">
        <v>1186</v>
      </c>
      <c r="QV1" s="179" t="s">
        <v>1188</v>
      </c>
      <c r="QW1" s="179" t="s">
        <v>1190</v>
      </c>
      <c r="QX1" s="179" t="s">
        <v>1192</v>
      </c>
      <c r="QY1" s="179" t="s">
        <v>1194</v>
      </c>
      <c r="QZ1" s="188" t="s">
        <v>367</v>
      </c>
      <c r="RA1" s="179" t="s">
        <v>1196</v>
      </c>
      <c r="RB1" s="179" t="s">
        <v>368</v>
      </c>
      <c r="RC1" s="188" t="s">
        <v>369</v>
      </c>
      <c r="RD1" s="179" t="s">
        <v>370</v>
      </c>
      <c r="RE1" s="179" t="s">
        <v>1226</v>
      </c>
      <c r="RF1" s="179" t="s">
        <v>1228</v>
      </c>
      <c r="RG1" s="188" t="s">
        <v>371</v>
      </c>
      <c r="RH1" s="179" t="s">
        <v>372</v>
      </c>
      <c r="RI1" s="179" t="s">
        <v>1230</v>
      </c>
      <c r="RJ1" s="179" t="s">
        <v>1231</v>
      </c>
      <c r="RK1" s="179" t="s">
        <v>1232</v>
      </c>
      <c r="RL1" s="179" t="s">
        <v>1233</v>
      </c>
      <c r="RM1" s="179" t="s">
        <v>1235</v>
      </c>
      <c r="RN1" s="179" t="s">
        <v>1236</v>
      </c>
      <c r="RO1" s="179" t="s">
        <v>1238</v>
      </c>
      <c r="RP1" s="179" t="s">
        <v>1239</v>
      </c>
      <c r="RQ1" s="176" t="s">
        <v>367</v>
      </c>
      <c r="RR1" s="188" t="s">
        <v>368</v>
      </c>
      <c r="RS1" s="179" t="s">
        <v>375</v>
      </c>
      <c r="RT1" s="179" t="s">
        <v>1198</v>
      </c>
      <c r="RU1" s="179" t="s">
        <v>1200</v>
      </c>
      <c r="RV1" s="179" t="s">
        <v>1202</v>
      </c>
      <c r="RW1" s="179" t="s">
        <v>1204</v>
      </c>
      <c r="RX1" s="179" t="s">
        <v>1206</v>
      </c>
      <c r="RY1" s="179" t="s">
        <v>1208</v>
      </c>
      <c r="RZ1" s="179" t="s">
        <v>1210</v>
      </c>
      <c r="SA1" s="179" t="s">
        <v>1212</v>
      </c>
      <c r="SB1" s="179" t="s">
        <v>1214</v>
      </c>
      <c r="SC1" s="179" t="s">
        <v>1216</v>
      </c>
      <c r="SD1" s="179" t="s">
        <v>1218</v>
      </c>
      <c r="SE1" s="179" t="s">
        <v>1220</v>
      </c>
      <c r="SF1" s="179" t="s">
        <v>1222</v>
      </c>
      <c r="SG1" s="179" t="s">
        <v>1224</v>
      </c>
      <c r="SH1" s="176" t="s">
        <v>376</v>
      </c>
      <c r="SI1" s="188" t="s">
        <v>377</v>
      </c>
      <c r="SJ1" s="179" t="s">
        <v>378</v>
      </c>
      <c r="SK1" s="179" t="s">
        <v>1241</v>
      </c>
      <c r="SL1" s="179" t="s">
        <v>1243</v>
      </c>
      <c r="SM1" s="179" t="s">
        <v>379</v>
      </c>
      <c r="SN1" s="179" t="s">
        <v>1245</v>
      </c>
      <c r="SO1" s="179" t="s">
        <v>1247</v>
      </c>
      <c r="SP1" s="179" t="s">
        <v>1249</v>
      </c>
      <c r="SQ1" s="179" t="s">
        <v>1251</v>
      </c>
      <c r="SR1" s="188" t="s">
        <v>380</v>
      </c>
      <c r="SS1" s="179" t="s">
        <v>381</v>
      </c>
      <c r="ST1" s="179" t="s">
        <v>1253</v>
      </c>
      <c r="SU1" s="179" t="s">
        <v>1255</v>
      </c>
      <c r="SV1" s="179" t="s">
        <v>1257</v>
      </c>
      <c r="SW1" s="179" t="s">
        <v>1259</v>
      </c>
      <c r="SX1" s="179" t="s">
        <v>1261</v>
      </c>
      <c r="SY1" s="179" t="s">
        <v>1263</v>
      </c>
      <c r="SZ1" s="179" t="s">
        <v>1265</v>
      </c>
      <c r="TA1" s="179" t="s">
        <v>1267</v>
      </c>
      <c r="TB1" s="179" t="s">
        <v>1269</v>
      </c>
      <c r="TC1" s="179" t="s">
        <v>1271</v>
      </c>
      <c r="TD1" s="179" t="s">
        <v>1273</v>
      </c>
      <c r="TE1" s="179" t="s">
        <v>1275</v>
      </c>
      <c r="TF1" s="179" t="s">
        <v>1277</v>
      </c>
      <c r="TG1" s="179" t="s">
        <v>1279</v>
      </c>
      <c r="TH1" s="179" t="s">
        <v>1281</v>
      </c>
      <c r="TI1" s="176" t="s">
        <v>382</v>
      </c>
      <c r="TJ1" s="188" t="s">
        <v>383</v>
      </c>
      <c r="TK1" s="179" t="s">
        <v>384</v>
      </c>
      <c r="TL1" s="179" t="s">
        <v>1283</v>
      </c>
      <c r="TM1" s="179" t="s">
        <v>1285</v>
      </c>
      <c r="TN1" s="179" t="s">
        <v>1287</v>
      </c>
      <c r="TO1" s="179" t="s">
        <v>1289</v>
      </c>
      <c r="TP1" s="179" t="s">
        <v>1291</v>
      </c>
      <c r="TQ1" s="179" t="s">
        <v>385</v>
      </c>
      <c r="TR1" s="179" t="s">
        <v>1293</v>
      </c>
      <c r="TS1" s="179" t="s">
        <v>1295</v>
      </c>
      <c r="TT1" s="179" t="s">
        <v>1297</v>
      </c>
      <c r="TU1" s="179" t="s">
        <v>1299</v>
      </c>
      <c r="TV1" s="179" t="s">
        <v>1301</v>
      </c>
      <c r="TW1" s="179" t="s">
        <v>1303</v>
      </c>
      <c r="TX1" s="188" t="s">
        <v>386</v>
      </c>
      <c r="TY1" s="179" t="s">
        <v>387</v>
      </c>
      <c r="TZ1" s="179" t="s">
        <v>388</v>
      </c>
      <c r="UA1" s="179" t="s">
        <v>1305</v>
      </c>
      <c r="UB1" s="179" t="s">
        <v>1307</v>
      </c>
      <c r="UC1" s="179" t="s">
        <v>1308</v>
      </c>
      <c r="UD1" s="179" t="s">
        <v>1310</v>
      </c>
      <c r="UE1" s="179" t="s">
        <v>1312</v>
      </c>
      <c r="UF1" s="179" t="s">
        <v>1314</v>
      </c>
      <c r="UG1" s="179" t="s">
        <v>1316</v>
      </c>
      <c r="UH1" s="179" t="s">
        <v>1318</v>
      </c>
      <c r="UI1" s="179" t="s">
        <v>1320</v>
      </c>
      <c r="UJ1" s="179" t="s">
        <v>1322</v>
      </c>
      <c r="UK1" s="179" t="s">
        <v>1324</v>
      </c>
      <c r="UL1" s="179" t="s">
        <v>1326</v>
      </c>
      <c r="UM1" s="179" t="s">
        <v>1328</v>
      </c>
      <c r="UN1" s="179" t="s">
        <v>1330</v>
      </c>
      <c r="UO1" s="179" t="s">
        <v>1332</v>
      </c>
      <c r="UP1" s="179" t="s">
        <v>1334</v>
      </c>
      <c r="UQ1" s="176" t="s">
        <v>1336</v>
      </c>
      <c r="UR1" s="179" t="s">
        <v>1338</v>
      </c>
      <c r="US1" s="179" t="s">
        <v>1340</v>
      </c>
      <c r="UT1" s="179" t="s">
        <v>1342</v>
      </c>
      <c r="UU1" s="179" t="s">
        <v>1344</v>
      </c>
      <c r="UV1" s="179" t="s">
        <v>1346</v>
      </c>
      <c r="UW1" s="182"/>
    </row>
    <row r="2" spans="1:569" s="119" customFormat="1" ht="14.45" hidden="1" x14ac:dyDescent="0.3">
      <c r="K2" s="157"/>
      <c r="Z2" s="119" t="s">
        <v>137</v>
      </c>
      <c r="AA2" s="119" t="s">
        <v>138</v>
      </c>
    </row>
    <row r="3" spans="1:569" ht="14.45" x14ac:dyDescent="0.3">
      <c r="B3" s="85"/>
      <c r="C3" s="86"/>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6"/>
    </row>
    <row r="4" spans="1:569" ht="14.45" x14ac:dyDescent="0.3">
      <c r="B4" s="85"/>
      <c r="C4" s="86"/>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6"/>
    </row>
    <row r="5" spans="1:569" ht="14.45" x14ac:dyDescent="0.3">
      <c r="B5" s="85"/>
      <c r="C5" s="86"/>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6"/>
    </row>
    <row r="6" spans="1:569" ht="14.45" x14ac:dyDescent="0.3">
      <c r="B6" s="85"/>
      <c r="C6" s="86" t="s">
        <v>256</v>
      </c>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6"/>
    </row>
    <row r="7" spans="1:569" ht="14.45" x14ac:dyDescent="0.3">
      <c r="B7" s="82"/>
      <c r="C7" s="86" t="s">
        <v>87</v>
      </c>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6"/>
    </row>
    <row r="8" spans="1:569" ht="14.45" x14ac:dyDescent="0.3">
      <c r="B8" s="88"/>
      <c r="C8" s="86" t="s">
        <v>255</v>
      </c>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6"/>
    </row>
    <row r="9" spans="1:569" ht="14.45" x14ac:dyDescent="0.3">
      <c r="B9" s="82"/>
      <c r="C9" s="86" t="s">
        <v>88</v>
      </c>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6"/>
    </row>
    <row r="10" spans="1:569" ht="29.45" thickBot="1" x14ac:dyDescent="0.35">
      <c r="K10" s="212"/>
      <c r="L10" s="212"/>
      <c r="M10" s="212"/>
      <c r="N10" s="213" t="s">
        <v>403</v>
      </c>
      <c r="O10" s="212"/>
      <c r="P10" s="212"/>
      <c r="Q10" s="212"/>
      <c r="R10" s="212"/>
      <c r="S10" s="212"/>
      <c r="T10" s="212"/>
      <c r="U10" s="212"/>
      <c r="V10" s="212"/>
      <c r="W10" s="212"/>
      <c r="X10" s="212"/>
      <c r="Y10" s="212"/>
    </row>
    <row r="11" spans="1:569" ht="79.5" thickBot="1" x14ac:dyDescent="0.3">
      <c r="B11" s="307" t="s">
        <v>141</v>
      </c>
      <c r="C11" s="191" t="s">
        <v>140</v>
      </c>
      <c r="D11" s="192" t="s">
        <v>137</v>
      </c>
      <c r="E11" s="192" t="s">
        <v>1467</v>
      </c>
      <c r="F11" s="192" t="s">
        <v>257</v>
      </c>
      <c r="G11" s="192" t="s">
        <v>471</v>
      </c>
      <c r="H11" s="192" t="s">
        <v>473</v>
      </c>
      <c r="I11" s="211" t="s">
        <v>474</v>
      </c>
      <c r="J11" s="192" t="s">
        <v>472</v>
      </c>
      <c r="K11" s="346" t="s">
        <v>1376</v>
      </c>
      <c r="L11" s="346" t="s">
        <v>1378</v>
      </c>
      <c r="M11" s="346" t="s">
        <v>482</v>
      </c>
      <c r="N11" s="346" t="s">
        <v>1377</v>
      </c>
      <c r="O11" s="346" t="s">
        <v>1379</v>
      </c>
      <c r="P11" s="346" t="s">
        <v>483</v>
      </c>
      <c r="Q11" s="346" t="s">
        <v>1380</v>
      </c>
      <c r="R11" s="346" t="s">
        <v>1381</v>
      </c>
      <c r="S11" s="346" t="s">
        <v>1382</v>
      </c>
      <c r="T11" s="346" t="s">
        <v>1468</v>
      </c>
      <c r="U11" s="346" t="s">
        <v>1383</v>
      </c>
      <c r="V11" s="346" t="s">
        <v>1384</v>
      </c>
      <c r="W11" s="346" t="s">
        <v>1385</v>
      </c>
      <c r="X11" s="346" t="s">
        <v>1386</v>
      </c>
      <c r="Y11" s="346" t="s">
        <v>1387</v>
      </c>
      <c r="Z11" s="345" t="s">
        <v>404</v>
      </c>
      <c r="AA11" s="211" t="s">
        <v>422</v>
      </c>
      <c r="AB11" s="211" t="s">
        <v>405</v>
      </c>
      <c r="AC11" s="211" t="s">
        <v>419</v>
      </c>
      <c r="AD11" s="211" t="s">
        <v>406</v>
      </c>
      <c r="AE11" s="211" t="s">
        <v>407</v>
      </c>
      <c r="AF11" s="211" t="s">
        <v>408</v>
      </c>
      <c r="AG11" s="211" t="s">
        <v>418</v>
      </c>
      <c r="AH11" s="211" t="s">
        <v>409</v>
      </c>
      <c r="AI11" s="211" t="s">
        <v>410</v>
      </c>
      <c r="AJ11" s="211" t="s">
        <v>411</v>
      </c>
      <c r="AK11" s="211" t="s">
        <v>417</v>
      </c>
      <c r="AL11" s="211" t="s">
        <v>412</v>
      </c>
      <c r="AM11" s="211" t="s">
        <v>413</v>
      </c>
      <c r="AN11" s="211" t="s">
        <v>414</v>
      </c>
      <c r="AO11" s="211" t="s">
        <v>416</v>
      </c>
      <c r="AP11" s="211" t="s">
        <v>415</v>
      </c>
    </row>
    <row r="12" spans="1:569" ht="14.45" x14ac:dyDescent="0.3">
      <c r="B12" s="185" t="s">
        <v>260</v>
      </c>
      <c r="C12" s="186" t="s">
        <v>142</v>
      </c>
      <c r="D12" s="187">
        <f>D13+D47+D83+D89+D96</f>
        <v>0</v>
      </c>
      <c r="E12" s="187">
        <f>E13+E47+E83+E89+E96</f>
        <v>0</v>
      </c>
      <c r="F12" s="187">
        <f t="shared" ref="F12:F106" si="0">D12+E12</f>
        <v>0</v>
      </c>
      <c r="G12" s="187">
        <f>G13+G47+G83+G89+G96</f>
        <v>0</v>
      </c>
      <c r="H12" s="187">
        <f>F12-G12</f>
        <v>0</v>
      </c>
      <c r="I12" s="187">
        <f>I13+I47+I83+I89+I96</f>
        <v>0</v>
      </c>
      <c r="J12" s="187">
        <f>F12-I12</f>
        <v>0</v>
      </c>
      <c r="K12" s="187">
        <f t="shared" ref="K12:AB12" si="1">K13+K47+K83+K89+K96</f>
        <v>0</v>
      </c>
      <c r="L12" s="187">
        <f t="shared" si="1"/>
        <v>0</v>
      </c>
      <c r="M12" s="187">
        <f t="shared" si="1"/>
        <v>0</v>
      </c>
      <c r="N12" s="187">
        <f t="shared" si="1"/>
        <v>0</v>
      </c>
      <c r="O12" s="187">
        <f t="shared" si="1"/>
        <v>0</v>
      </c>
      <c r="P12" s="187">
        <f t="shared" si="1"/>
        <v>0</v>
      </c>
      <c r="Q12" s="187">
        <f t="shared" si="1"/>
        <v>0</v>
      </c>
      <c r="R12" s="187">
        <f t="shared" si="1"/>
        <v>0</v>
      </c>
      <c r="S12" s="187">
        <f t="shared" si="1"/>
        <v>0</v>
      </c>
      <c r="T12" s="187">
        <f t="shared" ref="T12" si="2">T13+T47+T83+T89+T96</f>
        <v>0</v>
      </c>
      <c r="U12" s="187">
        <f t="shared" si="1"/>
        <v>0</v>
      </c>
      <c r="V12" s="187">
        <f t="shared" si="1"/>
        <v>0</v>
      </c>
      <c r="W12" s="187">
        <f t="shared" si="1"/>
        <v>0</v>
      </c>
      <c r="X12" s="187">
        <f t="shared" si="1"/>
        <v>0</v>
      </c>
      <c r="Y12" s="187">
        <f t="shared" si="1"/>
        <v>0</v>
      </c>
      <c r="Z12" s="187">
        <f t="shared" si="1"/>
        <v>0</v>
      </c>
      <c r="AA12" s="187">
        <f t="shared" si="1"/>
        <v>0</v>
      </c>
      <c r="AB12" s="187">
        <f t="shared" si="1"/>
        <v>0</v>
      </c>
      <c r="AC12" s="187">
        <f>Z12+AA12+AB12</f>
        <v>0</v>
      </c>
      <c r="AD12" s="187">
        <f>AD13+AD47+AD83+AD89+AD96</f>
        <v>0</v>
      </c>
      <c r="AE12" s="187">
        <f>AE13+AE47+AE83+AE89+AE96</f>
        <v>0</v>
      </c>
      <c r="AF12" s="187">
        <f>AF13+AF47+AF83+AF89+AF96</f>
        <v>0</v>
      </c>
      <c r="AG12" s="187">
        <f>AD12+AE12+AF12</f>
        <v>0</v>
      </c>
      <c r="AH12" s="187">
        <f>AH13+AH47+AH83+AH89+AH96</f>
        <v>0</v>
      </c>
      <c r="AI12" s="187">
        <f>AI13+AI47+AI83+AI89+AI96</f>
        <v>0</v>
      </c>
      <c r="AJ12" s="187">
        <f>AJ13+AJ47+AJ83+AJ89+AJ96</f>
        <v>0</v>
      </c>
      <c r="AK12" s="187">
        <f>AH12+AI12+AJ12</f>
        <v>0</v>
      </c>
      <c r="AL12" s="187">
        <f>AL13+AL47+AL83+AL89+AL96</f>
        <v>0</v>
      </c>
      <c r="AM12" s="187">
        <f>AM13+AM47+AM83+AM89+AM96</f>
        <v>0</v>
      </c>
      <c r="AN12" s="187">
        <f>AN13+AN47+AN83+AN89+AN96</f>
        <v>0</v>
      </c>
      <c r="AO12" s="187">
        <f>AL12+AM12+AN12</f>
        <v>0</v>
      </c>
      <c r="AP12" s="187">
        <f>AC12+AG12+AK12+AO12</f>
        <v>0</v>
      </c>
    </row>
    <row r="13" spans="1:569" ht="14.45" x14ac:dyDescent="0.3">
      <c r="B13" s="188" t="s">
        <v>261</v>
      </c>
      <c r="C13" s="189" t="s">
        <v>143</v>
      </c>
      <c r="D13" s="190">
        <f>SUM(D14:D46)</f>
        <v>0</v>
      </c>
      <c r="E13" s="190">
        <f>SUM(E14:E46)</f>
        <v>0</v>
      </c>
      <c r="F13" s="190">
        <f t="shared" si="0"/>
        <v>0</v>
      </c>
      <c r="G13" s="190">
        <f>SUM(G14:G46)</f>
        <v>0</v>
      </c>
      <c r="H13" s="190">
        <f t="shared" ref="H13:H220" si="3">F13-G13</f>
        <v>0</v>
      </c>
      <c r="I13" s="190">
        <f>SUM(I14:I46)</f>
        <v>0</v>
      </c>
      <c r="J13" s="190">
        <f t="shared" ref="J13:J220" si="4">F13-I13</f>
        <v>0</v>
      </c>
      <c r="K13" s="190">
        <f t="shared" ref="K13:AB13" si="5">SUM(K14:K46)</f>
        <v>0</v>
      </c>
      <c r="L13" s="190">
        <f t="shared" si="5"/>
        <v>0</v>
      </c>
      <c r="M13" s="190">
        <f t="shared" si="5"/>
        <v>0</v>
      </c>
      <c r="N13" s="190">
        <f t="shared" si="5"/>
        <v>0</v>
      </c>
      <c r="O13" s="190">
        <f t="shared" si="5"/>
        <v>0</v>
      </c>
      <c r="P13" s="190">
        <f t="shared" si="5"/>
        <v>0</v>
      </c>
      <c r="Q13" s="190">
        <f t="shared" si="5"/>
        <v>0</v>
      </c>
      <c r="R13" s="190">
        <f t="shared" si="5"/>
        <v>0</v>
      </c>
      <c r="S13" s="190">
        <f t="shared" si="5"/>
        <v>0</v>
      </c>
      <c r="T13" s="190">
        <f t="shared" ref="T13" si="6">SUM(T14:T46)</f>
        <v>0</v>
      </c>
      <c r="U13" s="190">
        <f t="shared" si="5"/>
        <v>0</v>
      </c>
      <c r="V13" s="190">
        <f t="shared" si="5"/>
        <v>0</v>
      </c>
      <c r="W13" s="190">
        <f t="shared" si="5"/>
        <v>0</v>
      </c>
      <c r="X13" s="190">
        <f t="shared" si="5"/>
        <v>0</v>
      </c>
      <c r="Y13" s="190">
        <f t="shared" si="5"/>
        <v>0</v>
      </c>
      <c r="Z13" s="190">
        <f t="shared" si="5"/>
        <v>0</v>
      </c>
      <c r="AA13" s="190">
        <f t="shared" si="5"/>
        <v>0</v>
      </c>
      <c r="AB13" s="190">
        <f t="shared" si="5"/>
        <v>0</v>
      </c>
      <c r="AC13" s="190">
        <f t="shared" ref="AC13:AC220" si="7">Z13+AA13+AB13</f>
        <v>0</v>
      </c>
      <c r="AD13" s="190">
        <f>SUM(AD14:AD46)</f>
        <v>0</v>
      </c>
      <c r="AE13" s="190">
        <f>SUM(AE14:AE46)</f>
        <v>0</v>
      </c>
      <c r="AF13" s="190">
        <f>SUM(AF14:AF46)</f>
        <v>0</v>
      </c>
      <c r="AG13" s="190">
        <f t="shared" ref="AG13:AG220" si="8">AD13+AE13+AF13</f>
        <v>0</v>
      </c>
      <c r="AH13" s="190">
        <f>SUM(AH14:AH46)</f>
        <v>0</v>
      </c>
      <c r="AI13" s="190">
        <f>SUM(AI14:AI46)</f>
        <v>0</v>
      </c>
      <c r="AJ13" s="190">
        <f>SUM(AJ14:AJ46)</f>
        <v>0</v>
      </c>
      <c r="AK13" s="190">
        <f t="shared" ref="AK13:AK220" si="9">AH13+AI13+AJ13</f>
        <v>0</v>
      </c>
      <c r="AL13" s="190">
        <f>SUM(AL14:AL46)</f>
        <v>0</v>
      </c>
      <c r="AM13" s="190">
        <f>SUM(AM14:AM46)</f>
        <v>0</v>
      </c>
      <c r="AN13" s="190">
        <f>SUM(AN14:AN46)</f>
        <v>0</v>
      </c>
      <c r="AO13" s="190">
        <f t="shared" ref="AO13:AO220" si="10">AL13+AM13+AN13</f>
        <v>0</v>
      </c>
      <c r="AP13" s="190">
        <f t="shared" ref="AP13:AP220" si="11">AC13+AG13+AK13+AO13</f>
        <v>0</v>
      </c>
    </row>
    <row r="14" spans="1:569" ht="14.45" x14ac:dyDescent="0.3">
      <c r="B14" s="179" t="s">
        <v>262</v>
      </c>
      <c r="C14" s="180" t="s">
        <v>144</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3"/>
        <v>0</v>
      </c>
      <c r="I14" s="181"/>
      <c r="J14" s="181">
        <f t="shared" si="4"/>
        <v>0</v>
      </c>
      <c r="K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1">
        <f t="shared" si="7"/>
        <v>0</v>
      </c>
      <c r="AD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1">
        <f t="shared" si="8"/>
        <v>0</v>
      </c>
      <c r="AH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1">
        <f t="shared" si="9"/>
        <v>0</v>
      </c>
      <c r="AL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1">
        <f t="shared" si="10"/>
        <v>0</v>
      </c>
      <c r="AP14" s="181">
        <f t="shared" si="11"/>
        <v>0</v>
      </c>
    </row>
    <row r="15" spans="1:569" ht="14.45" x14ac:dyDescent="0.3">
      <c r="B15" s="179" t="s">
        <v>508</v>
      </c>
      <c r="C15" s="180" t="s">
        <v>509</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1">
        <f t="shared" si="0"/>
        <v>0</v>
      </c>
      <c r="G15" s="181"/>
      <c r="H15" s="181">
        <f t="shared" si="3"/>
        <v>0</v>
      </c>
      <c r="I15" s="181"/>
      <c r="J15" s="181">
        <f t="shared" si="4"/>
        <v>0</v>
      </c>
      <c r="K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1">
        <f t="shared" si="7"/>
        <v>0</v>
      </c>
      <c r="AD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1">
        <f t="shared" si="8"/>
        <v>0</v>
      </c>
      <c r="AH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1">
        <f t="shared" si="9"/>
        <v>0</v>
      </c>
      <c r="AL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1">
        <f t="shared" si="10"/>
        <v>0</v>
      </c>
      <c r="AP15" s="181">
        <f t="shared" si="11"/>
        <v>0</v>
      </c>
    </row>
    <row r="16" spans="1:569" ht="14.45" x14ac:dyDescent="0.3">
      <c r="B16" s="179" t="s">
        <v>510</v>
      </c>
      <c r="C16" s="180" t="s">
        <v>511</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1">
        <f t="shared" si="0"/>
        <v>0</v>
      </c>
      <c r="G16" s="181"/>
      <c r="H16" s="181">
        <f t="shared" si="3"/>
        <v>0</v>
      </c>
      <c r="I16" s="181"/>
      <c r="J16" s="181">
        <f t="shared" si="4"/>
        <v>0</v>
      </c>
      <c r="K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1">
        <f t="shared" si="7"/>
        <v>0</v>
      </c>
      <c r="AD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1">
        <f t="shared" si="8"/>
        <v>0</v>
      </c>
      <c r="AH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1">
        <f t="shared" si="9"/>
        <v>0</v>
      </c>
      <c r="AL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1">
        <f t="shared" si="10"/>
        <v>0</v>
      </c>
      <c r="AP16" s="181">
        <f t="shared" si="11"/>
        <v>0</v>
      </c>
    </row>
    <row r="17" spans="2:42" ht="14.45" x14ac:dyDescent="0.3">
      <c r="B17" s="179" t="s">
        <v>512</v>
      </c>
      <c r="C17" s="180" t="s">
        <v>513</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1">
        <f t="shared" si="0"/>
        <v>0</v>
      </c>
      <c r="G17" s="181"/>
      <c r="H17" s="181">
        <f t="shared" si="3"/>
        <v>0</v>
      </c>
      <c r="I17" s="181"/>
      <c r="J17" s="181">
        <f t="shared" si="4"/>
        <v>0</v>
      </c>
      <c r="K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1">
        <f t="shared" si="7"/>
        <v>0</v>
      </c>
      <c r="AD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1">
        <f t="shared" si="8"/>
        <v>0</v>
      </c>
      <c r="AH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1">
        <f t="shared" si="9"/>
        <v>0</v>
      </c>
      <c r="AL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1">
        <f t="shared" si="10"/>
        <v>0</v>
      </c>
      <c r="AP17" s="181">
        <f t="shared" si="11"/>
        <v>0</v>
      </c>
    </row>
    <row r="18" spans="2:42" ht="14.45" x14ac:dyDescent="0.3">
      <c r="B18" s="179" t="s">
        <v>514</v>
      </c>
      <c r="C18" s="180" t="s">
        <v>515</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3"/>
        <v>0</v>
      </c>
      <c r="I18" s="181"/>
      <c r="J18" s="181">
        <f t="shared" si="4"/>
        <v>0</v>
      </c>
      <c r="K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1">
        <f t="shared" si="7"/>
        <v>0</v>
      </c>
      <c r="AD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1">
        <f t="shared" si="8"/>
        <v>0</v>
      </c>
      <c r="AH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1">
        <f t="shared" si="9"/>
        <v>0</v>
      </c>
      <c r="AL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1">
        <f t="shared" si="10"/>
        <v>0</v>
      </c>
      <c r="AP18" s="181">
        <f t="shared" si="11"/>
        <v>0</v>
      </c>
    </row>
    <row r="19" spans="2:42" ht="14.45" x14ac:dyDescent="0.3">
      <c r="B19" s="179" t="s">
        <v>516</v>
      </c>
      <c r="C19" s="180" t="s">
        <v>517</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3"/>
        <v>0</v>
      </c>
      <c r="I19" s="181"/>
      <c r="J19" s="181">
        <f t="shared" si="4"/>
        <v>0</v>
      </c>
      <c r="K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1">
        <f t="shared" si="7"/>
        <v>0</v>
      </c>
      <c r="AD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1">
        <f t="shared" si="8"/>
        <v>0</v>
      </c>
      <c r="AH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1">
        <f t="shared" si="9"/>
        <v>0</v>
      </c>
      <c r="AL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1">
        <f t="shared" si="10"/>
        <v>0</v>
      </c>
      <c r="AP19" s="181">
        <f t="shared" si="11"/>
        <v>0</v>
      </c>
    </row>
    <row r="20" spans="2:42" ht="14.45" x14ac:dyDescent="0.3">
      <c r="B20" s="179" t="s">
        <v>518</v>
      </c>
      <c r="C20" s="180" t="s">
        <v>519</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3"/>
        <v>0</v>
      </c>
      <c r="I20" s="181"/>
      <c r="J20" s="181">
        <f t="shared" si="4"/>
        <v>0</v>
      </c>
      <c r="K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1">
        <f t="shared" si="7"/>
        <v>0</v>
      </c>
      <c r="AD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1">
        <f t="shared" si="8"/>
        <v>0</v>
      </c>
      <c r="AH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1">
        <f t="shared" si="9"/>
        <v>0</v>
      </c>
      <c r="AL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1">
        <f t="shared" si="10"/>
        <v>0</v>
      </c>
      <c r="AP20" s="181">
        <f t="shared" si="11"/>
        <v>0</v>
      </c>
    </row>
    <row r="21" spans="2:42" x14ac:dyDescent="0.25">
      <c r="B21" s="179" t="s">
        <v>263</v>
      </c>
      <c r="C21" s="180" t="s">
        <v>145</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ref="F21:F46" si="12">D21+E21</f>
        <v>0</v>
      </c>
      <c r="G21" s="181"/>
      <c r="H21" s="181">
        <f t="shared" ref="H21:H46" si="13">F21-G21</f>
        <v>0</v>
      </c>
      <c r="I21" s="181"/>
      <c r="J21" s="181">
        <f t="shared" ref="J21:J46" si="14">F21-I21</f>
        <v>0</v>
      </c>
      <c r="K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1">
        <f t="shared" ref="AC21:AC47" si="15">Z21+AA21+AB21</f>
        <v>0</v>
      </c>
      <c r="AD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1">
        <f t="shared" ref="AG21:AG46" si="16">AD21+AE21+AF21</f>
        <v>0</v>
      </c>
      <c r="AH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1">
        <f t="shared" ref="AK21:AK46" si="17">AH21+AI21+AJ21</f>
        <v>0</v>
      </c>
      <c r="AL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1">
        <f t="shared" ref="AO21:AO46" si="18">AL21+AM21+AN21</f>
        <v>0</v>
      </c>
      <c r="AP21" s="181">
        <f t="shared" ref="AP21:AP46" si="19">AC21+AG21+AK21+AO21</f>
        <v>0</v>
      </c>
    </row>
    <row r="22" spans="2:42" ht="14.45" x14ac:dyDescent="0.3">
      <c r="B22" s="179" t="s">
        <v>521</v>
      </c>
      <c r="C22" s="180" t="s">
        <v>520</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ref="F22" si="20">D22+E22</f>
        <v>0</v>
      </c>
      <c r="G22" s="181"/>
      <c r="H22" s="181">
        <f t="shared" ref="H22" si="21">F22-G22</f>
        <v>0</v>
      </c>
      <c r="I22" s="181"/>
      <c r="J22" s="181">
        <f t="shared" ref="J22" si="22">F22-I22</f>
        <v>0</v>
      </c>
      <c r="K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1">
        <f t="shared" ref="AC22" si="23">Z22+AA22+AB22</f>
        <v>0</v>
      </c>
      <c r="AD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1">
        <f t="shared" ref="AG22" si="24">AD22+AE22+AF22</f>
        <v>0</v>
      </c>
      <c r="AH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1">
        <f t="shared" ref="AK22" si="25">AH22+AI22+AJ22</f>
        <v>0</v>
      </c>
      <c r="AL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1">
        <f t="shared" ref="AO22" si="26">AL22+AM22+AN22</f>
        <v>0</v>
      </c>
      <c r="AP22" s="181">
        <f t="shared" ref="AP22" si="27">AC22+AG22+AK22+AO22</f>
        <v>0</v>
      </c>
    </row>
    <row r="23" spans="2:42" ht="14.45" x14ac:dyDescent="0.3">
      <c r="B23" s="179" t="s">
        <v>264</v>
      </c>
      <c r="C23" s="180" t="s">
        <v>146</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12"/>
        <v>0</v>
      </c>
      <c r="G23" s="181"/>
      <c r="H23" s="181">
        <f t="shared" si="13"/>
        <v>0</v>
      </c>
      <c r="I23" s="181"/>
      <c r="J23" s="181">
        <f t="shared" si="14"/>
        <v>0</v>
      </c>
      <c r="K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1">
        <f t="shared" si="15"/>
        <v>0</v>
      </c>
      <c r="AD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1">
        <f t="shared" si="16"/>
        <v>0</v>
      </c>
      <c r="AH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1">
        <f t="shared" si="17"/>
        <v>0</v>
      </c>
      <c r="AL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1">
        <f t="shared" si="18"/>
        <v>0</v>
      </c>
      <c r="AP23" s="181">
        <f t="shared" si="19"/>
        <v>0</v>
      </c>
    </row>
    <row r="24" spans="2:42" ht="14.45" x14ac:dyDescent="0.3">
      <c r="B24" s="179" t="s">
        <v>523</v>
      </c>
      <c r="C24" s="180" t="s">
        <v>522</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ref="F24:F27" si="28">D24+E24</f>
        <v>0</v>
      </c>
      <c r="G24" s="181"/>
      <c r="H24" s="181">
        <f t="shared" ref="H24:H27" si="29">F24-G24</f>
        <v>0</v>
      </c>
      <c r="I24" s="181"/>
      <c r="J24" s="181">
        <f t="shared" ref="J24:J27" si="30">F24-I24</f>
        <v>0</v>
      </c>
      <c r="K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1">
        <f t="shared" ref="AC24:AC27" si="31">Z24+AA24+AB24</f>
        <v>0</v>
      </c>
      <c r="AD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1">
        <f t="shared" ref="AG24:AG27" si="32">AD24+AE24+AF24</f>
        <v>0</v>
      </c>
      <c r="AH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1">
        <f t="shared" ref="AK24:AK27" si="33">AH24+AI24+AJ24</f>
        <v>0</v>
      </c>
      <c r="AL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1">
        <f t="shared" ref="AO24:AO27" si="34">AL24+AM24+AN24</f>
        <v>0</v>
      </c>
      <c r="AP24" s="181">
        <f t="shared" ref="AP24:AP27" si="35">AC24+AG24+AK24+AO24</f>
        <v>0</v>
      </c>
    </row>
    <row r="25" spans="2:42" ht="14.45" x14ac:dyDescent="0.3">
      <c r="B25" s="179" t="s">
        <v>525</v>
      </c>
      <c r="C25" s="180" t="s">
        <v>524</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28"/>
        <v>0</v>
      </c>
      <c r="G25" s="181"/>
      <c r="H25" s="181">
        <f t="shared" si="29"/>
        <v>0</v>
      </c>
      <c r="I25" s="181"/>
      <c r="J25" s="181">
        <f t="shared" si="30"/>
        <v>0</v>
      </c>
      <c r="K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1">
        <f t="shared" si="31"/>
        <v>0</v>
      </c>
      <c r="AD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1">
        <f t="shared" si="32"/>
        <v>0</v>
      </c>
      <c r="AH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1">
        <f t="shared" si="33"/>
        <v>0</v>
      </c>
      <c r="AL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1">
        <f t="shared" si="34"/>
        <v>0</v>
      </c>
      <c r="AP25" s="181">
        <f t="shared" si="35"/>
        <v>0</v>
      </c>
    </row>
    <row r="26" spans="2:42" ht="14.45" x14ac:dyDescent="0.3">
      <c r="B26" s="179" t="s">
        <v>527</v>
      </c>
      <c r="C26" s="180" t="s">
        <v>526</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28"/>
        <v>0</v>
      </c>
      <c r="G26" s="181"/>
      <c r="H26" s="181">
        <f t="shared" si="29"/>
        <v>0</v>
      </c>
      <c r="I26" s="181"/>
      <c r="J26" s="181">
        <f t="shared" si="30"/>
        <v>0</v>
      </c>
      <c r="K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1">
        <f t="shared" si="31"/>
        <v>0</v>
      </c>
      <c r="AD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1">
        <f t="shared" si="32"/>
        <v>0</v>
      </c>
      <c r="AH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1">
        <f t="shared" si="33"/>
        <v>0</v>
      </c>
      <c r="AL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1">
        <f t="shared" si="34"/>
        <v>0</v>
      </c>
      <c r="AP26" s="181">
        <f t="shared" si="35"/>
        <v>0</v>
      </c>
    </row>
    <row r="27" spans="2:42" ht="14.45" x14ac:dyDescent="0.3">
      <c r="B27" s="179" t="s">
        <v>265</v>
      </c>
      <c r="C27" s="180" t="s">
        <v>147</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28"/>
        <v>0</v>
      </c>
      <c r="G27" s="181"/>
      <c r="H27" s="181">
        <f t="shared" si="29"/>
        <v>0</v>
      </c>
      <c r="I27" s="181"/>
      <c r="J27" s="181">
        <f t="shared" si="30"/>
        <v>0</v>
      </c>
      <c r="K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1">
        <f t="shared" si="31"/>
        <v>0</v>
      </c>
      <c r="AD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1">
        <f t="shared" si="32"/>
        <v>0</v>
      </c>
      <c r="AH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1">
        <f t="shared" si="33"/>
        <v>0</v>
      </c>
      <c r="AL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1">
        <f t="shared" si="34"/>
        <v>0</v>
      </c>
      <c r="AP27" s="181">
        <f t="shared" si="35"/>
        <v>0</v>
      </c>
    </row>
    <row r="28" spans="2:42" ht="14.45" x14ac:dyDescent="0.3">
      <c r="B28" s="179" t="s">
        <v>528</v>
      </c>
      <c r="C28" s="180" t="s">
        <v>529</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1">
        <f t="shared" si="12"/>
        <v>0</v>
      </c>
      <c r="G28" s="181"/>
      <c r="H28" s="181">
        <f t="shared" si="13"/>
        <v>0</v>
      </c>
      <c r="I28" s="181"/>
      <c r="J28" s="181">
        <f t="shared" si="14"/>
        <v>0</v>
      </c>
      <c r="K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1">
        <f t="shared" si="15"/>
        <v>0</v>
      </c>
      <c r="AD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1">
        <f t="shared" si="16"/>
        <v>0</v>
      </c>
      <c r="AH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1">
        <f t="shared" si="17"/>
        <v>0</v>
      </c>
      <c r="AL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1">
        <f t="shared" si="18"/>
        <v>0</v>
      </c>
      <c r="AP28" s="181">
        <f t="shared" si="19"/>
        <v>0</v>
      </c>
    </row>
    <row r="29" spans="2:42" ht="14.45" x14ac:dyDescent="0.3">
      <c r="B29" s="179" t="s">
        <v>531</v>
      </c>
      <c r="C29" s="180" t="s">
        <v>530</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1">
        <f t="shared" ref="F29:F30" si="36">D29+E29</f>
        <v>0</v>
      </c>
      <c r="G29" s="181"/>
      <c r="H29" s="181">
        <f t="shared" ref="H29:H30" si="37">F29-G29</f>
        <v>0</v>
      </c>
      <c r="I29" s="181"/>
      <c r="J29" s="181">
        <f t="shared" ref="J29:J30" si="38">F29-I29</f>
        <v>0</v>
      </c>
      <c r="K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1">
        <f t="shared" ref="AC29:AC30" si="39">Z29+AA29+AB29</f>
        <v>0</v>
      </c>
      <c r="AD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1">
        <f t="shared" ref="AG29:AG30" si="40">AD29+AE29+AF29</f>
        <v>0</v>
      </c>
      <c r="AH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1">
        <f t="shared" ref="AK29:AK30" si="41">AH29+AI29+AJ29</f>
        <v>0</v>
      </c>
      <c r="AL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1">
        <f t="shared" ref="AO29:AO30" si="42">AL29+AM29+AN29</f>
        <v>0</v>
      </c>
      <c r="AP29" s="181">
        <f t="shared" ref="AP29:AP30" si="43">AC29+AG29+AK29+AO29</f>
        <v>0</v>
      </c>
    </row>
    <row r="30" spans="2:42" ht="14.45" x14ac:dyDescent="0.3">
      <c r="B30" s="179" t="s">
        <v>266</v>
      </c>
      <c r="C30" s="180" t="s">
        <v>148</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36"/>
        <v>0</v>
      </c>
      <c r="G30" s="181"/>
      <c r="H30" s="181">
        <f t="shared" si="37"/>
        <v>0</v>
      </c>
      <c r="I30" s="181"/>
      <c r="J30" s="181">
        <f t="shared" si="38"/>
        <v>0</v>
      </c>
      <c r="K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1">
        <f t="shared" si="39"/>
        <v>0</v>
      </c>
      <c r="AD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1">
        <f t="shared" si="40"/>
        <v>0</v>
      </c>
      <c r="AH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1">
        <f t="shared" si="41"/>
        <v>0</v>
      </c>
      <c r="AL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1">
        <f t="shared" si="42"/>
        <v>0</v>
      </c>
      <c r="AP30" s="181">
        <f t="shared" si="43"/>
        <v>0</v>
      </c>
    </row>
    <row r="31" spans="2:42" ht="14.45" x14ac:dyDescent="0.3">
      <c r="B31" s="179" t="s">
        <v>533</v>
      </c>
      <c r="C31" s="180" t="s">
        <v>532</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12"/>
        <v>0</v>
      </c>
      <c r="G31" s="181"/>
      <c r="H31" s="181">
        <f t="shared" si="13"/>
        <v>0</v>
      </c>
      <c r="I31" s="181"/>
      <c r="J31" s="181">
        <f t="shared" si="14"/>
        <v>0</v>
      </c>
      <c r="K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1">
        <f t="shared" si="15"/>
        <v>0</v>
      </c>
      <c r="AD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1">
        <f t="shared" si="16"/>
        <v>0</v>
      </c>
      <c r="AH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1">
        <f t="shared" si="17"/>
        <v>0</v>
      </c>
      <c r="AL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1">
        <f t="shared" si="18"/>
        <v>0</v>
      </c>
      <c r="AP31" s="181">
        <f t="shared" si="19"/>
        <v>0</v>
      </c>
    </row>
    <row r="32" spans="2:42" ht="14.45" x14ac:dyDescent="0.3">
      <c r="B32" s="179" t="s">
        <v>267</v>
      </c>
      <c r="C32" s="180" t="s">
        <v>149</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12"/>
        <v>0</v>
      </c>
      <c r="G32" s="181"/>
      <c r="H32" s="181">
        <f t="shared" si="13"/>
        <v>0</v>
      </c>
      <c r="I32" s="181"/>
      <c r="J32" s="181">
        <f t="shared" si="14"/>
        <v>0</v>
      </c>
      <c r="K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1">
        <f t="shared" si="15"/>
        <v>0</v>
      </c>
      <c r="AD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1">
        <f t="shared" si="16"/>
        <v>0</v>
      </c>
      <c r="AH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1">
        <f t="shared" si="17"/>
        <v>0</v>
      </c>
      <c r="AL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1">
        <f t="shared" si="18"/>
        <v>0</v>
      </c>
      <c r="AP32" s="181">
        <f t="shared" si="19"/>
        <v>0</v>
      </c>
    </row>
    <row r="33" spans="2:42" ht="14.45" x14ac:dyDescent="0.3">
      <c r="B33" s="179" t="s">
        <v>534</v>
      </c>
      <c r="C33" s="180" t="s">
        <v>536</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ref="F33:F34" si="44">D33+E33</f>
        <v>0</v>
      </c>
      <c r="G33" s="181"/>
      <c r="H33" s="181">
        <f t="shared" ref="H33:H34" si="45">F33-G33</f>
        <v>0</v>
      </c>
      <c r="I33" s="181"/>
      <c r="J33" s="181">
        <f t="shared" ref="J33:J34" si="46">F33-I33</f>
        <v>0</v>
      </c>
      <c r="K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1">
        <f t="shared" ref="AC33:AC34" si="47">Z33+AA33+AB33</f>
        <v>0</v>
      </c>
      <c r="AD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1">
        <f t="shared" ref="AG33:AG34" si="48">AD33+AE33+AF33</f>
        <v>0</v>
      </c>
      <c r="AH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1">
        <f t="shared" ref="AK33:AK34" si="49">AH33+AI33+AJ33</f>
        <v>0</v>
      </c>
      <c r="AL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1">
        <f t="shared" ref="AO33:AO34" si="50">AL33+AM33+AN33</f>
        <v>0</v>
      </c>
      <c r="AP33" s="181">
        <f t="shared" ref="AP33:AP34" si="51">AC33+AG33+AK33+AO33</f>
        <v>0</v>
      </c>
    </row>
    <row r="34" spans="2:42" ht="14.45" x14ac:dyDescent="0.3">
      <c r="B34" s="179" t="s">
        <v>535</v>
      </c>
      <c r="C34" s="180" t="s">
        <v>537</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44"/>
        <v>0</v>
      </c>
      <c r="G34" s="181"/>
      <c r="H34" s="181">
        <f t="shared" si="45"/>
        <v>0</v>
      </c>
      <c r="I34" s="181"/>
      <c r="J34" s="181">
        <f t="shared" si="46"/>
        <v>0</v>
      </c>
      <c r="K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1">
        <f t="shared" si="47"/>
        <v>0</v>
      </c>
      <c r="AD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1">
        <f t="shared" si="48"/>
        <v>0</v>
      </c>
      <c r="AH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1">
        <f t="shared" si="49"/>
        <v>0</v>
      </c>
      <c r="AL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1">
        <f t="shared" si="50"/>
        <v>0</v>
      </c>
      <c r="AP34" s="181">
        <f t="shared" si="51"/>
        <v>0</v>
      </c>
    </row>
    <row r="35" spans="2:42" ht="14.45" x14ac:dyDescent="0.3">
      <c r="B35" s="179" t="s">
        <v>539</v>
      </c>
      <c r="C35" s="180" t="s">
        <v>538</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12"/>
        <v>0</v>
      </c>
      <c r="G35" s="181"/>
      <c r="H35" s="181">
        <f t="shared" si="13"/>
        <v>0</v>
      </c>
      <c r="I35" s="181"/>
      <c r="J35" s="181">
        <f t="shared" si="14"/>
        <v>0</v>
      </c>
      <c r="K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1">
        <f t="shared" si="15"/>
        <v>0</v>
      </c>
      <c r="AD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1">
        <f t="shared" si="16"/>
        <v>0</v>
      </c>
      <c r="AH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1">
        <f t="shared" si="17"/>
        <v>0</v>
      </c>
      <c r="AL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1">
        <f t="shared" si="18"/>
        <v>0</v>
      </c>
      <c r="AP35" s="181">
        <f t="shared" si="19"/>
        <v>0</v>
      </c>
    </row>
    <row r="36" spans="2:42" ht="14.45" x14ac:dyDescent="0.3">
      <c r="B36" s="179" t="s">
        <v>283</v>
      </c>
      <c r="C36" s="180" t="s">
        <v>166</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ref="F36:F44" si="52">D36+E36</f>
        <v>0</v>
      </c>
      <c r="G36" s="181"/>
      <c r="H36" s="181">
        <f t="shared" ref="H36:H44" si="53">F36-G36</f>
        <v>0</v>
      </c>
      <c r="I36" s="181"/>
      <c r="J36" s="181">
        <f t="shared" ref="J36:J44" si="54">F36-I36</f>
        <v>0</v>
      </c>
      <c r="K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1">
        <f t="shared" ref="AC36:AC44" si="55">Z36+AA36+AB36</f>
        <v>0</v>
      </c>
      <c r="AD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1">
        <f t="shared" ref="AG36:AG44" si="56">AD36+AE36+AF36</f>
        <v>0</v>
      </c>
      <c r="AH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1">
        <f t="shared" ref="AK36:AK44" si="57">AH36+AI36+AJ36</f>
        <v>0</v>
      </c>
      <c r="AL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1">
        <f t="shared" ref="AO36:AO44" si="58">AL36+AM36+AN36</f>
        <v>0</v>
      </c>
      <c r="AP36" s="181">
        <f t="shared" ref="AP36:AP44" si="59">AC36+AG36+AK36+AO36</f>
        <v>0</v>
      </c>
    </row>
    <row r="37" spans="2:42" ht="14.45" x14ac:dyDescent="0.3">
      <c r="B37" s="179" t="s">
        <v>540</v>
      </c>
      <c r="C37" s="180" t="s">
        <v>541</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ref="F37" si="60">D37+E37</f>
        <v>0</v>
      </c>
      <c r="G37" s="181"/>
      <c r="H37" s="181">
        <f t="shared" ref="H37" si="61">F37-G37</f>
        <v>0</v>
      </c>
      <c r="I37" s="181"/>
      <c r="J37" s="181">
        <f t="shared" ref="J37" si="62">F37-I37</f>
        <v>0</v>
      </c>
      <c r="K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1">
        <f t="shared" ref="AC37" si="63">Z37+AA37+AB37</f>
        <v>0</v>
      </c>
      <c r="AD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1">
        <f t="shared" ref="AG37" si="64">AD37+AE37+AF37</f>
        <v>0</v>
      </c>
      <c r="AH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1">
        <f t="shared" ref="AK37" si="65">AH37+AI37+AJ37</f>
        <v>0</v>
      </c>
      <c r="AL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1">
        <f t="shared" ref="AO37" si="66">AL37+AM37+AN37</f>
        <v>0</v>
      </c>
      <c r="AP37" s="181">
        <f t="shared" ref="AP37" si="67">AC37+AG37+AK37+AO37</f>
        <v>0</v>
      </c>
    </row>
    <row r="38" spans="2:42" ht="14.45" x14ac:dyDescent="0.3">
      <c r="B38" s="179" t="s">
        <v>542</v>
      </c>
      <c r="C38" s="180" t="s">
        <v>543</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52"/>
        <v>0</v>
      </c>
      <c r="G38" s="181"/>
      <c r="H38" s="181">
        <f t="shared" si="53"/>
        <v>0</v>
      </c>
      <c r="I38" s="181"/>
      <c r="J38" s="181">
        <f t="shared" si="54"/>
        <v>0</v>
      </c>
      <c r="K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1">
        <f t="shared" si="55"/>
        <v>0</v>
      </c>
      <c r="AD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1">
        <f t="shared" si="56"/>
        <v>0</v>
      </c>
      <c r="AH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1">
        <f t="shared" si="57"/>
        <v>0</v>
      </c>
      <c r="AL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1">
        <f t="shared" si="58"/>
        <v>0</v>
      </c>
      <c r="AP38" s="181">
        <f t="shared" si="59"/>
        <v>0</v>
      </c>
    </row>
    <row r="39" spans="2:42" ht="14.45" x14ac:dyDescent="0.3">
      <c r="B39" s="179" t="s">
        <v>544</v>
      </c>
      <c r="C39" s="180" t="s">
        <v>545</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ref="F39:F43" si="68">D39+E39</f>
        <v>0</v>
      </c>
      <c r="G39" s="181"/>
      <c r="H39" s="181">
        <f t="shared" ref="H39:H43" si="69">F39-G39</f>
        <v>0</v>
      </c>
      <c r="I39" s="181"/>
      <c r="J39" s="181">
        <f t="shared" ref="J39:J43" si="70">F39-I39</f>
        <v>0</v>
      </c>
      <c r="K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1">
        <f t="shared" ref="AC39:AC43" si="71">Z39+AA39+AB39</f>
        <v>0</v>
      </c>
      <c r="AD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1">
        <f t="shared" ref="AG39:AG43" si="72">AD39+AE39+AF39</f>
        <v>0</v>
      </c>
      <c r="AH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1">
        <f t="shared" ref="AK39:AK43" si="73">AH39+AI39+AJ39</f>
        <v>0</v>
      </c>
      <c r="AL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1">
        <f t="shared" ref="AO39:AO43" si="74">AL39+AM39+AN39</f>
        <v>0</v>
      </c>
      <c r="AP39" s="181">
        <f t="shared" ref="AP39:AP43" si="75">AC39+AG39+AK39+AO39</f>
        <v>0</v>
      </c>
    </row>
    <row r="40" spans="2:42" ht="14.45" x14ac:dyDescent="0.3">
      <c r="B40" s="179" t="s">
        <v>284</v>
      </c>
      <c r="C40" s="180" t="s">
        <v>167</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ref="F40" si="76">D40+E40</f>
        <v>0</v>
      </c>
      <c r="G40" s="181"/>
      <c r="H40" s="181">
        <f t="shared" ref="H40" si="77">F40-G40</f>
        <v>0</v>
      </c>
      <c r="I40" s="181"/>
      <c r="J40" s="181">
        <f t="shared" ref="J40" si="78">F40-I40</f>
        <v>0</v>
      </c>
      <c r="K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1">
        <f t="shared" ref="AC40" si="79">Z40+AA40+AB40</f>
        <v>0</v>
      </c>
      <c r="AD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1">
        <f t="shared" ref="AG40" si="80">AD40+AE40+AF40</f>
        <v>0</v>
      </c>
      <c r="AH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1">
        <f t="shared" ref="AK40" si="81">AH40+AI40+AJ40</f>
        <v>0</v>
      </c>
      <c r="AL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1">
        <f t="shared" ref="AO40" si="82">AL40+AM40+AN40</f>
        <v>0</v>
      </c>
      <c r="AP40" s="181">
        <f t="shared" ref="AP40" si="83">AC40+AG40+AK40+AO40</f>
        <v>0</v>
      </c>
    </row>
    <row r="41" spans="2:42" ht="14.45" x14ac:dyDescent="0.3">
      <c r="B41" s="179" t="s">
        <v>546</v>
      </c>
      <c r="C41" s="180" t="s">
        <v>547</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68"/>
        <v>0</v>
      </c>
      <c r="G41" s="181"/>
      <c r="H41" s="181">
        <f t="shared" si="69"/>
        <v>0</v>
      </c>
      <c r="I41" s="181"/>
      <c r="J41" s="181">
        <f t="shared" si="70"/>
        <v>0</v>
      </c>
      <c r="K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1">
        <f t="shared" si="71"/>
        <v>0</v>
      </c>
      <c r="AD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1">
        <f t="shared" si="72"/>
        <v>0</v>
      </c>
      <c r="AH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1">
        <f t="shared" si="73"/>
        <v>0</v>
      </c>
      <c r="AL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1">
        <f t="shared" si="74"/>
        <v>0</v>
      </c>
      <c r="AP41" s="181">
        <f t="shared" si="75"/>
        <v>0</v>
      </c>
    </row>
    <row r="42" spans="2:42" ht="14.45" x14ac:dyDescent="0.3">
      <c r="B42" s="179" t="s">
        <v>548</v>
      </c>
      <c r="C42" s="180" t="s">
        <v>549</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ref="F42" si="84">D42+E42</f>
        <v>0</v>
      </c>
      <c r="G42" s="181"/>
      <c r="H42" s="181">
        <f t="shared" ref="H42" si="85">F42-G42</f>
        <v>0</v>
      </c>
      <c r="I42" s="181"/>
      <c r="J42" s="181">
        <f t="shared" ref="J42" si="86">F42-I42</f>
        <v>0</v>
      </c>
      <c r="K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1">
        <f t="shared" ref="AC42" si="87">Z42+AA42+AB42</f>
        <v>0</v>
      </c>
      <c r="AD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1">
        <f t="shared" ref="AG42" si="88">AD42+AE42+AF42</f>
        <v>0</v>
      </c>
      <c r="AH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1">
        <f t="shared" ref="AK42" si="89">AH42+AI42+AJ42</f>
        <v>0</v>
      </c>
      <c r="AL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1">
        <f t="shared" ref="AO42" si="90">AL42+AM42+AN42</f>
        <v>0</v>
      </c>
      <c r="AP42" s="181">
        <f t="shared" ref="AP42" si="91">AC42+AG42+AK42+AO42</f>
        <v>0</v>
      </c>
    </row>
    <row r="43" spans="2:42" ht="14.45" x14ac:dyDescent="0.3">
      <c r="B43" s="179" t="s">
        <v>550</v>
      </c>
      <c r="C43" s="180" t="s">
        <v>551</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68"/>
        <v>0</v>
      </c>
      <c r="G43" s="181"/>
      <c r="H43" s="181">
        <f t="shared" si="69"/>
        <v>0</v>
      </c>
      <c r="I43" s="181"/>
      <c r="J43" s="181">
        <f t="shared" si="70"/>
        <v>0</v>
      </c>
      <c r="K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1">
        <f t="shared" si="71"/>
        <v>0</v>
      </c>
      <c r="AD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1">
        <f t="shared" si="72"/>
        <v>0</v>
      </c>
      <c r="AH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1">
        <f t="shared" si="73"/>
        <v>0</v>
      </c>
      <c r="AL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1">
        <f t="shared" si="74"/>
        <v>0</v>
      </c>
      <c r="AP43" s="181">
        <f t="shared" si="75"/>
        <v>0</v>
      </c>
    </row>
    <row r="44" spans="2:42" ht="14.45" x14ac:dyDescent="0.3">
      <c r="B44" s="179" t="s">
        <v>552</v>
      </c>
      <c r="C44" s="180" t="s">
        <v>553</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52"/>
        <v>0</v>
      </c>
      <c r="G44" s="181"/>
      <c r="H44" s="181">
        <f t="shared" si="53"/>
        <v>0</v>
      </c>
      <c r="I44" s="181"/>
      <c r="J44" s="181">
        <f t="shared" si="54"/>
        <v>0</v>
      </c>
      <c r="K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1">
        <f t="shared" si="55"/>
        <v>0</v>
      </c>
      <c r="AD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1">
        <f t="shared" si="56"/>
        <v>0</v>
      </c>
      <c r="AH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1">
        <f t="shared" si="57"/>
        <v>0</v>
      </c>
      <c r="AL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1">
        <f t="shared" si="58"/>
        <v>0</v>
      </c>
      <c r="AP44" s="181">
        <f t="shared" si="59"/>
        <v>0</v>
      </c>
    </row>
    <row r="45" spans="2:42" ht="14.45" x14ac:dyDescent="0.3">
      <c r="B45" s="179" t="s">
        <v>259</v>
      </c>
      <c r="C45" s="180" t="s">
        <v>150</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ref="F45" si="92">D45+E45</f>
        <v>0</v>
      </c>
      <c r="G45" s="181"/>
      <c r="H45" s="181">
        <f t="shared" ref="H45" si="93">F45-G45</f>
        <v>0</v>
      </c>
      <c r="I45" s="181"/>
      <c r="J45" s="181">
        <f t="shared" ref="J45" si="94">F45-I45</f>
        <v>0</v>
      </c>
      <c r="K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1">
        <f t="shared" ref="AC45" si="95">Z45+AA45+AB45</f>
        <v>0</v>
      </c>
      <c r="AD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1">
        <f t="shared" ref="AG45" si="96">AD45+AE45+AF45</f>
        <v>0</v>
      </c>
      <c r="AH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1">
        <f t="shared" ref="AK45" si="97">AH45+AI45+AJ45</f>
        <v>0</v>
      </c>
      <c r="AL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1">
        <f t="shared" ref="AO45" si="98">AL45+AM45+AN45</f>
        <v>0</v>
      </c>
      <c r="AP45" s="181">
        <f t="shared" ref="AP45" si="99">AC45+AG45+AK45+AO45</f>
        <v>0</v>
      </c>
    </row>
    <row r="46" spans="2:42" ht="14.45" x14ac:dyDescent="0.3">
      <c r="B46" s="179" t="s">
        <v>554</v>
      </c>
      <c r="C46" s="180" t="s">
        <v>555</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12"/>
        <v>0</v>
      </c>
      <c r="G46" s="181"/>
      <c r="H46" s="181">
        <f t="shared" si="13"/>
        <v>0</v>
      </c>
      <c r="I46" s="181"/>
      <c r="J46" s="181">
        <f t="shared" si="14"/>
        <v>0</v>
      </c>
      <c r="K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1">
        <f t="shared" si="15"/>
        <v>0</v>
      </c>
      <c r="AD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1">
        <f t="shared" si="16"/>
        <v>0</v>
      </c>
      <c r="AH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1">
        <f t="shared" si="17"/>
        <v>0</v>
      </c>
      <c r="AL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1">
        <f t="shared" si="18"/>
        <v>0</v>
      </c>
      <c r="AP46" s="181">
        <f t="shared" si="19"/>
        <v>0</v>
      </c>
    </row>
    <row r="47" spans="2:42" ht="14.45" x14ac:dyDescent="0.3">
      <c r="B47" s="188" t="s">
        <v>268</v>
      </c>
      <c r="C47" s="189" t="s">
        <v>151</v>
      </c>
      <c r="D47" s="190">
        <f>SUM(D48:D82)</f>
        <v>0</v>
      </c>
      <c r="E47" s="190">
        <f>SUM(E48:E82)</f>
        <v>0</v>
      </c>
      <c r="F47" s="190">
        <f t="shared" si="0"/>
        <v>0</v>
      </c>
      <c r="G47" s="190">
        <f>SUM(G48:G82)</f>
        <v>0</v>
      </c>
      <c r="H47" s="190">
        <f t="shared" si="3"/>
        <v>0</v>
      </c>
      <c r="I47" s="190">
        <f t="shared" ref="I47:AB47" si="100">SUM(I48:I82)</f>
        <v>0</v>
      </c>
      <c r="J47" s="190">
        <f t="shared" si="100"/>
        <v>0</v>
      </c>
      <c r="K47" s="190">
        <f t="shared" si="100"/>
        <v>0</v>
      </c>
      <c r="L47" s="190">
        <f t="shared" si="100"/>
        <v>0</v>
      </c>
      <c r="M47" s="190">
        <f t="shared" si="100"/>
        <v>0</v>
      </c>
      <c r="N47" s="190">
        <f t="shared" si="100"/>
        <v>0</v>
      </c>
      <c r="O47" s="190">
        <f t="shared" si="100"/>
        <v>0</v>
      </c>
      <c r="P47" s="190">
        <f t="shared" si="100"/>
        <v>0</v>
      </c>
      <c r="Q47" s="190">
        <f t="shared" si="100"/>
        <v>0</v>
      </c>
      <c r="R47" s="190">
        <f t="shared" si="100"/>
        <v>0</v>
      </c>
      <c r="S47" s="190">
        <f t="shared" si="100"/>
        <v>0</v>
      </c>
      <c r="T47" s="190">
        <f t="shared" ref="T47" si="101">SUM(T48:T82)</f>
        <v>0</v>
      </c>
      <c r="U47" s="190">
        <f t="shared" si="100"/>
        <v>0</v>
      </c>
      <c r="V47" s="190">
        <f t="shared" si="100"/>
        <v>0</v>
      </c>
      <c r="W47" s="190">
        <f t="shared" si="100"/>
        <v>0</v>
      </c>
      <c r="X47" s="190">
        <f t="shared" si="100"/>
        <v>0</v>
      </c>
      <c r="Y47" s="190">
        <f t="shared" si="100"/>
        <v>0</v>
      </c>
      <c r="Z47" s="190">
        <f t="shared" si="100"/>
        <v>0</v>
      </c>
      <c r="AA47" s="190">
        <f t="shared" si="100"/>
        <v>0</v>
      </c>
      <c r="AB47" s="190">
        <f t="shared" si="100"/>
        <v>0</v>
      </c>
      <c r="AC47" s="190">
        <f t="shared" si="15"/>
        <v>0</v>
      </c>
      <c r="AD47" s="190">
        <f>SUM(AD48:AD82)</f>
        <v>0</v>
      </c>
      <c r="AE47" s="190">
        <f>SUM(AE48:AE82)</f>
        <v>0</v>
      </c>
      <c r="AF47" s="190">
        <f>SUM(AF48:AF82)</f>
        <v>0</v>
      </c>
      <c r="AG47" s="190">
        <f t="shared" si="8"/>
        <v>0</v>
      </c>
      <c r="AH47" s="190">
        <f>SUM(AH48:AH82)</f>
        <v>0</v>
      </c>
      <c r="AI47" s="190">
        <f>SUM(AI48:AI82)</f>
        <v>0</v>
      </c>
      <c r="AJ47" s="190">
        <f>SUM(AJ48:AJ82)</f>
        <v>0</v>
      </c>
      <c r="AK47" s="190">
        <f t="shared" si="9"/>
        <v>0</v>
      </c>
      <c r="AL47" s="190">
        <f>SUM(AL48:AL82)</f>
        <v>0</v>
      </c>
      <c r="AM47" s="190">
        <f>SUM(AM48:AM82)</f>
        <v>0</v>
      </c>
      <c r="AN47" s="190">
        <f>SUM(AN48:AN82)</f>
        <v>0</v>
      </c>
      <c r="AO47" s="190">
        <f t="shared" si="10"/>
        <v>0</v>
      </c>
      <c r="AP47" s="190">
        <f t="shared" si="11"/>
        <v>0</v>
      </c>
    </row>
    <row r="48" spans="2:42" ht="14.45" x14ac:dyDescent="0.3">
      <c r="B48" s="179" t="s">
        <v>556</v>
      </c>
      <c r="C48" s="180" t="s">
        <v>557</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ref="F48" si="102">D48+E48</f>
        <v>0</v>
      </c>
      <c r="G48" s="181"/>
      <c r="H48" s="181">
        <f t="shared" ref="H48" si="103">F48-G48</f>
        <v>0</v>
      </c>
      <c r="I48" s="181"/>
      <c r="J48" s="181">
        <f t="shared" ref="J48" si="104">F48-I48</f>
        <v>0</v>
      </c>
      <c r="K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1">
        <f t="shared" ref="AC48" si="105">Z48+AA48+AB48</f>
        <v>0</v>
      </c>
      <c r="AD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1">
        <f t="shared" ref="AG48" si="106">AD48+AE48+AF48</f>
        <v>0</v>
      </c>
      <c r="AH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1">
        <f t="shared" ref="AK48" si="107">AH48+AI48+AJ48</f>
        <v>0</v>
      </c>
      <c r="AL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1">
        <f t="shared" ref="AO48" si="108">AL48+AM48+AN48</f>
        <v>0</v>
      </c>
      <c r="AP48" s="181">
        <f t="shared" ref="AP48" si="109">AC48+AG48+AK48+AO48</f>
        <v>0</v>
      </c>
    </row>
    <row r="49" spans="2:42" ht="14.45" x14ac:dyDescent="0.3">
      <c r="B49" s="179" t="s">
        <v>269</v>
      </c>
      <c r="C49" s="180" t="s">
        <v>152</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3"/>
        <v>0</v>
      </c>
      <c r="I49" s="181"/>
      <c r="J49" s="181">
        <f t="shared" si="4"/>
        <v>0</v>
      </c>
      <c r="K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1">
        <f t="shared" si="7"/>
        <v>0</v>
      </c>
      <c r="AD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1">
        <f t="shared" si="8"/>
        <v>0</v>
      </c>
      <c r="AH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1">
        <f t="shared" si="9"/>
        <v>0</v>
      </c>
      <c r="AL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1">
        <f t="shared" si="10"/>
        <v>0</v>
      </c>
      <c r="AP49" s="181">
        <f t="shared" si="11"/>
        <v>0</v>
      </c>
    </row>
    <row r="50" spans="2:42" ht="14.45" x14ac:dyDescent="0.3">
      <c r="B50" s="179" t="s">
        <v>558</v>
      </c>
      <c r="C50" s="180" t="s">
        <v>559</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3"/>
        <v>0</v>
      </c>
      <c r="I50" s="181"/>
      <c r="J50" s="181">
        <f t="shared" si="4"/>
        <v>0</v>
      </c>
      <c r="K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1">
        <f t="shared" si="7"/>
        <v>0</v>
      </c>
      <c r="AD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1">
        <f t="shared" si="8"/>
        <v>0</v>
      </c>
      <c r="AH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1">
        <f t="shared" si="9"/>
        <v>0</v>
      </c>
      <c r="AL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1">
        <f t="shared" si="10"/>
        <v>0</v>
      </c>
      <c r="AP50" s="181">
        <f t="shared" si="11"/>
        <v>0</v>
      </c>
    </row>
    <row r="51" spans="2:42" ht="14.45" x14ac:dyDescent="0.3">
      <c r="B51" s="179" t="s">
        <v>560</v>
      </c>
      <c r="C51" s="180" t="s">
        <v>561</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0">D51+E51</f>
        <v>0</v>
      </c>
      <c r="G51" s="181"/>
      <c r="H51" s="181">
        <f t="shared" ref="H51:H69" si="111">F51-G51</f>
        <v>0</v>
      </c>
      <c r="I51" s="181"/>
      <c r="J51" s="181">
        <f t="shared" ref="J51:J69" si="112">F51-I51</f>
        <v>0</v>
      </c>
      <c r="K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1">
        <f t="shared" ref="AC51:AC69" si="113">Z51+AA51+AB51</f>
        <v>0</v>
      </c>
      <c r="AD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1">
        <f t="shared" ref="AG51:AG69" si="114">AD51+AE51+AF51</f>
        <v>0</v>
      </c>
      <c r="AH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1">
        <f t="shared" ref="AK51:AK69" si="115">AH51+AI51+AJ51</f>
        <v>0</v>
      </c>
      <c r="AL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1">
        <f t="shared" ref="AO51:AO69" si="116">AL51+AM51+AN51</f>
        <v>0</v>
      </c>
      <c r="AP51" s="181">
        <f t="shared" ref="AP51:AP69" si="117">AC51+AG51+AK51+AO51</f>
        <v>0</v>
      </c>
    </row>
    <row r="52" spans="2:42" ht="14.45" x14ac:dyDescent="0.3">
      <c r="B52" s="179" t="s">
        <v>270</v>
      </c>
      <c r="C52" s="180" t="s">
        <v>153</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0"/>
        <v>0</v>
      </c>
      <c r="G52" s="181"/>
      <c r="H52" s="181">
        <f t="shared" si="111"/>
        <v>0</v>
      </c>
      <c r="I52" s="181"/>
      <c r="J52" s="181">
        <f t="shared" si="112"/>
        <v>0</v>
      </c>
      <c r="K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1">
        <f t="shared" si="113"/>
        <v>0</v>
      </c>
      <c r="AD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1">
        <f t="shared" si="114"/>
        <v>0</v>
      </c>
      <c r="AH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1">
        <f t="shared" si="115"/>
        <v>0</v>
      </c>
      <c r="AL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1">
        <f t="shared" si="116"/>
        <v>0</v>
      </c>
      <c r="AP52" s="181">
        <f t="shared" si="117"/>
        <v>0</v>
      </c>
    </row>
    <row r="53" spans="2:42" ht="14.45" x14ac:dyDescent="0.3">
      <c r="B53" s="179" t="s">
        <v>562</v>
      </c>
      <c r="C53" s="180" t="s">
        <v>563</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 t="shared" ref="F53" si="118">D53+E53</f>
        <v>0</v>
      </c>
      <c r="G53" s="181"/>
      <c r="H53" s="181">
        <f t="shared" ref="H53" si="119">F53-G53</f>
        <v>0</v>
      </c>
      <c r="I53" s="181"/>
      <c r="J53" s="181">
        <f t="shared" ref="J53" si="120">F53-I53</f>
        <v>0</v>
      </c>
      <c r="K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1">
        <f t="shared" ref="AC53" si="121">Z53+AA53+AB53</f>
        <v>0</v>
      </c>
      <c r="AD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1">
        <f t="shared" ref="AG53" si="122">AD53+AE53+AF53</f>
        <v>0</v>
      </c>
      <c r="AH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1">
        <f t="shared" ref="AK53" si="123">AH53+AI53+AJ53</f>
        <v>0</v>
      </c>
      <c r="AL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1">
        <f t="shared" ref="AO53" si="124">AL53+AM53+AN53</f>
        <v>0</v>
      </c>
      <c r="AP53" s="181">
        <f t="shared" ref="AP53" si="125">AC53+AG53+AK53+AO53</f>
        <v>0</v>
      </c>
    </row>
    <row r="54" spans="2:42" ht="14.45" x14ac:dyDescent="0.3">
      <c r="B54" s="179" t="s">
        <v>564</v>
      </c>
      <c r="C54" s="180" t="s">
        <v>530</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0"/>
        <v>0</v>
      </c>
      <c r="G54" s="181"/>
      <c r="H54" s="181">
        <f t="shared" si="111"/>
        <v>0</v>
      </c>
      <c r="I54" s="181"/>
      <c r="J54" s="181">
        <f t="shared" si="112"/>
        <v>0</v>
      </c>
      <c r="K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1">
        <f t="shared" si="113"/>
        <v>0</v>
      </c>
      <c r="AD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1">
        <f t="shared" si="114"/>
        <v>0</v>
      </c>
      <c r="AH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1">
        <f t="shared" si="115"/>
        <v>0</v>
      </c>
      <c r="AL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1">
        <f t="shared" si="116"/>
        <v>0</v>
      </c>
      <c r="AP54" s="181">
        <f t="shared" si="117"/>
        <v>0</v>
      </c>
    </row>
    <row r="55" spans="2:42" ht="14.45" x14ac:dyDescent="0.3">
      <c r="B55" s="179" t="s">
        <v>271</v>
      </c>
      <c r="C55" s="180" t="s">
        <v>154</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 t="shared" ref="F55" si="126">D55+E55</f>
        <v>0</v>
      </c>
      <c r="G55" s="181"/>
      <c r="H55" s="181">
        <f t="shared" ref="H55" si="127">F55-G55</f>
        <v>0</v>
      </c>
      <c r="I55" s="181"/>
      <c r="J55" s="181">
        <f t="shared" ref="J55" si="128">F55-I55</f>
        <v>0</v>
      </c>
      <c r="K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1">
        <f t="shared" ref="AC55" si="129">Z55+AA55+AB55</f>
        <v>0</v>
      </c>
      <c r="AD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1">
        <f t="shared" ref="AG55" si="130">AD55+AE55+AF55</f>
        <v>0</v>
      </c>
      <c r="AH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1">
        <f t="shared" ref="AK55" si="131">AH55+AI55+AJ55</f>
        <v>0</v>
      </c>
      <c r="AL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1">
        <f t="shared" ref="AO55" si="132">AL55+AM55+AN55</f>
        <v>0</v>
      </c>
      <c r="AP55" s="181">
        <f t="shared" ref="AP55" si="133">AC55+AG55+AK55+AO55</f>
        <v>0</v>
      </c>
    </row>
    <row r="56" spans="2:42" ht="14.45" x14ac:dyDescent="0.3">
      <c r="B56" s="179" t="s">
        <v>565</v>
      </c>
      <c r="C56" s="180" t="s">
        <v>566</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0"/>
        <v>0</v>
      </c>
      <c r="G56" s="181"/>
      <c r="H56" s="181">
        <f t="shared" si="111"/>
        <v>0</v>
      </c>
      <c r="I56" s="181"/>
      <c r="J56" s="181">
        <f t="shared" si="112"/>
        <v>0</v>
      </c>
      <c r="K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1">
        <f t="shared" si="113"/>
        <v>0</v>
      </c>
      <c r="AD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1">
        <f t="shared" si="114"/>
        <v>0</v>
      </c>
      <c r="AH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1">
        <f t="shared" si="115"/>
        <v>0</v>
      </c>
      <c r="AL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1">
        <f t="shared" si="116"/>
        <v>0</v>
      </c>
      <c r="AP56" s="181">
        <f t="shared" si="117"/>
        <v>0</v>
      </c>
    </row>
    <row r="57" spans="2:42" ht="14.45" x14ac:dyDescent="0.3">
      <c r="B57" s="179" t="s">
        <v>567</v>
      </c>
      <c r="C57" s="180" t="s">
        <v>537</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 t="shared" ref="F57" si="134">D57+E57</f>
        <v>0</v>
      </c>
      <c r="G57" s="181"/>
      <c r="H57" s="181">
        <f t="shared" ref="H57" si="135">F57-G57</f>
        <v>0</v>
      </c>
      <c r="I57" s="181"/>
      <c r="J57" s="181">
        <f t="shared" ref="J57" si="136">F57-I57</f>
        <v>0</v>
      </c>
      <c r="K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1">
        <f t="shared" ref="AC57" si="137">Z57+AA57+AB57</f>
        <v>0</v>
      </c>
      <c r="AD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1">
        <f t="shared" ref="AG57" si="138">AD57+AE57+AF57</f>
        <v>0</v>
      </c>
      <c r="AH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1">
        <f t="shared" ref="AK57" si="139">AH57+AI57+AJ57</f>
        <v>0</v>
      </c>
      <c r="AL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1">
        <f t="shared" ref="AO57" si="140">AL57+AM57+AN57</f>
        <v>0</v>
      </c>
      <c r="AP57" s="181">
        <f t="shared" ref="AP57" si="141">AC57+AG57+AK57+AO57</f>
        <v>0</v>
      </c>
    </row>
    <row r="58" spans="2:42" ht="14.45" x14ac:dyDescent="0.3">
      <c r="B58" s="179" t="s">
        <v>568</v>
      </c>
      <c r="C58" s="180" t="s">
        <v>538</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0"/>
        <v>0</v>
      </c>
      <c r="G58" s="181"/>
      <c r="H58" s="181">
        <f t="shared" si="111"/>
        <v>0</v>
      </c>
      <c r="I58" s="181"/>
      <c r="J58" s="181">
        <f t="shared" si="112"/>
        <v>0</v>
      </c>
      <c r="K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1">
        <f t="shared" si="113"/>
        <v>0</v>
      </c>
      <c r="AD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1">
        <f t="shared" si="114"/>
        <v>0</v>
      </c>
      <c r="AH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1">
        <f t="shared" si="115"/>
        <v>0</v>
      </c>
      <c r="AL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1">
        <f t="shared" si="116"/>
        <v>0</v>
      </c>
      <c r="AP58" s="181">
        <f t="shared" si="117"/>
        <v>0</v>
      </c>
    </row>
    <row r="59" spans="2:42" ht="14.45" x14ac:dyDescent="0.3">
      <c r="B59" s="179" t="s">
        <v>569</v>
      </c>
      <c r="C59" s="180" t="s">
        <v>570</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 t="shared" ref="F59" si="142">D59+E59</f>
        <v>0</v>
      </c>
      <c r="G59" s="181"/>
      <c r="H59" s="181">
        <f t="shared" ref="H59" si="143">F59-G59</f>
        <v>0</v>
      </c>
      <c r="I59" s="181"/>
      <c r="J59" s="181">
        <f t="shared" ref="J59" si="144">F59-I59</f>
        <v>0</v>
      </c>
      <c r="K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1">
        <f t="shared" ref="AC59" si="145">Z59+AA59+AB59</f>
        <v>0</v>
      </c>
      <c r="AD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1">
        <f t="shared" ref="AG59" si="146">AD59+AE59+AF59</f>
        <v>0</v>
      </c>
      <c r="AH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1">
        <f t="shared" ref="AK59" si="147">AH59+AI59+AJ59</f>
        <v>0</v>
      </c>
      <c r="AL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1">
        <f t="shared" ref="AO59" si="148">AL59+AM59+AN59</f>
        <v>0</v>
      </c>
      <c r="AP59" s="181">
        <f t="shared" ref="AP59" si="149">AC59+AG59+AK59+AO59</f>
        <v>0</v>
      </c>
    </row>
    <row r="60" spans="2:42" ht="14.45" x14ac:dyDescent="0.3">
      <c r="B60" s="179" t="s">
        <v>571</v>
      </c>
      <c r="C60" s="180" t="s">
        <v>572</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0"/>
        <v>0</v>
      </c>
      <c r="G60" s="181"/>
      <c r="H60" s="181">
        <f t="shared" si="111"/>
        <v>0</v>
      </c>
      <c r="I60" s="181"/>
      <c r="J60" s="181">
        <f t="shared" si="112"/>
        <v>0</v>
      </c>
      <c r="K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1">
        <f t="shared" si="113"/>
        <v>0</v>
      </c>
      <c r="AD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1">
        <f t="shared" si="114"/>
        <v>0</v>
      </c>
      <c r="AH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1">
        <f t="shared" si="115"/>
        <v>0</v>
      </c>
      <c r="AL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1">
        <f t="shared" si="116"/>
        <v>0</v>
      </c>
      <c r="AP60" s="181">
        <f t="shared" si="117"/>
        <v>0</v>
      </c>
    </row>
    <row r="61" spans="2:42" ht="14.45" x14ac:dyDescent="0.3">
      <c r="B61" s="179" t="s">
        <v>573</v>
      </c>
      <c r="C61" s="180" t="s">
        <v>545</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 t="shared" ref="F61" si="150">D61+E61</f>
        <v>0</v>
      </c>
      <c r="G61" s="181"/>
      <c r="H61" s="181">
        <f t="shared" ref="H61" si="151">F61-G61</f>
        <v>0</v>
      </c>
      <c r="I61" s="181"/>
      <c r="J61" s="181">
        <f t="shared" ref="J61" si="152">F61-I61</f>
        <v>0</v>
      </c>
      <c r="K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1">
        <f t="shared" ref="AC61" si="153">Z61+AA61+AB61</f>
        <v>0</v>
      </c>
      <c r="AD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1">
        <f t="shared" ref="AG61" si="154">AD61+AE61+AF61</f>
        <v>0</v>
      </c>
      <c r="AH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1">
        <f t="shared" ref="AK61" si="155">AH61+AI61+AJ61</f>
        <v>0</v>
      </c>
      <c r="AL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1">
        <f t="shared" ref="AO61" si="156">AL61+AM61+AN61</f>
        <v>0</v>
      </c>
      <c r="AP61" s="181">
        <f t="shared" ref="AP61" si="157">AC61+AG61+AK61+AO61</f>
        <v>0</v>
      </c>
    </row>
    <row r="62" spans="2:42" ht="14.45" x14ac:dyDescent="0.3">
      <c r="B62" s="179" t="s">
        <v>574</v>
      </c>
      <c r="C62" s="180" t="s">
        <v>575</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0"/>
        <v>0</v>
      </c>
      <c r="G62" s="181"/>
      <c r="H62" s="181">
        <f t="shared" si="111"/>
        <v>0</v>
      </c>
      <c r="I62" s="181"/>
      <c r="J62" s="181">
        <f t="shared" si="112"/>
        <v>0</v>
      </c>
      <c r="K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1">
        <f t="shared" si="113"/>
        <v>0</v>
      </c>
      <c r="AD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1">
        <f t="shared" si="114"/>
        <v>0</v>
      </c>
      <c r="AH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1">
        <f t="shared" si="115"/>
        <v>0</v>
      </c>
      <c r="AL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1">
        <f t="shared" si="116"/>
        <v>0</v>
      </c>
      <c r="AP62" s="181">
        <f t="shared" si="117"/>
        <v>0</v>
      </c>
    </row>
    <row r="63" spans="2:42" ht="14.45" x14ac:dyDescent="0.3">
      <c r="B63" s="179" t="s">
        <v>272</v>
      </c>
      <c r="C63" s="180" t="s">
        <v>155</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0"/>
        <v>0</v>
      </c>
      <c r="G63" s="181"/>
      <c r="H63" s="181">
        <f t="shared" si="111"/>
        <v>0</v>
      </c>
      <c r="I63" s="181"/>
      <c r="J63" s="181">
        <f t="shared" si="112"/>
        <v>0</v>
      </c>
      <c r="K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1">
        <f t="shared" si="113"/>
        <v>0</v>
      </c>
      <c r="AD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1">
        <f t="shared" si="114"/>
        <v>0</v>
      </c>
      <c r="AH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1">
        <f t="shared" si="115"/>
        <v>0</v>
      </c>
      <c r="AL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1">
        <f t="shared" si="116"/>
        <v>0</v>
      </c>
      <c r="AP63" s="181">
        <f t="shared" si="117"/>
        <v>0</v>
      </c>
    </row>
    <row r="64" spans="2:42" ht="14.45" x14ac:dyDescent="0.3">
      <c r="B64" s="179" t="s">
        <v>576</v>
      </c>
      <c r="C64" s="180" t="s">
        <v>577</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1">
        <f t="shared" ref="F64" si="158">D64+E64</f>
        <v>0</v>
      </c>
      <c r="G64" s="181"/>
      <c r="H64" s="181">
        <f t="shared" ref="H64" si="159">F64-G64</f>
        <v>0</v>
      </c>
      <c r="I64" s="181"/>
      <c r="J64" s="181">
        <f t="shared" ref="J64" si="160">F64-I64</f>
        <v>0</v>
      </c>
      <c r="K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1">
        <f t="shared" ref="AC64" si="161">Z64+AA64+AB64</f>
        <v>0</v>
      </c>
      <c r="AD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1">
        <f t="shared" ref="AG64" si="162">AD64+AE64+AF64</f>
        <v>0</v>
      </c>
      <c r="AH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1">
        <f t="shared" ref="AK64" si="163">AH64+AI64+AJ64</f>
        <v>0</v>
      </c>
      <c r="AL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1">
        <f t="shared" ref="AO64" si="164">AL64+AM64+AN64</f>
        <v>0</v>
      </c>
      <c r="AP64" s="181">
        <f t="shared" ref="AP64" si="165">AC64+AG64+AK64+AO64</f>
        <v>0</v>
      </c>
    </row>
    <row r="65" spans="2:42" ht="14.45" x14ac:dyDescent="0.3">
      <c r="B65" s="179" t="s">
        <v>578</v>
      </c>
      <c r="C65" s="180" t="s">
        <v>579</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0"/>
        <v>0</v>
      </c>
      <c r="G65" s="181"/>
      <c r="H65" s="181">
        <f t="shared" si="111"/>
        <v>0</v>
      </c>
      <c r="I65" s="181"/>
      <c r="J65" s="181">
        <f t="shared" si="112"/>
        <v>0</v>
      </c>
      <c r="K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1">
        <f t="shared" si="113"/>
        <v>0</v>
      </c>
      <c r="AD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1">
        <f t="shared" si="114"/>
        <v>0</v>
      </c>
      <c r="AH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1">
        <f t="shared" si="115"/>
        <v>0</v>
      </c>
      <c r="AL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1">
        <f t="shared" si="116"/>
        <v>0</v>
      </c>
      <c r="AP65" s="181">
        <f t="shared" si="117"/>
        <v>0</v>
      </c>
    </row>
    <row r="66" spans="2:42" x14ac:dyDescent="0.25">
      <c r="B66" s="179" t="s">
        <v>580</v>
      </c>
      <c r="C66" s="180" t="s">
        <v>581</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 t="shared" ref="F66" si="166">D66+E66</f>
        <v>0</v>
      </c>
      <c r="G66" s="181"/>
      <c r="H66" s="181">
        <f t="shared" ref="H66" si="167">F66-G66</f>
        <v>0</v>
      </c>
      <c r="I66" s="181"/>
      <c r="J66" s="181">
        <f t="shared" ref="J66" si="168">F66-I66</f>
        <v>0</v>
      </c>
      <c r="K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1">
        <f t="shared" ref="AC66" si="169">Z66+AA66+AB66</f>
        <v>0</v>
      </c>
      <c r="AD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1">
        <f t="shared" ref="AG66" si="170">AD66+AE66+AF66</f>
        <v>0</v>
      </c>
      <c r="AH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1">
        <f t="shared" ref="AK66" si="171">AH66+AI66+AJ66</f>
        <v>0</v>
      </c>
      <c r="AL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1">
        <f t="shared" ref="AO66" si="172">AL66+AM66+AN66</f>
        <v>0</v>
      </c>
      <c r="AP66" s="181">
        <f t="shared" ref="AP66" si="173">AC66+AG66+AK66+AO66</f>
        <v>0</v>
      </c>
    </row>
    <row r="67" spans="2:42" ht="14.45" x14ac:dyDescent="0.3">
      <c r="B67" s="179" t="s">
        <v>582</v>
      </c>
      <c r="C67" s="180" t="s">
        <v>583</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0"/>
        <v>0</v>
      </c>
      <c r="G67" s="181"/>
      <c r="H67" s="181">
        <f t="shared" si="111"/>
        <v>0</v>
      </c>
      <c r="I67" s="181"/>
      <c r="J67" s="181">
        <f t="shared" si="112"/>
        <v>0</v>
      </c>
      <c r="K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1">
        <f t="shared" si="113"/>
        <v>0</v>
      </c>
      <c r="AD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1">
        <f t="shared" si="114"/>
        <v>0</v>
      </c>
      <c r="AH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1">
        <f t="shared" si="115"/>
        <v>0</v>
      </c>
      <c r="AL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1">
        <f t="shared" si="116"/>
        <v>0</v>
      </c>
      <c r="AP67" s="181">
        <f t="shared" si="117"/>
        <v>0</v>
      </c>
    </row>
    <row r="68" spans="2:42" ht="14.45" x14ac:dyDescent="0.3">
      <c r="B68" s="179" t="s">
        <v>584</v>
      </c>
      <c r="C68" s="180" t="s">
        <v>585</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 t="shared" ref="F68" si="174">D68+E68</f>
        <v>0</v>
      </c>
      <c r="G68" s="181"/>
      <c r="H68" s="181">
        <f t="shared" ref="H68" si="175">F68-G68</f>
        <v>0</v>
      </c>
      <c r="I68" s="181"/>
      <c r="J68" s="181">
        <f t="shared" ref="J68" si="176">F68-I68</f>
        <v>0</v>
      </c>
      <c r="K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1">
        <f t="shared" ref="AC68" si="177">Z68+AA68+AB68</f>
        <v>0</v>
      </c>
      <c r="AD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1">
        <f t="shared" ref="AG68" si="178">AD68+AE68+AF68</f>
        <v>0</v>
      </c>
      <c r="AH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1">
        <f t="shared" ref="AK68" si="179">AH68+AI68+AJ68</f>
        <v>0</v>
      </c>
      <c r="AL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1">
        <f t="shared" ref="AO68" si="180">AL68+AM68+AN68</f>
        <v>0</v>
      </c>
      <c r="AP68" s="181">
        <f t="shared" ref="AP68" si="181">AC68+AG68+AK68+AO68</f>
        <v>0</v>
      </c>
    </row>
    <row r="69" spans="2:42" ht="14.45" x14ac:dyDescent="0.3">
      <c r="B69" s="179" t="s">
        <v>586</v>
      </c>
      <c r="C69" s="180" t="s">
        <v>587</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1">
        <f t="shared" si="110"/>
        <v>0</v>
      </c>
      <c r="G69" s="181"/>
      <c r="H69" s="181">
        <f t="shared" si="111"/>
        <v>0</v>
      </c>
      <c r="I69" s="181"/>
      <c r="J69" s="181">
        <f t="shared" si="112"/>
        <v>0</v>
      </c>
      <c r="K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1">
        <f t="shared" si="113"/>
        <v>0</v>
      </c>
      <c r="AD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1">
        <f t="shared" si="114"/>
        <v>0</v>
      </c>
      <c r="AH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1">
        <f t="shared" si="115"/>
        <v>0</v>
      </c>
      <c r="AL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1">
        <f t="shared" si="116"/>
        <v>0</v>
      </c>
      <c r="AP69" s="181">
        <f t="shared" si="117"/>
        <v>0</v>
      </c>
    </row>
    <row r="70" spans="2:42" ht="14.45" x14ac:dyDescent="0.3">
      <c r="B70" s="179" t="s">
        <v>588</v>
      </c>
      <c r="C70" s="180" t="s">
        <v>589</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 t="shared" ref="F70" si="182">D70+E70</f>
        <v>0</v>
      </c>
      <c r="G70" s="181"/>
      <c r="H70" s="181">
        <f t="shared" ref="H70" si="183">F70-G70</f>
        <v>0</v>
      </c>
      <c r="I70" s="181"/>
      <c r="J70" s="181">
        <f t="shared" ref="J70" si="184">F70-I70</f>
        <v>0</v>
      </c>
      <c r="K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1">
        <f t="shared" ref="AC70" si="185">Z70+AA70+AB70</f>
        <v>0</v>
      </c>
      <c r="AD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1">
        <f t="shared" ref="AG70" si="186">AD70+AE70+AF70</f>
        <v>0</v>
      </c>
      <c r="AH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1">
        <f t="shared" ref="AK70" si="187">AH70+AI70+AJ70</f>
        <v>0</v>
      </c>
      <c r="AL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1">
        <f t="shared" ref="AO70" si="188">AL70+AM70+AN70</f>
        <v>0</v>
      </c>
      <c r="AP70" s="181">
        <f t="shared" ref="AP70" si="189">AC70+AG70+AK70+AO70</f>
        <v>0</v>
      </c>
    </row>
    <row r="71" spans="2:42" ht="14.45" x14ac:dyDescent="0.3">
      <c r="B71" s="179" t="s">
        <v>590</v>
      </c>
      <c r="C71" s="180" t="s">
        <v>591</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0">D71+E71</f>
        <v>0</v>
      </c>
      <c r="G71" s="181"/>
      <c r="H71" s="181">
        <f t="shared" ref="H71:H82" si="191">F71-G71</f>
        <v>0</v>
      </c>
      <c r="I71" s="181"/>
      <c r="J71" s="181">
        <f t="shared" ref="J71:J82" si="192">F71-I71</f>
        <v>0</v>
      </c>
      <c r="K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1">
        <f t="shared" ref="AC71:AC82" si="193">Z71+AA71+AB71</f>
        <v>0</v>
      </c>
      <c r="AD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1">
        <f t="shared" ref="AG71:AG82" si="194">AD71+AE71+AF71</f>
        <v>0</v>
      </c>
      <c r="AH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1">
        <f t="shared" ref="AK71:AK82" si="195">AH71+AI71+AJ71</f>
        <v>0</v>
      </c>
      <c r="AL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1">
        <f t="shared" ref="AO71:AO82" si="196">AL71+AM71+AN71</f>
        <v>0</v>
      </c>
      <c r="AP71" s="181">
        <f t="shared" ref="AP71:AP82" si="197">AC71+AG71+AK71+AO71</f>
        <v>0</v>
      </c>
    </row>
    <row r="72" spans="2:42" ht="14.45" x14ac:dyDescent="0.3">
      <c r="B72" s="179" t="s">
        <v>285</v>
      </c>
      <c r="C72" s="180" t="s">
        <v>168</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0"/>
        <v>0</v>
      </c>
      <c r="G72" s="181"/>
      <c r="H72" s="181">
        <f t="shared" si="191"/>
        <v>0</v>
      </c>
      <c r="I72" s="181"/>
      <c r="J72" s="181">
        <f t="shared" si="192"/>
        <v>0</v>
      </c>
      <c r="K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1">
        <f t="shared" si="193"/>
        <v>0</v>
      </c>
      <c r="AD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1">
        <f t="shared" si="194"/>
        <v>0</v>
      </c>
      <c r="AH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1">
        <f t="shared" si="195"/>
        <v>0</v>
      </c>
      <c r="AL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1">
        <f t="shared" si="196"/>
        <v>0</v>
      </c>
      <c r="AP72" s="181">
        <f t="shared" si="197"/>
        <v>0</v>
      </c>
    </row>
    <row r="73" spans="2:42" ht="14.45" x14ac:dyDescent="0.3">
      <c r="B73" s="179" t="s">
        <v>592</v>
      </c>
      <c r="C73" s="180" t="s">
        <v>593</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0"/>
        <v>0</v>
      </c>
      <c r="G73" s="181"/>
      <c r="H73" s="181">
        <f t="shared" si="191"/>
        <v>0</v>
      </c>
      <c r="I73" s="181"/>
      <c r="J73" s="181">
        <f t="shared" si="192"/>
        <v>0</v>
      </c>
      <c r="K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1">
        <f t="shared" si="193"/>
        <v>0</v>
      </c>
      <c r="AD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1">
        <f t="shared" si="194"/>
        <v>0</v>
      </c>
      <c r="AH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1">
        <f t="shared" si="195"/>
        <v>0</v>
      </c>
      <c r="AL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1">
        <f t="shared" si="196"/>
        <v>0</v>
      </c>
      <c r="AP73" s="181">
        <f t="shared" si="197"/>
        <v>0</v>
      </c>
    </row>
    <row r="74" spans="2:42" ht="14.45" x14ac:dyDescent="0.3">
      <c r="B74" s="179" t="s">
        <v>594</v>
      </c>
      <c r="C74" s="180" t="s">
        <v>595</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0"/>
        <v>0</v>
      </c>
      <c r="G74" s="181"/>
      <c r="H74" s="181">
        <f t="shared" si="191"/>
        <v>0</v>
      </c>
      <c r="I74" s="181"/>
      <c r="J74" s="181">
        <f t="shared" si="192"/>
        <v>0</v>
      </c>
      <c r="K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1">
        <f t="shared" si="193"/>
        <v>0</v>
      </c>
      <c r="AD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1">
        <f t="shared" si="194"/>
        <v>0</v>
      </c>
      <c r="AH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1">
        <f t="shared" si="195"/>
        <v>0</v>
      </c>
      <c r="AL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1">
        <f t="shared" si="196"/>
        <v>0</v>
      </c>
      <c r="AP74" s="181">
        <f t="shared" si="197"/>
        <v>0</v>
      </c>
    </row>
    <row r="75" spans="2:42" ht="14.45" x14ac:dyDescent="0.3">
      <c r="B75" s="179" t="s">
        <v>596</v>
      </c>
      <c r="C75" s="180" t="s">
        <v>597</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0"/>
        <v>0</v>
      </c>
      <c r="G75" s="181"/>
      <c r="H75" s="181">
        <f t="shared" si="191"/>
        <v>0</v>
      </c>
      <c r="I75" s="181"/>
      <c r="J75" s="181">
        <f t="shared" si="192"/>
        <v>0</v>
      </c>
      <c r="K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1">
        <f t="shared" si="193"/>
        <v>0</v>
      </c>
      <c r="AD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1">
        <f t="shared" si="194"/>
        <v>0</v>
      </c>
      <c r="AH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1">
        <f t="shared" si="195"/>
        <v>0</v>
      </c>
      <c r="AL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1">
        <f t="shared" si="196"/>
        <v>0</v>
      </c>
      <c r="AP75" s="181">
        <f t="shared" si="197"/>
        <v>0</v>
      </c>
    </row>
    <row r="76" spans="2:42" ht="14.45" x14ac:dyDescent="0.3">
      <c r="B76" s="179" t="s">
        <v>598</v>
      </c>
      <c r="C76" s="180" t="s">
        <v>599</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0"/>
        <v>0</v>
      </c>
      <c r="G76" s="181"/>
      <c r="H76" s="181">
        <f t="shared" si="191"/>
        <v>0</v>
      </c>
      <c r="I76" s="181"/>
      <c r="J76" s="181">
        <f t="shared" si="192"/>
        <v>0</v>
      </c>
      <c r="K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1">
        <f t="shared" si="193"/>
        <v>0</v>
      </c>
      <c r="AD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1">
        <f t="shared" si="194"/>
        <v>0</v>
      </c>
      <c r="AH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1">
        <f t="shared" si="195"/>
        <v>0</v>
      </c>
      <c r="AL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1">
        <f t="shared" si="196"/>
        <v>0</v>
      </c>
      <c r="AP76" s="181">
        <f t="shared" si="197"/>
        <v>0</v>
      </c>
    </row>
    <row r="77" spans="2:42" ht="14.45" x14ac:dyDescent="0.3">
      <c r="B77" s="179" t="s">
        <v>600</v>
      </c>
      <c r="C77" s="180" t="s">
        <v>601</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0"/>
        <v>0</v>
      </c>
      <c r="G77" s="181"/>
      <c r="H77" s="181">
        <f t="shared" si="191"/>
        <v>0</v>
      </c>
      <c r="I77" s="181"/>
      <c r="J77" s="181">
        <f t="shared" si="192"/>
        <v>0</v>
      </c>
      <c r="K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1">
        <f t="shared" si="193"/>
        <v>0</v>
      </c>
      <c r="AD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1">
        <f t="shared" si="194"/>
        <v>0</v>
      </c>
      <c r="AH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1">
        <f t="shared" si="195"/>
        <v>0</v>
      </c>
      <c r="AL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1">
        <f t="shared" si="196"/>
        <v>0</v>
      </c>
      <c r="AP77" s="181">
        <f t="shared" si="197"/>
        <v>0</v>
      </c>
    </row>
    <row r="78" spans="2:42" ht="14.45" x14ac:dyDescent="0.3">
      <c r="B78" s="179" t="s">
        <v>602</v>
      </c>
      <c r="C78" s="180" t="s">
        <v>603</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1">
        <f t="shared" si="190"/>
        <v>0</v>
      </c>
      <c r="G78" s="181"/>
      <c r="H78" s="181">
        <f t="shared" si="191"/>
        <v>0</v>
      </c>
      <c r="I78" s="181"/>
      <c r="J78" s="181">
        <f t="shared" si="192"/>
        <v>0</v>
      </c>
      <c r="K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1">
        <f t="shared" si="193"/>
        <v>0</v>
      </c>
      <c r="AD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1">
        <f t="shared" si="194"/>
        <v>0</v>
      </c>
      <c r="AH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1">
        <f t="shared" si="195"/>
        <v>0</v>
      </c>
      <c r="AL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1">
        <f t="shared" si="196"/>
        <v>0</v>
      </c>
      <c r="AP78" s="181">
        <f t="shared" si="197"/>
        <v>0</v>
      </c>
    </row>
    <row r="79" spans="2:42" x14ac:dyDescent="0.25">
      <c r="B79" s="179" t="s">
        <v>604</v>
      </c>
      <c r="C79" s="180" t="s">
        <v>605</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0"/>
        <v>0</v>
      </c>
      <c r="G79" s="181"/>
      <c r="H79" s="181">
        <f t="shared" si="191"/>
        <v>0</v>
      </c>
      <c r="I79" s="181"/>
      <c r="J79" s="181">
        <f t="shared" si="192"/>
        <v>0</v>
      </c>
      <c r="K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1">
        <f t="shared" si="193"/>
        <v>0</v>
      </c>
      <c r="AD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1">
        <f t="shared" si="194"/>
        <v>0</v>
      </c>
      <c r="AH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1">
        <f t="shared" si="195"/>
        <v>0</v>
      </c>
      <c r="AL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1">
        <f t="shared" si="196"/>
        <v>0</v>
      </c>
      <c r="AP79" s="181">
        <f t="shared" si="197"/>
        <v>0</v>
      </c>
    </row>
    <row r="80" spans="2:42" ht="14.45" x14ac:dyDescent="0.3">
      <c r="B80" s="179" t="s">
        <v>606</v>
      </c>
      <c r="C80" s="180" t="s">
        <v>607</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0"/>
        <v>0</v>
      </c>
      <c r="G80" s="181"/>
      <c r="H80" s="181">
        <f t="shared" si="191"/>
        <v>0</v>
      </c>
      <c r="I80" s="181"/>
      <c r="J80" s="181">
        <f t="shared" si="192"/>
        <v>0</v>
      </c>
      <c r="K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1">
        <f t="shared" si="193"/>
        <v>0</v>
      </c>
      <c r="AD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1">
        <f t="shared" si="194"/>
        <v>0</v>
      </c>
      <c r="AH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1">
        <f t="shared" si="195"/>
        <v>0</v>
      </c>
      <c r="AL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1">
        <f t="shared" si="196"/>
        <v>0</v>
      </c>
      <c r="AP80" s="181">
        <f t="shared" si="197"/>
        <v>0</v>
      </c>
    </row>
    <row r="81" spans="2:42" ht="14.45" x14ac:dyDescent="0.3">
      <c r="B81" s="179" t="s">
        <v>608</v>
      </c>
      <c r="C81" s="180" t="s">
        <v>609</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0"/>
        <v>0</v>
      </c>
      <c r="G81" s="181"/>
      <c r="H81" s="181">
        <f t="shared" si="191"/>
        <v>0</v>
      </c>
      <c r="I81" s="181"/>
      <c r="J81" s="181">
        <f t="shared" si="192"/>
        <v>0</v>
      </c>
      <c r="K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1">
        <f t="shared" si="193"/>
        <v>0</v>
      </c>
      <c r="AD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1">
        <f t="shared" si="194"/>
        <v>0</v>
      </c>
      <c r="AH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1">
        <f t="shared" si="195"/>
        <v>0</v>
      </c>
      <c r="AL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1">
        <f t="shared" si="196"/>
        <v>0</v>
      </c>
      <c r="AP81" s="181">
        <f t="shared" si="197"/>
        <v>0</v>
      </c>
    </row>
    <row r="82" spans="2:42" ht="14.45" x14ac:dyDescent="0.3">
      <c r="B82" s="179" t="s">
        <v>610</v>
      </c>
      <c r="C82" s="180" t="s">
        <v>611</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0"/>
        <v>0</v>
      </c>
      <c r="G82" s="181"/>
      <c r="H82" s="181">
        <f t="shared" si="191"/>
        <v>0</v>
      </c>
      <c r="I82" s="181"/>
      <c r="J82" s="181">
        <f t="shared" si="192"/>
        <v>0</v>
      </c>
      <c r="K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1">
        <f t="shared" si="193"/>
        <v>0</v>
      </c>
      <c r="AD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1">
        <f t="shared" si="194"/>
        <v>0</v>
      </c>
      <c r="AH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1">
        <f t="shared" si="195"/>
        <v>0</v>
      </c>
      <c r="AL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1">
        <f t="shared" si="196"/>
        <v>0</v>
      </c>
      <c r="AP82" s="181">
        <f t="shared" si="197"/>
        <v>0</v>
      </c>
    </row>
    <row r="83" spans="2:42" ht="14.45" x14ac:dyDescent="0.3">
      <c r="B83" s="188" t="s">
        <v>273</v>
      </c>
      <c r="C83" s="189" t="s">
        <v>156</v>
      </c>
      <c r="D83" s="190">
        <f>SUM(D84:D88)</f>
        <v>0</v>
      </c>
      <c r="E83" s="190">
        <f>SUM(E84:E88)</f>
        <v>0</v>
      </c>
      <c r="F83" s="190">
        <f t="shared" si="0"/>
        <v>0</v>
      </c>
      <c r="G83" s="190">
        <f>SUM(G84:G88)</f>
        <v>0</v>
      </c>
      <c r="H83" s="190">
        <f t="shared" si="3"/>
        <v>0</v>
      </c>
      <c r="I83" s="190">
        <f>SUM(I84:I88)</f>
        <v>0</v>
      </c>
      <c r="J83" s="190">
        <f t="shared" si="4"/>
        <v>0</v>
      </c>
      <c r="K83" s="190">
        <f t="shared" ref="K83:AB83" si="198">SUM(K84:K88)</f>
        <v>0</v>
      </c>
      <c r="L83" s="190">
        <f t="shared" si="198"/>
        <v>0</v>
      </c>
      <c r="M83" s="190">
        <f t="shared" si="198"/>
        <v>0</v>
      </c>
      <c r="N83" s="190">
        <f t="shared" si="198"/>
        <v>0</v>
      </c>
      <c r="O83" s="190">
        <f t="shared" si="198"/>
        <v>0</v>
      </c>
      <c r="P83" s="190">
        <f t="shared" ref="P83:Q83" si="199">SUM(P84:P88)</f>
        <v>0</v>
      </c>
      <c r="Q83" s="190">
        <f t="shared" si="199"/>
        <v>0</v>
      </c>
      <c r="R83" s="190">
        <f t="shared" si="198"/>
        <v>0</v>
      </c>
      <c r="S83" s="190">
        <f t="shared" si="198"/>
        <v>0</v>
      </c>
      <c r="T83" s="190">
        <f t="shared" ref="T83" si="200">SUM(T84:T88)</f>
        <v>0</v>
      </c>
      <c r="U83" s="190">
        <f t="shared" si="198"/>
        <v>0</v>
      </c>
      <c r="V83" s="190">
        <f t="shared" si="198"/>
        <v>0</v>
      </c>
      <c r="W83" s="190">
        <f t="shared" ref="W83" si="201">SUM(W84:W88)</f>
        <v>0</v>
      </c>
      <c r="X83" s="190">
        <f t="shared" si="198"/>
        <v>0</v>
      </c>
      <c r="Y83" s="190">
        <f t="shared" si="198"/>
        <v>0</v>
      </c>
      <c r="Z83" s="190">
        <f t="shared" si="198"/>
        <v>0</v>
      </c>
      <c r="AA83" s="190">
        <f t="shared" si="198"/>
        <v>0</v>
      </c>
      <c r="AB83" s="190">
        <f t="shared" si="198"/>
        <v>0</v>
      </c>
      <c r="AC83" s="190">
        <f t="shared" si="7"/>
        <v>0</v>
      </c>
      <c r="AD83" s="190">
        <f>SUM(AD84:AD88)</f>
        <v>0</v>
      </c>
      <c r="AE83" s="190">
        <f>SUM(AE84:AE88)</f>
        <v>0</v>
      </c>
      <c r="AF83" s="190">
        <f>SUM(AF84:AF88)</f>
        <v>0</v>
      </c>
      <c r="AG83" s="190">
        <f t="shared" si="8"/>
        <v>0</v>
      </c>
      <c r="AH83" s="190">
        <f>SUM(AH84:AH88)</f>
        <v>0</v>
      </c>
      <c r="AI83" s="190">
        <f>SUM(AI84:AI88)</f>
        <v>0</v>
      </c>
      <c r="AJ83" s="190">
        <f>SUM(AJ84:AJ88)</f>
        <v>0</v>
      </c>
      <c r="AK83" s="190">
        <f t="shared" si="9"/>
        <v>0</v>
      </c>
      <c r="AL83" s="190">
        <f>SUM(AL84:AL88)</f>
        <v>0</v>
      </c>
      <c r="AM83" s="190">
        <f>SUM(AM84:AM88)</f>
        <v>0</v>
      </c>
      <c r="AN83" s="190">
        <f>SUM(AN84:AN88)</f>
        <v>0</v>
      </c>
      <c r="AO83" s="190">
        <f t="shared" si="10"/>
        <v>0</v>
      </c>
      <c r="AP83" s="190">
        <f t="shared" si="11"/>
        <v>0</v>
      </c>
    </row>
    <row r="84" spans="2:42" ht="14.45" x14ac:dyDescent="0.3">
      <c r="B84" s="179" t="s">
        <v>274</v>
      </c>
      <c r="C84" s="180" t="s">
        <v>157</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0"/>
        <v>0</v>
      </c>
      <c r="G84" s="181"/>
      <c r="H84" s="181">
        <f t="shared" si="3"/>
        <v>0</v>
      </c>
      <c r="I84" s="181"/>
      <c r="J84" s="181">
        <f t="shared" si="4"/>
        <v>0</v>
      </c>
      <c r="K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1">
        <f t="shared" si="7"/>
        <v>0</v>
      </c>
      <c r="AD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1">
        <f t="shared" si="8"/>
        <v>0</v>
      </c>
      <c r="AH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1">
        <f t="shared" si="9"/>
        <v>0</v>
      </c>
      <c r="AL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1">
        <f t="shared" si="10"/>
        <v>0</v>
      </c>
      <c r="AP84" s="181">
        <f t="shared" si="11"/>
        <v>0</v>
      </c>
    </row>
    <row r="85" spans="2:42" ht="14.45" x14ac:dyDescent="0.3">
      <c r="B85" s="179" t="s">
        <v>612</v>
      </c>
      <c r="C85" s="180" t="s">
        <v>613</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ref="F85:F88" si="202">D85+E85</f>
        <v>0</v>
      </c>
      <c r="G85" s="181"/>
      <c r="H85" s="181">
        <f t="shared" ref="H85:H88" si="203">F85-G85</f>
        <v>0</v>
      </c>
      <c r="I85" s="181"/>
      <c r="J85" s="181">
        <f t="shared" ref="J85:J88" si="204">F85-I85</f>
        <v>0</v>
      </c>
      <c r="K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1">
        <f t="shared" ref="AC85:AC88" si="205">Z85+AA85+AB85</f>
        <v>0</v>
      </c>
      <c r="AD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1">
        <f t="shared" ref="AG85:AG88" si="206">AD85+AE85+AF85</f>
        <v>0</v>
      </c>
      <c r="AH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1">
        <f t="shared" ref="AK85:AK88" si="207">AH85+AI85+AJ85</f>
        <v>0</v>
      </c>
      <c r="AL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1">
        <f t="shared" ref="AO85:AO88" si="208">AL85+AM85+AN85</f>
        <v>0</v>
      </c>
      <c r="AP85" s="181">
        <f t="shared" ref="AP85:AP88" si="209">AC85+AG85+AK85+AO85</f>
        <v>0</v>
      </c>
    </row>
    <row r="86" spans="2:42" ht="14.45" x14ac:dyDescent="0.3">
      <c r="B86" s="179" t="s">
        <v>275</v>
      </c>
      <c r="C86" s="180" t="s">
        <v>158</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02"/>
        <v>0</v>
      </c>
      <c r="G86" s="181"/>
      <c r="H86" s="181">
        <f t="shared" si="203"/>
        <v>0</v>
      </c>
      <c r="I86" s="181"/>
      <c r="J86" s="181">
        <f t="shared" si="204"/>
        <v>0</v>
      </c>
      <c r="K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1">
        <f t="shared" si="205"/>
        <v>0</v>
      </c>
      <c r="AD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1">
        <f t="shared" si="206"/>
        <v>0</v>
      </c>
      <c r="AH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1">
        <f t="shared" si="207"/>
        <v>0</v>
      </c>
      <c r="AL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1">
        <f t="shared" si="208"/>
        <v>0</v>
      </c>
      <c r="AP86" s="181">
        <f t="shared" si="209"/>
        <v>0</v>
      </c>
    </row>
    <row r="87" spans="2:42" ht="14.45" x14ac:dyDescent="0.3">
      <c r="B87" s="179" t="s">
        <v>614</v>
      </c>
      <c r="C87" s="180" t="s">
        <v>615</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ref="F87" si="210">D87+E87</f>
        <v>0</v>
      </c>
      <c r="G87" s="181"/>
      <c r="H87" s="181">
        <f t="shared" ref="H87" si="211">F87-G87</f>
        <v>0</v>
      </c>
      <c r="I87" s="181"/>
      <c r="J87" s="181">
        <f t="shared" ref="J87" si="212">F87-I87</f>
        <v>0</v>
      </c>
      <c r="K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1">
        <f t="shared" ref="AC87" si="213">Z87+AA87+AB87</f>
        <v>0</v>
      </c>
      <c r="AD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1">
        <f t="shared" ref="AG87" si="214">AD87+AE87+AF87</f>
        <v>0</v>
      </c>
      <c r="AH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1">
        <f t="shared" ref="AK87" si="215">AH87+AI87+AJ87</f>
        <v>0</v>
      </c>
      <c r="AL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1">
        <f t="shared" ref="AO87" si="216">AL87+AM87+AN87</f>
        <v>0</v>
      </c>
      <c r="AP87" s="181">
        <f t="shared" ref="AP87" si="217">AC87+AG87+AK87+AO87</f>
        <v>0</v>
      </c>
    </row>
    <row r="88" spans="2:42" ht="14.45" x14ac:dyDescent="0.3">
      <c r="B88" s="179" t="s">
        <v>616</v>
      </c>
      <c r="C88" s="180" t="s">
        <v>617</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02"/>
        <v>0</v>
      </c>
      <c r="G88" s="181"/>
      <c r="H88" s="181">
        <f t="shared" si="203"/>
        <v>0</v>
      </c>
      <c r="I88" s="181"/>
      <c r="J88" s="181">
        <f t="shared" si="204"/>
        <v>0</v>
      </c>
      <c r="K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1">
        <f t="shared" si="205"/>
        <v>0</v>
      </c>
      <c r="AD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1">
        <f t="shared" si="206"/>
        <v>0</v>
      </c>
      <c r="AH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1">
        <f t="shared" si="207"/>
        <v>0</v>
      </c>
      <c r="AL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1">
        <f t="shared" si="208"/>
        <v>0</v>
      </c>
      <c r="AP88" s="181">
        <f t="shared" si="209"/>
        <v>0</v>
      </c>
    </row>
    <row r="89" spans="2:42" ht="14.45" x14ac:dyDescent="0.3">
      <c r="B89" s="188" t="s">
        <v>276</v>
      </c>
      <c r="C89" s="189" t="s">
        <v>159</v>
      </c>
      <c r="D89" s="190">
        <f>SUM(D90:D95)</f>
        <v>0</v>
      </c>
      <c r="E89" s="190">
        <f>SUM(E90:E95)</f>
        <v>0</v>
      </c>
      <c r="F89" s="190">
        <f t="shared" si="0"/>
        <v>0</v>
      </c>
      <c r="G89" s="190">
        <f t="shared" ref="G89:I89" si="218">SUM(G90:G95)</f>
        <v>0</v>
      </c>
      <c r="H89" s="190">
        <f t="shared" si="3"/>
        <v>0</v>
      </c>
      <c r="I89" s="190">
        <f t="shared" si="218"/>
        <v>0</v>
      </c>
      <c r="J89" s="190">
        <f t="shared" si="4"/>
        <v>0</v>
      </c>
      <c r="K89" s="190">
        <f t="shared" ref="K89:AN89" si="219">SUM(K90:K95)</f>
        <v>0</v>
      </c>
      <c r="L89" s="190">
        <f t="shared" si="219"/>
        <v>0</v>
      </c>
      <c r="M89" s="190">
        <f t="shared" si="219"/>
        <v>0</v>
      </c>
      <c r="N89" s="190">
        <f t="shared" si="219"/>
        <v>0</v>
      </c>
      <c r="O89" s="190">
        <f t="shared" si="219"/>
        <v>0</v>
      </c>
      <c r="P89" s="190">
        <f t="shared" ref="P89:Q89" si="220">SUM(P90:P95)</f>
        <v>0</v>
      </c>
      <c r="Q89" s="190">
        <f t="shared" si="220"/>
        <v>0</v>
      </c>
      <c r="R89" s="190">
        <f t="shared" si="219"/>
        <v>0</v>
      </c>
      <c r="S89" s="190">
        <f t="shared" si="219"/>
        <v>0</v>
      </c>
      <c r="T89" s="190">
        <f t="shared" ref="T89" si="221">SUM(T90:T95)</f>
        <v>0</v>
      </c>
      <c r="U89" s="190">
        <f t="shared" si="219"/>
        <v>0</v>
      </c>
      <c r="V89" s="190">
        <f t="shared" si="219"/>
        <v>0</v>
      </c>
      <c r="W89" s="190">
        <f t="shared" ref="W89" si="222">SUM(W90:W95)</f>
        <v>0</v>
      </c>
      <c r="X89" s="190">
        <f t="shared" si="219"/>
        <v>0</v>
      </c>
      <c r="Y89" s="190">
        <f t="shared" si="219"/>
        <v>0</v>
      </c>
      <c r="Z89" s="190">
        <f t="shared" si="219"/>
        <v>0</v>
      </c>
      <c r="AA89" s="190">
        <f t="shared" si="219"/>
        <v>0</v>
      </c>
      <c r="AB89" s="190">
        <f t="shared" si="219"/>
        <v>0</v>
      </c>
      <c r="AC89" s="190">
        <f t="shared" si="7"/>
        <v>0</v>
      </c>
      <c r="AD89" s="190">
        <f t="shared" si="219"/>
        <v>0</v>
      </c>
      <c r="AE89" s="190">
        <f t="shared" si="219"/>
        <v>0</v>
      </c>
      <c r="AF89" s="190">
        <f t="shared" si="219"/>
        <v>0</v>
      </c>
      <c r="AG89" s="190">
        <f t="shared" si="8"/>
        <v>0</v>
      </c>
      <c r="AH89" s="190">
        <f t="shared" si="219"/>
        <v>0</v>
      </c>
      <c r="AI89" s="190">
        <f t="shared" si="219"/>
        <v>0</v>
      </c>
      <c r="AJ89" s="190">
        <f t="shared" si="219"/>
        <v>0</v>
      </c>
      <c r="AK89" s="190">
        <f t="shared" si="9"/>
        <v>0</v>
      </c>
      <c r="AL89" s="190">
        <f t="shared" si="219"/>
        <v>0</v>
      </c>
      <c r="AM89" s="190">
        <f t="shared" si="219"/>
        <v>0</v>
      </c>
      <c r="AN89" s="190">
        <f t="shared" si="219"/>
        <v>0</v>
      </c>
      <c r="AO89" s="190">
        <f t="shared" si="10"/>
        <v>0</v>
      </c>
      <c r="AP89" s="190">
        <f t="shared" si="11"/>
        <v>0</v>
      </c>
    </row>
    <row r="90" spans="2:42" ht="14.45" x14ac:dyDescent="0.3">
      <c r="B90" s="179" t="s">
        <v>277</v>
      </c>
      <c r="C90" s="180" t="s">
        <v>160</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223">D90+E90</f>
        <v>0</v>
      </c>
      <c r="G90" s="181"/>
      <c r="H90" s="181">
        <f t="shared" ref="H90:H95" si="224">F90-G90</f>
        <v>0</v>
      </c>
      <c r="I90" s="181"/>
      <c r="J90" s="181">
        <f t="shared" ref="J90:J95" si="225">F90-I90</f>
        <v>0</v>
      </c>
      <c r="K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1">
        <f t="shared" ref="AC90:AC95" si="226">Z90+AA90+AB90</f>
        <v>0</v>
      </c>
      <c r="AD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1">
        <f t="shared" ref="AG90:AG95" si="227">AD90+AE90+AF90</f>
        <v>0</v>
      </c>
      <c r="AH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1">
        <f t="shared" ref="AK90:AK95" si="228">AH90+AI90+AJ90</f>
        <v>0</v>
      </c>
      <c r="AL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1">
        <f t="shared" ref="AO90:AO95" si="229">AL90+AM90+AN90</f>
        <v>0</v>
      </c>
      <c r="AP90" s="181">
        <f t="shared" ref="AP90:AP95" si="230">AC90+AG90+AK90+AO90</f>
        <v>0</v>
      </c>
    </row>
    <row r="91" spans="2:42" ht="14.45" x14ac:dyDescent="0.3">
      <c r="B91" s="179" t="s">
        <v>618</v>
      </c>
      <c r="C91" s="180" t="s">
        <v>619</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223"/>
        <v>0</v>
      </c>
      <c r="G91" s="181"/>
      <c r="H91" s="181">
        <f t="shared" si="224"/>
        <v>0</v>
      </c>
      <c r="I91" s="181"/>
      <c r="J91" s="181">
        <f t="shared" si="225"/>
        <v>0</v>
      </c>
      <c r="K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1">
        <f t="shared" si="226"/>
        <v>0</v>
      </c>
      <c r="AD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1">
        <f t="shared" si="227"/>
        <v>0</v>
      </c>
      <c r="AH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1">
        <f t="shared" si="228"/>
        <v>0</v>
      </c>
      <c r="AL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1">
        <f t="shared" si="229"/>
        <v>0</v>
      </c>
      <c r="AP91" s="181">
        <f t="shared" si="230"/>
        <v>0</v>
      </c>
    </row>
    <row r="92" spans="2:42" ht="14.45" x14ac:dyDescent="0.3">
      <c r="B92" s="179" t="s">
        <v>278</v>
      </c>
      <c r="C92" s="180" t="s">
        <v>161</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 t="shared" ref="F92:F93" si="231">D92+E92</f>
        <v>0</v>
      </c>
      <c r="G92" s="181"/>
      <c r="H92" s="181">
        <f t="shared" ref="H92:H93" si="232">F92-G92</f>
        <v>0</v>
      </c>
      <c r="I92" s="181"/>
      <c r="J92" s="181">
        <f t="shared" ref="J92:J93" si="233">F92-I92</f>
        <v>0</v>
      </c>
      <c r="K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1">
        <f t="shared" ref="AC92:AC93" si="234">Z92+AA92+AB92</f>
        <v>0</v>
      </c>
      <c r="AD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1">
        <f t="shared" ref="AG92:AG93" si="235">AD92+AE92+AF92</f>
        <v>0</v>
      </c>
      <c r="AH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1">
        <f t="shared" ref="AK92:AK93" si="236">AH92+AI92+AJ92</f>
        <v>0</v>
      </c>
      <c r="AL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1">
        <f t="shared" ref="AO92:AO93" si="237">AL92+AM92+AN92</f>
        <v>0</v>
      </c>
      <c r="AP92" s="181">
        <f t="shared" ref="AP92:AP93" si="238">AC92+AG92+AK92+AO92</f>
        <v>0</v>
      </c>
    </row>
    <row r="93" spans="2:42" x14ac:dyDescent="0.25">
      <c r="B93" s="179" t="s">
        <v>620</v>
      </c>
      <c r="C93" s="180" t="s">
        <v>621</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 t="shared" si="231"/>
        <v>0</v>
      </c>
      <c r="G93" s="181"/>
      <c r="H93" s="181">
        <f t="shared" si="232"/>
        <v>0</v>
      </c>
      <c r="I93" s="181"/>
      <c r="J93" s="181">
        <f t="shared" si="233"/>
        <v>0</v>
      </c>
      <c r="K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1">
        <f t="shared" si="234"/>
        <v>0</v>
      </c>
      <c r="AD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1">
        <f t="shared" si="235"/>
        <v>0</v>
      </c>
      <c r="AH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1">
        <f t="shared" si="236"/>
        <v>0</v>
      </c>
      <c r="AL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1">
        <f t="shared" si="237"/>
        <v>0</v>
      </c>
      <c r="AP93" s="181">
        <f t="shared" si="238"/>
        <v>0</v>
      </c>
    </row>
    <row r="94" spans="2:42" ht="14.45" x14ac:dyDescent="0.3">
      <c r="B94" s="179" t="s">
        <v>622</v>
      </c>
      <c r="C94" s="180" t="s">
        <v>623</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 t="shared" ref="F94" si="239">D94+E94</f>
        <v>0</v>
      </c>
      <c r="G94" s="181"/>
      <c r="H94" s="181">
        <f t="shared" ref="H94" si="240">F94-G94</f>
        <v>0</v>
      </c>
      <c r="I94" s="181"/>
      <c r="J94" s="181">
        <f t="shared" ref="J94" si="241">F94-I94</f>
        <v>0</v>
      </c>
      <c r="K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1">
        <f t="shared" ref="AC94" si="242">Z94+AA94+AB94</f>
        <v>0</v>
      </c>
      <c r="AD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1">
        <f t="shared" ref="AG94" si="243">AD94+AE94+AF94</f>
        <v>0</v>
      </c>
      <c r="AH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1">
        <f t="shared" ref="AK94" si="244">AH94+AI94+AJ94</f>
        <v>0</v>
      </c>
      <c r="AL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1">
        <f t="shared" ref="AO94" si="245">AL94+AM94+AN94</f>
        <v>0</v>
      </c>
      <c r="AP94" s="181">
        <f t="shared" ref="AP94" si="246">AC94+AG94+AK94+AO94</f>
        <v>0</v>
      </c>
    </row>
    <row r="95" spans="2:42" ht="14.45" x14ac:dyDescent="0.3">
      <c r="B95" s="179" t="s">
        <v>624</v>
      </c>
      <c r="C95" s="180" t="s">
        <v>625</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223"/>
        <v>0</v>
      </c>
      <c r="G95" s="181"/>
      <c r="H95" s="181">
        <f t="shared" si="224"/>
        <v>0</v>
      </c>
      <c r="I95" s="181"/>
      <c r="J95" s="181">
        <f t="shared" si="225"/>
        <v>0</v>
      </c>
      <c r="K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1">
        <f t="shared" si="226"/>
        <v>0</v>
      </c>
      <c r="AD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1">
        <f t="shared" si="227"/>
        <v>0</v>
      </c>
      <c r="AH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1">
        <f t="shared" si="228"/>
        <v>0</v>
      </c>
      <c r="AL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1">
        <f t="shared" si="229"/>
        <v>0</v>
      </c>
      <c r="AP95" s="181">
        <f t="shared" si="230"/>
        <v>0</v>
      </c>
    </row>
    <row r="96" spans="2:42" ht="14.45" x14ac:dyDescent="0.3">
      <c r="B96" s="188" t="s">
        <v>279</v>
      </c>
      <c r="C96" s="189" t="s">
        <v>162</v>
      </c>
      <c r="D96" s="190">
        <f>SUM(D97:D105)</f>
        <v>0</v>
      </c>
      <c r="E96" s="190">
        <f>SUM(E97:E105)</f>
        <v>0</v>
      </c>
      <c r="F96" s="190">
        <f t="shared" si="0"/>
        <v>0</v>
      </c>
      <c r="G96" s="190">
        <f>SUM(G97:G105)</f>
        <v>0</v>
      </c>
      <c r="H96" s="190">
        <f t="shared" si="3"/>
        <v>0</v>
      </c>
      <c r="I96" s="190">
        <f>SUM(I97:I105)</f>
        <v>0</v>
      </c>
      <c r="J96" s="190">
        <f t="shared" si="4"/>
        <v>0</v>
      </c>
      <c r="K96" s="190">
        <f t="shared" ref="K96:AB96" si="247">SUM(K97:K105)</f>
        <v>0</v>
      </c>
      <c r="L96" s="190">
        <f t="shared" si="247"/>
        <v>0</v>
      </c>
      <c r="M96" s="190">
        <f t="shared" si="247"/>
        <v>0</v>
      </c>
      <c r="N96" s="190">
        <f t="shared" si="247"/>
        <v>0</v>
      </c>
      <c r="O96" s="190">
        <f t="shared" si="247"/>
        <v>0</v>
      </c>
      <c r="P96" s="190">
        <f t="shared" ref="P96:Q96" si="248">SUM(P97:P105)</f>
        <v>0</v>
      </c>
      <c r="Q96" s="190">
        <f t="shared" si="248"/>
        <v>0</v>
      </c>
      <c r="R96" s="190">
        <f t="shared" si="247"/>
        <v>0</v>
      </c>
      <c r="S96" s="190">
        <f t="shared" si="247"/>
        <v>0</v>
      </c>
      <c r="T96" s="190">
        <f t="shared" ref="T96" si="249">SUM(T97:T105)</f>
        <v>0</v>
      </c>
      <c r="U96" s="190">
        <f t="shared" si="247"/>
        <v>0</v>
      </c>
      <c r="V96" s="190">
        <f t="shared" si="247"/>
        <v>0</v>
      </c>
      <c r="W96" s="190">
        <f t="shared" ref="W96" si="250">SUM(W97:W105)</f>
        <v>0</v>
      </c>
      <c r="X96" s="190">
        <f t="shared" si="247"/>
        <v>0</v>
      </c>
      <c r="Y96" s="190">
        <f t="shared" si="247"/>
        <v>0</v>
      </c>
      <c r="Z96" s="190">
        <f t="shared" si="247"/>
        <v>0</v>
      </c>
      <c r="AA96" s="190">
        <f t="shared" si="247"/>
        <v>0</v>
      </c>
      <c r="AB96" s="190">
        <f t="shared" si="247"/>
        <v>0</v>
      </c>
      <c r="AC96" s="190">
        <f t="shared" si="7"/>
        <v>0</v>
      </c>
      <c r="AD96" s="190">
        <f>SUM(AD97:AD105)</f>
        <v>0</v>
      </c>
      <c r="AE96" s="190">
        <f>SUM(AE97:AE105)</f>
        <v>0</v>
      </c>
      <c r="AF96" s="190">
        <f>SUM(AF97:AF105)</f>
        <v>0</v>
      </c>
      <c r="AG96" s="190">
        <f t="shared" si="8"/>
        <v>0</v>
      </c>
      <c r="AH96" s="190">
        <f>SUM(AH97:AH105)</f>
        <v>0</v>
      </c>
      <c r="AI96" s="190">
        <f>SUM(AI97:AI105)</f>
        <v>0</v>
      </c>
      <c r="AJ96" s="190">
        <f>SUM(AJ97:AJ105)</f>
        <v>0</v>
      </c>
      <c r="AK96" s="190">
        <f t="shared" si="9"/>
        <v>0</v>
      </c>
      <c r="AL96" s="190">
        <f>SUM(AL97:AL105)</f>
        <v>0</v>
      </c>
      <c r="AM96" s="190">
        <f>SUM(AM97:AM105)</f>
        <v>0</v>
      </c>
      <c r="AN96" s="190">
        <f>SUM(AN97:AN105)</f>
        <v>0</v>
      </c>
      <c r="AO96" s="190">
        <f t="shared" si="10"/>
        <v>0</v>
      </c>
      <c r="AP96" s="190">
        <f t="shared" si="11"/>
        <v>0</v>
      </c>
    </row>
    <row r="97" spans="2:42" ht="14.45" x14ac:dyDescent="0.3">
      <c r="B97" s="179" t="s">
        <v>630</v>
      </c>
      <c r="C97" s="180" t="s">
        <v>631</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D97+E97</f>
        <v>0</v>
      </c>
      <c r="G97" s="181"/>
      <c r="H97" s="181">
        <f>F97-G97</f>
        <v>0</v>
      </c>
      <c r="I97" s="181"/>
      <c r="J97" s="181">
        <f>F97-I97</f>
        <v>0</v>
      </c>
      <c r="K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1">
        <f>Z97+AA97+AB97</f>
        <v>0</v>
      </c>
      <c r="AD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1">
        <f>AD97+AE97+AF97</f>
        <v>0</v>
      </c>
      <c r="AH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1">
        <f>AH97+AI97+AJ97</f>
        <v>0</v>
      </c>
      <c r="AL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1">
        <f>AL97+AM97+AN97</f>
        <v>0</v>
      </c>
      <c r="AP97" s="181">
        <f>AC97+AG97+AK97+AO97</f>
        <v>0</v>
      </c>
    </row>
    <row r="98" spans="2:42" ht="14.45" x14ac:dyDescent="0.3">
      <c r="B98" s="179" t="s">
        <v>632</v>
      </c>
      <c r="C98" s="180" t="s">
        <v>633</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ref="F98" si="251">D98+E98</f>
        <v>0</v>
      </c>
      <c r="G98" s="181"/>
      <c r="H98" s="181">
        <f t="shared" ref="H98" si="252">F98-G98</f>
        <v>0</v>
      </c>
      <c r="I98" s="181"/>
      <c r="J98" s="181">
        <f t="shared" ref="J98" si="253">F98-I98</f>
        <v>0</v>
      </c>
      <c r="K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1">
        <f t="shared" ref="AC98" si="254">Z98+AA98+AB98</f>
        <v>0</v>
      </c>
      <c r="AD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1">
        <f t="shared" ref="AG98" si="255">AD98+AE98+AF98</f>
        <v>0</v>
      </c>
      <c r="AH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1">
        <f t="shared" ref="AK98" si="256">AH98+AI98+AJ98</f>
        <v>0</v>
      </c>
      <c r="AL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1">
        <f t="shared" ref="AO98" si="257">AL98+AM98+AN98</f>
        <v>0</v>
      </c>
      <c r="AP98" s="181">
        <f t="shared" ref="AP98" si="258">AC98+AG98+AK98+AO98</f>
        <v>0</v>
      </c>
    </row>
    <row r="99" spans="2:42" ht="14.45" x14ac:dyDescent="0.3">
      <c r="B99" s="179" t="s">
        <v>280</v>
      </c>
      <c r="C99" s="180" t="s">
        <v>163</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ref="F99" si="259">D99+E99</f>
        <v>0</v>
      </c>
      <c r="G99" s="181"/>
      <c r="H99" s="181">
        <f t="shared" ref="H99" si="260">F99-G99</f>
        <v>0</v>
      </c>
      <c r="I99" s="181"/>
      <c r="J99" s="181">
        <f t="shared" ref="J99" si="261">F99-I99</f>
        <v>0</v>
      </c>
      <c r="K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1">
        <f t="shared" ref="AC99" si="262">Z99+AA99+AB99</f>
        <v>0</v>
      </c>
      <c r="AD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1">
        <f t="shared" ref="AG99" si="263">AD99+AE99+AF99</f>
        <v>0</v>
      </c>
      <c r="AH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1">
        <f t="shared" ref="AK99" si="264">AH99+AI99+AJ99</f>
        <v>0</v>
      </c>
      <c r="AL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1">
        <f t="shared" ref="AO99" si="265">AL99+AM99+AN99</f>
        <v>0</v>
      </c>
      <c r="AP99" s="181">
        <f t="shared" ref="AP99" si="266">AC99+AG99+AK99+AO99</f>
        <v>0</v>
      </c>
    </row>
    <row r="100" spans="2:42" ht="14.45" x14ac:dyDescent="0.3">
      <c r="B100" s="179" t="s">
        <v>626</v>
      </c>
      <c r="C100" s="180" t="s">
        <v>627</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ref="F100:F105" si="267">D100+E100</f>
        <v>0</v>
      </c>
      <c r="G100" s="181"/>
      <c r="H100" s="181">
        <f t="shared" ref="H100:H105" si="268">F100-G100</f>
        <v>0</v>
      </c>
      <c r="I100" s="181"/>
      <c r="J100" s="181">
        <f t="shared" ref="J100:J105" si="269">F100-I100</f>
        <v>0</v>
      </c>
      <c r="K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1">
        <f t="shared" ref="AC100:AC105" si="270">Z100+AA100+AB100</f>
        <v>0</v>
      </c>
      <c r="AD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1">
        <f t="shared" ref="AG100:AG105" si="271">AD100+AE100+AF100</f>
        <v>0</v>
      </c>
      <c r="AH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1">
        <f t="shared" ref="AK100:AK105" si="272">AH100+AI100+AJ100</f>
        <v>0</v>
      </c>
      <c r="AL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1">
        <f t="shared" ref="AO100:AO105" si="273">AL100+AM100+AN100</f>
        <v>0</v>
      </c>
      <c r="AP100" s="181">
        <f t="shared" ref="AP100:AP105" si="274">AC100+AG100+AK100+AO100</f>
        <v>0</v>
      </c>
    </row>
    <row r="101" spans="2:42" ht="14.45" x14ac:dyDescent="0.3">
      <c r="B101" s="179" t="s">
        <v>628</v>
      </c>
      <c r="C101" s="180" t="s">
        <v>629</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ref="F101:F102" si="275">D101+E101</f>
        <v>0</v>
      </c>
      <c r="G101" s="181"/>
      <c r="H101" s="181">
        <f t="shared" ref="H101:H102" si="276">F101-G101</f>
        <v>0</v>
      </c>
      <c r="I101" s="181"/>
      <c r="J101" s="181">
        <f t="shared" ref="J101:J102" si="277">F101-I101</f>
        <v>0</v>
      </c>
      <c r="K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1">
        <f t="shared" ref="AC101:AC102" si="278">Z101+AA101+AB101</f>
        <v>0</v>
      </c>
      <c r="AD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1">
        <f t="shared" ref="AG101:AG102" si="279">AD101+AE101+AF101</f>
        <v>0</v>
      </c>
      <c r="AH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1">
        <f t="shared" ref="AK101:AK102" si="280">AH101+AI101+AJ101</f>
        <v>0</v>
      </c>
      <c r="AL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1">
        <f t="shared" ref="AO101:AO102" si="281">AL101+AM101+AN101</f>
        <v>0</v>
      </c>
      <c r="AP101" s="181">
        <f t="shared" ref="AP101:AP102" si="282">AC101+AG101+AK101+AO101</f>
        <v>0</v>
      </c>
    </row>
    <row r="102" spans="2:42" ht="14.45" x14ac:dyDescent="0.3">
      <c r="B102" s="179" t="s">
        <v>281</v>
      </c>
      <c r="C102" s="180" t="s">
        <v>164</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275"/>
        <v>0</v>
      </c>
      <c r="G102" s="181"/>
      <c r="H102" s="181">
        <f t="shared" si="276"/>
        <v>0</v>
      </c>
      <c r="I102" s="181"/>
      <c r="J102" s="181">
        <f t="shared" si="277"/>
        <v>0</v>
      </c>
      <c r="K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1">
        <f t="shared" si="278"/>
        <v>0</v>
      </c>
      <c r="AD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1">
        <f t="shared" si="279"/>
        <v>0</v>
      </c>
      <c r="AH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1">
        <f t="shared" si="280"/>
        <v>0</v>
      </c>
      <c r="AL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1">
        <f t="shared" si="281"/>
        <v>0</v>
      </c>
      <c r="AP102" s="181">
        <f t="shared" si="282"/>
        <v>0</v>
      </c>
    </row>
    <row r="103" spans="2:42" ht="14.45" x14ac:dyDescent="0.3">
      <c r="B103" s="179" t="s">
        <v>634</v>
      </c>
      <c r="C103" s="180" t="s">
        <v>631</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D103+E103</f>
        <v>0</v>
      </c>
      <c r="G103" s="181"/>
      <c r="H103" s="181">
        <f>F103-G103</f>
        <v>0</v>
      </c>
      <c r="I103" s="181"/>
      <c r="J103" s="181">
        <f>F103-I103</f>
        <v>0</v>
      </c>
      <c r="K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1">
        <f>Z103+AA103+AB103</f>
        <v>0</v>
      </c>
      <c r="AD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1">
        <f>AD103+AE103+AF103</f>
        <v>0</v>
      </c>
      <c r="AH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1">
        <f>AH103+AI103+AJ103</f>
        <v>0</v>
      </c>
      <c r="AL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1">
        <f>AL103+AM103+AN103</f>
        <v>0</v>
      </c>
      <c r="AP103" s="181">
        <f>AC103+AG103+AK103+AO103</f>
        <v>0</v>
      </c>
    </row>
    <row r="104" spans="2:42" ht="14.45" x14ac:dyDescent="0.3">
      <c r="B104" s="179" t="s">
        <v>282</v>
      </c>
      <c r="C104" s="180" t="s">
        <v>165</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ref="F104" si="283">D104+E104</f>
        <v>0</v>
      </c>
      <c r="G104" s="181"/>
      <c r="H104" s="181">
        <f t="shared" ref="H104" si="284">F104-G104</f>
        <v>0</v>
      </c>
      <c r="I104" s="181"/>
      <c r="J104" s="181">
        <f t="shared" ref="J104" si="285">F104-I104</f>
        <v>0</v>
      </c>
      <c r="K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1">
        <f t="shared" ref="AC104" si="286">Z104+AA104+AB104</f>
        <v>0</v>
      </c>
      <c r="AD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1">
        <f t="shared" ref="AG104" si="287">AD104+AE104+AF104</f>
        <v>0</v>
      </c>
      <c r="AH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1">
        <f t="shared" ref="AK104" si="288">AH104+AI104+AJ104</f>
        <v>0</v>
      </c>
      <c r="AL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1">
        <f t="shared" ref="AO104" si="289">AL104+AM104+AN104</f>
        <v>0</v>
      </c>
      <c r="AP104" s="181">
        <f t="shared" ref="AP104" si="290">AC104+AG104+AK104+AO104</f>
        <v>0</v>
      </c>
    </row>
    <row r="105" spans="2:42" ht="14.45" x14ac:dyDescent="0.3">
      <c r="B105" s="179" t="s">
        <v>635</v>
      </c>
      <c r="C105" s="180" t="s">
        <v>633</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267"/>
        <v>0</v>
      </c>
      <c r="G105" s="181"/>
      <c r="H105" s="181">
        <f t="shared" si="268"/>
        <v>0</v>
      </c>
      <c r="I105" s="181"/>
      <c r="J105" s="181">
        <f t="shared" si="269"/>
        <v>0</v>
      </c>
      <c r="K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1">
        <f t="shared" si="270"/>
        <v>0</v>
      </c>
      <c r="AD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1">
        <f t="shared" si="271"/>
        <v>0</v>
      </c>
      <c r="AH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1">
        <f t="shared" si="272"/>
        <v>0</v>
      </c>
      <c r="AL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1">
        <f t="shared" si="273"/>
        <v>0</v>
      </c>
      <c r="AP105" s="181">
        <f t="shared" si="274"/>
        <v>0</v>
      </c>
    </row>
    <row r="106" spans="2:42" ht="14.45" x14ac:dyDescent="0.3">
      <c r="B106" s="176" t="s">
        <v>286</v>
      </c>
      <c r="C106" s="177" t="s">
        <v>169</v>
      </c>
      <c r="D106" s="178">
        <f>D107+D118+D133+D149+D164+D190+D207+D214</f>
        <v>1083850.24</v>
      </c>
      <c r="E106" s="178">
        <f>E107+E118+E133+E149+E164+E190+E207+E214</f>
        <v>1403445</v>
      </c>
      <c r="F106" s="178">
        <f t="shared" si="0"/>
        <v>2487295.2400000002</v>
      </c>
      <c r="G106" s="178">
        <f>G107+G118+G133+G149+G164+G190+G207+G214</f>
        <v>0</v>
      </c>
      <c r="H106" s="178">
        <f t="shared" si="3"/>
        <v>2487295.2400000002</v>
      </c>
      <c r="I106" s="178">
        <f>I107+I118+I133+I149+I164+I190+I207+I214</f>
        <v>0</v>
      </c>
      <c r="J106" s="178">
        <f t="shared" si="4"/>
        <v>2487295.2400000002</v>
      </c>
      <c r="K106" s="178">
        <f>K107+K118+K133+K149+K164+K190+K207+K214</f>
        <v>301530</v>
      </c>
      <c r="L106" s="178">
        <f t="shared" ref="L106:AB106" si="291">L107+L118+L133+L149+L164+L190+L207+L214</f>
        <v>355120</v>
      </c>
      <c r="M106" s="178">
        <f t="shared" si="291"/>
        <v>237000</v>
      </c>
      <c r="N106" s="178">
        <f t="shared" si="291"/>
        <v>412050</v>
      </c>
      <c r="O106" s="178">
        <f t="shared" si="291"/>
        <v>63400</v>
      </c>
      <c r="P106" s="178">
        <f t="shared" si="291"/>
        <v>149520</v>
      </c>
      <c r="Q106" s="178">
        <f t="shared" si="291"/>
        <v>114600</v>
      </c>
      <c r="R106" s="178">
        <f t="shared" si="291"/>
        <v>5900</v>
      </c>
      <c r="S106" s="178">
        <f t="shared" si="291"/>
        <v>3600</v>
      </c>
      <c r="T106" s="178">
        <f t="shared" ref="T106" si="292">T107+T118+T133+T149+T164+T190+T207+T214</f>
        <v>0</v>
      </c>
      <c r="U106" s="178">
        <f t="shared" si="291"/>
        <v>0</v>
      </c>
      <c r="V106" s="178">
        <f t="shared" si="291"/>
        <v>2400</v>
      </c>
      <c r="W106" s="178">
        <f t="shared" si="291"/>
        <v>42475</v>
      </c>
      <c r="X106" s="178">
        <f t="shared" si="291"/>
        <v>740525.24</v>
      </c>
      <c r="Y106" s="178">
        <f t="shared" si="291"/>
        <v>59175</v>
      </c>
      <c r="Z106" s="178">
        <f>Z107+Z118+Z133+Z149+Z164+Z190+Z207+Z214</f>
        <v>453205.24</v>
      </c>
      <c r="AA106" s="178">
        <f t="shared" si="291"/>
        <v>333850</v>
      </c>
      <c r="AB106" s="178">
        <f t="shared" si="291"/>
        <v>490550</v>
      </c>
      <c r="AC106" s="178">
        <f t="shared" si="7"/>
        <v>1277605.24</v>
      </c>
      <c r="AD106" s="178">
        <f>AD107+AD118+AD133+AD149+AD164+AD190+AD207+AD214</f>
        <v>48700</v>
      </c>
      <c r="AE106" s="178">
        <f>AE107+AE118+AE133+AE149+AE164+AE190+AE207+AE214</f>
        <v>0</v>
      </c>
      <c r="AF106" s="178">
        <f>AF107+AF118+AF133+AF149+AF164+AF190+AF207+AF214</f>
        <v>232475</v>
      </c>
      <c r="AG106" s="178">
        <f t="shared" si="8"/>
        <v>281175</v>
      </c>
      <c r="AH106" s="178">
        <f>AH107+AH118+AH133+AH149+AH164+AH190+AH207+AH214</f>
        <v>112700</v>
      </c>
      <c r="AI106" s="178">
        <f>AI107+AI118+AI133+AI149+AI164+AI190+AI207+AI214</f>
        <v>20000</v>
      </c>
      <c r="AJ106" s="178">
        <f>AJ107+AJ118+AJ133+AJ149+AJ164+AJ190+AJ207+AJ214</f>
        <v>328300</v>
      </c>
      <c r="AK106" s="178">
        <f t="shared" si="9"/>
        <v>461000</v>
      </c>
      <c r="AL106" s="178">
        <f>AL107+AL118+AL133+AL149+AL164+AL190+AL207+AL214</f>
        <v>24420</v>
      </c>
      <c r="AM106" s="178">
        <f>AM107+AM118+AM133+AM149+AM164+AM190+AM207+AM214</f>
        <v>443095</v>
      </c>
      <c r="AN106" s="178">
        <f>AN107+AN118+AN133+AN149+AN164+AN190+AN207+AN214</f>
        <v>0</v>
      </c>
      <c r="AO106" s="178">
        <f t="shared" si="10"/>
        <v>467515</v>
      </c>
      <c r="AP106" s="178">
        <f t="shared" si="11"/>
        <v>2487295.2400000002</v>
      </c>
    </row>
    <row r="107" spans="2:42" ht="14.45" x14ac:dyDescent="0.3">
      <c r="B107" s="188" t="s">
        <v>287</v>
      </c>
      <c r="C107" s="189" t="s">
        <v>170</v>
      </c>
      <c r="D107" s="190">
        <f>SUM(D108:D117)</f>
        <v>0</v>
      </c>
      <c r="E107" s="190">
        <f>SUM(E108:E117)</f>
        <v>0</v>
      </c>
      <c r="F107" s="190">
        <f t="shared" ref="F107:F221" si="293">D107+E107</f>
        <v>0</v>
      </c>
      <c r="G107" s="190">
        <f>SUM(G108:G117)</f>
        <v>0</v>
      </c>
      <c r="H107" s="190">
        <f t="shared" si="3"/>
        <v>0</v>
      </c>
      <c r="I107" s="190">
        <f>SUM(I108:I117)</f>
        <v>0</v>
      </c>
      <c r="J107" s="190">
        <f t="shared" si="4"/>
        <v>0</v>
      </c>
      <c r="K107" s="190">
        <f t="shared" ref="K107:AB107" si="294">SUM(K108:K117)</f>
        <v>0</v>
      </c>
      <c r="L107" s="190">
        <f t="shared" si="294"/>
        <v>0</v>
      </c>
      <c r="M107" s="190">
        <f t="shared" si="294"/>
        <v>0</v>
      </c>
      <c r="N107" s="190">
        <f t="shared" si="294"/>
        <v>0</v>
      </c>
      <c r="O107" s="190">
        <f t="shared" si="294"/>
        <v>0</v>
      </c>
      <c r="P107" s="190">
        <f t="shared" ref="P107:Q107" si="295">SUM(P108:P117)</f>
        <v>0</v>
      </c>
      <c r="Q107" s="190">
        <f t="shared" si="295"/>
        <v>0</v>
      </c>
      <c r="R107" s="190">
        <f t="shared" si="294"/>
        <v>0</v>
      </c>
      <c r="S107" s="190">
        <f t="shared" si="294"/>
        <v>0</v>
      </c>
      <c r="T107" s="190">
        <f t="shared" ref="T107" si="296">SUM(T108:T117)</f>
        <v>0</v>
      </c>
      <c r="U107" s="190">
        <f t="shared" si="294"/>
        <v>0</v>
      </c>
      <c r="V107" s="190">
        <f t="shared" si="294"/>
        <v>0</v>
      </c>
      <c r="W107" s="190">
        <f t="shared" ref="W107" si="297">SUM(W108:W117)</f>
        <v>0</v>
      </c>
      <c r="X107" s="190">
        <f t="shared" si="294"/>
        <v>0</v>
      </c>
      <c r="Y107" s="190">
        <f t="shared" si="294"/>
        <v>0</v>
      </c>
      <c r="Z107" s="190">
        <f t="shared" si="294"/>
        <v>0</v>
      </c>
      <c r="AA107" s="190">
        <f t="shared" si="294"/>
        <v>0</v>
      </c>
      <c r="AB107" s="190">
        <f t="shared" si="294"/>
        <v>0</v>
      </c>
      <c r="AC107" s="190">
        <f t="shared" si="7"/>
        <v>0</v>
      </c>
      <c r="AD107" s="190">
        <f>SUM(AD108:AD117)</f>
        <v>0</v>
      </c>
      <c r="AE107" s="190">
        <f>SUM(AE108:AE117)</f>
        <v>0</v>
      </c>
      <c r="AF107" s="190">
        <f>SUM(AF108:AF117)</f>
        <v>0</v>
      </c>
      <c r="AG107" s="190">
        <f t="shared" si="8"/>
        <v>0</v>
      </c>
      <c r="AH107" s="190">
        <f>SUM(AH108:AH117)</f>
        <v>0</v>
      </c>
      <c r="AI107" s="190">
        <f>SUM(AI108:AI117)</f>
        <v>0</v>
      </c>
      <c r="AJ107" s="190">
        <f>SUM(AJ108:AJ117)</f>
        <v>0</v>
      </c>
      <c r="AK107" s="190">
        <f t="shared" si="9"/>
        <v>0</v>
      </c>
      <c r="AL107" s="190">
        <f>SUM(AL108:AL117)</f>
        <v>0</v>
      </c>
      <c r="AM107" s="190">
        <f>SUM(AM108:AM117)</f>
        <v>0</v>
      </c>
      <c r="AN107" s="190">
        <f>SUM(AN108:AN117)</f>
        <v>0</v>
      </c>
      <c r="AO107" s="190">
        <f t="shared" si="10"/>
        <v>0</v>
      </c>
      <c r="AP107" s="190">
        <f t="shared" si="11"/>
        <v>0</v>
      </c>
    </row>
    <row r="108" spans="2:42" ht="14.45" x14ac:dyDescent="0.3">
      <c r="B108" s="179" t="s">
        <v>636</v>
      </c>
      <c r="C108" s="180" t="s">
        <v>132</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293"/>
        <v>0</v>
      </c>
      <c r="G108" s="181"/>
      <c r="H108" s="181">
        <f t="shared" ref="H108:H115" si="298">F108-G108</f>
        <v>0</v>
      </c>
      <c r="I108" s="181"/>
      <c r="J108" s="181">
        <f t="shared" ref="J108:J115" si="299">F108-I108</f>
        <v>0</v>
      </c>
      <c r="K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1">
        <f t="shared" ref="AC108:AC115" si="300">Z108+AA108+AB108</f>
        <v>0</v>
      </c>
      <c r="AD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1">
        <f t="shared" ref="AG108:AG115" si="301">AD108+AE108+AF108</f>
        <v>0</v>
      </c>
      <c r="AH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1">
        <f t="shared" ref="AK108:AK115" si="302">AH108+AI108+AJ108</f>
        <v>0</v>
      </c>
      <c r="AL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1">
        <f t="shared" ref="AO108:AO115" si="303">AL108+AM108+AN108</f>
        <v>0</v>
      </c>
      <c r="AP108" s="181">
        <f t="shared" ref="AP108:AP115" si="304">AC108+AG108+AK108+AO108</f>
        <v>0</v>
      </c>
    </row>
    <row r="109" spans="2:42" ht="14.45" x14ac:dyDescent="0.3">
      <c r="B109" s="179" t="s">
        <v>637</v>
      </c>
      <c r="C109" s="180" t="s">
        <v>638</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ref="F109:F112" si="305">D109+E109</f>
        <v>0</v>
      </c>
      <c r="G109" s="181"/>
      <c r="H109" s="181">
        <f t="shared" si="298"/>
        <v>0</v>
      </c>
      <c r="I109" s="181"/>
      <c r="J109" s="181">
        <f t="shared" si="299"/>
        <v>0</v>
      </c>
      <c r="K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1">
        <f t="shared" si="300"/>
        <v>0</v>
      </c>
      <c r="AD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1">
        <f t="shared" si="301"/>
        <v>0</v>
      </c>
      <c r="AH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1">
        <f t="shared" si="302"/>
        <v>0</v>
      </c>
      <c r="AL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1">
        <f t="shared" si="303"/>
        <v>0</v>
      </c>
      <c r="AP109" s="181">
        <f t="shared" si="304"/>
        <v>0</v>
      </c>
    </row>
    <row r="110" spans="2:42" ht="14.45" x14ac:dyDescent="0.3">
      <c r="B110" s="179" t="s">
        <v>639</v>
      </c>
      <c r="C110" s="180" t="s">
        <v>640</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305"/>
        <v>0</v>
      </c>
      <c r="G110" s="181"/>
      <c r="H110" s="181">
        <f t="shared" si="298"/>
        <v>0</v>
      </c>
      <c r="I110" s="181"/>
      <c r="J110" s="181">
        <f t="shared" si="299"/>
        <v>0</v>
      </c>
      <c r="K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1">
        <f t="shared" si="300"/>
        <v>0</v>
      </c>
      <c r="AD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1">
        <f t="shared" si="301"/>
        <v>0</v>
      </c>
      <c r="AH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1">
        <f t="shared" si="302"/>
        <v>0</v>
      </c>
      <c r="AL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1">
        <f t="shared" si="303"/>
        <v>0</v>
      </c>
      <c r="AP110" s="181">
        <f t="shared" si="304"/>
        <v>0</v>
      </c>
    </row>
    <row r="111" spans="2:42" ht="14.45" x14ac:dyDescent="0.3">
      <c r="B111" s="179" t="s">
        <v>288</v>
      </c>
      <c r="C111" s="180" t="s">
        <v>171</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305"/>
        <v>0</v>
      </c>
      <c r="G111" s="181"/>
      <c r="H111" s="181">
        <f t="shared" ref="H111:H112" si="306">F111-G111</f>
        <v>0</v>
      </c>
      <c r="I111" s="181"/>
      <c r="J111" s="181">
        <f t="shared" ref="J111:J112" si="307">F111-I111</f>
        <v>0</v>
      </c>
      <c r="K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1">
        <f t="shared" ref="AC111:AC112" si="308">Z111+AA111+AB111</f>
        <v>0</v>
      </c>
      <c r="AD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1">
        <f t="shared" ref="AG111:AG112" si="309">AD111+AE111+AF111</f>
        <v>0</v>
      </c>
      <c r="AH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1">
        <f t="shared" ref="AK111:AK112" si="310">AH111+AI111+AJ111</f>
        <v>0</v>
      </c>
      <c r="AL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1">
        <f t="shared" ref="AO111:AO112" si="311">AL111+AM111+AN111</f>
        <v>0</v>
      </c>
      <c r="AP111" s="181">
        <f t="shared" ref="AP111:AP112" si="312">AC111+AG111+AK111+AO111</f>
        <v>0</v>
      </c>
    </row>
    <row r="112" spans="2:42" ht="14.45" x14ac:dyDescent="0.3">
      <c r="B112" s="179" t="s">
        <v>641</v>
      </c>
      <c r="C112" s="180" t="s">
        <v>642</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1">
        <f t="shared" si="305"/>
        <v>0</v>
      </c>
      <c r="G112" s="181"/>
      <c r="H112" s="181">
        <f t="shared" si="306"/>
        <v>0</v>
      </c>
      <c r="I112" s="181"/>
      <c r="J112" s="181">
        <f t="shared" si="307"/>
        <v>0</v>
      </c>
      <c r="K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1">
        <f t="shared" si="308"/>
        <v>0</v>
      </c>
      <c r="AD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1">
        <f t="shared" si="309"/>
        <v>0</v>
      </c>
      <c r="AH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1">
        <f t="shared" si="310"/>
        <v>0</v>
      </c>
      <c r="AL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1">
        <f t="shared" si="311"/>
        <v>0</v>
      </c>
      <c r="AP112" s="181">
        <f t="shared" si="312"/>
        <v>0</v>
      </c>
    </row>
    <row r="113" spans="2:42" ht="14.45" x14ac:dyDescent="0.3">
      <c r="B113" s="179" t="s">
        <v>643</v>
      </c>
      <c r="C113" s="180" t="s">
        <v>644</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293"/>
        <v>0</v>
      </c>
      <c r="G113" s="181"/>
      <c r="H113" s="181">
        <f t="shared" ref="H113:H114" si="313">F113-G113</f>
        <v>0</v>
      </c>
      <c r="I113" s="181"/>
      <c r="J113" s="181">
        <f t="shared" ref="J113:J114" si="314">F113-I113</f>
        <v>0</v>
      </c>
      <c r="K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1">
        <f t="shared" ref="AC113:AC114" si="315">Z113+AA113+AB113</f>
        <v>0</v>
      </c>
      <c r="AD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1">
        <f t="shared" ref="AG113:AG114" si="316">AD113+AE113+AF113</f>
        <v>0</v>
      </c>
      <c r="AH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1">
        <f t="shared" ref="AK113:AK114" si="317">AH113+AI113+AJ113</f>
        <v>0</v>
      </c>
      <c r="AL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1">
        <f t="shared" ref="AO113:AO114" si="318">AL113+AM113+AN113</f>
        <v>0</v>
      </c>
      <c r="AP113" s="181">
        <f t="shared" ref="AP113:AP114" si="319">AC113+AG113+AK113+AO113</f>
        <v>0</v>
      </c>
    </row>
    <row r="114" spans="2:42" ht="14.45" x14ac:dyDescent="0.3">
      <c r="B114" s="179" t="s">
        <v>645</v>
      </c>
      <c r="C114" s="180" t="s">
        <v>646</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293"/>
        <v>0</v>
      </c>
      <c r="G114" s="181"/>
      <c r="H114" s="181">
        <f t="shared" si="313"/>
        <v>0</v>
      </c>
      <c r="I114" s="181"/>
      <c r="J114" s="181">
        <f t="shared" si="314"/>
        <v>0</v>
      </c>
      <c r="K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1">
        <f t="shared" si="315"/>
        <v>0</v>
      </c>
      <c r="AD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1">
        <f t="shared" si="316"/>
        <v>0</v>
      </c>
      <c r="AH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1">
        <f t="shared" si="317"/>
        <v>0</v>
      </c>
      <c r="AL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1">
        <f t="shared" si="318"/>
        <v>0</v>
      </c>
      <c r="AP114" s="181">
        <f t="shared" si="319"/>
        <v>0</v>
      </c>
    </row>
    <row r="115" spans="2:42" ht="14.45" x14ac:dyDescent="0.3">
      <c r="B115" s="179" t="s">
        <v>647</v>
      </c>
      <c r="C115" s="180" t="s">
        <v>648</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ref="F115" si="320">D115+E115</f>
        <v>0</v>
      </c>
      <c r="G115" s="181"/>
      <c r="H115" s="181">
        <f t="shared" si="298"/>
        <v>0</v>
      </c>
      <c r="I115" s="181"/>
      <c r="J115" s="181">
        <f t="shared" si="299"/>
        <v>0</v>
      </c>
      <c r="K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1">
        <f t="shared" si="300"/>
        <v>0</v>
      </c>
      <c r="AD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1">
        <f t="shared" si="301"/>
        <v>0</v>
      </c>
      <c r="AH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1">
        <f t="shared" si="302"/>
        <v>0</v>
      </c>
      <c r="AL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1">
        <f t="shared" si="303"/>
        <v>0</v>
      </c>
      <c r="AP115" s="181">
        <f t="shared" si="304"/>
        <v>0</v>
      </c>
    </row>
    <row r="116" spans="2:42" ht="14.45" x14ac:dyDescent="0.3">
      <c r="B116" s="179" t="s">
        <v>649</v>
      </c>
      <c r="C116" s="180" t="s">
        <v>650</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ref="F116" si="321">D116+E116</f>
        <v>0</v>
      </c>
      <c r="G116" s="181"/>
      <c r="H116" s="181">
        <f t="shared" si="3"/>
        <v>0</v>
      </c>
      <c r="I116" s="181"/>
      <c r="J116" s="181">
        <f t="shared" si="4"/>
        <v>0</v>
      </c>
      <c r="K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1">
        <f t="shared" si="7"/>
        <v>0</v>
      </c>
      <c r="AD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1">
        <f t="shared" si="8"/>
        <v>0</v>
      </c>
      <c r="AH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1">
        <f t="shared" si="9"/>
        <v>0</v>
      </c>
      <c r="AL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1">
        <f t="shared" si="10"/>
        <v>0</v>
      </c>
      <c r="AP116" s="181">
        <f t="shared" si="11"/>
        <v>0</v>
      </c>
    </row>
    <row r="117" spans="2:42" ht="14.45" x14ac:dyDescent="0.3">
      <c r="B117" s="179" t="s">
        <v>651</v>
      </c>
      <c r="C117" s="180" t="s">
        <v>652</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293"/>
        <v>0</v>
      </c>
      <c r="G117" s="181"/>
      <c r="H117" s="181">
        <f t="shared" ref="H117" si="322">F117-G117</f>
        <v>0</v>
      </c>
      <c r="I117" s="181"/>
      <c r="J117" s="181">
        <f t="shared" ref="J117" si="323">F117-I117</f>
        <v>0</v>
      </c>
      <c r="K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1">
        <f t="shared" ref="AC117" si="324">Z117+AA117+AB117</f>
        <v>0</v>
      </c>
      <c r="AD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1">
        <f t="shared" ref="AG117" si="325">AD117+AE117+AF117</f>
        <v>0</v>
      </c>
      <c r="AH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1">
        <f t="shared" ref="AK117" si="326">AH117+AI117+AJ117</f>
        <v>0</v>
      </c>
      <c r="AL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1">
        <f t="shared" ref="AO117" si="327">AL117+AM117+AN117</f>
        <v>0</v>
      </c>
      <c r="AP117" s="181">
        <f t="shared" ref="AP117" si="328">AC117+AG117+AK117+AO117</f>
        <v>0</v>
      </c>
    </row>
    <row r="118" spans="2:42" ht="14.45" x14ac:dyDescent="0.3">
      <c r="B118" s="188" t="s">
        <v>289</v>
      </c>
      <c r="C118" s="189" t="s">
        <v>172</v>
      </c>
      <c r="D118" s="190">
        <f>SUM(D119:D132)</f>
        <v>35000</v>
      </c>
      <c r="E118" s="190">
        <f>SUM(E119:E132)</f>
        <v>7000</v>
      </c>
      <c r="F118" s="190">
        <f t="shared" si="293"/>
        <v>42000</v>
      </c>
      <c r="G118" s="190">
        <f t="shared" ref="G118:I118" si="329">SUM(G119:G132)</f>
        <v>0</v>
      </c>
      <c r="H118" s="190">
        <f t="shared" si="3"/>
        <v>42000</v>
      </c>
      <c r="I118" s="190">
        <f t="shared" si="329"/>
        <v>0</v>
      </c>
      <c r="J118" s="190">
        <f t="shared" si="4"/>
        <v>42000</v>
      </c>
      <c r="K118" s="190">
        <f t="shared" ref="K118:AN118" si="330">SUM(K119:K132)</f>
        <v>0</v>
      </c>
      <c r="L118" s="190">
        <f t="shared" si="330"/>
        <v>0</v>
      </c>
      <c r="M118" s="190">
        <f t="shared" si="330"/>
        <v>35000</v>
      </c>
      <c r="N118" s="190">
        <f t="shared" si="330"/>
        <v>0</v>
      </c>
      <c r="O118" s="190">
        <f t="shared" si="330"/>
        <v>0</v>
      </c>
      <c r="P118" s="190">
        <f t="shared" ref="P118:Q118" si="331">SUM(P119:P132)</f>
        <v>0</v>
      </c>
      <c r="Q118" s="190">
        <f t="shared" si="331"/>
        <v>7000</v>
      </c>
      <c r="R118" s="190">
        <f t="shared" si="330"/>
        <v>0</v>
      </c>
      <c r="S118" s="190">
        <f t="shared" si="330"/>
        <v>0</v>
      </c>
      <c r="T118" s="190">
        <f t="shared" ref="T118" si="332">SUM(T119:T132)</f>
        <v>0</v>
      </c>
      <c r="U118" s="190">
        <f t="shared" si="330"/>
        <v>0</v>
      </c>
      <c r="V118" s="190">
        <f t="shared" si="330"/>
        <v>0</v>
      </c>
      <c r="W118" s="190">
        <f t="shared" ref="W118" si="333">SUM(W119:W132)</f>
        <v>0</v>
      </c>
      <c r="X118" s="190">
        <f t="shared" si="330"/>
        <v>0</v>
      </c>
      <c r="Y118" s="190">
        <f t="shared" si="330"/>
        <v>0</v>
      </c>
      <c r="Z118" s="190">
        <f t="shared" si="330"/>
        <v>0</v>
      </c>
      <c r="AA118" s="190">
        <f t="shared" si="330"/>
        <v>0</v>
      </c>
      <c r="AB118" s="190">
        <f t="shared" si="330"/>
        <v>35000</v>
      </c>
      <c r="AC118" s="190">
        <f t="shared" si="7"/>
        <v>35000</v>
      </c>
      <c r="AD118" s="190">
        <f t="shared" si="330"/>
        <v>3500</v>
      </c>
      <c r="AE118" s="190">
        <f t="shared" si="330"/>
        <v>0</v>
      </c>
      <c r="AF118" s="190">
        <f t="shared" si="330"/>
        <v>3500</v>
      </c>
      <c r="AG118" s="190">
        <f t="shared" si="8"/>
        <v>7000</v>
      </c>
      <c r="AH118" s="190">
        <f t="shared" si="330"/>
        <v>0</v>
      </c>
      <c r="AI118" s="190">
        <f t="shared" si="330"/>
        <v>0</v>
      </c>
      <c r="AJ118" s="190">
        <f t="shared" si="330"/>
        <v>0</v>
      </c>
      <c r="AK118" s="190">
        <f t="shared" si="9"/>
        <v>0</v>
      </c>
      <c r="AL118" s="190">
        <f t="shared" si="330"/>
        <v>0</v>
      </c>
      <c r="AM118" s="190">
        <f t="shared" si="330"/>
        <v>0</v>
      </c>
      <c r="AN118" s="190">
        <f t="shared" si="330"/>
        <v>0</v>
      </c>
      <c r="AO118" s="190">
        <f t="shared" si="10"/>
        <v>0</v>
      </c>
      <c r="AP118" s="190">
        <f t="shared" si="11"/>
        <v>42000</v>
      </c>
    </row>
    <row r="119" spans="2:42" ht="14.45" x14ac:dyDescent="0.3">
      <c r="B119" s="179" t="s">
        <v>290</v>
      </c>
      <c r="C119" s="180" t="s">
        <v>173</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293"/>
        <v>0</v>
      </c>
      <c r="G119" s="181"/>
      <c r="H119" s="181">
        <f t="shared" ref="H119:H132" si="334">F119-G119</f>
        <v>0</v>
      </c>
      <c r="I119" s="181"/>
      <c r="J119" s="181">
        <f t="shared" ref="J119:J132" si="335">F119-I119</f>
        <v>0</v>
      </c>
      <c r="K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1">
        <f t="shared" ref="AC119:AC132" si="336">Z119+AA119+AB119</f>
        <v>0</v>
      </c>
      <c r="AD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1">
        <f t="shared" ref="AG119:AG132" si="337">AD119+AE119+AF119</f>
        <v>0</v>
      </c>
      <c r="AH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1">
        <f t="shared" ref="AK119:AK132" si="338">AH119+AI119+AJ119</f>
        <v>0</v>
      </c>
      <c r="AL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1">
        <f t="shared" ref="AO119:AO132" si="339">AL119+AM119+AN119</f>
        <v>0</v>
      </c>
      <c r="AP119" s="181">
        <f t="shared" ref="AP119:AP132" si="340">AC119+AG119+AK119+AO119</f>
        <v>0</v>
      </c>
    </row>
    <row r="120" spans="2:42" ht="14.45" x14ac:dyDescent="0.3">
      <c r="B120" s="179" t="s">
        <v>653</v>
      </c>
      <c r="C120" s="180" t="s">
        <v>654</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341">D120+E120</f>
        <v>0</v>
      </c>
      <c r="G120" s="181"/>
      <c r="H120" s="181">
        <f t="shared" ref="H120:H125" si="342">F120-G120</f>
        <v>0</v>
      </c>
      <c r="I120" s="181"/>
      <c r="J120" s="181">
        <f t="shared" ref="J120:J125" si="343">F120-I120</f>
        <v>0</v>
      </c>
      <c r="K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1">
        <f t="shared" ref="AC120:AC125" si="344">Z120+AA120+AB120</f>
        <v>0</v>
      </c>
      <c r="AD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1">
        <f t="shared" ref="AG120:AG125" si="345">AD120+AE120+AF120</f>
        <v>0</v>
      </c>
      <c r="AH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1">
        <f t="shared" ref="AK120:AK125" si="346">AH120+AI120+AJ120</f>
        <v>0</v>
      </c>
      <c r="AL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1">
        <f t="shared" ref="AO120:AO125" si="347">AL120+AM120+AN120</f>
        <v>0</v>
      </c>
      <c r="AP120" s="181">
        <f t="shared" ref="AP120:AP125" si="348">AC120+AG120+AK120+AO120</f>
        <v>0</v>
      </c>
    </row>
    <row r="121" spans="2:42" ht="14.45" x14ac:dyDescent="0.3">
      <c r="B121" s="179" t="s">
        <v>291</v>
      </c>
      <c r="C121" s="180" t="s">
        <v>174</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341"/>
        <v>0</v>
      </c>
      <c r="G121" s="181"/>
      <c r="H121" s="181">
        <f t="shared" si="342"/>
        <v>0</v>
      </c>
      <c r="I121" s="181"/>
      <c r="J121" s="181">
        <f t="shared" si="343"/>
        <v>0</v>
      </c>
      <c r="K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1">
        <f t="shared" si="344"/>
        <v>0</v>
      </c>
      <c r="AD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1">
        <f t="shared" si="345"/>
        <v>0</v>
      </c>
      <c r="AH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1">
        <f t="shared" si="346"/>
        <v>0</v>
      </c>
      <c r="AL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1">
        <f t="shared" si="347"/>
        <v>0</v>
      </c>
      <c r="AP121" s="181">
        <f t="shared" si="348"/>
        <v>0</v>
      </c>
    </row>
    <row r="122" spans="2:42" ht="14.45" x14ac:dyDescent="0.3">
      <c r="B122" s="179" t="s">
        <v>655</v>
      </c>
      <c r="C122" s="180" t="s">
        <v>656</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341"/>
        <v>0</v>
      </c>
      <c r="G122" s="181"/>
      <c r="H122" s="181">
        <f t="shared" si="342"/>
        <v>0</v>
      </c>
      <c r="I122" s="181"/>
      <c r="J122" s="181">
        <f t="shared" si="343"/>
        <v>0</v>
      </c>
      <c r="K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1">
        <f t="shared" si="344"/>
        <v>0</v>
      </c>
      <c r="AD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1">
        <f t="shared" si="345"/>
        <v>0</v>
      </c>
      <c r="AH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1">
        <f t="shared" si="346"/>
        <v>0</v>
      </c>
      <c r="AL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1">
        <f t="shared" si="347"/>
        <v>0</v>
      </c>
      <c r="AP122" s="181">
        <f t="shared" si="348"/>
        <v>0</v>
      </c>
    </row>
    <row r="123" spans="2:42" ht="14.45" x14ac:dyDescent="0.3">
      <c r="B123" s="179" t="s">
        <v>657</v>
      </c>
      <c r="C123" s="180" t="s">
        <v>658</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341"/>
        <v>0</v>
      </c>
      <c r="G123" s="181"/>
      <c r="H123" s="181">
        <f t="shared" si="342"/>
        <v>0</v>
      </c>
      <c r="I123" s="181"/>
      <c r="J123" s="181">
        <f t="shared" si="343"/>
        <v>0</v>
      </c>
      <c r="K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1">
        <f t="shared" si="344"/>
        <v>0</v>
      </c>
      <c r="AD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1">
        <f t="shared" si="345"/>
        <v>0</v>
      </c>
      <c r="AH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1">
        <f t="shared" si="346"/>
        <v>0</v>
      </c>
      <c r="AL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1">
        <f t="shared" si="347"/>
        <v>0</v>
      </c>
      <c r="AP123" s="181">
        <f t="shared" si="348"/>
        <v>0</v>
      </c>
    </row>
    <row r="124" spans="2:42" ht="14.45" x14ac:dyDescent="0.3">
      <c r="B124" s="179" t="s">
        <v>659</v>
      </c>
      <c r="C124" s="180" t="s">
        <v>660</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341"/>
        <v>0</v>
      </c>
      <c r="G124" s="181"/>
      <c r="H124" s="181">
        <f t="shared" si="342"/>
        <v>0</v>
      </c>
      <c r="I124" s="181"/>
      <c r="J124" s="181">
        <f t="shared" si="343"/>
        <v>0</v>
      </c>
      <c r="K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1">
        <f t="shared" si="344"/>
        <v>0</v>
      </c>
      <c r="AD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1">
        <f t="shared" si="345"/>
        <v>0</v>
      </c>
      <c r="AH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1">
        <f t="shared" si="346"/>
        <v>0</v>
      </c>
      <c r="AL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1">
        <f t="shared" si="347"/>
        <v>0</v>
      </c>
      <c r="AP124" s="181">
        <f t="shared" si="348"/>
        <v>0</v>
      </c>
    </row>
    <row r="125" spans="2:42" ht="14.45" x14ac:dyDescent="0.3">
      <c r="B125" s="179" t="s">
        <v>661</v>
      </c>
      <c r="C125" s="180" t="s">
        <v>662</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341"/>
        <v>0</v>
      </c>
      <c r="G125" s="181"/>
      <c r="H125" s="181">
        <f t="shared" si="342"/>
        <v>0</v>
      </c>
      <c r="I125" s="181"/>
      <c r="J125" s="181">
        <f t="shared" si="343"/>
        <v>0</v>
      </c>
      <c r="K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1">
        <f t="shared" si="344"/>
        <v>0</v>
      </c>
      <c r="AD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1">
        <f t="shared" si="345"/>
        <v>0</v>
      </c>
      <c r="AH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1">
        <f t="shared" si="346"/>
        <v>0</v>
      </c>
      <c r="AL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1">
        <f t="shared" si="347"/>
        <v>0</v>
      </c>
      <c r="AP125" s="181">
        <f t="shared" si="348"/>
        <v>0</v>
      </c>
    </row>
    <row r="126" spans="2:42" ht="14.45" x14ac:dyDescent="0.3">
      <c r="B126" s="179" t="s">
        <v>663</v>
      </c>
      <c r="C126" s="180" t="s">
        <v>664</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si="293"/>
        <v>0</v>
      </c>
      <c r="G126" s="181"/>
      <c r="H126" s="181">
        <f t="shared" si="334"/>
        <v>0</v>
      </c>
      <c r="I126" s="181"/>
      <c r="J126" s="181">
        <f t="shared" si="335"/>
        <v>0</v>
      </c>
      <c r="K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1">
        <f t="shared" si="336"/>
        <v>0</v>
      </c>
      <c r="AD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1">
        <f t="shared" si="337"/>
        <v>0</v>
      </c>
      <c r="AH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1">
        <f t="shared" si="338"/>
        <v>0</v>
      </c>
      <c r="AL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1">
        <f t="shared" si="339"/>
        <v>0</v>
      </c>
      <c r="AP126" s="181">
        <f t="shared" si="340"/>
        <v>0</v>
      </c>
    </row>
    <row r="127" spans="2:42" ht="14.45" x14ac:dyDescent="0.3">
      <c r="B127" s="179" t="s">
        <v>665</v>
      </c>
      <c r="C127" s="180" t="s">
        <v>666</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293"/>
        <v>0</v>
      </c>
      <c r="G127" s="181"/>
      <c r="H127" s="181">
        <f t="shared" si="334"/>
        <v>0</v>
      </c>
      <c r="I127" s="181"/>
      <c r="J127" s="181">
        <f t="shared" si="335"/>
        <v>0</v>
      </c>
      <c r="K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1">
        <f t="shared" si="336"/>
        <v>0</v>
      </c>
      <c r="AD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1">
        <f t="shared" si="337"/>
        <v>0</v>
      </c>
      <c r="AH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1">
        <f t="shared" si="338"/>
        <v>0</v>
      </c>
      <c r="AL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1">
        <f t="shared" si="339"/>
        <v>0</v>
      </c>
      <c r="AP127" s="181">
        <f t="shared" si="340"/>
        <v>0</v>
      </c>
    </row>
    <row r="128" spans="2:42" ht="14.45" x14ac:dyDescent="0.3">
      <c r="B128" s="179" t="s">
        <v>667</v>
      </c>
      <c r="C128" s="180" t="s">
        <v>668</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ref="F128" si="349">D128+E128</f>
        <v>0</v>
      </c>
      <c r="G128" s="181"/>
      <c r="H128" s="181">
        <f t="shared" ref="H128" si="350">F128-G128</f>
        <v>0</v>
      </c>
      <c r="I128" s="181"/>
      <c r="J128" s="181">
        <f t="shared" ref="J128" si="351">F128-I128</f>
        <v>0</v>
      </c>
      <c r="K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1">
        <f t="shared" ref="AC128" si="352">Z128+AA128+AB128</f>
        <v>0</v>
      </c>
      <c r="AD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1">
        <f t="shared" ref="AG128" si="353">AD128+AE128+AF128</f>
        <v>0</v>
      </c>
      <c r="AH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1">
        <f t="shared" ref="AK128" si="354">AH128+AI128+AJ128</f>
        <v>0</v>
      </c>
      <c r="AL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1">
        <f t="shared" ref="AO128" si="355">AL128+AM128+AN128</f>
        <v>0</v>
      </c>
      <c r="AP128" s="181">
        <f t="shared" ref="AP128" si="356">AC128+AG128+AK128+AO128</f>
        <v>0</v>
      </c>
    </row>
    <row r="129" spans="2:42" ht="14.45" x14ac:dyDescent="0.3">
      <c r="B129" s="179" t="s">
        <v>292</v>
      </c>
      <c r="C129" s="180" t="s">
        <v>175</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ref="F129:F130" si="357">D129+E129</f>
        <v>0</v>
      </c>
      <c r="G129" s="181"/>
      <c r="H129" s="181">
        <f t="shared" ref="H129:H130" si="358">F129-G129</f>
        <v>0</v>
      </c>
      <c r="I129" s="181"/>
      <c r="J129" s="181">
        <f t="shared" ref="J129:J130" si="359">F129-I129</f>
        <v>0</v>
      </c>
      <c r="K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1">
        <f t="shared" ref="AC129:AC130" si="360">Z129+AA129+AB129</f>
        <v>0</v>
      </c>
      <c r="AD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1">
        <f t="shared" ref="AG129:AG130" si="361">AD129+AE129+AF129</f>
        <v>0</v>
      </c>
      <c r="AH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1">
        <f t="shared" ref="AK129:AK130" si="362">AH129+AI129+AJ129</f>
        <v>0</v>
      </c>
      <c r="AL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1">
        <f t="shared" ref="AO129:AO130" si="363">AL129+AM129+AN129</f>
        <v>0</v>
      </c>
      <c r="AP129" s="181">
        <f t="shared" ref="AP129:AP130" si="364">AC129+AG129+AK129+AO129</f>
        <v>0</v>
      </c>
    </row>
    <row r="130" spans="2:42" ht="14.45" x14ac:dyDescent="0.3">
      <c r="B130" s="179" t="s">
        <v>669</v>
      </c>
      <c r="C130" s="180" t="s">
        <v>670</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357"/>
        <v>0</v>
      </c>
      <c r="G130" s="181"/>
      <c r="H130" s="181">
        <f t="shared" si="358"/>
        <v>0</v>
      </c>
      <c r="I130" s="181"/>
      <c r="J130" s="181">
        <f t="shared" si="359"/>
        <v>0</v>
      </c>
      <c r="K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1">
        <f t="shared" si="360"/>
        <v>0</v>
      </c>
      <c r="AD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1">
        <f t="shared" si="361"/>
        <v>0</v>
      </c>
      <c r="AH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1">
        <f t="shared" si="362"/>
        <v>0</v>
      </c>
      <c r="AL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1">
        <f t="shared" si="363"/>
        <v>0</v>
      </c>
      <c r="AP130" s="181">
        <f t="shared" si="364"/>
        <v>0</v>
      </c>
    </row>
    <row r="131" spans="2:42" ht="14.45" x14ac:dyDescent="0.3">
      <c r="B131" s="179" t="s">
        <v>671</v>
      </c>
      <c r="C131" s="180" t="s">
        <v>672</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293"/>
        <v>0</v>
      </c>
      <c r="G131" s="181"/>
      <c r="H131" s="181">
        <f t="shared" si="334"/>
        <v>0</v>
      </c>
      <c r="I131" s="181"/>
      <c r="J131" s="181">
        <f t="shared" si="335"/>
        <v>0</v>
      </c>
      <c r="K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1">
        <f t="shared" si="336"/>
        <v>0</v>
      </c>
      <c r="AD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1">
        <f t="shared" si="337"/>
        <v>0</v>
      </c>
      <c r="AH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1">
        <f t="shared" si="338"/>
        <v>0</v>
      </c>
      <c r="AL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1">
        <f t="shared" si="339"/>
        <v>0</v>
      </c>
      <c r="AP131" s="181">
        <f t="shared" si="340"/>
        <v>0</v>
      </c>
    </row>
    <row r="132" spans="2:42" ht="14.45" x14ac:dyDescent="0.3">
      <c r="B132" s="179" t="s">
        <v>673</v>
      </c>
      <c r="C132" s="180" t="s">
        <v>674</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F132" s="181">
        <f t="shared" si="293"/>
        <v>42000</v>
      </c>
      <c r="G132" s="181"/>
      <c r="H132" s="181">
        <f t="shared" si="334"/>
        <v>42000</v>
      </c>
      <c r="I132" s="181"/>
      <c r="J132" s="181">
        <f t="shared" si="335"/>
        <v>42000</v>
      </c>
      <c r="K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v>
      </c>
      <c r="N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7000</v>
      </c>
      <c r="R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v>
      </c>
      <c r="AC132" s="181">
        <f t="shared" si="336"/>
        <v>35000</v>
      </c>
      <c r="AD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v>
      </c>
      <c r="AE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v>
      </c>
      <c r="AG132" s="181">
        <f t="shared" si="337"/>
        <v>7000</v>
      </c>
      <c r="AH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1">
        <f t="shared" si="338"/>
        <v>0</v>
      </c>
      <c r="AL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1">
        <f t="shared" si="339"/>
        <v>0</v>
      </c>
      <c r="AP132" s="181">
        <f t="shared" si="340"/>
        <v>42000</v>
      </c>
    </row>
    <row r="133" spans="2:42" ht="14.45" x14ac:dyDescent="0.3">
      <c r="B133" s="188" t="s">
        <v>293</v>
      </c>
      <c r="C133" s="189" t="s">
        <v>176</v>
      </c>
      <c r="D133" s="190">
        <f>SUM(D134:D148)</f>
        <v>0</v>
      </c>
      <c r="E133" s="190">
        <f>SUM(E134:E148)</f>
        <v>0</v>
      </c>
      <c r="F133" s="190">
        <f t="shared" si="293"/>
        <v>0</v>
      </c>
      <c r="G133" s="190">
        <f t="shared" ref="G133:I133" si="365">SUM(G134:G148)</f>
        <v>0</v>
      </c>
      <c r="H133" s="190">
        <f t="shared" si="3"/>
        <v>0</v>
      </c>
      <c r="I133" s="190">
        <f t="shared" si="365"/>
        <v>0</v>
      </c>
      <c r="J133" s="190">
        <f t="shared" si="4"/>
        <v>0</v>
      </c>
      <c r="K133" s="190">
        <f t="shared" ref="K133:AN133" si="366">SUM(K134:K148)</f>
        <v>0</v>
      </c>
      <c r="L133" s="190">
        <f t="shared" si="366"/>
        <v>0</v>
      </c>
      <c r="M133" s="190">
        <f t="shared" si="366"/>
        <v>0</v>
      </c>
      <c r="N133" s="190">
        <f t="shared" si="366"/>
        <v>0</v>
      </c>
      <c r="O133" s="190">
        <f t="shared" si="366"/>
        <v>0</v>
      </c>
      <c r="P133" s="190">
        <f t="shared" ref="P133:Q133" si="367">SUM(P134:P148)</f>
        <v>0</v>
      </c>
      <c r="Q133" s="190">
        <f t="shared" si="367"/>
        <v>0</v>
      </c>
      <c r="R133" s="190">
        <f t="shared" si="366"/>
        <v>0</v>
      </c>
      <c r="S133" s="190">
        <f t="shared" si="366"/>
        <v>0</v>
      </c>
      <c r="T133" s="190">
        <f t="shared" ref="T133" si="368">SUM(T134:T148)</f>
        <v>0</v>
      </c>
      <c r="U133" s="190">
        <f t="shared" si="366"/>
        <v>0</v>
      </c>
      <c r="V133" s="190">
        <f t="shared" si="366"/>
        <v>0</v>
      </c>
      <c r="W133" s="190">
        <f t="shared" ref="W133" si="369">SUM(W134:W148)</f>
        <v>0</v>
      </c>
      <c r="X133" s="190">
        <f t="shared" si="366"/>
        <v>0</v>
      </c>
      <c r="Y133" s="190">
        <f t="shared" si="366"/>
        <v>0</v>
      </c>
      <c r="Z133" s="190">
        <f t="shared" si="366"/>
        <v>0</v>
      </c>
      <c r="AA133" s="190">
        <f t="shared" si="366"/>
        <v>0</v>
      </c>
      <c r="AB133" s="190">
        <f t="shared" si="366"/>
        <v>0</v>
      </c>
      <c r="AC133" s="190">
        <f t="shared" si="7"/>
        <v>0</v>
      </c>
      <c r="AD133" s="190">
        <f t="shared" si="366"/>
        <v>0</v>
      </c>
      <c r="AE133" s="190">
        <f t="shared" si="366"/>
        <v>0</v>
      </c>
      <c r="AF133" s="190">
        <f t="shared" si="366"/>
        <v>0</v>
      </c>
      <c r="AG133" s="190">
        <f t="shared" si="8"/>
        <v>0</v>
      </c>
      <c r="AH133" s="190">
        <f t="shared" si="366"/>
        <v>0</v>
      </c>
      <c r="AI133" s="190">
        <f t="shared" si="366"/>
        <v>0</v>
      </c>
      <c r="AJ133" s="190">
        <f t="shared" si="366"/>
        <v>0</v>
      </c>
      <c r="AK133" s="190">
        <f t="shared" si="9"/>
        <v>0</v>
      </c>
      <c r="AL133" s="190">
        <f t="shared" si="366"/>
        <v>0</v>
      </c>
      <c r="AM133" s="190">
        <f t="shared" si="366"/>
        <v>0</v>
      </c>
      <c r="AN133" s="190">
        <f t="shared" si="366"/>
        <v>0</v>
      </c>
      <c r="AO133" s="190">
        <f t="shared" si="10"/>
        <v>0</v>
      </c>
      <c r="AP133" s="190">
        <f t="shared" si="11"/>
        <v>0</v>
      </c>
    </row>
    <row r="134" spans="2:42" ht="14.45" x14ac:dyDescent="0.3">
      <c r="B134" s="179" t="s">
        <v>675</v>
      </c>
      <c r="C134" s="180" t="s">
        <v>676</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1">
        <f t="shared" si="293"/>
        <v>0</v>
      </c>
      <c r="G134" s="181"/>
      <c r="H134" s="181">
        <f t="shared" ref="H134:H148" si="370">F134-G134</f>
        <v>0</v>
      </c>
      <c r="I134" s="181"/>
      <c r="J134" s="181">
        <f t="shared" ref="J134:J148" si="371">F134-I134</f>
        <v>0</v>
      </c>
      <c r="K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1">
        <f t="shared" ref="AC134:AC148" si="372">Z134+AA134+AB134</f>
        <v>0</v>
      </c>
      <c r="AD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1">
        <f t="shared" ref="AG134:AG148" si="373">AD134+AE134+AF134</f>
        <v>0</v>
      </c>
      <c r="AH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1">
        <f t="shared" ref="AK134:AK148" si="374">AH134+AI134+AJ134</f>
        <v>0</v>
      </c>
      <c r="AL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1">
        <f t="shared" ref="AO134:AO148" si="375">AL134+AM134+AN134</f>
        <v>0</v>
      </c>
      <c r="AP134" s="181">
        <f t="shared" ref="AP134:AP148" si="376">AC134+AG134+AK134+AO134</f>
        <v>0</v>
      </c>
    </row>
    <row r="135" spans="2:42" ht="14.45" x14ac:dyDescent="0.3">
      <c r="B135" s="179" t="s">
        <v>294</v>
      </c>
      <c r="C135" s="180" t="s">
        <v>177</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293"/>
        <v>0</v>
      </c>
      <c r="G135" s="181"/>
      <c r="H135" s="181">
        <f t="shared" si="370"/>
        <v>0</v>
      </c>
      <c r="I135" s="181"/>
      <c r="J135" s="181">
        <f t="shared" si="371"/>
        <v>0</v>
      </c>
      <c r="K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1">
        <f t="shared" si="372"/>
        <v>0</v>
      </c>
      <c r="AD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1">
        <f t="shared" si="373"/>
        <v>0</v>
      </c>
      <c r="AH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1">
        <f t="shared" si="374"/>
        <v>0</v>
      </c>
      <c r="AL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1">
        <f t="shared" si="375"/>
        <v>0</v>
      </c>
      <c r="AP135" s="181">
        <f t="shared" si="376"/>
        <v>0</v>
      </c>
    </row>
    <row r="136" spans="2:42" ht="14.45" x14ac:dyDescent="0.3">
      <c r="B136" s="179" t="s">
        <v>677</v>
      </c>
      <c r="C136" s="180" t="s">
        <v>678</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293"/>
        <v>0</v>
      </c>
      <c r="G136" s="181"/>
      <c r="H136" s="181">
        <f t="shared" si="370"/>
        <v>0</v>
      </c>
      <c r="I136" s="181"/>
      <c r="J136" s="181">
        <f t="shared" si="371"/>
        <v>0</v>
      </c>
      <c r="K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1">
        <f t="shared" si="372"/>
        <v>0</v>
      </c>
      <c r="AD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1">
        <f t="shared" si="373"/>
        <v>0</v>
      </c>
      <c r="AH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1">
        <f t="shared" si="374"/>
        <v>0</v>
      </c>
      <c r="AL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1">
        <f t="shared" si="375"/>
        <v>0</v>
      </c>
      <c r="AP136" s="181">
        <f t="shared" si="376"/>
        <v>0</v>
      </c>
    </row>
    <row r="137" spans="2:42" ht="14.45" x14ac:dyDescent="0.3">
      <c r="B137" s="179" t="s">
        <v>295</v>
      </c>
      <c r="C137" s="180" t="s">
        <v>178</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293"/>
        <v>0</v>
      </c>
      <c r="G137" s="181"/>
      <c r="H137" s="181">
        <f t="shared" si="370"/>
        <v>0</v>
      </c>
      <c r="I137" s="181"/>
      <c r="J137" s="181">
        <f t="shared" si="371"/>
        <v>0</v>
      </c>
      <c r="K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1">
        <f t="shared" si="372"/>
        <v>0</v>
      </c>
      <c r="AD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1">
        <f t="shared" si="373"/>
        <v>0</v>
      </c>
      <c r="AH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1">
        <f t="shared" si="374"/>
        <v>0</v>
      </c>
      <c r="AL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1">
        <f t="shared" si="375"/>
        <v>0</v>
      </c>
      <c r="AP137" s="181">
        <f t="shared" si="376"/>
        <v>0</v>
      </c>
    </row>
    <row r="138" spans="2:42" ht="14.45" x14ac:dyDescent="0.3">
      <c r="B138" s="179" t="s">
        <v>679</v>
      </c>
      <c r="C138" s="180" t="s">
        <v>680</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377">D138+E138</f>
        <v>0</v>
      </c>
      <c r="G138" s="181"/>
      <c r="H138" s="181">
        <f t="shared" ref="H138:H143" si="378">F138-G138</f>
        <v>0</v>
      </c>
      <c r="I138" s="181"/>
      <c r="J138" s="181">
        <f t="shared" ref="J138:J143" si="379">F138-I138</f>
        <v>0</v>
      </c>
      <c r="K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1">
        <f t="shared" ref="AC138:AC143" si="380">Z138+AA138+AB138</f>
        <v>0</v>
      </c>
      <c r="AD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1">
        <f t="shared" ref="AG138:AG143" si="381">AD138+AE138+AF138</f>
        <v>0</v>
      </c>
      <c r="AH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1">
        <f t="shared" ref="AK138:AK143" si="382">AH138+AI138+AJ138</f>
        <v>0</v>
      </c>
      <c r="AL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1">
        <f t="shared" ref="AO138:AO143" si="383">AL138+AM138+AN138</f>
        <v>0</v>
      </c>
      <c r="AP138" s="181">
        <f t="shared" ref="AP138:AP143" si="384">AC138+AG138+AK138+AO138</f>
        <v>0</v>
      </c>
    </row>
    <row r="139" spans="2:42" ht="14.45" x14ac:dyDescent="0.3">
      <c r="B139" s="179" t="s">
        <v>681</v>
      </c>
      <c r="C139" s="180" t="s">
        <v>682</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 t="shared" ref="F139:F140" si="385">D139+E139</f>
        <v>0</v>
      </c>
      <c r="G139" s="181"/>
      <c r="H139" s="181">
        <f t="shared" ref="H139:H140" si="386">F139-G139</f>
        <v>0</v>
      </c>
      <c r="I139" s="181"/>
      <c r="J139" s="181">
        <f t="shared" ref="J139:J140" si="387">F139-I139</f>
        <v>0</v>
      </c>
      <c r="K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1">
        <f t="shared" ref="AC139:AC140" si="388">Z139+AA139+AB139</f>
        <v>0</v>
      </c>
      <c r="AD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1">
        <f t="shared" ref="AG139:AG140" si="389">AD139+AE139+AF139</f>
        <v>0</v>
      </c>
      <c r="AH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1">
        <f t="shared" ref="AK139:AK140" si="390">AH139+AI139+AJ139</f>
        <v>0</v>
      </c>
      <c r="AL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1">
        <f t="shared" ref="AO139:AO140" si="391">AL139+AM139+AN139</f>
        <v>0</v>
      </c>
      <c r="AP139" s="181">
        <f t="shared" ref="AP139:AP140" si="392">AC139+AG139+AK139+AO139</f>
        <v>0</v>
      </c>
    </row>
    <row r="140" spans="2:42" ht="14.45" x14ac:dyDescent="0.3">
      <c r="B140" s="179" t="s">
        <v>683</v>
      </c>
      <c r="C140" s="180" t="s">
        <v>684</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 t="shared" si="385"/>
        <v>0</v>
      </c>
      <c r="G140" s="181"/>
      <c r="H140" s="181">
        <f t="shared" si="386"/>
        <v>0</v>
      </c>
      <c r="I140" s="181"/>
      <c r="J140" s="181">
        <f t="shared" si="387"/>
        <v>0</v>
      </c>
      <c r="K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1">
        <f t="shared" si="388"/>
        <v>0</v>
      </c>
      <c r="AD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1">
        <f t="shared" si="389"/>
        <v>0</v>
      </c>
      <c r="AH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1">
        <f t="shared" si="390"/>
        <v>0</v>
      </c>
      <c r="AL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1">
        <f t="shared" si="391"/>
        <v>0</v>
      </c>
      <c r="AP140" s="181">
        <f t="shared" si="392"/>
        <v>0</v>
      </c>
    </row>
    <row r="141" spans="2:42" ht="14.45" x14ac:dyDescent="0.3">
      <c r="B141" s="179" t="s">
        <v>685</v>
      </c>
      <c r="C141" s="180" t="s">
        <v>686</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377"/>
        <v>0</v>
      </c>
      <c r="G141" s="181"/>
      <c r="H141" s="181">
        <f t="shared" si="378"/>
        <v>0</v>
      </c>
      <c r="I141" s="181"/>
      <c r="J141" s="181">
        <f t="shared" si="379"/>
        <v>0</v>
      </c>
      <c r="K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1">
        <f t="shared" si="380"/>
        <v>0</v>
      </c>
      <c r="AD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1">
        <f t="shared" si="381"/>
        <v>0</v>
      </c>
      <c r="AH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1">
        <f t="shared" si="382"/>
        <v>0</v>
      </c>
      <c r="AL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1">
        <f t="shared" si="383"/>
        <v>0</v>
      </c>
      <c r="AP141" s="181">
        <f t="shared" si="384"/>
        <v>0</v>
      </c>
    </row>
    <row r="142" spans="2:42" ht="14.45" x14ac:dyDescent="0.3">
      <c r="B142" s="179" t="s">
        <v>687</v>
      </c>
      <c r="C142" s="180" t="s">
        <v>688</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377"/>
        <v>0</v>
      </c>
      <c r="G142" s="181"/>
      <c r="H142" s="181">
        <f t="shared" si="378"/>
        <v>0</v>
      </c>
      <c r="I142" s="181"/>
      <c r="J142" s="181">
        <f t="shared" si="379"/>
        <v>0</v>
      </c>
      <c r="K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1">
        <f t="shared" si="380"/>
        <v>0</v>
      </c>
      <c r="AD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1">
        <f t="shared" si="381"/>
        <v>0</v>
      </c>
      <c r="AH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1">
        <f t="shared" si="382"/>
        <v>0</v>
      </c>
      <c r="AL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1">
        <f t="shared" si="383"/>
        <v>0</v>
      </c>
      <c r="AP142" s="181">
        <f t="shared" si="384"/>
        <v>0</v>
      </c>
    </row>
    <row r="143" spans="2:42" ht="14.45" x14ac:dyDescent="0.3">
      <c r="B143" s="179" t="s">
        <v>689</v>
      </c>
      <c r="C143" s="180" t="s">
        <v>690</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377"/>
        <v>0</v>
      </c>
      <c r="G143" s="181"/>
      <c r="H143" s="181">
        <f t="shared" si="378"/>
        <v>0</v>
      </c>
      <c r="I143" s="181"/>
      <c r="J143" s="181">
        <f t="shared" si="379"/>
        <v>0</v>
      </c>
      <c r="K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1">
        <f t="shared" si="380"/>
        <v>0</v>
      </c>
      <c r="AD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1">
        <f t="shared" si="381"/>
        <v>0</v>
      </c>
      <c r="AH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1">
        <f t="shared" si="382"/>
        <v>0</v>
      </c>
      <c r="AL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1">
        <f t="shared" si="383"/>
        <v>0</v>
      </c>
      <c r="AP143" s="181">
        <f t="shared" si="384"/>
        <v>0</v>
      </c>
    </row>
    <row r="144" spans="2:42" x14ac:dyDescent="0.25">
      <c r="B144" s="179" t="s">
        <v>691</v>
      </c>
      <c r="C144" s="180" t="s">
        <v>692</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si="293"/>
        <v>0</v>
      </c>
      <c r="G144" s="181"/>
      <c r="H144" s="181">
        <f t="shared" si="370"/>
        <v>0</v>
      </c>
      <c r="I144" s="181"/>
      <c r="J144" s="181">
        <f t="shared" si="371"/>
        <v>0</v>
      </c>
      <c r="K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1">
        <f t="shared" si="372"/>
        <v>0</v>
      </c>
      <c r="AD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1">
        <f t="shared" si="373"/>
        <v>0</v>
      </c>
      <c r="AH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1">
        <f t="shared" si="374"/>
        <v>0</v>
      </c>
      <c r="AL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1">
        <f t="shared" si="375"/>
        <v>0</v>
      </c>
      <c r="AP144" s="181">
        <f t="shared" si="376"/>
        <v>0</v>
      </c>
    </row>
    <row r="145" spans="2:42" ht="14.45" x14ac:dyDescent="0.3">
      <c r="B145" s="179" t="s">
        <v>693</v>
      </c>
      <c r="C145" s="180" t="s">
        <v>694</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293"/>
        <v>0</v>
      </c>
      <c r="G145" s="181"/>
      <c r="H145" s="181">
        <f t="shared" si="370"/>
        <v>0</v>
      </c>
      <c r="I145" s="181"/>
      <c r="J145" s="181">
        <f t="shared" si="371"/>
        <v>0</v>
      </c>
      <c r="K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1">
        <f t="shared" si="372"/>
        <v>0</v>
      </c>
      <c r="AD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1">
        <f t="shared" si="373"/>
        <v>0</v>
      </c>
      <c r="AH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1">
        <f t="shared" si="374"/>
        <v>0</v>
      </c>
      <c r="AL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1">
        <f t="shared" si="375"/>
        <v>0</v>
      </c>
      <c r="AP145" s="181">
        <f t="shared" si="376"/>
        <v>0</v>
      </c>
    </row>
    <row r="146" spans="2:42" ht="14.45" x14ac:dyDescent="0.3">
      <c r="B146" s="179" t="s">
        <v>695</v>
      </c>
      <c r="C146" s="180" t="s">
        <v>696</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ref="F146" si="393">D146+E146</f>
        <v>0</v>
      </c>
      <c r="G146" s="181"/>
      <c r="H146" s="181">
        <f t="shared" ref="H146" si="394">F146-G146</f>
        <v>0</v>
      </c>
      <c r="I146" s="181"/>
      <c r="J146" s="181">
        <f t="shared" ref="J146" si="395">F146-I146</f>
        <v>0</v>
      </c>
      <c r="K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1">
        <f t="shared" ref="AC146" si="396">Z146+AA146+AB146</f>
        <v>0</v>
      </c>
      <c r="AD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1">
        <f t="shared" ref="AG146" si="397">AD146+AE146+AF146</f>
        <v>0</v>
      </c>
      <c r="AH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1">
        <f t="shared" ref="AK146" si="398">AH146+AI146+AJ146</f>
        <v>0</v>
      </c>
      <c r="AL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1">
        <f t="shared" ref="AO146" si="399">AL146+AM146+AN146</f>
        <v>0</v>
      </c>
      <c r="AP146" s="181">
        <f t="shared" ref="AP146" si="400">AC146+AG146+AK146+AO146</f>
        <v>0</v>
      </c>
    </row>
    <row r="147" spans="2:42" ht="14.45" x14ac:dyDescent="0.3">
      <c r="B147" s="179" t="s">
        <v>697</v>
      </c>
      <c r="C147" s="180" t="s">
        <v>698</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ref="F147" si="401">D147+E147</f>
        <v>0</v>
      </c>
      <c r="G147" s="181"/>
      <c r="H147" s="181">
        <f t="shared" ref="H147" si="402">F147-G147</f>
        <v>0</v>
      </c>
      <c r="I147" s="181"/>
      <c r="J147" s="181">
        <f t="shared" ref="J147" si="403">F147-I147</f>
        <v>0</v>
      </c>
      <c r="K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1">
        <f t="shared" ref="AC147" si="404">Z147+AA147+AB147</f>
        <v>0</v>
      </c>
      <c r="AD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1">
        <f t="shared" ref="AG147" si="405">AD147+AE147+AF147</f>
        <v>0</v>
      </c>
      <c r="AH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1">
        <f t="shared" ref="AK147" si="406">AH147+AI147+AJ147</f>
        <v>0</v>
      </c>
      <c r="AL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1">
        <f t="shared" ref="AO147" si="407">AL147+AM147+AN147</f>
        <v>0</v>
      </c>
      <c r="AP147" s="181">
        <f t="shared" ref="AP147" si="408">AC147+AG147+AK147+AO147</f>
        <v>0</v>
      </c>
    </row>
    <row r="148" spans="2:42" ht="14.45" x14ac:dyDescent="0.3">
      <c r="B148" s="179" t="s">
        <v>699</v>
      </c>
      <c r="C148" s="180" t="s">
        <v>700</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293"/>
        <v>0</v>
      </c>
      <c r="G148" s="181"/>
      <c r="H148" s="181">
        <f t="shared" si="370"/>
        <v>0</v>
      </c>
      <c r="I148" s="181"/>
      <c r="J148" s="181">
        <f t="shared" si="371"/>
        <v>0</v>
      </c>
      <c r="K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1">
        <f t="shared" si="372"/>
        <v>0</v>
      </c>
      <c r="AD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1">
        <f t="shared" si="373"/>
        <v>0</v>
      </c>
      <c r="AH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1">
        <f t="shared" si="374"/>
        <v>0</v>
      </c>
      <c r="AL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1">
        <f t="shared" si="375"/>
        <v>0</v>
      </c>
      <c r="AP148" s="181">
        <f t="shared" si="376"/>
        <v>0</v>
      </c>
    </row>
    <row r="149" spans="2:42" ht="14.45" x14ac:dyDescent="0.3">
      <c r="B149" s="188" t="s">
        <v>296</v>
      </c>
      <c r="C149" s="189" t="s">
        <v>179</v>
      </c>
      <c r="D149" s="190">
        <f>SUM(D150:D163)</f>
        <v>132500</v>
      </c>
      <c r="E149" s="190">
        <f>SUM(E150:E163)</f>
        <v>748000</v>
      </c>
      <c r="F149" s="190">
        <f t="shared" si="293"/>
        <v>880500</v>
      </c>
      <c r="G149" s="190">
        <f>SUM(G150:G163)</f>
        <v>0</v>
      </c>
      <c r="H149" s="190">
        <f t="shared" si="3"/>
        <v>880500</v>
      </c>
      <c r="I149" s="190">
        <f>SUM(I150:I163)</f>
        <v>0</v>
      </c>
      <c r="J149" s="190">
        <f t="shared" si="4"/>
        <v>880500</v>
      </c>
      <c r="K149" s="190">
        <f t="shared" ref="K149:AB149" si="409">SUM(K150:K163)</f>
        <v>255000</v>
      </c>
      <c r="L149" s="190">
        <f t="shared" si="409"/>
        <v>185000</v>
      </c>
      <c r="M149" s="190">
        <f t="shared" si="409"/>
        <v>50000</v>
      </c>
      <c r="N149" s="190">
        <f t="shared" si="409"/>
        <v>320000</v>
      </c>
      <c r="O149" s="190">
        <f t="shared" si="409"/>
        <v>5000</v>
      </c>
      <c r="P149" s="190">
        <f t="shared" ref="P149:Q149" si="410">SUM(P150:P163)</f>
        <v>0</v>
      </c>
      <c r="Q149" s="190">
        <f t="shared" si="410"/>
        <v>18000</v>
      </c>
      <c r="R149" s="190">
        <f t="shared" si="409"/>
        <v>0</v>
      </c>
      <c r="S149" s="190">
        <f t="shared" si="409"/>
        <v>0</v>
      </c>
      <c r="T149" s="190">
        <f t="shared" ref="T149" si="411">SUM(T150:T163)</f>
        <v>0</v>
      </c>
      <c r="U149" s="190">
        <f t="shared" si="409"/>
        <v>0</v>
      </c>
      <c r="V149" s="190">
        <f t="shared" si="409"/>
        <v>0</v>
      </c>
      <c r="W149" s="190">
        <f t="shared" ref="W149" si="412">SUM(W150:W163)</f>
        <v>0</v>
      </c>
      <c r="X149" s="190">
        <f t="shared" si="409"/>
        <v>47500</v>
      </c>
      <c r="Y149" s="190">
        <f t="shared" si="409"/>
        <v>0</v>
      </c>
      <c r="Z149" s="190">
        <f t="shared" si="409"/>
        <v>135000</v>
      </c>
      <c r="AA149" s="190">
        <f t="shared" si="409"/>
        <v>265000</v>
      </c>
      <c r="AB149" s="190">
        <f t="shared" si="409"/>
        <v>338000</v>
      </c>
      <c r="AC149" s="190">
        <f t="shared" si="7"/>
        <v>738000</v>
      </c>
      <c r="AD149" s="190">
        <f>SUM(AD150:AD163)</f>
        <v>0</v>
      </c>
      <c r="AE149" s="190">
        <f>SUM(AE150:AE163)</f>
        <v>0</v>
      </c>
      <c r="AF149" s="190">
        <f>SUM(AF150:AF163)</f>
        <v>5000</v>
      </c>
      <c r="AG149" s="190">
        <f t="shared" si="8"/>
        <v>5000</v>
      </c>
      <c r="AH149" s="190">
        <f>SUM(AH150:AH163)</f>
        <v>0</v>
      </c>
      <c r="AI149" s="190">
        <f>SUM(AI150:AI163)</f>
        <v>0</v>
      </c>
      <c r="AJ149" s="190">
        <f>SUM(AJ150:AJ163)</f>
        <v>120000</v>
      </c>
      <c r="AK149" s="190">
        <f t="shared" si="9"/>
        <v>120000</v>
      </c>
      <c r="AL149" s="190">
        <f>SUM(AL150:AL163)</f>
        <v>0</v>
      </c>
      <c r="AM149" s="190">
        <f>SUM(AM150:AM163)</f>
        <v>17500</v>
      </c>
      <c r="AN149" s="190">
        <f>SUM(AN150:AN163)</f>
        <v>0</v>
      </c>
      <c r="AO149" s="190">
        <f t="shared" si="10"/>
        <v>17500</v>
      </c>
      <c r="AP149" s="190">
        <f t="shared" si="11"/>
        <v>880500</v>
      </c>
    </row>
    <row r="150" spans="2:42" ht="14.45" x14ac:dyDescent="0.3">
      <c r="B150" s="179" t="s">
        <v>701</v>
      </c>
      <c r="C150" s="180" t="s">
        <v>702</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293"/>
        <v>0</v>
      </c>
      <c r="G150" s="181"/>
      <c r="H150" s="181">
        <f t="shared" ref="H150:H163" si="413">F150-G150</f>
        <v>0</v>
      </c>
      <c r="I150" s="181"/>
      <c r="J150" s="181">
        <f t="shared" ref="J150:J163" si="414">F150-I150</f>
        <v>0</v>
      </c>
      <c r="K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1">
        <f t="shared" ref="AC150:AC163" si="415">Z150+AA150+AB150</f>
        <v>0</v>
      </c>
      <c r="AD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1">
        <f t="shared" ref="AG150:AG163" si="416">AD150+AE150+AF150</f>
        <v>0</v>
      </c>
      <c r="AH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1">
        <f t="shared" ref="AK150:AK163" si="417">AH150+AI150+AJ150</f>
        <v>0</v>
      </c>
      <c r="AL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1">
        <f t="shared" ref="AO150:AO163" si="418">AL150+AM150+AN150</f>
        <v>0</v>
      </c>
      <c r="AP150" s="181">
        <f t="shared" ref="AP150:AP163" si="419">AC150+AG150+AK150+AO150</f>
        <v>0</v>
      </c>
    </row>
    <row r="151" spans="2:42" ht="14.45" x14ac:dyDescent="0.3">
      <c r="B151" s="179" t="s">
        <v>297</v>
      </c>
      <c r="C151" s="180" t="s">
        <v>180</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410000</v>
      </c>
      <c r="F151" s="181">
        <f t="shared" si="293"/>
        <v>490000</v>
      </c>
      <c r="G151" s="181"/>
      <c r="H151" s="181">
        <f t="shared" si="413"/>
        <v>490000</v>
      </c>
      <c r="I151" s="181"/>
      <c r="J151" s="181">
        <f t="shared" si="414"/>
        <v>490000</v>
      </c>
      <c r="K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255000</v>
      </c>
      <c r="L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185000</v>
      </c>
      <c r="M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N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105000</v>
      </c>
      <c r="AA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265000</v>
      </c>
      <c r="AB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1">
        <f t="shared" si="415"/>
        <v>370000</v>
      </c>
      <c r="AD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1">
        <f t="shared" si="416"/>
        <v>0</v>
      </c>
      <c r="AH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K151" s="181">
        <f t="shared" si="417"/>
        <v>120000</v>
      </c>
      <c r="AL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1">
        <f t="shared" si="418"/>
        <v>0</v>
      </c>
      <c r="AP151" s="181">
        <f t="shared" si="419"/>
        <v>490000</v>
      </c>
    </row>
    <row r="152" spans="2:42" x14ac:dyDescent="0.25">
      <c r="B152" s="179" t="s">
        <v>703</v>
      </c>
      <c r="C152" s="180" t="s">
        <v>704</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293"/>
        <v>0</v>
      </c>
      <c r="G152" s="181"/>
      <c r="H152" s="181">
        <f t="shared" si="413"/>
        <v>0</v>
      </c>
      <c r="I152" s="181"/>
      <c r="J152" s="181">
        <f t="shared" si="414"/>
        <v>0</v>
      </c>
      <c r="K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1">
        <f t="shared" si="415"/>
        <v>0</v>
      </c>
      <c r="AD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1">
        <f t="shared" si="416"/>
        <v>0</v>
      </c>
      <c r="AH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1">
        <f t="shared" si="417"/>
        <v>0</v>
      </c>
      <c r="AL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1">
        <f t="shared" si="418"/>
        <v>0</v>
      </c>
      <c r="AP152" s="181">
        <f t="shared" si="419"/>
        <v>0</v>
      </c>
    </row>
    <row r="153" spans="2:42" ht="14.45" x14ac:dyDescent="0.3">
      <c r="B153" s="179" t="s">
        <v>705</v>
      </c>
      <c r="C153" s="180" t="s">
        <v>706</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293"/>
        <v>0</v>
      </c>
      <c r="G153" s="181"/>
      <c r="H153" s="181">
        <f t="shared" si="413"/>
        <v>0</v>
      </c>
      <c r="I153" s="181"/>
      <c r="J153" s="181">
        <f t="shared" si="414"/>
        <v>0</v>
      </c>
      <c r="K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1">
        <f t="shared" si="415"/>
        <v>0</v>
      </c>
      <c r="AD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1">
        <f t="shared" si="416"/>
        <v>0</v>
      </c>
      <c r="AH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1">
        <f t="shared" si="417"/>
        <v>0</v>
      </c>
      <c r="AL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1">
        <f t="shared" si="418"/>
        <v>0</v>
      </c>
      <c r="AP153" s="181">
        <f t="shared" si="419"/>
        <v>0</v>
      </c>
    </row>
    <row r="154" spans="2:42" ht="14.45" x14ac:dyDescent="0.3">
      <c r="B154" s="179" t="s">
        <v>298</v>
      </c>
      <c r="C154" s="180" t="s">
        <v>181</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ref="F154:F158" si="420">D154+E154</f>
        <v>0</v>
      </c>
      <c r="G154" s="181"/>
      <c r="H154" s="181">
        <f t="shared" ref="H154:H158" si="421">F154-G154</f>
        <v>0</v>
      </c>
      <c r="I154" s="181"/>
      <c r="J154" s="181">
        <f t="shared" ref="J154:J158" si="422">F154-I154</f>
        <v>0</v>
      </c>
      <c r="K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1">
        <f t="shared" ref="AC154:AC158" si="423">Z154+AA154+AB154</f>
        <v>0</v>
      </c>
      <c r="AD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1">
        <f t="shared" ref="AG154:AG158" si="424">AD154+AE154+AF154</f>
        <v>0</v>
      </c>
      <c r="AH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1">
        <f t="shared" ref="AK154:AK158" si="425">AH154+AI154+AJ154</f>
        <v>0</v>
      </c>
      <c r="AL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1">
        <f t="shared" ref="AO154:AO158" si="426">AL154+AM154+AN154</f>
        <v>0</v>
      </c>
      <c r="AP154" s="181">
        <f t="shared" ref="AP154:AP158" si="427">AC154+AG154+AK154+AO154</f>
        <v>0</v>
      </c>
    </row>
    <row r="155" spans="2:42" ht="14.45" x14ac:dyDescent="0.3">
      <c r="B155" s="179" t="s">
        <v>707</v>
      </c>
      <c r="C155" s="180" t="s">
        <v>708</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420"/>
        <v>0</v>
      </c>
      <c r="G155" s="181"/>
      <c r="H155" s="181">
        <f t="shared" si="421"/>
        <v>0</v>
      </c>
      <c r="I155" s="181"/>
      <c r="J155" s="181">
        <f t="shared" si="422"/>
        <v>0</v>
      </c>
      <c r="K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1">
        <f t="shared" si="423"/>
        <v>0</v>
      </c>
      <c r="AD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1">
        <f t="shared" si="424"/>
        <v>0</v>
      </c>
      <c r="AH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1">
        <f t="shared" si="425"/>
        <v>0</v>
      </c>
      <c r="AL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1">
        <f t="shared" si="426"/>
        <v>0</v>
      </c>
      <c r="AP155" s="181">
        <f t="shared" si="427"/>
        <v>0</v>
      </c>
    </row>
    <row r="156" spans="2:42" ht="14.45" x14ac:dyDescent="0.3">
      <c r="B156" s="179" t="s">
        <v>709</v>
      </c>
      <c r="C156" s="180" t="s">
        <v>710</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420"/>
        <v>0</v>
      </c>
      <c r="G156" s="181"/>
      <c r="H156" s="181">
        <f t="shared" si="421"/>
        <v>0</v>
      </c>
      <c r="I156" s="181"/>
      <c r="J156" s="181">
        <f t="shared" si="422"/>
        <v>0</v>
      </c>
      <c r="K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1">
        <f t="shared" si="423"/>
        <v>0</v>
      </c>
      <c r="AD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1">
        <f t="shared" si="424"/>
        <v>0</v>
      </c>
      <c r="AH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1">
        <f t="shared" si="425"/>
        <v>0</v>
      </c>
      <c r="AL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1">
        <f t="shared" si="426"/>
        <v>0</v>
      </c>
      <c r="AP156" s="181">
        <f t="shared" si="427"/>
        <v>0</v>
      </c>
    </row>
    <row r="157" spans="2:42" ht="14.45" x14ac:dyDescent="0.3">
      <c r="B157" s="179" t="s">
        <v>299</v>
      </c>
      <c r="C157" s="180" t="s">
        <v>182</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320000</v>
      </c>
      <c r="F157" s="181">
        <f t="shared" si="420"/>
        <v>320000</v>
      </c>
      <c r="G157" s="181"/>
      <c r="H157" s="181">
        <f t="shared" si="421"/>
        <v>320000</v>
      </c>
      <c r="I157" s="181"/>
      <c r="J157" s="181">
        <f t="shared" si="422"/>
        <v>320000</v>
      </c>
      <c r="K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320000</v>
      </c>
      <c r="O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320000</v>
      </c>
      <c r="AC157" s="181">
        <f t="shared" si="423"/>
        <v>320000</v>
      </c>
      <c r="AD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1">
        <f t="shared" si="424"/>
        <v>0</v>
      </c>
      <c r="AH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1">
        <f t="shared" si="425"/>
        <v>0</v>
      </c>
      <c r="AL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1">
        <f t="shared" si="426"/>
        <v>0</v>
      </c>
      <c r="AP157" s="181">
        <f t="shared" si="427"/>
        <v>320000</v>
      </c>
    </row>
    <row r="158" spans="2:42" ht="14.45" x14ac:dyDescent="0.3">
      <c r="B158" s="179" t="s">
        <v>711</v>
      </c>
      <c r="C158" s="180" t="s">
        <v>712</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158" s="181">
        <f t="shared" si="420"/>
        <v>23000</v>
      </c>
      <c r="G158" s="181"/>
      <c r="H158" s="181">
        <f t="shared" si="421"/>
        <v>23000</v>
      </c>
      <c r="I158" s="181"/>
      <c r="J158" s="181">
        <f t="shared" si="422"/>
        <v>23000</v>
      </c>
      <c r="K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P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v>
      </c>
      <c r="R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C158" s="181">
        <f t="shared" si="423"/>
        <v>18000</v>
      </c>
      <c r="AD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G158" s="181">
        <f t="shared" si="424"/>
        <v>5000</v>
      </c>
      <c r="AH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1">
        <f t="shared" si="425"/>
        <v>0</v>
      </c>
      <c r="AL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1">
        <f t="shared" si="426"/>
        <v>0</v>
      </c>
      <c r="AP158" s="181">
        <f t="shared" si="427"/>
        <v>23000</v>
      </c>
    </row>
    <row r="159" spans="2:42" ht="14.45" x14ac:dyDescent="0.3">
      <c r="B159" s="179" t="s">
        <v>713</v>
      </c>
      <c r="C159" s="180" t="s">
        <v>714</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ref="F159:F161" si="428">D159+E159</f>
        <v>0</v>
      </c>
      <c r="G159" s="181"/>
      <c r="H159" s="181">
        <f t="shared" ref="H159:H161" si="429">F159-G159</f>
        <v>0</v>
      </c>
      <c r="I159" s="181"/>
      <c r="J159" s="181">
        <f t="shared" ref="J159:J161" si="430">F159-I159</f>
        <v>0</v>
      </c>
      <c r="K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1">
        <f t="shared" ref="AC159:AC161" si="431">Z159+AA159+AB159</f>
        <v>0</v>
      </c>
      <c r="AD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1">
        <f t="shared" ref="AG159:AG161" si="432">AD159+AE159+AF159</f>
        <v>0</v>
      </c>
      <c r="AH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1">
        <f t="shared" ref="AK159:AK161" si="433">AH159+AI159+AJ159</f>
        <v>0</v>
      </c>
      <c r="AL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1">
        <f t="shared" ref="AO159:AO161" si="434">AL159+AM159+AN159</f>
        <v>0</v>
      </c>
      <c r="AP159" s="181">
        <f t="shared" ref="AP159:AP161" si="435">AC159+AG159+AK159+AO159</f>
        <v>0</v>
      </c>
    </row>
    <row r="160" spans="2:42" ht="14.45" x14ac:dyDescent="0.3">
      <c r="B160" s="179" t="s">
        <v>715</v>
      </c>
      <c r="C160" s="180" t="s">
        <v>716</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428"/>
        <v>0</v>
      </c>
      <c r="G160" s="181"/>
      <c r="H160" s="181">
        <f t="shared" si="429"/>
        <v>0</v>
      </c>
      <c r="I160" s="181"/>
      <c r="J160" s="181">
        <f t="shared" si="430"/>
        <v>0</v>
      </c>
      <c r="K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1">
        <f t="shared" si="431"/>
        <v>0</v>
      </c>
      <c r="AD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1">
        <f t="shared" si="432"/>
        <v>0</v>
      </c>
      <c r="AH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1">
        <f t="shared" si="433"/>
        <v>0</v>
      </c>
      <c r="AL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1">
        <f t="shared" si="434"/>
        <v>0</v>
      </c>
      <c r="AP160" s="181">
        <f t="shared" si="435"/>
        <v>0</v>
      </c>
    </row>
    <row r="161" spans="2:42" ht="14.45" x14ac:dyDescent="0.3">
      <c r="B161" s="179" t="s">
        <v>300</v>
      </c>
      <c r="C161" s="180" t="s">
        <v>183</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47500</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428"/>
        <v>47500</v>
      </c>
      <c r="G161" s="181"/>
      <c r="H161" s="181">
        <f t="shared" si="429"/>
        <v>47500</v>
      </c>
      <c r="I161" s="181"/>
      <c r="J161" s="181">
        <f t="shared" si="430"/>
        <v>47500</v>
      </c>
      <c r="K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47500</v>
      </c>
      <c r="Y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A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1">
        <f t="shared" si="431"/>
        <v>30000</v>
      </c>
      <c r="AD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1">
        <f t="shared" si="432"/>
        <v>0</v>
      </c>
      <c r="AH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1">
        <f t="shared" si="433"/>
        <v>0</v>
      </c>
      <c r="AL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17500</v>
      </c>
      <c r="AN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1">
        <f t="shared" si="434"/>
        <v>17500</v>
      </c>
      <c r="AP161" s="181">
        <f t="shared" si="435"/>
        <v>47500</v>
      </c>
    </row>
    <row r="162" spans="2:42" ht="14.45" x14ac:dyDescent="0.3">
      <c r="B162" s="179" t="s">
        <v>717</v>
      </c>
      <c r="C162" s="180" t="s">
        <v>718</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1">
        <f t="shared" si="293"/>
        <v>0</v>
      </c>
      <c r="G162" s="181"/>
      <c r="H162" s="181">
        <f t="shared" si="413"/>
        <v>0</v>
      </c>
      <c r="I162" s="181"/>
      <c r="J162" s="181">
        <f t="shared" si="414"/>
        <v>0</v>
      </c>
      <c r="K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1">
        <f t="shared" si="415"/>
        <v>0</v>
      </c>
      <c r="AD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1">
        <f t="shared" si="416"/>
        <v>0</v>
      </c>
      <c r="AH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1">
        <f t="shared" si="417"/>
        <v>0</v>
      </c>
      <c r="AL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1">
        <f t="shared" si="418"/>
        <v>0</v>
      </c>
      <c r="AP162" s="181">
        <f t="shared" si="419"/>
        <v>0</v>
      </c>
    </row>
    <row r="163" spans="2:42" ht="14.45" x14ac:dyDescent="0.3">
      <c r="B163" s="179" t="s">
        <v>719</v>
      </c>
      <c r="C163" s="180" t="s">
        <v>720</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293"/>
        <v>0</v>
      </c>
      <c r="G163" s="181"/>
      <c r="H163" s="181">
        <f t="shared" si="413"/>
        <v>0</v>
      </c>
      <c r="I163" s="181"/>
      <c r="J163" s="181">
        <f t="shared" si="414"/>
        <v>0</v>
      </c>
      <c r="K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1">
        <f t="shared" si="415"/>
        <v>0</v>
      </c>
      <c r="AD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1">
        <f t="shared" si="416"/>
        <v>0</v>
      </c>
      <c r="AH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1">
        <f t="shared" si="417"/>
        <v>0</v>
      </c>
      <c r="AL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1">
        <f t="shared" si="418"/>
        <v>0</v>
      </c>
      <c r="AP163" s="181">
        <f t="shared" si="419"/>
        <v>0</v>
      </c>
    </row>
    <row r="164" spans="2:42" ht="14.45" x14ac:dyDescent="0.3">
      <c r="B164" s="188" t="s">
        <v>301</v>
      </c>
      <c r="C164" s="189" t="s">
        <v>184</v>
      </c>
      <c r="D164" s="190">
        <f>SUM(D165:D189)</f>
        <v>89250</v>
      </c>
      <c r="E164" s="190">
        <f>SUM(E165:E189)</f>
        <v>250520</v>
      </c>
      <c r="F164" s="190">
        <f t="shared" si="293"/>
        <v>339770</v>
      </c>
      <c r="G164" s="190">
        <f>SUM(G165:G189)</f>
        <v>0</v>
      </c>
      <c r="H164" s="190">
        <f t="shared" si="3"/>
        <v>339770</v>
      </c>
      <c r="I164" s="190">
        <f>SUM(I165:I189)</f>
        <v>0</v>
      </c>
      <c r="J164" s="190">
        <f t="shared" si="4"/>
        <v>339770</v>
      </c>
      <c r="K164" s="190">
        <f t="shared" ref="K164:AB164" si="436">SUM(K165:K189)</f>
        <v>23250</v>
      </c>
      <c r="L164" s="190">
        <f t="shared" si="436"/>
        <v>142100</v>
      </c>
      <c r="M164" s="190">
        <f t="shared" si="436"/>
        <v>37000</v>
      </c>
      <c r="N164" s="190">
        <f t="shared" si="436"/>
        <v>19600</v>
      </c>
      <c r="O164" s="190">
        <f t="shared" si="436"/>
        <v>45200</v>
      </c>
      <c r="P164" s="190">
        <f t="shared" ref="P164:Q164" si="437">SUM(P165:P189)</f>
        <v>0</v>
      </c>
      <c r="Q164" s="190">
        <f t="shared" si="437"/>
        <v>20100</v>
      </c>
      <c r="R164" s="190">
        <f t="shared" si="436"/>
        <v>5900</v>
      </c>
      <c r="S164" s="190">
        <f t="shared" si="436"/>
        <v>3600</v>
      </c>
      <c r="T164" s="190">
        <f t="shared" ref="T164" si="438">SUM(T165:T189)</f>
        <v>0</v>
      </c>
      <c r="U164" s="190">
        <f t="shared" si="436"/>
        <v>0</v>
      </c>
      <c r="V164" s="190">
        <f t="shared" si="436"/>
        <v>2400</v>
      </c>
      <c r="W164" s="190">
        <f t="shared" ref="W164" si="439">SUM(W165:W189)</f>
        <v>3900</v>
      </c>
      <c r="X164" s="190">
        <f t="shared" si="436"/>
        <v>29520</v>
      </c>
      <c r="Y164" s="190">
        <f t="shared" si="436"/>
        <v>7200</v>
      </c>
      <c r="Z164" s="190">
        <f t="shared" si="436"/>
        <v>3000</v>
      </c>
      <c r="AA164" s="190">
        <f t="shared" si="436"/>
        <v>30850</v>
      </c>
      <c r="AB164" s="190">
        <f t="shared" si="436"/>
        <v>45100</v>
      </c>
      <c r="AC164" s="190">
        <f t="shared" si="7"/>
        <v>78950</v>
      </c>
      <c r="AD164" s="190">
        <f>SUM(AD165:AD189)</f>
        <v>9000</v>
      </c>
      <c r="AE164" s="190">
        <f>SUM(AE165:AE189)</f>
        <v>0</v>
      </c>
      <c r="AF164" s="190">
        <f>SUM(AF165:AF189)</f>
        <v>79500</v>
      </c>
      <c r="AG164" s="190">
        <f t="shared" si="8"/>
        <v>88500</v>
      </c>
      <c r="AH164" s="190">
        <f>SUM(AH165:AH189)</f>
        <v>108300</v>
      </c>
      <c r="AI164" s="190">
        <f>SUM(AI165:AI189)</f>
        <v>20000</v>
      </c>
      <c r="AJ164" s="190">
        <f>SUM(AJ165:AJ189)</f>
        <v>11500</v>
      </c>
      <c r="AK164" s="190">
        <f t="shared" si="9"/>
        <v>139800</v>
      </c>
      <c r="AL164" s="190">
        <f>SUM(AL165:AL189)</f>
        <v>3000</v>
      </c>
      <c r="AM164" s="190">
        <f>SUM(AM165:AM189)</f>
        <v>29520</v>
      </c>
      <c r="AN164" s="190">
        <f>SUM(AN165:AN189)</f>
        <v>0</v>
      </c>
      <c r="AO164" s="190">
        <f t="shared" si="10"/>
        <v>32520</v>
      </c>
      <c r="AP164" s="190">
        <f t="shared" si="11"/>
        <v>339770</v>
      </c>
    </row>
    <row r="165" spans="2:42" ht="14.45" x14ac:dyDescent="0.3">
      <c r="B165" s="179" t="s">
        <v>302</v>
      </c>
      <c r="C165" s="180" t="s">
        <v>185</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45120</v>
      </c>
      <c r="F165" s="181">
        <f t="shared" si="293"/>
        <v>45120</v>
      </c>
      <c r="G165" s="181"/>
      <c r="H165" s="181">
        <f t="shared" ref="H165:H168" si="440">F165-G165</f>
        <v>45120</v>
      </c>
      <c r="I165" s="181"/>
      <c r="J165" s="181">
        <f t="shared" ref="J165:J168" si="441">F165-I165</f>
        <v>45120</v>
      </c>
      <c r="K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O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v>
      </c>
      <c r="P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15120</v>
      </c>
      <c r="Y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C165" s="181">
        <f t="shared" ref="AC165:AC168" si="442">Z165+AA165+AB165</f>
        <v>5000</v>
      </c>
      <c r="AD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G165" s="181">
        <f t="shared" ref="AG165:AG168" si="443">AD165+AE165+AF165</f>
        <v>25000</v>
      </c>
      <c r="AH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1">
        <f t="shared" ref="AK165:AK168" si="444">AH165+AI165+AJ165</f>
        <v>0</v>
      </c>
      <c r="AL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15120</v>
      </c>
      <c r="AN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1">
        <f t="shared" ref="AO165:AO168" si="445">AL165+AM165+AN165</f>
        <v>15120</v>
      </c>
      <c r="AP165" s="181">
        <f t="shared" ref="AP165:AP168" si="446">AC165+AG165+AK165+AO165</f>
        <v>45120</v>
      </c>
    </row>
    <row r="166" spans="2:42" ht="14.45" x14ac:dyDescent="0.3">
      <c r="B166" s="179" t="s">
        <v>721</v>
      </c>
      <c r="C166" s="180" t="s">
        <v>722</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1">
        <f t="shared" si="293"/>
        <v>0</v>
      </c>
      <c r="G166" s="181"/>
      <c r="H166" s="181">
        <f t="shared" si="440"/>
        <v>0</v>
      </c>
      <c r="I166" s="181"/>
      <c r="J166" s="181">
        <f t="shared" si="441"/>
        <v>0</v>
      </c>
      <c r="K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1">
        <f t="shared" si="442"/>
        <v>0</v>
      </c>
      <c r="AD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1">
        <f t="shared" si="443"/>
        <v>0</v>
      </c>
      <c r="AH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1">
        <f t="shared" si="444"/>
        <v>0</v>
      </c>
      <c r="AL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1">
        <f t="shared" si="445"/>
        <v>0</v>
      </c>
      <c r="AP166" s="181">
        <f t="shared" si="446"/>
        <v>0</v>
      </c>
    </row>
    <row r="167" spans="2:42" ht="14.45" x14ac:dyDescent="0.3">
      <c r="B167" s="179" t="s">
        <v>723</v>
      </c>
      <c r="C167" s="180" t="s">
        <v>724</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ref="F167" si="447">D167+E167</f>
        <v>0</v>
      </c>
      <c r="G167" s="181"/>
      <c r="H167" s="181">
        <f t="shared" ref="H167" si="448">F167-G167</f>
        <v>0</v>
      </c>
      <c r="I167" s="181"/>
      <c r="J167" s="181">
        <f t="shared" ref="J167" si="449">F167-I167</f>
        <v>0</v>
      </c>
      <c r="K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1">
        <f t="shared" ref="AC167" si="450">Z167+AA167+AB167</f>
        <v>0</v>
      </c>
      <c r="AD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1">
        <f t="shared" ref="AG167" si="451">AD167+AE167+AF167</f>
        <v>0</v>
      </c>
      <c r="AH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1">
        <f t="shared" ref="AK167" si="452">AH167+AI167+AJ167</f>
        <v>0</v>
      </c>
      <c r="AL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1">
        <f t="shared" ref="AO167" si="453">AL167+AM167+AN167</f>
        <v>0</v>
      </c>
      <c r="AP167" s="181">
        <f t="shared" ref="AP167" si="454">AC167+AG167+AK167+AO167</f>
        <v>0</v>
      </c>
    </row>
    <row r="168" spans="2:42" ht="14.45" x14ac:dyDescent="0.3">
      <c r="B168" s="179" t="s">
        <v>725</v>
      </c>
      <c r="C168" s="180" t="s">
        <v>726</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293"/>
        <v>0</v>
      </c>
      <c r="G168" s="181"/>
      <c r="H168" s="181">
        <f t="shared" si="440"/>
        <v>0</v>
      </c>
      <c r="I168" s="181"/>
      <c r="J168" s="181">
        <f t="shared" si="441"/>
        <v>0</v>
      </c>
      <c r="K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1">
        <f t="shared" si="442"/>
        <v>0</v>
      </c>
      <c r="AD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1">
        <f t="shared" si="443"/>
        <v>0</v>
      </c>
      <c r="AH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1">
        <f t="shared" si="444"/>
        <v>0</v>
      </c>
      <c r="AL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1">
        <f t="shared" si="445"/>
        <v>0</v>
      </c>
      <c r="AP168" s="181">
        <f t="shared" si="446"/>
        <v>0</v>
      </c>
    </row>
    <row r="169" spans="2:42" ht="14.45" x14ac:dyDescent="0.3">
      <c r="B169" s="179" t="s">
        <v>727</v>
      </c>
      <c r="C169" s="180" t="s">
        <v>728</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455">D169+E169</f>
        <v>0</v>
      </c>
      <c r="G169" s="181"/>
      <c r="H169" s="181">
        <f t="shared" ref="H169:H177" si="456">F169-G169</f>
        <v>0</v>
      </c>
      <c r="I169" s="181"/>
      <c r="J169" s="181">
        <f t="shared" ref="J169:J177" si="457">F169-I169</f>
        <v>0</v>
      </c>
      <c r="K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1">
        <f t="shared" ref="AC169:AC177" si="458">Z169+AA169+AB169</f>
        <v>0</v>
      </c>
      <c r="AD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1">
        <f t="shared" ref="AG169:AG177" si="459">AD169+AE169+AF169</f>
        <v>0</v>
      </c>
      <c r="AH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1">
        <f t="shared" ref="AK169:AK177" si="460">AH169+AI169+AJ169</f>
        <v>0</v>
      </c>
      <c r="AL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1">
        <f t="shared" ref="AO169:AO177" si="461">AL169+AM169+AN169</f>
        <v>0</v>
      </c>
      <c r="AP169" s="181">
        <f t="shared" ref="AP169:AP177" si="462">AC169+AG169+AK169+AO169</f>
        <v>0</v>
      </c>
    </row>
    <row r="170" spans="2:42" ht="14.45" x14ac:dyDescent="0.3">
      <c r="B170" s="179" t="s">
        <v>303</v>
      </c>
      <c r="C170" s="180" t="s">
        <v>186</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33200</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161000</v>
      </c>
      <c r="F170" s="181">
        <f t="shared" si="455"/>
        <v>194200</v>
      </c>
      <c r="G170" s="181"/>
      <c r="H170" s="181">
        <f t="shared" si="456"/>
        <v>194200</v>
      </c>
      <c r="I170" s="181"/>
      <c r="J170" s="181">
        <f t="shared" si="457"/>
        <v>194200</v>
      </c>
      <c r="K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17000</v>
      </c>
      <c r="L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111400</v>
      </c>
      <c r="M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N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v>
      </c>
      <c r="O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P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2300</v>
      </c>
      <c r="S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3900</v>
      </c>
      <c r="X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Y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Z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A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21000</v>
      </c>
      <c r="AB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15500</v>
      </c>
      <c r="AC170" s="181">
        <f t="shared" si="458"/>
        <v>39500</v>
      </c>
      <c r="AD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E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1">
        <f t="shared" si="459"/>
        <v>3000</v>
      </c>
      <c r="AH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108300</v>
      </c>
      <c r="AI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J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K170" s="181">
        <f t="shared" si="460"/>
        <v>138300</v>
      </c>
      <c r="AL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v>
      </c>
      <c r="AM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N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1">
        <f t="shared" si="461"/>
        <v>13400</v>
      </c>
      <c r="AP170" s="181">
        <f t="shared" si="462"/>
        <v>194200</v>
      </c>
    </row>
    <row r="171" spans="2:42" ht="14.45" x14ac:dyDescent="0.3">
      <c r="B171" s="179" t="s">
        <v>729</v>
      </c>
      <c r="C171" s="180" t="s">
        <v>730</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54050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34400</v>
      </c>
      <c r="F171" s="181">
        <f t="shared" si="455"/>
        <v>88450</v>
      </c>
      <c r="G171" s="181"/>
      <c r="H171" s="181">
        <f t="shared" si="456"/>
        <v>88450</v>
      </c>
      <c r="I171" s="181"/>
      <c r="J171" s="181">
        <f t="shared" si="457"/>
        <v>88450</v>
      </c>
      <c r="K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6250</v>
      </c>
      <c r="L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26700</v>
      </c>
      <c r="M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N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11000</v>
      </c>
      <c r="O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v>
      </c>
      <c r="P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16100</v>
      </c>
      <c r="R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v>
      </c>
      <c r="S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v>
      </c>
      <c r="T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v>
      </c>
      <c r="W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v>
      </c>
      <c r="Y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v>
      </c>
      <c r="Z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9850</v>
      </c>
      <c r="AB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22600</v>
      </c>
      <c r="AC171" s="181">
        <f t="shared" si="458"/>
        <v>32450</v>
      </c>
      <c r="AD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E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46500</v>
      </c>
      <c r="AG171" s="181">
        <f t="shared" si="459"/>
        <v>50500</v>
      </c>
      <c r="AH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K171" s="181">
        <f t="shared" si="460"/>
        <v>1500</v>
      </c>
      <c r="AL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v>
      </c>
      <c r="AM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v>
      </c>
      <c r="AN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1">
        <f t="shared" si="461"/>
        <v>4000</v>
      </c>
      <c r="AP171" s="181">
        <f t="shared" si="462"/>
        <v>88450</v>
      </c>
    </row>
    <row r="172" spans="2:42" ht="14.45" x14ac:dyDescent="0.3">
      <c r="B172" s="179" t="s">
        <v>731</v>
      </c>
      <c r="C172" s="180" t="s">
        <v>732</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455"/>
        <v>0</v>
      </c>
      <c r="G172" s="181"/>
      <c r="H172" s="181">
        <f t="shared" si="456"/>
        <v>0</v>
      </c>
      <c r="I172" s="181"/>
      <c r="J172" s="181">
        <f t="shared" si="457"/>
        <v>0</v>
      </c>
      <c r="K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1">
        <f t="shared" si="458"/>
        <v>0</v>
      </c>
      <c r="AD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1">
        <f t="shared" si="459"/>
        <v>0</v>
      </c>
      <c r="AH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1">
        <f t="shared" si="460"/>
        <v>0</v>
      </c>
      <c r="AL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1">
        <f t="shared" si="461"/>
        <v>0</v>
      </c>
      <c r="AP172" s="181">
        <f t="shared" si="462"/>
        <v>0</v>
      </c>
    </row>
    <row r="173" spans="2:42" ht="14.45" x14ac:dyDescent="0.3">
      <c r="B173" s="179" t="s">
        <v>733</v>
      </c>
      <c r="C173" s="180" t="s">
        <v>734</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455"/>
        <v>0</v>
      </c>
      <c r="G173" s="181"/>
      <c r="H173" s="181">
        <f t="shared" si="456"/>
        <v>0</v>
      </c>
      <c r="I173" s="181"/>
      <c r="J173" s="181">
        <f t="shared" si="457"/>
        <v>0</v>
      </c>
      <c r="K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1">
        <f t="shared" si="458"/>
        <v>0</v>
      </c>
      <c r="AD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1">
        <f t="shared" si="459"/>
        <v>0</v>
      </c>
      <c r="AH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1">
        <f t="shared" si="460"/>
        <v>0</v>
      </c>
      <c r="AL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1">
        <f t="shared" si="461"/>
        <v>0</v>
      </c>
      <c r="AP173" s="181">
        <f t="shared" si="462"/>
        <v>0</v>
      </c>
    </row>
    <row r="174" spans="2:42" ht="14.45" x14ac:dyDescent="0.3">
      <c r="B174" s="179" t="s">
        <v>735</v>
      </c>
      <c r="C174" s="180" t="s">
        <v>736</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455"/>
        <v>0</v>
      </c>
      <c r="G174" s="181"/>
      <c r="H174" s="181">
        <f t="shared" si="456"/>
        <v>0</v>
      </c>
      <c r="I174" s="181"/>
      <c r="J174" s="181">
        <f t="shared" si="457"/>
        <v>0</v>
      </c>
      <c r="K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1">
        <f t="shared" si="458"/>
        <v>0</v>
      </c>
      <c r="AD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1">
        <f t="shared" si="459"/>
        <v>0</v>
      </c>
      <c r="AH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1">
        <f t="shared" si="460"/>
        <v>0</v>
      </c>
      <c r="AL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1">
        <f t="shared" si="461"/>
        <v>0</v>
      </c>
      <c r="AP174" s="181">
        <f t="shared" si="462"/>
        <v>0</v>
      </c>
    </row>
    <row r="175" spans="2:42" ht="14.45" x14ac:dyDescent="0.3">
      <c r="B175" s="179" t="s">
        <v>737</v>
      </c>
      <c r="C175" s="180" t="s">
        <v>738</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455"/>
        <v>0</v>
      </c>
      <c r="G175" s="181"/>
      <c r="H175" s="181">
        <f t="shared" si="456"/>
        <v>0</v>
      </c>
      <c r="I175" s="181"/>
      <c r="J175" s="181">
        <f t="shared" si="457"/>
        <v>0</v>
      </c>
      <c r="K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1">
        <f t="shared" si="458"/>
        <v>0</v>
      </c>
      <c r="AD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1">
        <f t="shared" si="459"/>
        <v>0</v>
      </c>
      <c r="AH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1">
        <f t="shared" si="460"/>
        <v>0</v>
      </c>
      <c r="AL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1">
        <f t="shared" si="461"/>
        <v>0</v>
      </c>
      <c r="AP175" s="181">
        <f t="shared" si="462"/>
        <v>0</v>
      </c>
    </row>
    <row r="176" spans="2:42" ht="14.45" x14ac:dyDescent="0.3">
      <c r="B176" s="179" t="s">
        <v>304</v>
      </c>
      <c r="C176" s="180" t="s">
        <v>739</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455"/>
        <v>0</v>
      </c>
      <c r="G176" s="181"/>
      <c r="H176" s="181">
        <f t="shared" si="456"/>
        <v>0</v>
      </c>
      <c r="I176" s="181"/>
      <c r="J176" s="181">
        <f t="shared" si="457"/>
        <v>0</v>
      </c>
      <c r="K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1">
        <f t="shared" si="458"/>
        <v>0</v>
      </c>
      <c r="AD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1">
        <f t="shared" si="459"/>
        <v>0</v>
      </c>
      <c r="AH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1">
        <f t="shared" si="460"/>
        <v>0</v>
      </c>
      <c r="AL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1">
        <f t="shared" si="461"/>
        <v>0</v>
      </c>
      <c r="AP176" s="181">
        <f t="shared" si="462"/>
        <v>0</v>
      </c>
    </row>
    <row r="177" spans="2:42" ht="14.45" x14ac:dyDescent="0.3">
      <c r="B177" s="179" t="s">
        <v>740</v>
      </c>
      <c r="C177" s="180" t="s">
        <v>741</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455"/>
        <v>0</v>
      </c>
      <c r="G177" s="181"/>
      <c r="H177" s="181">
        <f t="shared" si="456"/>
        <v>0</v>
      </c>
      <c r="I177" s="181"/>
      <c r="J177" s="181">
        <f t="shared" si="457"/>
        <v>0</v>
      </c>
      <c r="K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1">
        <f t="shared" si="458"/>
        <v>0</v>
      </c>
      <c r="AD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1">
        <f t="shared" si="459"/>
        <v>0</v>
      </c>
      <c r="AH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1">
        <f t="shared" si="460"/>
        <v>0</v>
      </c>
      <c r="AL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1">
        <f t="shared" si="461"/>
        <v>0</v>
      </c>
      <c r="AP177" s="181">
        <f t="shared" si="462"/>
        <v>0</v>
      </c>
    </row>
    <row r="178" spans="2:42" ht="14.45" x14ac:dyDescent="0.3">
      <c r="B178" s="179" t="s">
        <v>305</v>
      </c>
      <c r="C178" s="180" t="s">
        <v>742</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463">D178+E178</f>
        <v>0</v>
      </c>
      <c r="G178" s="181"/>
      <c r="H178" s="181">
        <f t="shared" ref="H178:H185" si="464">F178-G178</f>
        <v>0</v>
      </c>
      <c r="I178" s="181"/>
      <c r="J178" s="181">
        <f t="shared" ref="J178:J185" si="465">F178-I178</f>
        <v>0</v>
      </c>
      <c r="K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1">
        <f t="shared" ref="AC178:AC185" si="466">Z178+AA178+AB178</f>
        <v>0</v>
      </c>
      <c r="AD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1">
        <f t="shared" ref="AG178:AG185" si="467">AD178+AE178+AF178</f>
        <v>0</v>
      </c>
      <c r="AH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1">
        <f t="shared" ref="AK178:AK185" si="468">AH178+AI178+AJ178</f>
        <v>0</v>
      </c>
      <c r="AL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1">
        <f t="shared" ref="AO178:AO185" si="469">AL178+AM178+AN178</f>
        <v>0</v>
      </c>
      <c r="AP178" s="181">
        <f t="shared" ref="AP178:AP185" si="470">AC178+AG178+AK178+AO178</f>
        <v>0</v>
      </c>
    </row>
    <row r="179" spans="2:42" ht="14.45" x14ac:dyDescent="0.3">
      <c r="B179" s="179" t="s">
        <v>743</v>
      </c>
      <c r="C179" s="180" t="s">
        <v>742</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179" s="181">
        <f t="shared" si="463"/>
        <v>12000</v>
      </c>
      <c r="G179" s="181"/>
      <c r="H179" s="181">
        <f t="shared" si="464"/>
        <v>12000</v>
      </c>
      <c r="I179" s="181"/>
      <c r="J179" s="181">
        <f t="shared" si="465"/>
        <v>12000</v>
      </c>
      <c r="K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M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N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O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R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C179" s="181">
        <f t="shared" si="466"/>
        <v>2000</v>
      </c>
      <c r="AD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E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G179" s="181">
        <f t="shared" si="467"/>
        <v>10000</v>
      </c>
      <c r="AH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1">
        <f t="shared" si="468"/>
        <v>0</v>
      </c>
      <c r="AL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1">
        <f t="shared" si="469"/>
        <v>0</v>
      </c>
      <c r="AP179" s="181">
        <f t="shared" si="470"/>
        <v>12000</v>
      </c>
    </row>
    <row r="180" spans="2:42" ht="14.45" x14ac:dyDescent="0.3">
      <c r="B180" s="179" t="s">
        <v>744</v>
      </c>
      <c r="C180" s="180" t="s">
        <v>745</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463"/>
        <v>0</v>
      </c>
      <c r="G180" s="181"/>
      <c r="H180" s="181">
        <f t="shared" si="464"/>
        <v>0</v>
      </c>
      <c r="I180" s="181"/>
      <c r="J180" s="181">
        <f t="shared" si="465"/>
        <v>0</v>
      </c>
      <c r="K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1">
        <f t="shared" si="466"/>
        <v>0</v>
      </c>
      <c r="AD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1">
        <f t="shared" si="467"/>
        <v>0</v>
      </c>
      <c r="AH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1">
        <f t="shared" si="468"/>
        <v>0</v>
      </c>
      <c r="AL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1">
        <f t="shared" si="469"/>
        <v>0</v>
      </c>
      <c r="AP180" s="181">
        <f t="shared" si="470"/>
        <v>0</v>
      </c>
    </row>
    <row r="181" spans="2:42" ht="14.45" x14ac:dyDescent="0.3">
      <c r="B181" s="179" t="s">
        <v>746</v>
      </c>
      <c r="C181" s="180" t="s">
        <v>747</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463"/>
        <v>0</v>
      </c>
      <c r="G181" s="181"/>
      <c r="H181" s="181">
        <f t="shared" si="464"/>
        <v>0</v>
      </c>
      <c r="I181" s="181"/>
      <c r="J181" s="181">
        <f t="shared" si="465"/>
        <v>0</v>
      </c>
      <c r="K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1">
        <f t="shared" si="466"/>
        <v>0</v>
      </c>
      <c r="AD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1">
        <f t="shared" si="467"/>
        <v>0</v>
      </c>
      <c r="AH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1">
        <f t="shared" si="468"/>
        <v>0</v>
      </c>
      <c r="AL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1">
        <f t="shared" si="469"/>
        <v>0</v>
      </c>
      <c r="AP181" s="181">
        <f t="shared" si="470"/>
        <v>0</v>
      </c>
    </row>
    <row r="182" spans="2:42" ht="14.45" x14ac:dyDescent="0.3">
      <c r="B182" s="179" t="s">
        <v>306</v>
      </c>
      <c r="C182" s="180" t="s">
        <v>748</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1">
        <f t="shared" si="463"/>
        <v>0</v>
      </c>
      <c r="G182" s="181"/>
      <c r="H182" s="181">
        <f t="shared" si="464"/>
        <v>0</v>
      </c>
      <c r="I182" s="181"/>
      <c r="J182" s="181">
        <f t="shared" si="465"/>
        <v>0</v>
      </c>
      <c r="K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1">
        <f t="shared" si="466"/>
        <v>0</v>
      </c>
      <c r="AD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1">
        <f t="shared" si="467"/>
        <v>0</v>
      </c>
      <c r="AH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1">
        <f t="shared" si="468"/>
        <v>0</v>
      </c>
      <c r="AL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1">
        <f t="shared" si="469"/>
        <v>0</v>
      </c>
      <c r="AP182" s="181">
        <f t="shared" si="470"/>
        <v>0</v>
      </c>
    </row>
    <row r="183" spans="2:42" ht="14.45" x14ac:dyDescent="0.3">
      <c r="B183" s="179" t="s">
        <v>749</v>
      </c>
      <c r="C183" s="180" t="s">
        <v>748</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463"/>
        <v>0</v>
      </c>
      <c r="G183" s="181"/>
      <c r="H183" s="181">
        <f t="shared" si="464"/>
        <v>0</v>
      </c>
      <c r="I183" s="181"/>
      <c r="J183" s="181">
        <f t="shared" si="465"/>
        <v>0</v>
      </c>
      <c r="K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1">
        <f t="shared" si="466"/>
        <v>0</v>
      </c>
      <c r="AD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1">
        <f t="shared" si="467"/>
        <v>0</v>
      </c>
      <c r="AH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1">
        <f t="shared" si="468"/>
        <v>0</v>
      </c>
      <c r="AL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1">
        <f t="shared" si="469"/>
        <v>0</v>
      </c>
      <c r="AP183" s="181">
        <f t="shared" si="470"/>
        <v>0</v>
      </c>
    </row>
    <row r="184" spans="2:42" ht="14.45" x14ac:dyDescent="0.3">
      <c r="B184" s="179" t="s">
        <v>750</v>
      </c>
      <c r="C184" s="180" t="s">
        <v>751</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463"/>
        <v>0</v>
      </c>
      <c r="G184" s="181"/>
      <c r="H184" s="181">
        <f t="shared" si="464"/>
        <v>0</v>
      </c>
      <c r="I184" s="181"/>
      <c r="J184" s="181">
        <f t="shared" si="465"/>
        <v>0</v>
      </c>
      <c r="K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1">
        <f t="shared" si="466"/>
        <v>0</v>
      </c>
      <c r="AD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1">
        <f t="shared" si="467"/>
        <v>0</v>
      </c>
      <c r="AH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1">
        <f t="shared" si="468"/>
        <v>0</v>
      </c>
      <c r="AL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1">
        <f t="shared" si="469"/>
        <v>0</v>
      </c>
      <c r="AP184" s="181">
        <f t="shared" si="470"/>
        <v>0</v>
      </c>
    </row>
    <row r="185" spans="2:42" ht="14.45" x14ac:dyDescent="0.3">
      <c r="B185" s="179" t="s">
        <v>752</v>
      </c>
      <c r="C185" s="180" t="s">
        <v>753</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463"/>
        <v>0</v>
      </c>
      <c r="G185" s="181"/>
      <c r="H185" s="181">
        <f t="shared" si="464"/>
        <v>0</v>
      </c>
      <c r="I185" s="181"/>
      <c r="J185" s="181">
        <f t="shared" si="465"/>
        <v>0</v>
      </c>
      <c r="K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1">
        <f t="shared" si="466"/>
        <v>0</v>
      </c>
      <c r="AD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1">
        <f t="shared" si="467"/>
        <v>0</v>
      </c>
      <c r="AH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1">
        <f t="shared" si="468"/>
        <v>0</v>
      </c>
      <c r="AL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1">
        <f t="shared" si="469"/>
        <v>0</v>
      </c>
      <c r="AP185" s="181">
        <f t="shared" si="470"/>
        <v>0</v>
      </c>
    </row>
    <row r="186" spans="2:42" ht="14.45" x14ac:dyDescent="0.3">
      <c r="B186" s="179" t="s">
        <v>307</v>
      </c>
      <c r="C186" s="180" t="s">
        <v>754</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189" si="471">D186+E186</f>
        <v>0</v>
      </c>
      <c r="G186" s="181"/>
      <c r="H186" s="181">
        <f t="shared" ref="H186:H189" si="472">F186-G186</f>
        <v>0</v>
      </c>
      <c r="I186" s="181"/>
      <c r="J186" s="181">
        <f t="shared" ref="J186:J189" si="473">F186-I186</f>
        <v>0</v>
      </c>
      <c r="K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1">
        <f t="shared" ref="AC186:AC189" si="474">Z186+AA186+AB186</f>
        <v>0</v>
      </c>
      <c r="AD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1">
        <f t="shared" ref="AG186:AG189" si="475">AD186+AE186+AF186</f>
        <v>0</v>
      </c>
      <c r="AH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1">
        <f t="shared" ref="AK186:AK189" si="476">AH186+AI186+AJ186</f>
        <v>0</v>
      </c>
      <c r="AL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1">
        <f t="shared" ref="AO186:AO189" si="477">AL186+AM186+AN186</f>
        <v>0</v>
      </c>
      <c r="AP186" s="181">
        <f t="shared" ref="AP186:AP189" si="478">AC186+AG186+AK186+AO186</f>
        <v>0</v>
      </c>
    </row>
    <row r="187" spans="2:42" ht="14.45" x14ac:dyDescent="0.3">
      <c r="B187" s="179" t="s">
        <v>755</v>
      </c>
      <c r="C187" s="180" t="s">
        <v>756</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1">
        <f t="shared" si="471"/>
        <v>0</v>
      </c>
      <c r="G187" s="181"/>
      <c r="H187" s="181">
        <f t="shared" si="472"/>
        <v>0</v>
      </c>
      <c r="I187" s="181"/>
      <c r="J187" s="181">
        <f t="shared" si="473"/>
        <v>0</v>
      </c>
      <c r="K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1">
        <f t="shared" si="474"/>
        <v>0</v>
      </c>
      <c r="AD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1">
        <f t="shared" si="475"/>
        <v>0</v>
      </c>
      <c r="AH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1">
        <f t="shared" si="476"/>
        <v>0</v>
      </c>
      <c r="AL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1">
        <f t="shared" si="477"/>
        <v>0</v>
      </c>
      <c r="AP187" s="181">
        <f t="shared" si="478"/>
        <v>0</v>
      </c>
    </row>
    <row r="188" spans="2:42" ht="14.45" x14ac:dyDescent="0.3">
      <c r="B188" s="179" t="s">
        <v>757</v>
      </c>
      <c r="C188" s="180" t="s">
        <v>758</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471"/>
        <v>0</v>
      </c>
      <c r="G188" s="181"/>
      <c r="H188" s="181">
        <f t="shared" si="472"/>
        <v>0</v>
      </c>
      <c r="I188" s="181"/>
      <c r="J188" s="181">
        <f t="shared" si="473"/>
        <v>0</v>
      </c>
      <c r="K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1">
        <f t="shared" si="474"/>
        <v>0</v>
      </c>
      <c r="AD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1">
        <f t="shared" si="475"/>
        <v>0</v>
      </c>
      <c r="AH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1">
        <f t="shared" si="476"/>
        <v>0</v>
      </c>
      <c r="AL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1">
        <f t="shared" si="477"/>
        <v>0</v>
      </c>
      <c r="AP188" s="181">
        <f t="shared" si="478"/>
        <v>0</v>
      </c>
    </row>
    <row r="189" spans="2:42" ht="14.45" x14ac:dyDescent="0.3">
      <c r="B189" s="179" t="s">
        <v>759</v>
      </c>
      <c r="C189" s="180" t="s">
        <v>760</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471"/>
        <v>0</v>
      </c>
      <c r="G189" s="181"/>
      <c r="H189" s="181">
        <f t="shared" si="472"/>
        <v>0</v>
      </c>
      <c r="I189" s="181"/>
      <c r="J189" s="181">
        <f t="shared" si="473"/>
        <v>0</v>
      </c>
      <c r="K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1">
        <f t="shared" si="474"/>
        <v>0</v>
      </c>
      <c r="AD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1">
        <f t="shared" si="475"/>
        <v>0</v>
      </c>
      <c r="AH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1">
        <f t="shared" si="476"/>
        <v>0</v>
      </c>
      <c r="AL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1">
        <f t="shared" si="477"/>
        <v>0</v>
      </c>
      <c r="AP189" s="181">
        <f t="shared" si="478"/>
        <v>0</v>
      </c>
    </row>
    <row r="190" spans="2:42" ht="14.45" x14ac:dyDescent="0.3">
      <c r="B190" s="188" t="s">
        <v>308</v>
      </c>
      <c r="C190" s="189" t="s">
        <v>187</v>
      </c>
      <c r="D190" s="190">
        <f>D191+D199</f>
        <v>827100.24</v>
      </c>
      <c r="E190" s="190">
        <f>E191+E199</f>
        <v>397925</v>
      </c>
      <c r="F190" s="190">
        <f t="shared" si="293"/>
        <v>1225025.24</v>
      </c>
      <c r="G190" s="190">
        <f>SUM(G191:G206)</f>
        <v>0</v>
      </c>
      <c r="H190" s="190">
        <f t="shared" si="3"/>
        <v>1225025.24</v>
      </c>
      <c r="I190" s="190">
        <f>SUM(I191:I206)</f>
        <v>0</v>
      </c>
      <c r="J190" s="190">
        <f t="shared" si="4"/>
        <v>1225025.24</v>
      </c>
      <c r="K190" s="190">
        <f t="shared" ref="K190:Z190" si="479">+K191+K199</f>
        <v>23280</v>
      </c>
      <c r="L190" s="190">
        <f t="shared" si="479"/>
        <v>28020</v>
      </c>
      <c r="M190" s="190">
        <f t="shared" si="479"/>
        <v>115000</v>
      </c>
      <c r="N190" s="190">
        <f t="shared" si="479"/>
        <v>72450</v>
      </c>
      <c r="O190" s="190">
        <f t="shared" si="479"/>
        <v>13200</v>
      </c>
      <c r="P190" s="190">
        <f t="shared" si="479"/>
        <v>149520</v>
      </c>
      <c r="Q190" s="190">
        <f t="shared" si="479"/>
        <v>69500</v>
      </c>
      <c r="R190" s="190">
        <f t="shared" si="479"/>
        <v>0</v>
      </c>
      <c r="S190" s="190">
        <f t="shared" si="479"/>
        <v>0</v>
      </c>
      <c r="T190" s="190">
        <f t="shared" si="479"/>
        <v>0</v>
      </c>
      <c r="U190" s="190">
        <f t="shared" si="479"/>
        <v>0</v>
      </c>
      <c r="V190" s="190">
        <f t="shared" si="479"/>
        <v>0</v>
      </c>
      <c r="W190" s="190">
        <f t="shared" si="479"/>
        <v>38575</v>
      </c>
      <c r="X190" s="190">
        <f t="shared" si="479"/>
        <v>663505.24</v>
      </c>
      <c r="Y190" s="190">
        <f t="shared" si="479"/>
        <v>51975</v>
      </c>
      <c r="Z190" s="190">
        <f t="shared" si="479"/>
        <v>315205.24</v>
      </c>
      <c r="AA190" s="190">
        <f t="shared" ref="AA190:AP190" si="480">+AA191+AA199</f>
        <v>38000</v>
      </c>
      <c r="AB190" s="190">
        <f t="shared" si="480"/>
        <v>72450</v>
      </c>
      <c r="AC190" s="190">
        <f t="shared" si="480"/>
        <v>425655.24</v>
      </c>
      <c r="AD190" s="190">
        <f t="shared" si="480"/>
        <v>36200</v>
      </c>
      <c r="AE190" s="190">
        <f t="shared" si="480"/>
        <v>0</v>
      </c>
      <c r="AF190" s="190">
        <f t="shared" si="480"/>
        <v>144475</v>
      </c>
      <c r="AG190" s="190">
        <f t="shared" si="480"/>
        <v>180675</v>
      </c>
      <c r="AH190" s="190">
        <f t="shared" si="480"/>
        <v>4400</v>
      </c>
      <c r="AI190" s="190">
        <f t="shared" si="480"/>
        <v>0</v>
      </c>
      <c r="AJ190" s="190">
        <f t="shared" si="480"/>
        <v>196800</v>
      </c>
      <c r="AK190" s="190">
        <f t="shared" si="480"/>
        <v>201200</v>
      </c>
      <c r="AL190" s="190">
        <f t="shared" si="480"/>
        <v>21420</v>
      </c>
      <c r="AM190" s="190">
        <f t="shared" si="480"/>
        <v>396075</v>
      </c>
      <c r="AN190" s="190">
        <f t="shared" si="480"/>
        <v>0</v>
      </c>
      <c r="AO190" s="190">
        <f t="shared" si="480"/>
        <v>417495</v>
      </c>
      <c r="AP190" s="190">
        <f t="shared" si="480"/>
        <v>1225025.24</v>
      </c>
    </row>
    <row r="191" spans="2:42" ht="14.45" x14ac:dyDescent="0.3">
      <c r="B191" s="188" t="s">
        <v>309</v>
      </c>
      <c r="C191" s="189" t="s">
        <v>188</v>
      </c>
      <c r="D191" s="190">
        <f>SUM(D192:D198)</f>
        <v>366000</v>
      </c>
      <c r="E191" s="190">
        <f>SUM(E192:E198)</f>
        <v>74200</v>
      </c>
      <c r="F191" s="190">
        <f>D191+E191</f>
        <v>440200</v>
      </c>
      <c r="G191" s="190">
        <f>SUM(G192:G198)</f>
        <v>0</v>
      </c>
      <c r="H191" s="190">
        <f>F191-G191</f>
        <v>440200</v>
      </c>
      <c r="I191" s="190">
        <f>SUM(I192:I198)</f>
        <v>0</v>
      </c>
      <c r="J191" s="190">
        <f>F191-I191</f>
        <v>440200</v>
      </c>
      <c r="K191" s="190">
        <f>SUM(K192:K198)</f>
        <v>0</v>
      </c>
      <c r="L191" s="190">
        <f t="shared" ref="L191:AB191" si="481">SUM(L192:L198)</f>
        <v>0</v>
      </c>
      <c r="M191" s="190">
        <f t="shared" si="481"/>
        <v>0</v>
      </c>
      <c r="N191" s="190">
        <f t="shared" si="481"/>
        <v>0</v>
      </c>
      <c r="O191" s="190">
        <f t="shared" si="481"/>
        <v>0</v>
      </c>
      <c r="P191" s="190">
        <f t="shared" ref="P191:Q191" si="482">SUM(P192:P198)</f>
        <v>75600</v>
      </c>
      <c r="Q191" s="190">
        <f t="shared" si="482"/>
        <v>7000</v>
      </c>
      <c r="R191" s="190">
        <f t="shared" si="481"/>
        <v>0</v>
      </c>
      <c r="S191" s="190">
        <f t="shared" si="481"/>
        <v>0</v>
      </c>
      <c r="T191" s="190">
        <f t="shared" ref="T191" si="483">SUM(T192:T198)</f>
        <v>0</v>
      </c>
      <c r="U191" s="190">
        <f t="shared" si="481"/>
        <v>0</v>
      </c>
      <c r="V191" s="190">
        <f t="shared" si="481"/>
        <v>0</v>
      </c>
      <c r="W191" s="190">
        <f t="shared" ref="W191" si="484">SUM(W192:W198)</f>
        <v>0</v>
      </c>
      <c r="X191" s="190">
        <f t="shared" si="481"/>
        <v>324000</v>
      </c>
      <c r="Y191" s="190">
        <f t="shared" si="481"/>
        <v>33600</v>
      </c>
      <c r="Z191" s="190">
        <f t="shared" si="481"/>
        <v>158400</v>
      </c>
      <c r="AA191" s="190">
        <f t="shared" si="481"/>
        <v>0</v>
      </c>
      <c r="AB191" s="190">
        <f t="shared" si="481"/>
        <v>0</v>
      </c>
      <c r="AC191" s="190">
        <f>Z191+AA191+AB191</f>
        <v>158400</v>
      </c>
      <c r="AD191" s="190">
        <f>SUM(AD192:AD198)</f>
        <v>0</v>
      </c>
      <c r="AE191" s="190">
        <f>SUM(AE192:AE198)</f>
        <v>0</v>
      </c>
      <c r="AF191" s="190">
        <f>SUM(AF192:AF198)</f>
        <v>7000</v>
      </c>
      <c r="AG191" s="190">
        <f>AD191+AE191+AF191</f>
        <v>7000</v>
      </c>
      <c r="AH191" s="190">
        <f>SUM(AH192:AH198)</f>
        <v>0</v>
      </c>
      <c r="AI191" s="190">
        <f>SUM(AI192:AI198)</f>
        <v>0</v>
      </c>
      <c r="AJ191" s="190">
        <f>SUM(AJ192:AJ198)</f>
        <v>75600</v>
      </c>
      <c r="AK191" s="190">
        <f>AH191+AI191+AJ191</f>
        <v>75600</v>
      </c>
      <c r="AL191" s="190">
        <f>SUM(AL192:AL198)</f>
        <v>0</v>
      </c>
      <c r="AM191" s="190">
        <f>SUM(AM192:AM198)</f>
        <v>199200</v>
      </c>
      <c r="AN191" s="190">
        <f>SUM(AN192:AN198)</f>
        <v>0</v>
      </c>
      <c r="AO191" s="190">
        <f>AL191+AM191+AN191</f>
        <v>199200</v>
      </c>
      <c r="AP191" s="190">
        <f>AC191+AG191+AK191+AO191</f>
        <v>440200</v>
      </c>
    </row>
    <row r="192" spans="2:42" ht="14.45" x14ac:dyDescent="0.3">
      <c r="B192" s="179" t="s">
        <v>315</v>
      </c>
      <c r="C192" s="180" t="s">
        <v>194</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ref="F192:F194" si="485">D192+E192</f>
        <v>0</v>
      </c>
      <c r="G192" s="181"/>
      <c r="H192" s="181">
        <f>F192-G192</f>
        <v>0</v>
      </c>
      <c r="I192" s="181"/>
      <c r="J192" s="181">
        <f>F192-I192</f>
        <v>0</v>
      </c>
      <c r="K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1">
        <f>Z192+AA192+AB192</f>
        <v>0</v>
      </c>
      <c r="AD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1">
        <f>AD192+AE192+AF192</f>
        <v>0</v>
      </c>
      <c r="AH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1">
        <f>AH192+AI192+AJ192</f>
        <v>0</v>
      </c>
      <c r="AL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1">
        <f>AL192+AM192+AN192</f>
        <v>0</v>
      </c>
      <c r="AP192" s="181">
        <f>AC192+AG192+AK192+AO192</f>
        <v>0</v>
      </c>
    </row>
    <row r="193" spans="2:42" ht="14.45" x14ac:dyDescent="0.3">
      <c r="B193" s="179" t="s">
        <v>761</v>
      </c>
      <c r="C193" s="180" t="s">
        <v>762</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F193" s="181">
        <f t="shared" ref="F193" si="486">D193+E193</f>
        <v>7000</v>
      </c>
      <c r="G193" s="181"/>
      <c r="H193" s="181">
        <f t="shared" ref="H193" si="487">F193-G193</f>
        <v>7000</v>
      </c>
      <c r="I193" s="181"/>
      <c r="J193" s="181">
        <f t="shared" ref="J193" si="488">F193-I193</f>
        <v>7000</v>
      </c>
      <c r="K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7000</v>
      </c>
      <c r="R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1">
        <f t="shared" ref="AC193" si="489">Z193+AA193+AB193</f>
        <v>0</v>
      </c>
      <c r="AD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v>
      </c>
      <c r="AG193" s="181">
        <f t="shared" ref="AG193" si="490">AD193+AE193+AF193</f>
        <v>7000</v>
      </c>
      <c r="AH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1">
        <f t="shared" ref="AK193" si="491">AH193+AI193+AJ193</f>
        <v>0</v>
      </c>
      <c r="AL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1">
        <f t="shared" ref="AO193" si="492">AL193+AM193+AN193</f>
        <v>0</v>
      </c>
      <c r="AP193" s="181">
        <f t="shared" ref="AP193" si="493">AC193+AG193+AK193+AO193</f>
        <v>7000</v>
      </c>
    </row>
    <row r="194" spans="2:42" ht="14.45" x14ac:dyDescent="0.3">
      <c r="B194" s="179" t="s">
        <v>763</v>
      </c>
      <c r="C194" s="180" t="s">
        <v>764</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485"/>
        <v>0</v>
      </c>
      <c r="G194" s="181"/>
      <c r="H194" s="181">
        <f>F194-G194</f>
        <v>0</v>
      </c>
      <c r="I194" s="181"/>
      <c r="J194" s="181">
        <f>F194-I194</f>
        <v>0</v>
      </c>
      <c r="K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1">
        <f>Z194+AA194+AB194</f>
        <v>0</v>
      </c>
      <c r="AD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1">
        <f>AD194+AE194+AF194</f>
        <v>0</v>
      </c>
      <c r="AH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1">
        <f>AH194+AI194+AJ194</f>
        <v>0</v>
      </c>
      <c r="AL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1">
        <f>AL194+AM194+AN194</f>
        <v>0</v>
      </c>
      <c r="AP194" s="181">
        <f>AC194+AG194+AK194+AO194</f>
        <v>0</v>
      </c>
    </row>
    <row r="195" spans="2:42" ht="14.45" x14ac:dyDescent="0.3">
      <c r="B195" s="179" t="s">
        <v>765</v>
      </c>
      <c r="C195" s="180" t="s">
        <v>766</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D195+E195</f>
        <v>0</v>
      </c>
      <c r="G195" s="181"/>
      <c r="H195" s="181">
        <f t="shared" ref="H195:H196" si="494">F195-G195</f>
        <v>0</v>
      </c>
      <c r="I195" s="181"/>
      <c r="J195" s="181">
        <f t="shared" ref="J195:J196" si="495">F195-I195</f>
        <v>0</v>
      </c>
      <c r="K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1">
        <f t="shared" ref="AC195:AC196" si="496">Z195+AA195+AB195</f>
        <v>0</v>
      </c>
      <c r="AD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1">
        <f t="shared" ref="AG195:AG196" si="497">AD195+AE195+AF195</f>
        <v>0</v>
      </c>
      <c r="AH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1">
        <f t="shared" ref="AK195:AK196" si="498">AH195+AI195+AJ195</f>
        <v>0</v>
      </c>
      <c r="AL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1">
        <f t="shared" ref="AO195:AO196" si="499">AL195+AM195+AN195</f>
        <v>0</v>
      </c>
      <c r="AP195" s="181">
        <f t="shared" ref="AP195:AP196" si="500">AC195+AG195+AK195+AO195</f>
        <v>0</v>
      </c>
    </row>
    <row r="196" spans="2:42" ht="14.45" x14ac:dyDescent="0.3">
      <c r="B196" s="179" t="s">
        <v>767</v>
      </c>
      <c r="C196" s="180" t="s">
        <v>768</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366000</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67200</v>
      </c>
      <c r="F196" s="181">
        <f t="shared" ref="F196" si="501">D196+E196</f>
        <v>433200</v>
      </c>
      <c r="G196" s="181"/>
      <c r="H196" s="181">
        <f t="shared" si="494"/>
        <v>433200</v>
      </c>
      <c r="I196" s="181"/>
      <c r="J196" s="181">
        <f t="shared" si="495"/>
        <v>433200</v>
      </c>
      <c r="K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75600</v>
      </c>
      <c r="Q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324000</v>
      </c>
      <c r="Y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33600</v>
      </c>
      <c r="Z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158400</v>
      </c>
      <c r="AA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1">
        <f t="shared" si="496"/>
        <v>158400</v>
      </c>
      <c r="AD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1">
        <f t="shared" si="497"/>
        <v>0</v>
      </c>
      <c r="AH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75600</v>
      </c>
      <c r="AK196" s="181">
        <f t="shared" si="498"/>
        <v>75600</v>
      </c>
      <c r="AL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199200</v>
      </c>
      <c r="AN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1">
        <f t="shared" si="499"/>
        <v>199200</v>
      </c>
      <c r="AP196" s="181">
        <f t="shared" si="500"/>
        <v>433200</v>
      </c>
    </row>
    <row r="197" spans="2:42" ht="14.45" x14ac:dyDescent="0.3">
      <c r="B197" s="179" t="s">
        <v>769</v>
      </c>
      <c r="C197" s="180" t="s">
        <v>770</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ref="F197" si="502">D197+E197</f>
        <v>0</v>
      </c>
      <c r="G197" s="181"/>
      <c r="H197" s="181">
        <f>F197-G197</f>
        <v>0</v>
      </c>
      <c r="I197" s="181"/>
      <c r="J197" s="181">
        <f>F197-I197</f>
        <v>0</v>
      </c>
      <c r="K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1">
        <f>Z197+AA197+AB197</f>
        <v>0</v>
      </c>
      <c r="AD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1">
        <f>AD197+AE197+AF197</f>
        <v>0</v>
      </c>
      <c r="AH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1">
        <f>AH197+AI197+AJ197</f>
        <v>0</v>
      </c>
      <c r="AL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1">
        <f>AL197+AM197+AN197</f>
        <v>0</v>
      </c>
      <c r="AP197" s="181">
        <f>AC197+AG197+AK197+AO197</f>
        <v>0</v>
      </c>
    </row>
    <row r="198" spans="2:42" ht="14.45" x14ac:dyDescent="0.3">
      <c r="B198" s="179" t="s">
        <v>771</v>
      </c>
      <c r="C198" s="180" t="s">
        <v>772</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D198+E198</f>
        <v>0</v>
      </c>
      <c r="G198" s="181"/>
      <c r="H198" s="181">
        <f t="shared" ref="H198" si="503">F198-G198</f>
        <v>0</v>
      </c>
      <c r="I198" s="181"/>
      <c r="J198" s="181">
        <f t="shared" ref="J198" si="504">F198-I198</f>
        <v>0</v>
      </c>
      <c r="K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1">
        <f t="shared" ref="AC198" si="505">Z198+AA198+AB198</f>
        <v>0</v>
      </c>
      <c r="AD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1">
        <f t="shared" ref="AG198" si="506">AD198+AE198+AF198</f>
        <v>0</v>
      </c>
      <c r="AH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1">
        <f t="shared" ref="AK198" si="507">AH198+AI198+AJ198</f>
        <v>0</v>
      </c>
      <c r="AL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1">
        <f t="shared" ref="AO198" si="508">AL198+AM198+AN198</f>
        <v>0</v>
      </c>
      <c r="AP198" s="181">
        <f t="shared" ref="AP198" si="509">AC198+AG198+AK198+AO198</f>
        <v>0</v>
      </c>
    </row>
    <row r="199" spans="2:42" ht="14.45" x14ac:dyDescent="0.3">
      <c r="B199" s="188" t="s">
        <v>310</v>
      </c>
      <c r="C199" s="189" t="s">
        <v>189</v>
      </c>
      <c r="D199" s="190">
        <f>SUM(D200:D206)</f>
        <v>461100.24</v>
      </c>
      <c r="E199" s="190">
        <f>SUM(E200:E206)</f>
        <v>323725</v>
      </c>
      <c r="F199" s="190">
        <f>D199+E199</f>
        <v>784825.24</v>
      </c>
      <c r="G199" s="190">
        <f t="shared" ref="G199:I199" si="510">SUM(G200:G206)</f>
        <v>0</v>
      </c>
      <c r="H199" s="190">
        <f>F199-G199</f>
        <v>784825.24</v>
      </c>
      <c r="I199" s="190">
        <f t="shared" si="510"/>
        <v>0</v>
      </c>
      <c r="J199" s="190">
        <f>F199-I199</f>
        <v>784825.24</v>
      </c>
      <c r="K199" s="190">
        <f>SUM(K200:K206)</f>
        <v>23280</v>
      </c>
      <c r="L199" s="190">
        <f t="shared" ref="L199:Y199" si="511">SUM(L200:L206)</f>
        <v>28020</v>
      </c>
      <c r="M199" s="190">
        <f t="shared" si="511"/>
        <v>115000</v>
      </c>
      <c r="N199" s="190">
        <f t="shared" si="511"/>
        <v>72450</v>
      </c>
      <c r="O199" s="190">
        <f t="shared" si="511"/>
        <v>13200</v>
      </c>
      <c r="P199" s="190">
        <f t="shared" si="511"/>
        <v>73920</v>
      </c>
      <c r="Q199" s="190">
        <f t="shared" si="511"/>
        <v>62500</v>
      </c>
      <c r="R199" s="190">
        <f t="shared" si="511"/>
        <v>0</v>
      </c>
      <c r="S199" s="190">
        <f t="shared" si="511"/>
        <v>0</v>
      </c>
      <c r="T199" s="190">
        <f t="shared" si="511"/>
        <v>0</v>
      </c>
      <c r="U199" s="190">
        <f t="shared" si="511"/>
        <v>0</v>
      </c>
      <c r="V199" s="190">
        <f t="shared" si="511"/>
        <v>0</v>
      </c>
      <c r="W199" s="190">
        <f t="shared" si="511"/>
        <v>38575</v>
      </c>
      <c r="X199" s="190">
        <f t="shared" si="511"/>
        <v>339505.24</v>
      </c>
      <c r="Y199" s="190">
        <f t="shared" si="511"/>
        <v>18375</v>
      </c>
      <c r="Z199" s="190">
        <f>SUM(Z200:Z206)</f>
        <v>156805.24</v>
      </c>
      <c r="AA199" s="190">
        <f t="shared" ref="AA199:AN199" si="512">SUM(AA200:AA206)</f>
        <v>38000</v>
      </c>
      <c r="AB199" s="190">
        <f t="shared" si="512"/>
        <v>72450</v>
      </c>
      <c r="AC199" s="190">
        <f>Z199+AA199+AB199</f>
        <v>267255.24</v>
      </c>
      <c r="AD199" s="190">
        <f t="shared" si="512"/>
        <v>36200</v>
      </c>
      <c r="AE199" s="190">
        <f t="shared" si="512"/>
        <v>0</v>
      </c>
      <c r="AF199" s="190">
        <f t="shared" si="512"/>
        <v>137475</v>
      </c>
      <c r="AG199" s="190">
        <f>AD199+AE199+AF199</f>
        <v>173675</v>
      </c>
      <c r="AH199" s="190">
        <f t="shared" si="512"/>
        <v>4400</v>
      </c>
      <c r="AI199" s="190">
        <f t="shared" si="512"/>
        <v>0</v>
      </c>
      <c r="AJ199" s="190">
        <f t="shared" si="512"/>
        <v>121200</v>
      </c>
      <c r="AK199" s="190">
        <f>AH199+AI199+AJ199</f>
        <v>125600</v>
      </c>
      <c r="AL199" s="190">
        <f t="shared" si="512"/>
        <v>21420</v>
      </c>
      <c r="AM199" s="190">
        <f t="shared" si="512"/>
        <v>196875</v>
      </c>
      <c r="AN199" s="190">
        <f t="shared" si="512"/>
        <v>0</v>
      </c>
      <c r="AO199" s="190">
        <f>AL199+AM199+AN199</f>
        <v>218295</v>
      </c>
      <c r="AP199" s="190">
        <f>AC199+AG199+AK199+AO199</f>
        <v>784825.24</v>
      </c>
    </row>
    <row r="200" spans="2:42" ht="14.45" x14ac:dyDescent="0.3">
      <c r="B200" s="179" t="s">
        <v>316</v>
      </c>
      <c r="C200" s="180" t="s">
        <v>195</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38575</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D200+E200</f>
        <v>38575</v>
      </c>
      <c r="G200" s="181"/>
      <c r="H200" s="181">
        <f t="shared" ref="H200:H206" si="513">F200-G200</f>
        <v>38575</v>
      </c>
      <c r="I200" s="181"/>
      <c r="J200" s="181">
        <f t="shared" ref="J200:J206" si="514">F200-I200</f>
        <v>38575</v>
      </c>
      <c r="K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38575</v>
      </c>
      <c r="X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1">
        <f t="shared" ref="AC200:AC206" si="515">Z200+AA200+AB200</f>
        <v>0</v>
      </c>
      <c r="AD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38575</v>
      </c>
      <c r="AG200" s="181">
        <f t="shared" ref="AG200:AG206" si="516">AD200+AE200+AF200</f>
        <v>38575</v>
      </c>
      <c r="AH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1">
        <f t="shared" ref="AK200:AK206" si="517">AH200+AI200+AJ200</f>
        <v>0</v>
      </c>
      <c r="AL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1">
        <f t="shared" ref="AO200:AO206" si="518">AL200+AM200+AN200</f>
        <v>0</v>
      </c>
      <c r="AP200" s="181">
        <f t="shared" ref="AP200:AP206" si="519">AC200+AG200+AK200+AO200</f>
        <v>38575</v>
      </c>
    </row>
    <row r="201" spans="2:42" ht="14.45" x14ac:dyDescent="0.3">
      <c r="B201" s="179" t="s">
        <v>773</v>
      </c>
      <c r="C201" s="180" t="s">
        <v>774</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55200</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59400</v>
      </c>
      <c r="F201" s="181">
        <f>D201+E201</f>
        <v>114600</v>
      </c>
      <c r="G201" s="181"/>
      <c r="H201" s="181">
        <f t="shared" si="513"/>
        <v>114600</v>
      </c>
      <c r="I201" s="181"/>
      <c r="J201" s="181">
        <f t="shared" si="514"/>
        <v>114600</v>
      </c>
      <c r="K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55200</v>
      </c>
      <c r="N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55200</v>
      </c>
      <c r="O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4200</v>
      </c>
      <c r="Z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55200</v>
      </c>
      <c r="AC201" s="181">
        <f t="shared" si="515"/>
        <v>55200</v>
      </c>
      <c r="AD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59400</v>
      </c>
      <c r="AG201" s="181">
        <f t="shared" si="516"/>
        <v>59400</v>
      </c>
      <c r="AH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1">
        <f t="shared" si="517"/>
        <v>0</v>
      </c>
      <c r="AL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1">
        <f t="shared" si="518"/>
        <v>0</v>
      </c>
      <c r="AP201" s="181">
        <f t="shared" si="519"/>
        <v>114600</v>
      </c>
    </row>
    <row r="202" spans="2:42" ht="14.45" x14ac:dyDescent="0.3">
      <c r="B202" s="179" t="s">
        <v>775</v>
      </c>
      <c r="C202" s="180" t="s">
        <v>774</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205920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250150</v>
      </c>
      <c r="F202" s="181">
        <f t="shared" ref="F202:F204" si="520">D202+E202</f>
        <v>456070</v>
      </c>
      <c r="G202" s="181"/>
      <c r="H202" s="181">
        <f t="shared" ref="H202:H204" si="521">F202-G202</f>
        <v>456070</v>
      </c>
      <c r="I202" s="181"/>
      <c r="J202" s="181">
        <f t="shared" ref="J202:J204" si="522">F202-I202</f>
        <v>456070</v>
      </c>
      <c r="K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18680</v>
      </c>
      <c r="L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28020</v>
      </c>
      <c r="M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59800</v>
      </c>
      <c r="N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17250</v>
      </c>
      <c r="O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13200</v>
      </c>
      <c r="P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73920</v>
      </c>
      <c r="Q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62500</v>
      </c>
      <c r="R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182700</v>
      </c>
      <c r="Y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33400</v>
      </c>
      <c r="AB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17250</v>
      </c>
      <c r="AC202" s="181">
        <f t="shared" ref="AC202:AC204" si="523">Z202+AA202+AB202</f>
        <v>50650</v>
      </c>
      <c r="AD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36200</v>
      </c>
      <c r="AE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39500</v>
      </c>
      <c r="AG202" s="181">
        <f t="shared" ref="AG202:AG204" si="524">AD202+AE202+AF202</f>
        <v>75700</v>
      </c>
      <c r="AH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4400</v>
      </c>
      <c r="AI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121200</v>
      </c>
      <c r="AK202" s="181">
        <f t="shared" ref="AK202:AK204" si="525">AH202+AI202+AJ202</f>
        <v>125600</v>
      </c>
      <c r="AL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21420</v>
      </c>
      <c r="AM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182700</v>
      </c>
      <c r="AN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1">
        <f t="shared" ref="AO202:AO204" si="526">AL202+AM202+AN202</f>
        <v>204120</v>
      </c>
      <c r="AP202" s="181">
        <f t="shared" ref="AP202:AP204" si="527">AC202+AG202+AK202+AO202</f>
        <v>456070</v>
      </c>
    </row>
    <row r="203" spans="2:42" ht="14.45" x14ac:dyDescent="0.3">
      <c r="B203" s="179" t="s">
        <v>776</v>
      </c>
      <c r="C203" s="180" t="s">
        <v>777</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520"/>
        <v>0</v>
      </c>
      <c r="G203" s="181"/>
      <c r="H203" s="181">
        <f t="shared" si="521"/>
        <v>0</v>
      </c>
      <c r="I203" s="181"/>
      <c r="J203" s="181">
        <f t="shared" si="522"/>
        <v>0</v>
      </c>
      <c r="K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1">
        <f t="shared" si="523"/>
        <v>0</v>
      </c>
      <c r="AD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1">
        <f t="shared" si="524"/>
        <v>0</v>
      </c>
      <c r="AH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1">
        <f t="shared" si="525"/>
        <v>0</v>
      </c>
      <c r="AL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1">
        <f t="shared" si="526"/>
        <v>0</v>
      </c>
      <c r="AP203" s="181">
        <f t="shared" si="527"/>
        <v>0</v>
      </c>
    </row>
    <row r="204" spans="2:42" ht="14.45" x14ac:dyDescent="0.3">
      <c r="B204" s="179" t="s">
        <v>317</v>
      </c>
      <c r="C204" s="180" t="s">
        <v>778</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156805.24</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1">
        <f t="shared" si="520"/>
        <v>156805.24</v>
      </c>
      <c r="G204" s="181"/>
      <c r="H204" s="181">
        <f t="shared" si="521"/>
        <v>156805.24</v>
      </c>
      <c r="I204" s="181"/>
      <c r="J204" s="181">
        <f t="shared" si="522"/>
        <v>156805.24</v>
      </c>
      <c r="K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156805.24</v>
      </c>
      <c r="Y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156805.24</v>
      </c>
      <c r="AA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1">
        <f t="shared" si="523"/>
        <v>156805.24</v>
      </c>
      <c r="AD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1">
        <f t="shared" si="524"/>
        <v>0</v>
      </c>
      <c r="AH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1">
        <f t="shared" si="525"/>
        <v>0</v>
      </c>
      <c r="AL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1">
        <f t="shared" si="526"/>
        <v>0</v>
      </c>
      <c r="AP204" s="181">
        <f t="shared" si="527"/>
        <v>156805.24</v>
      </c>
    </row>
    <row r="205" spans="2:42" ht="14.45" x14ac:dyDescent="0.3">
      <c r="B205" s="179" t="s">
        <v>779</v>
      </c>
      <c r="C205" s="180" t="s">
        <v>778</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14175</v>
      </c>
      <c r="F205" s="181">
        <f t="shared" ref="F205" si="528">D205+E205</f>
        <v>18775</v>
      </c>
      <c r="G205" s="181"/>
      <c r="H205" s="181">
        <f t="shared" ref="H205" si="529">F205-G205</f>
        <v>18775</v>
      </c>
      <c r="I205" s="181"/>
      <c r="J205" s="181">
        <f t="shared" ref="J205" si="530">F205-I205</f>
        <v>18775</v>
      </c>
      <c r="K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4600</v>
      </c>
      <c r="L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14175</v>
      </c>
      <c r="Z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4600</v>
      </c>
      <c r="AB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1">
        <f t="shared" ref="AC205" si="531">Z205+AA205+AB205</f>
        <v>4600</v>
      </c>
      <c r="AD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1">
        <f t="shared" ref="AG205" si="532">AD205+AE205+AF205</f>
        <v>0</v>
      </c>
      <c r="AH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1">
        <f t="shared" ref="AK205" si="533">AH205+AI205+AJ205</f>
        <v>0</v>
      </c>
      <c r="AL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14175</v>
      </c>
      <c r="AN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1">
        <f t="shared" ref="AO205" si="534">AL205+AM205+AN205</f>
        <v>14175</v>
      </c>
      <c r="AP205" s="181">
        <f t="shared" ref="AP205" si="535">AC205+AG205+AK205+AO205</f>
        <v>18775</v>
      </c>
    </row>
    <row r="206" spans="2:42" ht="14.45" x14ac:dyDescent="0.3">
      <c r="B206" s="179" t="s">
        <v>780</v>
      </c>
      <c r="C206" s="180" t="s">
        <v>781</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1">
        <f>D206+E206</f>
        <v>0</v>
      </c>
      <c r="G206" s="181"/>
      <c r="H206" s="181">
        <f t="shared" si="513"/>
        <v>0</v>
      </c>
      <c r="I206" s="181"/>
      <c r="J206" s="181">
        <f t="shared" si="514"/>
        <v>0</v>
      </c>
      <c r="K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1">
        <f t="shared" si="515"/>
        <v>0</v>
      </c>
      <c r="AD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1">
        <f t="shared" si="516"/>
        <v>0</v>
      </c>
      <c r="AH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1">
        <f t="shared" si="517"/>
        <v>0</v>
      </c>
      <c r="AL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1">
        <f t="shared" si="518"/>
        <v>0</v>
      </c>
      <c r="AP206" s="181">
        <f t="shared" si="519"/>
        <v>0</v>
      </c>
    </row>
    <row r="207" spans="2:42" ht="14.45" x14ac:dyDescent="0.3">
      <c r="B207" s="188" t="s">
        <v>311</v>
      </c>
      <c r="C207" s="189" t="s">
        <v>190</v>
      </c>
      <c r="D207" s="190">
        <f>SUM(D208:D213)</f>
        <v>0</v>
      </c>
      <c r="E207" s="190">
        <f>SUM(E208:E213)</f>
        <v>0</v>
      </c>
      <c r="F207" s="190">
        <f t="shared" si="293"/>
        <v>0</v>
      </c>
      <c r="G207" s="190">
        <f>SUM(G208:G213)</f>
        <v>0</v>
      </c>
      <c r="H207" s="190">
        <f t="shared" si="3"/>
        <v>0</v>
      </c>
      <c r="I207" s="190">
        <f>SUM(I208:I213)</f>
        <v>0</v>
      </c>
      <c r="J207" s="190">
        <f t="shared" si="4"/>
        <v>0</v>
      </c>
      <c r="K207" s="190">
        <f t="shared" ref="K207:AB207" si="536">SUM(K208:K213)</f>
        <v>0</v>
      </c>
      <c r="L207" s="190">
        <f t="shared" si="536"/>
        <v>0</v>
      </c>
      <c r="M207" s="190">
        <f t="shared" si="536"/>
        <v>0</v>
      </c>
      <c r="N207" s="190">
        <f t="shared" si="536"/>
        <v>0</v>
      </c>
      <c r="O207" s="190">
        <f t="shared" si="536"/>
        <v>0</v>
      </c>
      <c r="P207" s="190">
        <f t="shared" ref="P207:Q207" si="537">SUM(P208:P213)</f>
        <v>0</v>
      </c>
      <c r="Q207" s="190">
        <f t="shared" si="537"/>
        <v>0</v>
      </c>
      <c r="R207" s="190">
        <f t="shared" si="536"/>
        <v>0</v>
      </c>
      <c r="S207" s="190">
        <f t="shared" si="536"/>
        <v>0</v>
      </c>
      <c r="T207" s="190">
        <f t="shared" ref="T207" si="538">SUM(T208:T213)</f>
        <v>0</v>
      </c>
      <c r="U207" s="190">
        <f t="shared" si="536"/>
        <v>0</v>
      </c>
      <c r="V207" s="190">
        <f t="shared" si="536"/>
        <v>0</v>
      </c>
      <c r="W207" s="190">
        <f t="shared" ref="W207" si="539">SUM(W208:W213)</f>
        <v>0</v>
      </c>
      <c r="X207" s="190">
        <f t="shared" si="536"/>
        <v>0</v>
      </c>
      <c r="Y207" s="190">
        <f t="shared" si="536"/>
        <v>0</v>
      </c>
      <c r="Z207" s="190">
        <f t="shared" si="536"/>
        <v>0</v>
      </c>
      <c r="AA207" s="190">
        <f t="shared" si="536"/>
        <v>0</v>
      </c>
      <c r="AB207" s="190">
        <f t="shared" si="536"/>
        <v>0</v>
      </c>
      <c r="AC207" s="190">
        <f t="shared" si="7"/>
        <v>0</v>
      </c>
      <c r="AD207" s="190">
        <f>SUM(AD208:AD213)</f>
        <v>0</v>
      </c>
      <c r="AE207" s="190">
        <f>SUM(AE208:AE213)</f>
        <v>0</v>
      </c>
      <c r="AF207" s="190">
        <f>SUM(AF208:AF213)</f>
        <v>0</v>
      </c>
      <c r="AG207" s="190">
        <f t="shared" si="8"/>
        <v>0</v>
      </c>
      <c r="AH207" s="190">
        <f>SUM(AH208:AH213)</f>
        <v>0</v>
      </c>
      <c r="AI207" s="190">
        <f>SUM(AI208:AI213)</f>
        <v>0</v>
      </c>
      <c r="AJ207" s="190">
        <f>SUM(AJ208:AJ213)</f>
        <v>0</v>
      </c>
      <c r="AK207" s="190">
        <f t="shared" si="9"/>
        <v>0</v>
      </c>
      <c r="AL207" s="190">
        <f>SUM(AL208:AL213)</f>
        <v>0</v>
      </c>
      <c r="AM207" s="190">
        <f>SUM(AM208:AM213)</f>
        <v>0</v>
      </c>
      <c r="AN207" s="190">
        <f>SUM(AN208:AN213)</f>
        <v>0</v>
      </c>
      <c r="AO207" s="190">
        <f t="shared" si="10"/>
        <v>0</v>
      </c>
      <c r="AP207" s="190">
        <f t="shared" si="11"/>
        <v>0</v>
      </c>
    </row>
    <row r="208" spans="2:42" ht="14.45" x14ac:dyDescent="0.3">
      <c r="B208" s="179" t="s">
        <v>312</v>
      </c>
      <c r="C208" s="180" t="s">
        <v>191</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293"/>
        <v>0</v>
      </c>
      <c r="G208" s="181"/>
      <c r="H208" s="181">
        <f t="shared" ref="H208:H211" si="540">F208-G208</f>
        <v>0</v>
      </c>
      <c r="I208" s="181"/>
      <c r="J208" s="181">
        <f t="shared" ref="J208:J211" si="541">F208-I208</f>
        <v>0</v>
      </c>
      <c r="K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1">
        <f t="shared" ref="AC208:AC211" si="542">Z208+AA208+AB208</f>
        <v>0</v>
      </c>
      <c r="AD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1">
        <f t="shared" ref="AG208:AG211" si="543">AD208+AE208+AF208</f>
        <v>0</v>
      </c>
      <c r="AH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1">
        <f t="shared" ref="AK208:AK211" si="544">AH208+AI208+AJ208</f>
        <v>0</v>
      </c>
      <c r="AL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1">
        <f t="shared" ref="AO208:AO211" si="545">AL208+AM208+AN208</f>
        <v>0</v>
      </c>
      <c r="AP208" s="181">
        <f t="shared" ref="AP208:AP211" si="546">AC208+AG208+AK208+AO208</f>
        <v>0</v>
      </c>
    </row>
    <row r="209" spans="2:42" ht="14.45" x14ac:dyDescent="0.3">
      <c r="B209" s="179" t="s">
        <v>782</v>
      </c>
      <c r="C209" s="180" t="s">
        <v>783</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ref="F209" si="547">D209+E209</f>
        <v>0</v>
      </c>
      <c r="G209" s="181"/>
      <c r="H209" s="181">
        <f t="shared" si="540"/>
        <v>0</v>
      </c>
      <c r="I209" s="181"/>
      <c r="J209" s="181">
        <f t="shared" si="541"/>
        <v>0</v>
      </c>
      <c r="K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1">
        <f t="shared" si="542"/>
        <v>0</v>
      </c>
      <c r="AD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1">
        <f t="shared" si="543"/>
        <v>0</v>
      </c>
      <c r="AH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1">
        <f t="shared" si="544"/>
        <v>0</v>
      </c>
      <c r="AL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1">
        <f t="shared" si="545"/>
        <v>0</v>
      </c>
      <c r="AP209" s="181">
        <f t="shared" si="546"/>
        <v>0</v>
      </c>
    </row>
    <row r="210" spans="2:42" ht="14.45" x14ac:dyDescent="0.3">
      <c r="B210" s="179" t="s">
        <v>784</v>
      </c>
      <c r="C210" s="180" t="s">
        <v>785</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293"/>
        <v>0</v>
      </c>
      <c r="G210" s="181"/>
      <c r="H210" s="181">
        <f t="shared" ref="H210" si="548">F210-G210</f>
        <v>0</v>
      </c>
      <c r="I210" s="181"/>
      <c r="J210" s="181">
        <f t="shared" ref="J210" si="549">F210-I210</f>
        <v>0</v>
      </c>
      <c r="K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1">
        <f t="shared" ref="AC210" si="550">Z210+AA210+AB210</f>
        <v>0</v>
      </c>
      <c r="AD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1">
        <f t="shared" ref="AG210" si="551">AD210+AE210+AF210</f>
        <v>0</v>
      </c>
      <c r="AH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1">
        <f t="shared" ref="AK210" si="552">AH210+AI210+AJ210</f>
        <v>0</v>
      </c>
      <c r="AL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1">
        <f t="shared" ref="AO210" si="553">AL210+AM210+AN210</f>
        <v>0</v>
      </c>
      <c r="AP210" s="181">
        <f t="shared" ref="AP210" si="554">AC210+AG210+AK210+AO210</f>
        <v>0</v>
      </c>
    </row>
    <row r="211" spans="2:42" ht="14.45" x14ac:dyDescent="0.3">
      <c r="B211" s="179" t="s">
        <v>786</v>
      </c>
      <c r="C211" s="180" t="s">
        <v>787</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ref="F211" si="555">D211+E211</f>
        <v>0</v>
      </c>
      <c r="G211" s="181"/>
      <c r="H211" s="181">
        <f t="shared" si="540"/>
        <v>0</v>
      </c>
      <c r="I211" s="181"/>
      <c r="J211" s="181">
        <f t="shared" si="541"/>
        <v>0</v>
      </c>
      <c r="K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1">
        <f t="shared" si="542"/>
        <v>0</v>
      </c>
      <c r="AD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1">
        <f t="shared" si="543"/>
        <v>0</v>
      </c>
      <c r="AH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1">
        <f t="shared" si="544"/>
        <v>0</v>
      </c>
      <c r="AL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1">
        <f t="shared" si="545"/>
        <v>0</v>
      </c>
      <c r="AP211" s="181">
        <f t="shared" si="546"/>
        <v>0</v>
      </c>
    </row>
    <row r="212" spans="2:42" ht="14.45" x14ac:dyDescent="0.3">
      <c r="B212" s="179" t="s">
        <v>788</v>
      </c>
      <c r="C212" s="180" t="s">
        <v>789</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ref="F212" si="556">D212+E212</f>
        <v>0</v>
      </c>
      <c r="G212" s="181"/>
      <c r="H212" s="181">
        <f t="shared" si="3"/>
        <v>0</v>
      </c>
      <c r="I212" s="181"/>
      <c r="J212" s="181">
        <f t="shared" si="4"/>
        <v>0</v>
      </c>
      <c r="K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1">
        <f t="shared" si="7"/>
        <v>0</v>
      </c>
      <c r="AD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1">
        <f t="shared" si="8"/>
        <v>0</v>
      </c>
      <c r="AH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1">
        <f t="shared" si="9"/>
        <v>0</v>
      </c>
      <c r="AL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1">
        <f t="shared" si="10"/>
        <v>0</v>
      </c>
      <c r="AP212" s="181">
        <f t="shared" si="11"/>
        <v>0</v>
      </c>
    </row>
    <row r="213" spans="2:42" ht="14.45" x14ac:dyDescent="0.3">
      <c r="B213" s="179" t="s">
        <v>790</v>
      </c>
      <c r="C213" s="180" t="s">
        <v>791</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293"/>
        <v>0</v>
      </c>
      <c r="G213" s="181"/>
      <c r="H213" s="181">
        <f t="shared" ref="H213" si="557">F213-G213</f>
        <v>0</v>
      </c>
      <c r="I213" s="181"/>
      <c r="J213" s="181">
        <f t="shared" ref="J213" si="558">F213-I213</f>
        <v>0</v>
      </c>
      <c r="K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1">
        <f t="shared" ref="AC213" si="559">Z213+AA213+AB213</f>
        <v>0</v>
      </c>
      <c r="AD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1">
        <f t="shared" ref="AG213" si="560">AD213+AE213+AF213</f>
        <v>0</v>
      </c>
      <c r="AH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1">
        <f t="shared" ref="AK213" si="561">AH213+AI213+AJ213</f>
        <v>0</v>
      </c>
      <c r="AL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1">
        <f t="shared" ref="AO213" si="562">AL213+AM213+AN213</f>
        <v>0</v>
      </c>
      <c r="AP213" s="181">
        <f t="shared" ref="AP213" si="563">AC213+AG213+AK213+AO213</f>
        <v>0</v>
      </c>
    </row>
    <row r="214" spans="2:42" ht="14.45" x14ac:dyDescent="0.3">
      <c r="B214" s="188" t="s">
        <v>313</v>
      </c>
      <c r="C214" s="189" t="s">
        <v>192</v>
      </c>
      <c r="D214" s="190">
        <f>SUM(D215:D221)</f>
        <v>0</v>
      </c>
      <c r="E214" s="190">
        <f>SUM(E215:E221)</f>
        <v>0</v>
      </c>
      <c r="F214" s="190">
        <f t="shared" si="293"/>
        <v>0</v>
      </c>
      <c r="G214" s="190">
        <f>SUM(G215:G221)</f>
        <v>0</v>
      </c>
      <c r="H214" s="190">
        <f t="shared" si="3"/>
        <v>0</v>
      </c>
      <c r="I214" s="190">
        <f>SUM(I215:I221)</f>
        <v>0</v>
      </c>
      <c r="J214" s="190">
        <f t="shared" si="4"/>
        <v>0</v>
      </c>
      <c r="K214" s="190">
        <f t="shared" ref="K214:AB214" si="564">SUM(K215:K221)</f>
        <v>0</v>
      </c>
      <c r="L214" s="190">
        <f t="shared" si="564"/>
        <v>0</v>
      </c>
      <c r="M214" s="190">
        <f t="shared" si="564"/>
        <v>0</v>
      </c>
      <c r="N214" s="190">
        <f t="shared" si="564"/>
        <v>0</v>
      </c>
      <c r="O214" s="190">
        <f t="shared" si="564"/>
        <v>0</v>
      </c>
      <c r="P214" s="190">
        <f t="shared" ref="P214:Q214" si="565">SUM(P215:P221)</f>
        <v>0</v>
      </c>
      <c r="Q214" s="190">
        <f t="shared" si="565"/>
        <v>0</v>
      </c>
      <c r="R214" s="190">
        <f t="shared" si="564"/>
        <v>0</v>
      </c>
      <c r="S214" s="190">
        <f t="shared" si="564"/>
        <v>0</v>
      </c>
      <c r="T214" s="190">
        <f t="shared" ref="T214" si="566">SUM(T215:T221)</f>
        <v>0</v>
      </c>
      <c r="U214" s="190">
        <f t="shared" si="564"/>
        <v>0</v>
      </c>
      <c r="V214" s="190">
        <f t="shared" si="564"/>
        <v>0</v>
      </c>
      <c r="W214" s="190">
        <f t="shared" ref="W214" si="567">SUM(W215:W221)</f>
        <v>0</v>
      </c>
      <c r="X214" s="190">
        <f t="shared" si="564"/>
        <v>0</v>
      </c>
      <c r="Y214" s="190">
        <f t="shared" si="564"/>
        <v>0</v>
      </c>
      <c r="Z214" s="190">
        <f t="shared" si="564"/>
        <v>0</v>
      </c>
      <c r="AA214" s="190">
        <f t="shared" si="564"/>
        <v>0</v>
      </c>
      <c r="AB214" s="190">
        <f t="shared" si="564"/>
        <v>0</v>
      </c>
      <c r="AC214" s="190">
        <f t="shared" si="7"/>
        <v>0</v>
      </c>
      <c r="AD214" s="190">
        <f>SUM(AD215:AD221)</f>
        <v>0</v>
      </c>
      <c r="AE214" s="190">
        <f>SUM(AE215:AE221)</f>
        <v>0</v>
      </c>
      <c r="AF214" s="190">
        <f>SUM(AF215:AF221)</f>
        <v>0</v>
      </c>
      <c r="AG214" s="190">
        <f t="shared" si="8"/>
        <v>0</v>
      </c>
      <c r="AH214" s="190">
        <f>SUM(AH215:AH221)</f>
        <v>0</v>
      </c>
      <c r="AI214" s="190">
        <f>SUM(AI215:AI221)</f>
        <v>0</v>
      </c>
      <c r="AJ214" s="190">
        <f>SUM(AJ215:AJ221)</f>
        <v>0</v>
      </c>
      <c r="AK214" s="190">
        <f t="shared" si="9"/>
        <v>0</v>
      </c>
      <c r="AL214" s="190">
        <f>SUM(AL215:AL221)</f>
        <v>0</v>
      </c>
      <c r="AM214" s="190">
        <f>SUM(AM215:AM221)</f>
        <v>0</v>
      </c>
      <c r="AN214" s="190">
        <f>SUM(AN215:AN221)</f>
        <v>0</v>
      </c>
      <c r="AO214" s="190">
        <f t="shared" si="10"/>
        <v>0</v>
      </c>
      <c r="AP214" s="190">
        <f t="shared" si="11"/>
        <v>0</v>
      </c>
    </row>
    <row r="215" spans="2:42" ht="14.45" x14ac:dyDescent="0.3">
      <c r="B215" s="179" t="s">
        <v>314</v>
      </c>
      <c r="C215" s="180" t="s">
        <v>193</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1">
        <f t="shared" ref="F215:F217" si="568">D215+E215</f>
        <v>0</v>
      </c>
      <c r="G215" s="181"/>
      <c r="H215" s="181">
        <f t="shared" si="3"/>
        <v>0</v>
      </c>
      <c r="I215" s="181"/>
      <c r="J215" s="181">
        <f t="shared" si="4"/>
        <v>0</v>
      </c>
      <c r="K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1">
        <f t="shared" si="7"/>
        <v>0</v>
      </c>
      <c r="AD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1">
        <f t="shared" si="8"/>
        <v>0</v>
      </c>
      <c r="AH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1">
        <f t="shared" si="9"/>
        <v>0</v>
      </c>
      <c r="AL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1">
        <f t="shared" si="10"/>
        <v>0</v>
      </c>
      <c r="AP215" s="181">
        <f t="shared" si="11"/>
        <v>0</v>
      </c>
    </row>
    <row r="216" spans="2:42" ht="14.45" x14ac:dyDescent="0.3">
      <c r="B216" s="179" t="s">
        <v>792</v>
      </c>
      <c r="C216" s="180" t="s">
        <v>793</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1">
        <f t="shared" si="568"/>
        <v>0</v>
      </c>
      <c r="G216" s="181"/>
      <c r="H216" s="181">
        <f t="shared" si="3"/>
        <v>0</v>
      </c>
      <c r="I216" s="181"/>
      <c r="J216" s="181">
        <f t="shared" si="4"/>
        <v>0</v>
      </c>
      <c r="K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1">
        <f t="shared" si="7"/>
        <v>0</v>
      </c>
      <c r="AD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1">
        <f t="shared" si="8"/>
        <v>0</v>
      </c>
      <c r="AH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1">
        <f t="shared" si="9"/>
        <v>0</v>
      </c>
      <c r="AL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1">
        <f t="shared" si="10"/>
        <v>0</v>
      </c>
      <c r="AP216" s="181">
        <f t="shared" si="11"/>
        <v>0</v>
      </c>
    </row>
    <row r="217" spans="2:42" ht="14.45" x14ac:dyDescent="0.3">
      <c r="B217" s="179" t="s">
        <v>794</v>
      </c>
      <c r="C217" s="180" t="s">
        <v>795</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568"/>
        <v>0</v>
      </c>
      <c r="G217" s="181"/>
      <c r="H217" s="181">
        <f t="shared" ref="H217" si="569">F217-G217</f>
        <v>0</v>
      </c>
      <c r="I217" s="181"/>
      <c r="J217" s="181">
        <f t="shared" ref="J217" si="570">F217-I217</f>
        <v>0</v>
      </c>
      <c r="K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1">
        <f t="shared" ref="AC217" si="571">Z217+AA217+AB217</f>
        <v>0</v>
      </c>
      <c r="AD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1">
        <f t="shared" ref="AG217" si="572">AD217+AE217+AF217</f>
        <v>0</v>
      </c>
      <c r="AH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1">
        <f t="shared" ref="AK217" si="573">AH217+AI217+AJ217</f>
        <v>0</v>
      </c>
      <c r="AL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1">
        <f t="shared" ref="AO217" si="574">AL217+AM217+AN217</f>
        <v>0</v>
      </c>
      <c r="AP217" s="181">
        <f t="shared" ref="AP217" si="575">AC217+AG217+AK217+AO217</f>
        <v>0</v>
      </c>
    </row>
    <row r="218" spans="2:42" ht="14.45" x14ac:dyDescent="0.3">
      <c r="B218" s="179" t="s">
        <v>796</v>
      </c>
      <c r="C218" s="180" t="s">
        <v>797</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si="293"/>
        <v>0</v>
      </c>
      <c r="G218" s="181"/>
      <c r="H218" s="181">
        <f t="shared" ref="H218:H219" si="576">F218-G218</f>
        <v>0</v>
      </c>
      <c r="I218" s="181"/>
      <c r="J218" s="181">
        <f t="shared" ref="J218:J219" si="577">F218-I218</f>
        <v>0</v>
      </c>
      <c r="K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1">
        <f t="shared" ref="AC218:AC219" si="578">Z218+AA218+AB218</f>
        <v>0</v>
      </c>
      <c r="AD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1">
        <f t="shared" ref="AG218:AG219" si="579">AD218+AE218+AF218</f>
        <v>0</v>
      </c>
      <c r="AH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1">
        <f t="shared" ref="AK218:AK219" si="580">AH218+AI218+AJ218</f>
        <v>0</v>
      </c>
      <c r="AL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1">
        <f t="shared" ref="AO218:AO219" si="581">AL218+AM218+AN218</f>
        <v>0</v>
      </c>
      <c r="AP218" s="181">
        <f t="shared" ref="AP218:AP219" si="582">AC218+AG218+AK218+AO218</f>
        <v>0</v>
      </c>
    </row>
    <row r="219" spans="2:42" ht="14.45" x14ac:dyDescent="0.3">
      <c r="B219" s="179" t="s">
        <v>798</v>
      </c>
      <c r="C219" s="180" t="s">
        <v>799</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ref="F219" si="583">D219+E219</f>
        <v>0</v>
      </c>
      <c r="G219" s="181"/>
      <c r="H219" s="181">
        <f t="shared" si="576"/>
        <v>0</v>
      </c>
      <c r="I219" s="181"/>
      <c r="J219" s="181">
        <f t="shared" si="577"/>
        <v>0</v>
      </c>
      <c r="K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1">
        <f t="shared" si="578"/>
        <v>0</v>
      </c>
      <c r="AD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1">
        <f t="shared" si="579"/>
        <v>0</v>
      </c>
      <c r="AH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1">
        <f t="shared" si="580"/>
        <v>0</v>
      </c>
      <c r="AL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1">
        <f t="shared" si="581"/>
        <v>0</v>
      </c>
      <c r="AP219" s="181">
        <f t="shared" si="582"/>
        <v>0</v>
      </c>
    </row>
    <row r="220" spans="2:42" ht="14.45" x14ac:dyDescent="0.3">
      <c r="B220" s="179" t="s">
        <v>800</v>
      </c>
      <c r="C220" s="180" t="s">
        <v>801</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ref="F220" si="584">D220+E220</f>
        <v>0</v>
      </c>
      <c r="G220" s="181"/>
      <c r="H220" s="181">
        <f t="shared" si="3"/>
        <v>0</v>
      </c>
      <c r="I220" s="181"/>
      <c r="J220" s="181">
        <f t="shared" si="4"/>
        <v>0</v>
      </c>
      <c r="K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1">
        <f t="shared" si="7"/>
        <v>0</v>
      </c>
      <c r="AD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1">
        <f t="shared" si="8"/>
        <v>0</v>
      </c>
      <c r="AH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1">
        <f t="shared" si="9"/>
        <v>0</v>
      </c>
      <c r="AL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1">
        <f t="shared" si="10"/>
        <v>0</v>
      </c>
      <c r="AP220" s="181">
        <f t="shared" si="11"/>
        <v>0</v>
      </c>
    </row>
    <row r="221" spans="2:42" ht="14.45" x14ac:dyDescent="0.3">
      <c r="B221" s="179" t="s">
        <v>802</v>
      </c>
      <c r="C221" s="180" t="s">
        <v>803</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293"/>
        <v>0</v>
      </c>
      <c r="G221" s="181"/>
      <c r="H221" s="181">
        <f t="shared" ref="H221" si="585">F221-G221</f>
        <v>0</v>
      </c>
      <c r="I221" s="181"/>
      <c r="J221" s="181">
        <f t="shared" ref="J221" si="586">F221-I221</f>
        <v>0</v>
      </c>
      <c r="K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1">
        <f t="shared" ref="AC221" si="587">Z221+AA221+AB221</f>
        <v>0</v>
      </c>
      <c r="AD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1">
        <f t="shared" ref="AG221" si="588">AD221+AE221+AF221</f>
        <v>0</v>
      </c>
      <c r="AH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1">
        <f t="shared" ref="AK221" si="589">AH221+AI221+AJ221</f>
        <v>0</v>
      </c>
      <c r="AL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1">
        <f t="shared" ref="AO221" si="590">AL221+AM221+AN221</f>
        <v>0</v>
      </c>
      <c r="AP221" s="181">
        <f t="shared" ref="AP221" si="591">AC221+AG221+AK221+AO221</f>
        <v>0</v>
      </c>
    </row>
    <row r="222" spans="2:42" ht="14.45" x14ac:dyDescent="0.3">
      <c r="B222" s="176" t="s">
        <v>318</v>
      </c>
      <c r="C222" s="177" t="s">
        <v>196</v>
      </c>
      <c r="D222" s="178">
        <f>D223+D235+D243+D260+D267+D312</f>
        <v>219508</v>
      </c>
      <c r="E222" s="178">
        <f>E223+E235+E243+E260+E267+E312</f>
        <v>1526570</v>
      </c>
      <c r="F222" s="178">
        <f t="shared" ref="F222:F382" si="592">D222+E222</f>
        <v>1746078</v>
      </c>
      <c r="G222" s="178">
        <f>G223+G235+G243+G260+G267+G312</f>
        <v>0</v>
      </c>
      <c r="H222" s="178">
        <f t="shared" ref="H222:H498" si="593">F222-G222</f>
        <v>1746078</v>
      </c>
      <c r="I222" s="178">
        <f>I223+I235+I243+I260+I267+I312</f>
        <v>0</v>
      </c>
      <c r="J222" s="178">
        <f t="shared" ref="J222:J498" si="594">F222-I222</f>
        <v>1746078</v>
      </c>
      <c r="K222" s="178">
        <f>K223+K235+K243+K260+K267+K312</f>
        <v>1042050</v>
      </c>
      <c r="L222" s="178">
        <f t="shared" ref="L222:AB222" si="595">L223+L235+L243+L260+L267+L312</f>
        <v>238150</v>
      </c>
      <c r="M222" s="178">
        <f t="shared" si="595"/>
        <v>152390</v>
      </c>
      <c r="N222" s="178">
        <f t="shared" si="595"/>
        <v>26940</v>
      </c>
      <c r="O222" s="178">
        <f t="shared" si="595"/>
        <v>3831</v>
      </c>
      <c r="P222" s="178">
        <f t="shared" si="595"/>
        <v>0</v>
      </c>
      <c r="Q222" s="178">
        <f t="shared" si="595"/>
        <v>102130</v>
      </c>
      <c r="R222" s="178">
        <f t="shared" si="595"/>
        <v>13530</v>
      </c>
      <c r="S222" s="178">
        <f t="shared" si="595"/>
        <v>845</v>
      </c>
      <c r="T222" s="178">
        <f t="shared" ref="T222" si="596">T223+T235+T243+T260+T267+T312</f>
        <v>0</v>
      </c>
      <c r="U222" s="178">
        <f t="shared" si="595"/>
        <v>64000</v>
      </c>
      <c r="V222" s="178">
        <f t="shared" si="595"/>
        <v>4130</v>
      </c>
      <c r="W222" s="178">
        <f t="shared" si="595"/>
        <v>49252</v>
      </c>
      <c r="X222" s="178">
        <f t="shared" si="595"/>
        <v>41630</v>
      </c>
      <c r="Y222" s="178">
        <f t="shared" si="595"/>
        <v>7200</v>
      </c>
      <c r="Z222" s="178">
        <f t="shared" si="595"/>
        <v>18000</v>
      </c>
      <c r="AA222" s="178">
        <f t="shared" si="595"/>
        <v>1094375</v>
      </c>
      <c r="AB222" s="178">
        <f t="shared" si="595"/>
        <v>145520</v>
      </c>
      <c r="AC222" s="178">
        <f t="shared" ref="AC222:AC498" si="597">Z222+AA222+AB222</f>
        <v>1257895</v>
      </c>
      <c r="AD222" s="178">
        <f>AD223+AD235+AD243+AD260+AD267+AD312</f>
        <v>127530</v>
      </c>
      <c r="AE222" s="178">
        <f>AE223+AE235+AE243+AE260+AE267+AE312</f>
        <v>0</v>
      </c>
      <c r="AF222" s="178">
        <f>AF223+AF235+AF243+AF260+AF267+AF312</f>
        <v>151443</v>
      </c>
      <c r="AG222" s="178">
        <f t="shared" ref="AG222:AG498" si="598">AD222+AE222+AF222</f>
        <v>278973</v>
      </c>
      <c r="AH222" s="178">
        <f>AH223+AH235+AH243+AH260+AH267+AH312</f>
        <v>74000</v>
      </c>
      <c r="AI222" s="178">
        <f>AI223+AI235+AI243+AI260+AI267+AI312</f>
        <v>0</v>
      </c>
      <c r="AJ222" s="178">
        <f>AJ223+AJ235+AJ243+AJ260+AJ267+AJ312</f>
        <v>49180</v>
      </c>
      <c r="AK222" s="178">
        <f t="shared" ref="AK222:AK498" si="599">AH222+AI222+AJ222</f>
        <v>123180</v>
      </c>
      <c r="AL222" s="178">
        <f>AL223+AL235+AL243+AL260+AL267+AL312</f>
        <v>44400</v>
      </c>
      <c r="AM222" s="178">
        <f>AM223+AM235+AM243+AM260+AM267+AM312</f>
        <v>41630</v>
      </c>
      <c r="AN222" s="178">
        <f>AN223+AN235+AN243+AN260+AN267+AN312</f>
        <v>0</v>
      </c>
      <c r="AO222" s="178">
        <f t="shared" ref="AO222:AO498" si="600">AL222+AM222+AN222</f>
        <v>86030</v>
      </c>
      <c r="AP222" s="178">
        <f t="shared" ref="AP222:AP498" si="601">AC222+AG222+AK222+AO222</f>
        <v>1746078</v>
      </c>
    </row>
    <row r="223" spans="2:42" ht="14.45" x14ac:dyDescent="0.3">
      <c r="B223" s="188" t="s">
        <v>319</v>
      </c>
      <c r="C223" s="189" t="s">
        <v>197</v>
      </c>
      <c r="D223" s="190">
        <f>SUM(D224:D234)</f>
        <v>154175</v>
      </c>
      <c r="E223" s="190">
        <f>SUM(E224:E234)</f>
        <v>297000</v>
      </c>
      <c r="F223" s="190">
        <f t="shared" si="592"/>
        <v>451175</v>
      </c>
      <c r="G223" s="190">
        <f>SUM(G224:G234)</f>
        <v>0</v>
      </c>
      <c r="H223" s="190">
        <f t="shared" si="593"/>
        <v>451175</v>
      </c>
      <c r="I223" s="190">
        <f>SUM(I224:I234)</f>
        <v>0</v>
      </c>
      <c r="J223" s="190">
        <f t="shared" si="594"/>
        <v>451175</v>
      </c>
      <c r="K223" s="190">
        <f>SUM(K224:K234)</f>
        <v>34050</v>
      </c>
      <c r="L223" s="190">
        <f t="shared" ref="L223:AB223" si="602">SUM(L224:L234)</f>
        <v>167400</v>
      </c>
      <c r="M223" s="190">
        <f t="shared" si="602"/>
        <v>64000</v>
      </c>
      <c r="N223" s="190">
        <f t="shared" si="602"/>
        <v>16500</v>
      </c>
      <c r="O223" s="190">
        <f t="shared" si="602"/>
        <v>0</v>
      </c>
      <c r="P223" s="190">
        <f t="shared" si="602"/>
        <v>0</v>
      </c>
      <c r="Q223" s="190">
        <f t="shared" si="602"/>
        <v>76400</v>
      </c>
      <c r="R223" s="190">
        <f t="shared" si="602"/>
        <v>9600</v>
      </c>
      <c r="S223" s="190">
        <f t="shared" si="602"/>
        <v>0</v>
      </c>
      <c r="T223" s="190">
        <f t="shared" ref="T223" si="603">SUM(T224:T234)</f>
        <v>0</v>
      </c>
      <c r="U223" s="190">
        <f t="shared" si="602"/>
        <v>0</v>
      </c>
      <c r="V223" s="190">
        <f t="shared" si="602"/>
        <v>3200</v>
      </c>
      <c r="W223" s="190">
        <f t="shared" si="602"/>
        <v>36625</v>
      </c>
      <c r="X223" s="190">
        <f t="shared" si="602"/>
        <v>40700</v>
      </c>
      <c r="Y223" s="190">
        <f t="shared" si="602"/>
        <v>2700</v>
      </c>
      <c r="Z223" s="190">
        <f t="shared" si="602"/>
        <v>0</v>
      </c>
      <c r="AA223" s="190">
        <f t="shared" si="602"/>
        <v>44050</v>
      </c>
      <c r="AB223" s="190">
        <f t="shared" si="602"/>
        <v>81000</v>
      </c>
      <c r="AC223" s="190">
        <f t="shared" si="597"/>
        <v>125050</v>
      </c>
      <c r="AD223" s="190">
        <f>SUM(AD224:AD234)</f>
        <v>14400</v>
      </c>
      <c r="AE223" s="190">
        <f>SUM(AE224:AE234)</f>
        <v>0</v>
      </c>
      <c r="AF223" s="190">
        <f>SUM(AF224:AF234)</f>
        <v>123625</v>
      </c>
      <c r="AG223" s="190">
        <f t="shared" si="598"/>
        <v>138025</v>
      </c>
      <c r="AH223" s="190">
        <f>SUM(AH224:AH234)</f>
        <v>64000</v>
      </c>
      <c r="AI223" s="190">
        <f>SUM(AI224:AI234)</f>
        <v>0</v>
      </c>
      <c r="AJ223" s="190">
        <f>SUM(AJ224:AJ234)</f>
        <v>47000</v>
      </c>
      <c r="AK223" s="190">
        <f t="shared" si="599"/>
        <v>111000</v>
      </c>
      <c r="AL223" s="190">
        <f>SUM(AL224:AL234)</f>
        <v>36400</v>
      </c>
      <c r="AM223" s="190">
        <f>SUM(AM224:AM234)</f>
        <v>40700</v>
      </c>
      <c r="AN223" s="190">
        <f>SUM(AN224:AN234)</f>
        <v>0</v>
      </c>
      <c r="AO223" s="190">
        <f t="shared" si="600"/>
        <v>77100</v>
      </c>
      <c r="AP223" s="190">
        <f t="shared" si="601"/>
        <v>451175</v>
      </c>
    </row>
    <row r="224" spans="2:42" ht="14.45" x14ac:dyDescent="0.3">
      <c r="B224" s="179" t="s">
        <v>320</v>
      </c>
      <c r="C224" s="180" t="s">
        <v>198</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1">
        <f t="shared" si="592"/>
        <v>0</v>
      </c>
      <c r="G224" s="181"/>
      <c r="H224" s="181">
        <f t="shared" si="593"/>
        <v>0</v>
      </c>
      <c r="I224" s="181"/>
      <c r="J224" s="181">
        <f t="shared" si="594"/>
        <v>0</v>
      </c>
      <c r="K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1">
        <f t="shared" si="597"/>
        <v>0</v>
      </c>
      <c r="AD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1">
        <f t="shared" si="598"/>
        <v>0</v>
      </c>
      <c r="AH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1">
        <f t="shared" si="599"/>
        <v>0</v>
      </c>
      <c r="AL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1">
        <f t="shared" si="600"/>
        <v>0</v>
      </c>
      <c r="AP224" s="181">
        <f t="shared" si="601"/>
        <v>0</v>
      </c>
    </row>
    <row r="225" spans="2:42" ht="14.45" x14ac:dyDescent="0.3">
      <c r="B225" s="179" t="s">
        <v>804</v>
      </c>
      <c r="C225" s="180" t="s">
        <v>805</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154175</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297000</v>
      </c>
      <c r="F225" s="181">
        <f t="shared" si="592"/>
        <v>451175</v>
      </c>
      <c r="G225" s="181"/>
      <c r="H225" s="181">
        <f t="shared" si="593"/>
        <v>451175</v>
      </c>
      <c r="I225" s="181"/>
      <c r="J225" s="181">
        <f t="shared" si="594"/>
        <v>451175</v>
      </c>
      <c r="K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34050</v>
      </c>
      <c r="L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167400</v>
      </c>
      <c r="M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64000</v>
      </c>
      <c r="N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16500</v>
      </c>
      <c r="O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76400</v>
      </c>
      <c r="R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9600</v>
      </c>
      <c r="S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v>
      </c>
      <c r="W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36625</v>
      </c>
      <c r="X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40700</v>
      </c>
      <c r="Y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v>
      </c>
      <c r="Z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44050</v>
      </c>
      <c r="AB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81000</v>
      </c>
      <c r="AC225" s="181">
        <f t="shared" si="597"/>
        <v>125050</v>
      </c>
      <c r="AD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14400</v>
      </c>
      <c r="AE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123625</v>
      </c>
      <c r="AG225" s="181">
        <f t="shared" si="598"/>
        <v>138025</v>
      </c>
      <c r="AH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64000</v>
      </c>
      <c r="AI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47000</v>
      </c>
      <c r="AK225" s="181">
        <f t="shared" si="599"/>
        <v>111000</v>
      </c>
      <c r="AL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36400</v>
      </c>
      <c r="AM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40700</v>
      </c>
      <c r="AN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1">
        <f t="shared" si="600"/>
        <v>77100</v>
      </c>
      <c r="AP225" s="181">
        <f t="shared" si="601"/>
        <v>451175</v>
      </c>
    </row>
    <row r="226" spans="2:42" ht="14.45" x14ac:dyDescent="0.3">
      <c r="B226" s="179" t="s">
        <v>806</v>
      </c>
      <c r="C226" s="180" t="s">
        <v>807</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592"/>
        <v>0</v>
      </c>
      <c r="G226" s="181"/>
      <c r="H226" s="181">
        <f t="shared" si="593"/>
        <v>0</v>
      </c>
      <c r="I226" s="181"/>
      <c r="J226" s="181">
        <f t="shared" si="594"/>
        <v>0</v>
      </c>
      <c r="K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1">
        <f t="shared" si="597"/>
        <v>0</v>
      </c>
      <c r="AD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1">
        <f t="shared" si="598"/>
        <v>0</v>
      </c>
      <c r="AH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1">
        <f t="shared" si="599"/>
        <v>0</v>
      </c>
      <c r="AL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1">
        <f t="shared" si="600"/>
        <v>0</v>
      </c>
      <c r="AP226" s="181">
        <f t="shared" si="601"/>
        <v>0</v>
      </c>
    </row>
    <row r="227" spans="2:42" ht="14.45" x14ac:dyDescent="0.3">
      <c r="B227" s="179" t="s">
        <v>808</v>
      </c>
      <c r="C227" s="180" t="s">
        <v>809</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ref="F227:F229" si="604">D227+E227</f>
        <v>0</v>
      </c>
      <c r="G227" s="181"/>
      <c r="H227" s="181">
        <f t="shared" ref="H227:H229" si="605">F227-G227</f>
        <v>0</v>
      </c>
      <c r="I227" s="181"/>
      <c r="J227" s="181">
        <f t="shared" ref="J227:J229" si="606">F227-I227</f>
        <v>0</v>
      </c>
      <c r="K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1">
        <f t="shared" ref="AC227:AC229" si="607">Z227+AA227+AB227</f>
        <v>0</v>
      </c>
      <c r="AD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1">
        <f t="shared" ref="AG227:AG229" si="608">AD227+AE227+AF227</f>
        <v>0</v>
      </c>
      <c r="AH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1">
        <f t="shared" ref="AK227:AK229" si="609">AH227+AI227+AJ227</f>
        <v>0</v>
      </c>
      <c r="AL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1">
        <f t="shared" ref="AO227:AO229" si="610">AL227+AM227+AN227</f>
        <v>0</v>
      </c>
      <c r="AP227" s="181">
        <f t="shared" ref="AP227:AP229" si="611">AC227+AG227+AK227+AO227</f>
        <v>0</v>
      </c>
    </row>
    <row r="228" spans="2:42" ht="14.45" x14ac:dyDescent="0.3">
      <c r="B228" s="179" t="s">
        <v>810</v>
      </c>
      <c r="C228" s="180" t="s">
        <v>811</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604"/>
        <v>0</v>
      </c>
      <c r="G228" s="181"/>
      <c r="H228" s="181">
        <f t="shared" si="605"/>
        <v>0</v>
      </c>
      <c r="I228" s="181"/>
      <c r="J228" s="181">
        <f t="shared" si="606"/>
        <v>0</v>
      </c>
      <c r="K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1">
        <f t="shared" si="607"/>
        <v>0</v>
      </c>
      <c r="AD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1">
        <f t="shared" si="608"/>
        <v>0</v>
      </c>
      <c r="AH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1">
        <f t="shared" si="609"/>
        <v>0</v>
      </c>
      <c r="AL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1">
        <f t="shared" si="610"/>
        <v>0</v>
      </c>
      <c r="AP228" s="181">
        <f t="shared" si="611"/>
        <v>0</v>
      </c>
    </row>
    <row r="229" spans="2:42" ht="14.45" x14ac:dyDescent="0.3">
      <c r="B229" s="179" t="s">
        <v>321</v>
      </c>
      <c r="C229" s="180" t="s">
        <v>812</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604"/>
        <v>0</v>
      </c>
      <c r="G229" s="181"/>
      <c r="H229" s="181">
        <f t="shared" si="605"/>
        <v>0</v>
      </c>
      <c r="I229" s="181"/>
      <c r="J229" s="181">
        <f t="shared" si="606"/>
        <v>0</v>
      </c>
      <c r="K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1">
        <f t="shared" si="607"/>
        <v>0</v>
      </c>
      <c r="AD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1">
        <f t="shared" si="608"/>
        <v>0</v>
      </c>
      <c r="AH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1">
        <f t="shared" si="609"/>
        <v>0</v>
      </c>
      <c r="AL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1">
        <f t="shared" si="610"/>
        <v>0</v>
      </c>
      <c r="AP229" s="181">
        <f t="shared" si="611"/>
        <v>0</v>
      </c>
    </row>
    <row r="230" spans="2:42" ht="14.45" x14ac:dyDescent="0.3">
      <c r="B230" s="179" t="s">
        <v>813</v>
      </c>
      <c r="C230" s="180" t="s">
        <v>814</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D230+E230</f>
        <v>0</v>
      </c>
      <c r="G230" s="181"/>
      <c r="H230" s="181">
        <f>F230-G230</f>
        <v>0</v>
      </c>
      <c r="I230" s="181"/>
      <c r="J230" s="181">
        <f>F230-I230</f>
        <v>0</v>
      </c>
      <c r="K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1">
        <f>Z230+AA230+AB230</f>
        <v>0</v>
      </c>
      <c r="AD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1">
        <f>AD230+AE230+AF230</f>
        <v>0</v>
      </c>
      <c r="AH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1">
        <f>AH230+AI230+AJ230</f>
        <v>0</v>
      </c>
      <c r="AL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1">
        <f>AL230+AM230+AN230</f>
        <v>0</v>
      </c>
      <c r="AP230" s="181">
        <f>AC230+AG230+AK230+AO230</f>
        <v>0</v>
      </c>
    </row>
    <row r="231" spans="2:42" ht="14.45" x14ac:dyDescent="0.3">
      <c r="B231" s="179" t="s">
        <v>338</v>
      </c>
      <c r="C231" s="180" t="s">
        <v>209</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D231+E231</f>
        <v>0</v>
      </c>
      <c r="G231" s="181"/>
      <c r="H231" s="181">
        <f>F231-G231</f>
        <v>0</v>
      </c>
      <c r="I231" s="181"/>
      <c r="J231" s="181">
        <f>F231-I231</f>
        <v>0</v>
      </c>
      <c r="K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1">
        <f>Z231+AA231+AB231</f>
        <v>0</v>
      </c>
      <c r="AD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1">
        <f>AD231+AE231+AF231</f>
        <v>0</v>
      </c>
      <c r="AH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1">
        <f>AH231+AI231+AJ231</f>
        <v>0</v>
      </c>
      <c r="AL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1">
        <f>AL231+AM231+AN231</f>
        <v>0</v>
      </c>
      <c r="AP231" s="181">
        <f>AC231+AG231+AK231+AO231</f>
        <v>0</v>
      </c>
    </row>
    <row r="232" spans="2:42" ht="14.45" x14ac:dyDescent="0.3">
      <c r="B232" s="179" t="s">
        <v>851</v>
      </c>
      <c r="C232" s="180" t="s">
        <v>852</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ref="F232" si="612">D232+E232</f>
        <v>0</v>
      </c>
      <c r="G232" s="181"/>
      <c r="H232" s="181">
        <f t="shared" ref="H232" si="613">F232-G232</f>
        <v>0</v>
      </c>
      <c r="I232" s="181"/>
      <c r="J232" s="181">
        <f t="shared" ref="J232" si="614">F232-I232</f>
        <v>0</v>
      </c>
      <c r="K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1">
        <f t="shared" ref="AC232" si="615">Z232+AA232+AB232</f>
        <v>0</v>
      </c>
      <c r="AD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1">
        <f t="shared" ref="AG232" si="616">AD232+AE232+AF232</f>
        <v>0</v>
      </c>
      <c r="AH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1">
        <f t="shared" ref="AK232" si="617">AH232+AI232+AJ232</f>
        <v>0</v>
      </c>
      <c r="AL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1">
        <f t="shared" ref="AO232" si="618">AL232+AM232+AN232</f>
        <v>0</v>
      </c>
      <c r="AP232" s="181">
        <f t="shared" ref="AP232" si="619">AC232+AG232+AK232+AO232</f>
        <v>0</v>
      </c>
    </row>
    <row r="233" spans="2:42" ht="14.45" x14ac:dyDescent="0.3">
      <c r="B233" s="179" t="s">
        <v>853</v>
      </c>
      <c r="C233" s="180" t="s">
        <v>854</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ref="F233" si="620">D233+E233</f>
        <v>0</v>
      </c>
      <c r="G233" s="181"/>
      <c r="H233" s="181">
        <f t="shared" ref="H233" si="621">F233-G233</f>
        <v>0</v>
      </c>
      <c r="I233" s="181"/>
      <c r="J233" s="181">
        <f t="shared" ref="J233" si="622">F233-I233</f>
        <v>0</v>
      </c>
      <c r="K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1">
        <f t="shared" ref="AC233" si="623">Z233+AA233+AB233</f>
        <v>0</v>
      </c>
      <c r="AD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1">
        <f t="shared" ref="AG233" si="624">AD233+AE233+AF233</f>
        <v>0</v>
      </c>
      <c r="AH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1">
        <f t="shared" ref="AK233" si="625">AH233+AI233+AJ233</f>
        <v>0</v>
      </c>
      <c r="AL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1">
        <f t="shared" ref="AO233" si="626">AL233+AM233+AN233</f>
        <v>0</v>
      </c>
      <c r="AP233" s="181">
        <f t="shared" ref="AP233" si="627">AC233+AG233+AK233+AO233</f>
        <v>0</v>
      </c>
    </row>
    <row r="234" spans="2:42" ht="14.45" x14ac:dyDescent="0.3">
      <c r="B234" s="179" t="s">
        <v>855</v>
      </c>
      <c r="C234" s="180" t="s">
        <v>856</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D234+E234</f>
        <v>0</v>
      </c>
      <c r="G234" s="181"/>
      <c r="H234" s="181">
        <f>F234-G234</f>
        <v>0</v>
      </c>
      <c r="I234" s="181"/>
      <c r="J234" s="181">
        <f>F234-I234</f>
        <v>0</v>
      </c>
      <c r="K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1">
        <f>Z234+AA234+AB234</f>
        <v>0</v>
      </c>
      <c r="AD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1">
        <f>AD234+AE234+AF234</f>
        <v>0</v>
      </c>
      <c r="AH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1">
        <f>AH234+AI234+AJ234</f>
        <v>0</v>
      </c>
      <c r="AL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1">
        <f>AL234+AM234+AN234</f>
        <v>0</v>
      </c>
      <c r="AP234" s="181">
        <f>AC234+AG234+AK234+AO234</f>
        <v>0</v>
      </c>
    </row>
    <row r="235" spans="2:42" ht="14.45" x14ac:dyDescent="0.3">
      <c r="B235" s="188" t="s">
        <v>322</v>
      </c>
      <c r="C235" s="189" t="s">
        <v>199</v>
      </c>
      <c r="D235" s="190">
        <f>SUM(D236:D242)</f>
        <v>0</v>
      </c>
      <c r="E235" s="190">
        <f>SUM(E236:E242)</f>
        <v>0</v>
      </c>
      <c r="F235" s="190">
        <f t="shared" si="592"/>
        <v>0</v>
      </c>
      <c r="G235" s="190">
        <f>SUM(G236:G242)</f>
        <v>0</v>
      </c>
      <c r="H235" s="190">
        <f t="shared" si="593"/>
        <v>0</v>
      </c>
      <c r="I235" s="190">
        <f>SUM(I236:I242)</f>
        <v>0</v>
      </c>
      <c r="J235" s="190">
        <f t="shared" si="594"/>
        <v>0</v>
      </c>
      <c r="K235" s="190">
        <f t="shared" ref="K235:AB235" si="628">SUM(K236:K242)</f>
        <v>0</v>
      </c>
      <c r="L235" s="190">
        <f t="shared" si="628"/>
        <v>0</v>
      </c>
      <c r="M235" s="190">
        <f t="shared" si="628"/>
        <v>0</v>
      </c>
      <c r="N235" s="190">
        <f t="shared" si="628"/>
        <v>0</v>
      </c>
      <c r="O235" s="190">
        <f t="shared" si="628"/>
        <v>0</v>
      </c>
      <c r="P235" s="190">
        <f t="shared" ref="P235:Q235" si="629">SUM(P236:P242)</f>
        <v>0</v>
      </c>
      <c r="Q235" s="190">
        <f t="shared" si="629"/>
        <v>0</v>
      </c>
      <c r="R235" s="190">
        <f t="shared" si="628"/>
        <v>0</v>
      </c>
      <c r="S235" s="190">
        <f t="shared" si="628"/>
        <v>0</v>
      </c>
      <c r="T235" s="190">
        <f t="shared" ref="T235" si="630">SUM(T236:T242)</f>
        <v>0</v>
      </c>
      <c r="U235" s="190">
        <f t="shared" si="628"/>
        <v>0</v>
      </c>
      <c r="V235" s="190">
        <f t="shared" si="628"/>
        <v>0</v>
      </c>
      <c r="W235" s="190">
        <f t="shared" ref="W235" si="631">SUM(W236:W242)</f>
        <v>0</v>
      </c>
      <c r="X235" s="190">
        <f t="shared" si="628"/>
        <v>0</v>
      </c>
      <c r="Y235" s="190">
        <f t="shared" si="628"/>
        <v>0</v>
      </c>
      <c r="Z235" s="190">
        <f t="shared" si="628"/>
        <v>0</v>
      </c>
      <c r="AA235" s="190">
        <f t="shared" si="628"/>
        <v>0</v>
      </c>
      <c r="AB235" s="190">
        <f t="shared" si="628"/>
        <v>0</v>
      </c>
      <c r="AC235" s="190">
        <f t="shared" si="597"/>
        <v>0</v>
      </c>
      <c r="AD235" s="190">
        <f>SUM(AD236:AD242)</f>
        <v>0</v>
      </c>
      <c r="AE235" s="190">
        <f>SUM(AE236:AE242)</f>
        <v>0</v>
      </c>
      <c r="AF235" s="190">
        <f>SUM(AF236:AF242)</f>
        <v>0</v>
      </c>
      <c r="AG235" s="190">
        <f t="shared" si="598"/>
        <v>0</v>
      </c>
      <c r="AH235" s="190">
        <f>SUM(AH236:AH242)</f>
        <v>0</v>
      </c>
      <c r="AI235" s="190">
        <f>SUM(AI236:AI242)</f>
        <v>0</v>
      </c>
      <c r="AJ235" s="190">
        <f>SUM(AJ236:AJ242)</f>
        <v>0</v>
      </c>
      <c r="AK235" s="190">
        <f t="shared" si="599"/>
        <v>0</v>
      </c>
      <c r="AL235" s="190">
        <f>SUM(AL236:AL242)</f>
        <v>0</v>
      </c>
      <c r="AM235" s="190">
        <f>SUM(AM236:AM242)</f>
        <v>0</v>
      </c>
      <c r="AN235" s="190">
        <f>SUM(AN236:AN242)</f>
        <v>0</v>
      </c>
      <c r="AO235" s="190">
        <f t="shared" si="600"/>
        <v>0</v>
      </c>
      <c r="AP235" s="190">
        <f t="shared" si="601"/>
        <v>0</v>
      </c>
    </row>
    <row r="236" spans="2:42" ht="14.45" x14ac:dyDescent="0.3">
      <c r="B236" s="179" t="s">
        <v>815</v>
      </c>
      <c r="C236" s="180" t="s">
        <v>816</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ref="F236:F239" si="632">D236+E236</f>
        <v>0</v>
      </c>
      <c r="G236" s="181"/>
      <c r="H236" s="181">
        <f t="shared" ref="H236:H239" si="633">F236-G236</f>
        <v>0</v>
      </c>
      <c r="I236" s="181"/>
      <c r="J236" s="181">
        <f t="shared" ref="J236:J239" si="634">F236-I236</f>
        <v>0</v>
      </c>
      <c r="K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1">
        <f t="shared" ref="AC236:AC239" si="635">Z236+AA236+AB236</f>
        <v>0</v>
      </c>
      <c r="AD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1">
        <f t="shared" ref="AG236:AG239" si="636">AD236+AE236+AF236</f>
        <v>0</v>
      </c>
      <c r="AH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1">
        <f t="shared" ref="AK236:AK239" si="637">AH236+AI236+AJ236</f>
        <v>0</v>
      </c>
      <c r="AL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1">
        <f t="shared" ref="AO236:AO239" si="638">AL236+AM236+AN236</f>
        <v>0</v>
      </c>
      <c r="AP236" s="181">
        <f t="shared" ref="AP236:AP239" si="639">AC236+AG236+AK236+AO236</f>
        <v>0</v>
      </c>
    </row>
    <row r="237" spans="2:42" ht="14.45" x14ac:dyDescent="0.3">
      <c r="B237" s="179" t="s">
        <v>817</v>
      </c>
      <c r="C237" s="180" t="s">
        <v>818</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632"/>
        <v>0</v>
      </c>
      <c r="G237" s="181"/>
      <c r="H237" s="181">
        <f t="shared" si="633"/>
        <v>0</v>
      </c>
      <c r="I237" s="181"/>
      <c r="J237" s="181">
        <f t="shared" si="634"/>
        <v>0</v>
      </c>
      <c r="K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1">
        <f t="shared" si="635"/>
        <v>0</v>
      </c>
      <c r="AD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1">
        <f t="shared" si="636"/>
        <v>0</v>
      </c>
      <c r="AH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1">
        <f t="shared" si="637"/>
        <v>0</v>
      </c>
      <c r="AL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1">
        <f t="shared" si="638"/>
        <v>0</v>
      </c>
      <c r="AP237" s="181">
        <f t="shared" si="639"/>
        <v>0</v>
      </c>
    </row>
    <row r="238" spans="2:42" ht="14.45" x14ac:dyDescent="0.3">
      <c r="B238" s="179" t="s">
        <v>323</v>
      </c>
      <c r="C238" s="180" t="s">
        <v>819</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1">
        <f t="shared" si="632"/>
        <v>0</v>
      </c>
      <c r="G238" s="181"/>
      <c r="H238" s="181">
        <f t="shared" si="633"/>
        <v>0</v>
      </c>
      <c r="I238" s="181"/>
      <c r="J238" s="181">
        <f t="shared" si="634"/>
        <v>0</v>
      </c>
      <c r="K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1">
        <f t="shared" si="635"/>
        <v>0</v>
      </c>
      <c r="AD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1">
        <f t="shared" si="636"/>
        <v>0</v>
      </c>
      <c r="AH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1">
        <f t="shared" si="637"/>
        <v>0</v>
      </c>
      <c r="AL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1">
        <f t="shared" si="638"/>
        <v>0</v>
      </c>
      <c r="AP238" s="181">
        <f t="shared" si="639"/>
        <v>0</v>
      </c>
    </row>
    <row r="239" spans="2:42" ht="14.45" x14ac:dyDescent="0.3">
      <c r="B239" s="179" t="s">
        <v>820</v>
      </c>
      <c r="C239" s="180" t="s">
        <v>821</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632"/>
        <v>0</v>
      </c>
      <c r="G239" s="181"/>
      <c r="H239" s="181">
        <f t="shared" si="633"/>
        <v>0</v>
      </c>
      <c r="I239" s="181"/>
      <c r="J239" s="181">
        <f t="shared" si="634"/>
        <v>0</v>
      </c>
      <c r="K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1">
        <f t="shared" si="635"/>
        <v>0</v>
      </c>
      <c r="AD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1">
        <f t="shared" si="636"/>
        <v>0</v>
      </c>
      <c r="AH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1">
        <f t="shared" si="637"/>
        <v>0</v>
      </c>
      <c r="AL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1">
        <f t="shared" si="638"/>
        <v>0</v>
      </c>
      <c r="AP239" s="181">
        <f t="shared" si="639"/>
        <v>0</v>
      </c>
    </row>
    <row r="240" spans="2:42" ht="14.45" x14ac:dyDescent="0.3">
      <c r="B240" s="179" t="s">
        <v>822</v>
      </c>
      <c r="C240" s="180" t="s">
        <v>819</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592"/>
        <v>0</v>
      </c>
      <c r="G240" s="181"/>
      <c r="H240" s="181">
        <f t="shared" si="593"/>
        <v>0</v>
      </c>
      <c r="I240" s="181"/>
      <c r="J240" s="181">
        <f t="shared" si="594"/>
        <v>0</v>
      </c>
      <c r="K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1">
        <f t="shared" si="597"/>
        <v>0</v>
      </c>
      <c r="AD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1">
        <f t="shared" si="598"/>
        <v>0</v>
      </c>
      <c r="AH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1">
        <f t="shared" si="599"/>
        <v>0</v>
      </c>
      <c r="AL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1">
        <f t="shared" si="600"/>
        <v>0</v>
      </c>
      <c r="AP240" s="181">
        <f t="shared" si="601"/>
        <v>0</v>
      </c>
    </row>
    <row r="241" spans="2:42" ht="14.45" x14ac:dyDescent="0.3">
      <c r="B241" s="179" t="s">
        <v>823</v>
      </c>
      <c r="C241" s="180" t="s">
        <v>824</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ref="F241" si="640">D241+E241</f>
        <v>0</v>
      </c>
      <c r="G241" s="181"/>
      <c r="H241" s="181">
        <f t="shared" ref="H241" si="641">F241-G241</f>
        <v>0</v>
      </c>
      <c r="I241" s="181"/>
      <c r="J241" s="181">
        <f t="shared" ref="J241" si="642">F241-I241</f>
        <v>0</v>
      </c>
      <c r="K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1">
        <f t="shared" ref="AC241" si="643">Z241+AA241+AB241</f>
        <v>0</v>
      </c>
      <c r="AD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1">
        <f t="shared" ref="AG241" si="644">AD241+AE241+AF241</f>
        <v>0</v>
      </c>
      <c r="AH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1">
        <f t="shared" ref="AK241" si="645">AH241+AI241+AJ241</f>
        <v>0</v>
      </c>
      <c r="AL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1">
        <f t="shared" ref="AO241" si="646">AL241+AM241+AN241</f>
        <v>0</v>
      </c>
      <c r="AP241" s="181">
        <f t="shared" ref="AP241" si="647">AC241+AG241+AK241+AO241</f>
        <v>0</v>
      </c>
    </row>
    <row r="242" spans="2:42" ht="14.45" x14ac:dyDescent="0.3">
      <c r="B242" s="179" t="s">
        <v>825</v>
      </c>
      <c r="C242" s="180" t="s">
        <v>826</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ref="F242" si="648">D242+E242</f>
        <v>0</v>
      </c>
      <c r="G242" s="181"/>
      <c r="H242" s="181">
        <f t="shared" ref="H242" si="649">F242-G242</f>
        <v>0</v>
      </c>
      <c r="I242" s="181"/>
      <c r="J242" s="181">
        <f t="shared" ref="J242" si="650">F242-I242</f>
        <v>0</v>
      </c>
      <c r="K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1">
        <f t="shared" ref="AC242" si="651">Z242+AA242+AB242</f>
        <v>0</v>
      </c>
      <c r="AD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1">
        <f t="shared" ref="AG242" si="652">AD242+AE242+AF242</f>
        <v>0</v>
      </c>
      <c r="AH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1">
        <f t="shared" ref="AK242" si="653">AH242+AI242+AJ242</f>
        <v>0</v>
      </c>
      <c r="AL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1">
        <f t="shared" ref="AO242" si="654">AL242+AM242+AN242</f>
        <v>0</v>
      </c>
      <c r="AP242" s="181">
        <f t="shared" ref="AP242" si="655">AC242+AG242+AK242+AO242</f>
        <v>0</v>
      </c>
    </row>
    <row r="243" spans="2:42" ht="14.45" x14ac:dyDescent="0.3">
      <c r="B243" s="188" t="s">
        <v>324</v>
      </c>
      <c r="C243" s="189" t="s">
        <v>200</v>
      </c>
      <c r="D243" s="190">
        <f>SUM(D244:D259)</f>
        <v>7785</v>
      </c>
      <c r="E243" s="190">
        <f>SUM(E244:E259)</f>
        <v>1009360</v>
      </c>
      <c r="F243" s="190">
        <f t="shared" si="592"/>
        <v>1017145</v>
      </c>
      <c r="G243" s="190">
        <f>SUM(G244:G259)</f>
        <v>0</v>
      </c>
      <c r="H243" s="190">
        <f t="shared" si="593"/>
        <v>1017145</v>
      </c>
      <c r="I243" s="190">
        <f>SUM(I244:I259)</f>
        <v>0</v>
      </c>
      <c r="J243" s="190">
        <f t="shared" si="594"/>
        <v>1017145</v>
      </c>
      <c r="K243" s="190">
        <f t="shared" ref="K243:AB243" si="656">SUM(K244:K259)</f>
        <v>1000000</v>
      </c>
      <c r="L243" s="190">
        <f t="shared" si="656"/>
        <v>1340</v>
      </c>
      <c r="M243" s="190">
        <f t="shared" si="656"/>
        <v>4510</v>
      </c>
      <c r="N243" s="190">
        <f t="shared" si="656"/>
        <v>4340</v>
      </c>
      <c r="O243" s="190">
        <f t="shared" si="656"/>
        <v>2170</v>
      </c>
      <c r="P243" s="190">
        <f t="shared" ref="P243:Q243" si="657">SUM(P244:P259)</f>
        <v>0</v>
      </c>
      <c r="Q243" s="190">
        <f t="shared" si="657"/>
        <v>4020</v>
      </c>
      <c r="R243" s="190">
        <f t="shared" si="656"/>
        <v>170</v>
      </c>
      <c r="S243" s="190">
        <f t="shared" si="656"/>
        <v>85</v>
      </c>
      <c r="T243" s="190">
        <f t="shared" ref="T243" si="658">SUM(T244:T259)</f>
        <v>0</v>
      </c>
      <c r="U243" s="190">
        <f t="shared" si="656"/>
        <v>0</v>
      </c>
      <c r="V243" s="190">
        <f t="shared" si="656"/>
        <v>170</v>
      </c>
      <c r="W243" s="190">
        <f t="shared" ref="W243" si="659">SUM(W244:W259)</f>
        <v>170</v>
      </c>
      <c r="X243" s="190">
        <f t="shared" si="656"/>
        <v>170</v>
      </c>
      <c r="Y243" s="190">
        <f t="shared" si="656"/>
        <v>0</v>
      </c>
      <c r="Z243" s="190">
        <f t="shared" si="656"/>
        <v>0</v>
      </c>
      <c r="AA243" s="190">
        <f t="shared" si="656"/>
        <v>1000425</v>
      </c>
      <c r="AB243" s="190">
        <f t="shared" si="656"/>
        <v>5020</v>
      </c>
      <c r="AC243" s="190">
        <f t="shared" si="597"/>
        <v>1005445</v>
      </c>
      <c r="AD243" s="190">
        <f>SUM(AD244:AD259)</f>
        <v>1670</v>
      </c>
      <c r="AE243" s="190">
        <f>SUM(AE244:AE259)</f>
        <v>0</v>
      </c>
      <c r="AF243" s="190">
        <f>SUM(AF244:AF259)</f>
        <v>9690</v>
      </c>
      <c r="AG243" s="190">
        <f t="shared" si="598"/>
        <v>11360</v>
      </c>
      <c r="AH243" s="190">
        <f>SUM(AH244:AH259)</f>
        <v>0</v>
      </c>
      <c r="AI243" s="190">
        <f>SUM(AI244:AI259)</f>
        <v>0</v>
      </c>
      <c r="AJ243" s="190">
        <f>SUM(AJ244:AJ259)</f>
        <v>170</v>
      </c>
      <c r="AK243" s="190">
        <f t="shared" si="599"/>
        <v>170</v>
      </c>
      <c r="AL243" s="190">
        <f>SUM(AL244:AL259)</f>
        <v>0</v>
      </c>
      <c r="AM243" s="190">
        <f>SUM(AM244:AM259)</f>
        <v>170</v>
      </c>
      <c r="AN243" s="190">
        <f>SUM(AN244:AN259)</f>
        <v>0</v>
      </c>
      <c r="AO243" s="190">
        <f t="shared" si="600"/>
        <v>170</v>
      </c>
      <c r="AP243" s="190">
        <f t="shared" si="601"/>
        <v>1017145</v>
      </c>
    </row>
    <row r="244" spans="2:42" ht="14.45" x14ac:dyDescent="0.3">
      <c r="B244" s="179" t="s">
        <v>827</v>
      </c>
      <c r="C244" s="180" t="s">
        <v>828</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1">
        <f t="shared" si="592"/>
        <v>0</v>
      </c>
      <c r="G244" s="181"/>
      <c r="H244" s="181">
        <f t="shared" si="593"/>
        <v>0</v>
      </c>
      <c r="I244" s="181"/>
      <c r="J244" s="181">
        <f t="shared" si="594"/>
        <v>0</v>
      </c>
      <c r="K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1">
        <f t="shared" si="597"/>
        <v>0</v>
      </c>
      <c r="AD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1">
        <f t="shared" si="598"/>
        <v>0</v>
      </c>
      <c r="AH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1">
        <f t="shared" si="599"/>
        <v>0</v>
      </c>
      <c r="AL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1">
        <f t="shared" si="600"/>
        <v>0</v>
      </c>
      <c r="AP244" s="181">
        <f t="shared" si="601"/>
        <v>0</v>
      </c>
    </row>
    <row r="245" spans="2:42" ht="14.45" x14ac:dyDescent="0.3">
      <c r="B245" s="179" t="s">
        <v>829</v>
      </c>
      <c r="C245" s="180" t="s">
        <v>830</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660">D245+E245</f>
        <v>0</v>
      </c>
      <c r="G245" s="181"/>
      <c r="H245" s="181">
        <f t="shared" ref="H245:H253" si="661">F245-G245</f>
        <v>0</v>
      </c>
      <c r="I245" s="181"/>
      <c r="J245" s="181">
        <f t="shared" ref="J245:J253" si="662">F245-I245</f>
        <v>0</v>
      </c>
      <c r="K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1">
        <f t="shared" ref="AC245:AC253" si="663">Z245+AA245+AB245</f>
        <v>0</v>
      </c>
      <c r="AD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1">
        <f t="shared" ref="AG245:AG253" si="664">AD245+AE245+AF245</f>
        <v>0</v>
      </c>
      <c r="AH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1">
        <f t="shared" ref="AK245:AK253" si="665">AH245+AI245+AJ245</f>
        <v>0</v>
      </c>
      <c r="AL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1">
        <f t="shared" ref="AO245:AO253" si="666">AL245+AM245+AN245</f>
        <v>0</v>
      </c>
      <c r="AP245" s="181">
        <f t="shared" ref="AP245:AP253" si="667">AC245+AG245+AK245+AO245</f>
        <v>0</v>
      </c>
    </row>
    <row r="246" spans="2:42" ht="14.45" x14ac:dyDescent="0.3">
      <c r="B246" s="179" t="s">
        <v>831</v>
      </c>
      <c r="C246" s="180" t="s">
        <v>832</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1">
        <f t="shared" si="660"/>
        <v>0</v>
      </c>
      <c r="G246" s="181"/>
      <c r="H246" s="181">
        <f t="shared" si="661"/>
        <v>0</v>
      </c>
      <c r="I246" s="181"/>
      <c r="J246" s="181">
        <f t="shared" si="662"/>
        <v>0</v>
      </c>
      <c r="K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1">
        <f t="shared" si="663"/>
        <v>0</v>
      </c>
      <c r="AD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1">
        <f t="shared" si="664"/>
        <v>0</v>
      </c>
      <c r="AH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1">
        <f t="shared" si="665"/>
        <v>0</v>
      </c>
      <c r="AL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1">
        <f t="shared" si="666"/>
        <v>0</v>
      </c>
      <c r="AP246" s="181">
        <f t="shared" si="667"/>
        <v>0</v>
      </c>
    </row>
    <row r="247" spans="2:42" ht="14.45" x14ac:dyDescent="0.3">
      <c r="B247" s="179" t="s">
        <v>325</v>
      </c>
      <c r="C247" s="180" t="s">
        <v>201</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1">
        <f t="shared" si="660"/>
        <v>0</v>
      </c>
      <c r="G247" s="181"/>
      <c r="H247" s="181">
        <f t="shared" si="661"/>
        <v>0</v>
      </c>
      <c r="I247" s="181"/>
      <c r="J247" s="181">
        <f t="shared" si="662"/>
        <v>0</v>
      </c>
      <c r="K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1">
        <f t="shared" si="663"/>
        <v>0</v>
      </c>
      <c r="AD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1">
        <f t="shared" si="664"/>
        <v>0</v>
      </c>
      <c r="AH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1">
        <f t="shared" si="665"/>
        <v>0</v>
      </c>
      <c r="AL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1">
        <f t="shared" si="666"/>
        <v>0</v>
      </c>
      <c r="AP247" s="181">
        <f t="shared" si="667"/>
        <v>0</v>
      </c>
    </row>
    <row r="248" spans="2:42" ht="14.45" x14ac:dyDescent="0.3">
      <c r="B248" s="179" t="s">
        <v>833</v>
      </c>
      <c r="C248" s="180" t="s">
        <v>834</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7785</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9360</v>
      </c>
      <c r="F248" s="181">
        <f t="shared" si="660"/>
        <v>17145</v>
      </c>
      <c r="G248" s="181"/>
      <c r="H248" s="181">
        <f t="shared" si="661"/>
        <v>17145</v>
      </c>
      <c r="I248" s="181"/>
      <c r="J248" s="181">
        <f t="shared" si="662"/>
        <v>17145</v>
      </c>
      <c r="K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1340</v>
      </c>
      <c r="M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4510</v>
      </c>
      <c r="N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4340</v>
      </c>
      <c r="O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2170</v>
      </c>
      <c r="P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4020</v>
      </c>
      <c r="R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S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v>
      </c>
      <c r="T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W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X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Y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425</v>
      </c>
      <c r="AB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5020</v>
      </c>
      <c r="AC248" s="181">
        <f t="shared" si="663"/>
        <v>5445</v>
      </c>
      <c r="AD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1670</v>
      </c>
      <c r="AE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9690</v>
      </c>
      <c r="AG248" s="181">
        <f t="shared" si="664"/>
        <v>11360</v>
      </c>
      <c r="AH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v>
      </c>
      <c r="AK248" s="181">
        <f t="shared" si="665"/>
        <v>170</v>
      </c>
      <c r="AL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v>
      </c>
      <c r="AN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1">
        <f t="shared" si="666"/>
        <v>170</v>
      </c>
      <c r="AP248" s="181">
        <f t="shared" si="667"/>
        <v>17145</v>
      </c>
    </row>
    <row r="249" spans="2:42" ht="14.45" x14ac:dyDescent="0.3">
      <c r="B249" s="179" t="s">
        <v>835</v>
      </c>
      <c r="C249" s="180" t="s">
        <v>836</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660"/>
        <v>0</v>
      </c>
      <c r="G249" s="181"/>
      <c r="H249" s="181">
        <f t="shared" si="661"/>
        <v>0</v>
      </c>
      <c r="I249" s="181"/>
      <c r="J249" s="181">
        <f t="shared" si="662"/>
        <v>0</v>
      </c>
      <c r="K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1">
        <f t="shared" si="663"/>
        <v>0</v>
      </c>
      <c r="AD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1">
        <f t="shared" si="664"/>
        <v>0</v>
      </c>
      <c r="AH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1">
        <f t="shared" si="665"/>
        <v>0</v>
      </c>
      <c r="AL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1">
        <f t="shared" si="666"/>
        <v>0</v>
      </c>
      <c r="AP249" s="181">
        <f t="shared" si="667"/>
        <v>0</v>
      </c>
    </row>
    <row r="250" spans="2:42" ht="14.45" x14ac:dyDescent="0.3">
      <c r="B250" s="179" t="s">
        <v>326</v>
      </c>
      <c r="C250" s="180" t="s">
        <v>202</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1">
        <f t="shared" si="660"/>
        <v>0</v>
      </c>
      <c r="G250" s="181"/>
      <c r="H250" s="181">
        <f t="shared" si="661"/>
        <v>0</v>
      </c>
      <c r="I250" s="181"/>
      <c r="J250" s="181">
        <f t="shared" si="662"/>
        <v>0</v>
      </c>
      <c r="K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1">
        <f t="shared" si="663"/>
        <v>0</v>
      </c>
      <c r="AD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1">
        <f t="shared" si="664"/>
        <v>0</v>
      </c>
      <c r="AH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1">
        <f t="shared" si="665"/>
        <v>0</v>
      </c>
      <c r="AL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1">
        <f t="shared" si="666"/>
        <v>0</v>
      </c>
      <c r="AP250" s="181">
        <f t="shared" si="667"/>
        <v>0</v>
      </c>
    </row>
    <row r="251" spans="2:42" ht="14.45" x14ac:dyDescent="0.3">
      <c r="B251" s="179" t="s">
        <v>837</v>
      </c>
      <c r="C251" s="180" t="s">
        <v>838</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1">
        <f t="shared" si="660"/>
        <v>0</v>
      </c>
      <c r="G251" s="181"/>
      <c r="H251" s="181">
        <f t="shared" si="661"/>
        <v>0</v>
      </c>
      <c r="I251" s="181"/>
      <c r="J251" s="181">
        <f t="shared" si="662"/>
        <v>0</v>
      </c>
      <c r="K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1">
        <f t="shared" si="663"/>
        <v>0</v>
      </c>
      <c r="AD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1">
        <f t="shared" si="664"/>
        <v>0</v>
      </c>
      <c r="AH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1">
        <f t="shared" si="665"/>
        <v>0</v>
      </c>
      <c r="AL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1">
        <f t="shared" si="666"/>
        <v>0</v>
      </c>
      <c r="AP251" s="181">
        <f t="shared" si="667"/>
        <v>0</v>
      </c>
    </row>
    <row r="252" spans="2:42" ht="14.45" x14ac:dyDescent="0.3">
      <c r="B252" s="179" t="s">
        <v>839</v>
      </c>
      <c r="C252" s="180" t="s">
        <v>840</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v>
      </c>
      <c r="F252" s="181">
        <f t="shared" si="660"/>
        <v>1000000</v>
      </c>
      <c r="G252" s="181"/>
      <c r="H252" s="181">
        <f t="shared" si="661"/>
        <v>1000000</v>
      </c>
      <c r="I252" s="181"/>
      <c r="J252" s="181">
        <f t="shared" si="662"/>
        <v>1000000</v>
      </c>
      <c r="K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1000000</v>
      </c>
      <c r="L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1000000</v>
      </c>
      <c r="AB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1">
        <f t="shared" si="663"/>
        <v>1000000</v>
      </c>
      <c r="AD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1">
        <f t="shared" si="664"/>
        <v>0</v>
      </c>
      <c r="AH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1">
        <f t="shared" si="665"/>
        <v>0</v>
      </c>
      <c r="AL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1">
        <f t="shared" si="666"/>
        <v>0</v>
      </c>
      <c r="AP252" s="181">
        <f t="shared" si="667"/>
        <v>1000000</v>
      </c>
    </row>
    <row r="253" spans="2:42" x14ac:dyDescent="0.25">
      <c r="B253" s="179" t="s">
        <v>327</v>
      </c>
      <c r="C253" s="180" t="s">
        <v>203</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660"/>
        <v>0</v>
      </c>
      <c r="G253" s="181"/>
      <c r="H253" s="181">
        <f t="shared" si="661"/>
        <v>0</v>
      </c>
      <c r="I253" s="181"/>
      <c r="J253" s="181">
        <f t="shared" si="662"/>
        <v>0</v>
      </c>
      <c r="K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1">
        <f t="shared" si="663"/>
        <v>0</v>
      </c>
      <c r="AD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1">
        <f t="shared" si="664"/>
        <v>0</v>
      </c>
      <c r="AH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1">
        <f t="shared" si="665"/>
        <v>0</v>
      </c>
      <c r="AL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1">
        <f t="shared" si="666"/>
        <v>0</v>
      </c>
      <c r="AP253" s="181">
        <f t="shared" si="667"/>
        <v>0</v>
      </c>
    </row>
    <row r="254" spans="2:42" x14ac:dyDescent="0.25">
      <c r="B254" s="179" t="s">
        <v>841</v>
      </c>
      <c r="C254" s="180" t="s">
        <v>842</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si="592"/>
        <v>0</v>
      </c>
      <c r="G254" s="181"/>
      <c r="H254" s="181">
        <f t="shared" si="593"/>
        <v>0</v>
      </c>
      <c r="I254" s="181"/>
      <c r="J254" s="181">
        <f t="shared" si="594"/>
        <v>0</v>
      </c>
      <c r="K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1">
        <f t="shared" si="597"/>
        <v>0</v>
      </c>
      <c r="AD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1">
        <f t="shared" si="598"/>
        <v>0</v>
      </c>
      <c r="AH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1">
        <f t="shared" si="599"/>
        <v>0</v>
      </c>
      <c r="AL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1">
        <f t="shared" si="600"/>
        <v>0</v>
      </c>
      <c r="AP254" s="181">
        <f t="shared" si="601"/>
        <v>0</v>
      </c>
    </row>
    <row r="255" spans="2:42" ht="14.45" x14ac:dyDescent="0.3">
      <c r="B255" s="179" t="s">
        <v>843</v>
      </c>
      <c r="C255" s="180" t="s">
        <v>844</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592"/>
        <v>0</v>
      </c>
      <c r="G255" s="181"/>
      <c r="H255" s="181">
        <f t="shared" si="593"/>
        <v>0</v>
      </c>
      <c r="I255" s="181"/>
      <c r="J255" s="181">
        <f t="shared" si="594"/>
        <v>0</v>
      </c>
      <c r="K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1">
        <f t="shared" si="597"/>
        <v>0</v>
      </c>
      <c r="AD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1">
        <f t="shared" si="598"/>
        <v>0</v>
      </c>
      <c r="AH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1">
        <f t="shared" si="599"/>
        <v>0</v>
      </c>
      <c r="AL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1">
        <f t="shared" si="600"/>
        <v>0</v>
      </c>
      <c r="AP255" s="181">
        <f t="shared" si="601"/>
        <v>0</v>
      </c>
    </row>
    <row r="256" spans="2:42" ht="14.45" x14ac:dyDescent="0.3">
      <c r="B256" s="179" t="s">
        <v>845</v>
      </c>
      <c r="C256" s="180" t="s">
        <v>846</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592"/>
        <v>0</v>
      </c>
      <c r="G256" s="181"/>
      <c r="H256" s="181">
        <f t="shared" si="593"/>
        <v>0</v>
      </c>
      <c r="I256" s="181"/>
      <c r="J256" s="181">
        <f t="shared" si="594"/>
        <v>0</v>
      </c>
      <c r="K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1">
        <f t="shared" si="597"/>
        <v>0</v>
      </c>
      <c r="AD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1">
        <f t="shared" si="598"/>
        <v>0</v>
      </c>
      <c r="AH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1">
        <f t="shared" si="599"/>
        <v>0</v>
      </c>
      <c r="AL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1">
        <f t="shared" si="600"/>
        <v>0</v>
      </c>
      <c r="AP256" s="181">
        <f t="shared" si="601"/>
        <v>0</v>
      </c>
    </row>
    <row r="257" spans="2:42" x14ac:dyDescent="0.25">
      <c r="B257" s="179" t="s">
        <v>847</v>
      </c>
      <c r="C257" s="180" t="s">
        <v>848</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ref="F257:F259" si="668">D257+E257</f>
        <v>0</v>
      </c>
      <c r="G257" s="181"/>
      <c r="H257" s="181">
        <f t="shared" ref="H257:H259" si="669">F257-G257</f>
        <v>0</v>
      </c>
      <c r="I257" s="181"/>
      <c r="J257" s="181">
        <f t="shared" ref="J257:J259" si="670">F257-I257</f>
        <v>0</v>
      </c>
      <c r="K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1">
        <f t="shared" ref="AC257:AC259" si="671">Z257+AA257+AB257</f>
        <v>0</v>
      </c>
      <c r="AD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1">
        <f t="shared" ref="AG257:AG259" si="672">AD257+AE257+AF257</f>
        <v>0</v>
      </c>
      <c r="AH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1">
        <f t="shared" ref="AK257:AK259" si="673">AH257+AI257+AJ257</f>
        <v>0</v>
      </c>
      <c r="AL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1">
        <f t="shared" ref="AO257:AO259" si="674">AL257+AM257+AN257</f>
        <v>0</v>
      </c>
      <c r="AP257" s="181">
        <f t="shared" ref="AP257:AP259" si="675">AC257+AG257+AK257+AO257</f>
        <v>0</v>
      </c>
    </row>
    <row r="258" spans="2:42" ht="14.45" x14ac:dyDescent="0.3">
      <c r="B258" s="179" t="s">
        <v>328</v>
      </c>
      <c r="C258" s="180" t="s">
        <v>204</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668"/>
        <v>0</v>
      </c>
      <c r="G258" s="181"/>
      <c r="H258" s="181">
        <f t="shared" si="669"/>
        <v>0</v>
      </c>
      <c r="I258" s="181"/>
      <c r="J258" s="181">
        <f t="shared" si="670"/>
        <v>0</v>
      </c>
      <c r="K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1">
        <f t="shared" si="671"/>
        <v>0</v>
      </c>
      <c r="AD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1">
        <f t="shared" si="672"/>
        <v>0</v>
      </c>
      <c r="AH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1">
        <f t="shared" si="673"/>
        <v>0</v>
      </c>
      <c r="AL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1">
        <f t="shared" si="674"/>
        <v>0</v>
      </c>
      <c r="AP258" s="181">
        <f t="shared" si="675"/>
        <v>0</v>
      </c>
    </row>
    <row r="259" spans="2:42" ht="14.45" x14ac:dyDescent="0.3">
      <c r="B259" s="179" t="s">
        <v>849</v>
      </c>
      <c r="C259" s="180" t="s">
        <v>850</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668"/>
        <v>0</v>
      </c>
      <c r="G259" s="181"/>
      <c r="H259" s="181">
        <f t="shared" si="669"/>
        <v>0</v>
      </c>
      <c r="I259" s="181"/>
      <c r="J259" s="181">
        <f t="shared" si="670"/>
        <v>0</v>
      </c>
      <c r="K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1">
        <f t="shared" si="671"/>
        <v>0</v>
      </c>
      <c r="AD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1">
        <f t="shared" si="672"/>
        <v>0</v>
      </c>
      <c r="AH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1">
        <f t="shared" si="673"/>
        <v>0</v>
      </c>
      <c r="AL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1">
        <f t="shared" si="674"/>
        <v>0</v>
      </c>
      <c r="AP259" s="181">
        <f t="shared" si="675"/>
        <v>0</v>
      </c>
    </row>
    <row r="260" spans="2:42" ht="14.45" x14ac:dyDescent="0.3">
      <c r="B260" s="188" t="s">
        <v>329</v>
      </c>
      <c r="C260" s="189" t="s">
        <v>205</v>
      </c>
      <c r="D260" s="190">
        <f>SUM(D261:D266)</f>
        <v>0</v>
      </c>
      <c r="E260" s="190">
        <f>SUM(E261:E266)</f>
        <v>0</v>
      </c>
      <c r="F260" s="190">
        <f t="shared" si="592"/>
        <v>0</v>
      </c>
      <c r="G260" s="190">
        <f>SUM(G261:G266)</f>
        <v>0</v>
      </c>
      <c r="H260" s="190">
        <f t="shared" si="593"/>
        <v>0</v>
      </c>
      <c r="I260" s="190">
        <f>SUM(I261:I266)</f>
        <v>0</v>
      </c>
      <c r="J260" s="190">
        <f t="shared" si="594"/>
        <v>0</v>
      </c>
      <c r="K260" s="190">
        <f t="shared" ref="K260:AB260" si="676">SUM(K261:K266)</f>
        <v>0</v>
      </c>
      <c r="L260" s="190">
        <f t="shared" si="676"/>
        <v>0</v>
      </c>
      <c r="M260" s="190">
        <f t="shared" si="676"/>
        <v>0</v>
      </c>
      <c r="N260" s="190">
        <f t="shared" si="676"/>
        <v>0</v>
      </c>
      <c r="O260" s="190">
        <f t="shared" si="676"/>
        <v>0</v>
      </c>
      <c r="P260" s="190">
        <f t="shared" ref="P260:Q260" si="677">SUM(P261:P266)</f>
        <v>0</v>
      </c>
      <c r="Q260" s="190">
        <f t="shared" si="677"/>
        <v>0</v>
      </c>
      <c r="R260" s="190">
        <f t="shared" si="676"/>
        <v>0</v>
      </c>
      <c r="S260" s="190">
        <f t="shared" si="676"/>
        <v>0</v>
      </c>
      <c r="T260" s="190">
        <f t="shared" ref="T260" si="678">SUM(T261:T266)</f>
        <v>0</v>
      </c>
      <c r="U260" s="190">
        <f t="shared" si="676"/>
        <v>0</v>
      </c>
      <c r="V260" s="190">
        <f t="shared" si="676"/>
        <v>0</v>
      </c>
      <c r="W260" s="190">
        <f t="shared" ref="W260" si="679">SUM(W261:W266)</f>
        <v>0</v>
      </c>
      <c r="X260" s="190">
        <f t="shared" si="676"/>
        <v>0</v>
      </c>
      <c r="Y260" s="190">
        <f t="shared" si="676"/>
        <v>0</v>
      </c>
      <c r="Z260" s="190">
        <f t="shared" si="676"/>
        <v>0</v>
      </c>
      <c r="AA260" s="190">
        <f t="shared" si="676"/>
        <v>0</v>
      </c>
      <c r="AB260" s="190">
        <f t="shared" si="676"/>
        <v>0</v>
      </c>
      <c r="AC260" s="190">
        <f t="shared" si="597"/>
        <v>0</v>
      </c>
      <c r="AD260" s="190">
        <f>SUM(AD261:AD266)</f>
        <v>0</v>
      </c>
      <c r="AE260" s="190">
        <f>SUM(AE261:AE266)</f>
        <v>0</v>
      </c>
      <c r="AF260" s="190">
        <f>SUM(AF261:AF266)</f>
        <v>0</v>
      </c>
      <c r="AG260" s="190">
        <f t="shared" si="598"/>
        <v>0</v>
      </c>
      <c r="AH260" s="190">
        <f>SUM(AH261:AH266)</f>
        <v>0</v>
      </c>
      <c r="AI260" s="190">
        <f>SUM(AI261:AI266)</f>
        <v>0</v>
      </c>
      <c r="AJ260" s="190">
        <f>SUM(AJ261:AJ266)</f>
        <v>0</v>
      </c>
      <c r="AK260" s="190">
        <f t="shared" si="599"/>
        <v>0</v>
      </c>
      <c r="AL260" s="190">
        <f>SUM(AL261:AL266)</f>
        <v>0</v>
      </c>
      <c r="AM260" s="190">
        <f>SUM(AM261:AM266)</f>
        <v>0</v>
      </c>
      <c r="AN260" s="190">
        <f>SUM(AN261:AN266)</f>
        <v>0</v>
      </c>
      <c r="AO260" s="190">
        <f t="shared" si="600"/>
        <v>0</v>
      </c>
      <c r="AP260" s="190">
        <f t="shared" si="601"/>
        <v>0</v>
      </c>
    </row>
    <row r="261" spans="2:42" ht="14.45" x14ac:dyDescent="0.3">
      <c r="B261" s="179" t="s">
        <v>857</v>
      </c>
      <c r="C261" s="180" t="s">
        <v>858</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592"/>
        <v>0</v>
      </c>
      <c r="G261" s="181"/>
      <c r="H261" s="181">
        <f t="shared" si="593"/>
        <v>0</v>
      </c>
      <c r="I261" s="181"/>
      <c r="J261" s="181">
        <f t="shared" si="594"/>
        <v>0</v>
      </c>
      <c r="K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1">
        <f t="shared" si="597"/>
        <v>0</v>
      </c>
      <c r="AD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1">
        <f t="shared" si="598"/>
        <v>0</v>
      </c>
      <c r="AH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1">
        <f t="shared" si="599"/>
        <v>0</v>
      </c>
      <c r="AL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1">
        <f t="shared" si="600"/>
        <v>0</v>
      </c>
      <c r="AP261" s="181">
        <f t="shared" si="601"/>
        <v>0</v>
      </c>
    </row>
    <row r="262" spans="2:42" ht="14.45" x14ac:dyDescent="0.3">
      <c r="B262" s="179" t="s">
        <v>859</v>
      </c>
      <c r="C262" s="180" t="s">
        <v>860</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592"/>
        <v>0</v>
      </c>
      <c r="G262" s="181"/>
      <c r="H262" s="181">
        <f t="shared" si="593"/>
        <v>0</v>
      </c>
      <c r="I262" s="181"/>
      <c r="J262" s="181">
        <f t="shared" si="594"/>
        <v>0</v>
      </c>
      <c r="K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1">
        <f t="shared" si="597"/>
        <v>0</v>
      </c>
      <c r="AD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1">
        <f t="shared" si="598"/>
        <v>0</v>
      </c>
      <c r="AH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1">
        <f t="shared" si="599"/>
        <v>0</v>
      </c>
      <c r="AL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1">
        <f t="shared" si="600"/>
        <v>0</v>
      </c>
      <c r="AP262" s="181">
        <f t="shared" si="601"/>
        <v>0</v>
      </c>
    </row>
    <row r="263" spans="2:42" ht="14.45" x14ac:dyDescent="0.3">
      <c r="B263" s="179" t="s">
        <v>330</v>
      </c>
      <c r="C263" s="180" t="s">
        <v>206</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592"/>
        <v>0</v>
      </c>
      <c r="G263" s="181"/>
      <c r="H263" s="181">
        <f t="shared" si="593"/>
        <v>0</v>
      </c>
      <c r="I263" s="181"/>
      <c r="J263" s="181">
        <f t="shared" si="594"/>
        <v>0</v>
      </c>
      <c r="K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1">
        <f t="shared" si="597"/>
        <v>0</v>
      </c>
      <c r="AD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1">
        <f t="shared" si="598"/>
        <v>0</v>
      </c>
      <c r="AH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1">
        <f t="shared" si="599"/>
        <v>0</v>
      </c>
      <c r="AL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1">
        <f t="shared" si="600"/>
        <v>0</v>
      </c>
      <c r="AP263" s="181">
        <f t="shared" si="601"/>
        <v>0</v>
      </c>
    </row>
    <row r="264" spans="2:42" ht="14.45" x14ac:dyDescent="0.3">
      <c r="B264" s="179" t="s">
        <v>861</v>
      </c>
      <c r="C264" s="180" t="s">
        <v>862</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ref="F264:F266" si="680">D264+E264</f>
        <v>0</v>
      </c>
      <c r="G264" s="181"/>
      <c r="H264" s="181">
        <f t="shared" ref="H264:H266" si="681">F264-G264</f>
        <v>0</v>
      </c>
      <c r="I264" s="181"/>
      <c r="J264" s="181">
        <f t="shared" ref="J264:J266" si="682">F264-I264</f>
        <v>0</v>
      </c>
      <c r="K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1">
        <f t="shared" ref="AC264:AC266" si="683">Z264+AA264+AB264</f>
        <v>0</v>
      </c>
      <c r="AD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1">
        <f t="shared" ref="AG264:AG266" si="684">AD264+AE264+AF264</f>
        <v>0</v>
      </c>
      <c r="AH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1">
        <f t="shared" ref="AK264:AK266" si="685">AH264+AI264+AJ264</f>
        <v>0</v>
      </c>
      <c r="AL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1">
        <f t="shared" ref="AO264:AO266" si="686">AL264+AM264+AN264</f>
        <v>0</v>
      </c>
      <c r="AP264" s="181">
        <f t="shared" ref="AP264:AP266" si="687">AC264+AG264+AK264+AO264</f>
        <v>0</v>
      </c>
    </row>
    <row r="265" spans="2:42" ht="14.45" x14ac:dyDescent="0.3">
      <c r="B265" s="179" t="s">
        <v>863</v>
      </c>
      <c r="C265" s="180" t="s">
        <v>864</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680"/>
        <v>0</v>
      </c>
      <c r="G265" s="181"/>
      <c r="H265" s="181">
        <f t="shared" si="681"/>
        <v>0</v>
      </c>
      <c r="I265" s="181"/>
      <c r="J265" s="181">
        <f t="shared" si="682"/>
        <v>0</v>
      </c>
      <c r="K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1">
        <f t="shared" si="683"/>
        <v>0</v>
      </c>
      <c r="AD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1">
        <f t="shared" si="684"/>
        <v>0</v>
      </c>
      <c r="AH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1">
        <f t="shared" si="685"/>
        <v>0</v>
      </c>
      <c r="AL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1">
        <f t="shared" si="686"/>
        <v>0</v>
      </c>
      <c r="AP265" s="181">
        <f t="shared" si="687"/>
        <v>0</v>
      </c>
    </row>
    <row r="266" spans="2:42" ht="14.45" x14ac:dyDescent="0.3">
      <c r="B266" s="179" t="s">
        <v>865</v>
      </c>
      <c r="C266" s="180" t="s">
        <v>866</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680"/>
        <v>0</v>
      </c>
      <c r="G266" s="181"/>
      <c r="H266" s="181">
        <f t="shared" si="681"/>
        <v>0</v>
      </c>
      <c r="I266" s="181"/>
      <c r="J266" s="181">
        <f t="shared" si="682"/>
        <v>0</v>
      </c>
      <c r="K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1">
        <f t="shared" si="683"/>
        <v>0</v>
      </c>
      <c r="AD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1">
        <f t="shared" si="684"/>
        <v>0</v>
      </c>
      <c r="AH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1">
        <f t="shared" si="685"/>
        <v>0</v>
      </c>
      <c r="AL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1">
        <f t="shared" si="686"/>
        <v>0</v>
      </c>
      <c r="AP266" s="181">
        <f t="shared" si="687"/>
        <v>0</v>
      </c>
    </row>
    <row r="267" spans="2:42" ht="14.45" x14ac:dyDescent="0.3">
      <c r="B267" s="188" t="s">
        <v>331</v>
      </c>
      <c r="C267" s="189" t="s">
        <v>207</v>
      </c>
      <c r="D267" s="190">
        <f>SUM(D268:D311)</f>
        <v>0</v>
      </c>
      <c r="E267" s="190">
        <f>SUM(E268:E311)</f>
        <v>0</v>
      </c>
      <c r="F267" s="190">
        <f t="shared" si="592"/>
        <v>0</v>
      </c>
      <c r="G267" s="190">
        <f>SUM(G268:G311)</f>
        <v>0</v>
      </c>
      <c r="H267" s="190">
        <f t="shared" si="593"/>
        <v>0</v>
      </c>
      <c r="I267" s="190">
        <f>SUM(I268:I311)</f>
        <v>0</v>
      </c>
      <c r="J267" s="190">
        <f t="shared" si="594"/>
        <v>0</v>
      </c>
      <c r="K267" s="190">
        <f t="shared" ref="K267:AB267" si="688">SUM(K268:K311)</f>
        <v>0</v>
      </c>
      <c r="L267" s="190">
        <f t="shared" si="688"/>
        <v>0</v>
      </c>
      <c r="M267" s="190">
        <f t="shared" si="688"/>
        <v>0</v>
      </c>
      <c r="N267" s="190">
        <f t="shared" si="688"/>
        <v>0</v>
      </c>
      <c r="O267" s="190">
        <f t="shared" si="688"/>
        <v>0</v>
      </c>
      <c r="P267" s="190">
        <f t="shared" ref="P267:Q267" si="689">SUM(P268:P311)</f>
        <v>0</v>
      </c>
      <c r="Q267" s="190">
        <f t="shared" si="689"/>
        <v>0</v>
      </c>
      <c r="R267" s="190">
        <f t="shared" si="688"/>
        <v>0</v>
      </c>
      <c r="S267" s="190">
        <f t="shared" si="688"/>
        <v>0</v>
      </c>
      <c r="T267" s="190">
        <f t="shared" ref="T267" si="690">SUM(T268:T311)</f>
        <v>0</v>
      </c>
      <c r="U267" s="190">
        <f t="shared" si="688"/>
        <v>0</v>
      </c>
      <c r="V267" s="190">
        <f t="shared" si="688"/>
        <v>0</v>
      </c>
      <c r="W267" s="190">
        <f t="shared" ref="W267" si="691">SUM(W268:W311)</f>
        <v>0</v>
      </c>
      <c r="X267" s="190">
        <f t="shared" si="688"/>
        <v>0</v>
      </c>
      <c r="Y267" s="190">
        <f t="shared" si="688"/>
        <v>0</v>
      </c>
      <c r="Z267" s="190">
        <f t="shared" si="688"/>
        <v>0</v>
      </c>
      <c r="AA267" s="190">
        <f t="shared" si="688"/>
        <v>0</v>
      </c>
      <c r="AB267" s="190">
        <f t="shared" si="688"/>
        <v>0</v>
      </c>
      <c r="AC267" s="190">
        <f t="shared" si="597"/>
        <v>0</v>
      </c>
      <c r="AD267" s="190">
        <f>SUM(AD268:AD311)</f>
        <v>0</v>
      </c>
      <c r="AE267" s="190">
        <f>SUM(AE268:AE311)</f>
        <v>0</v>
      </c>
      <c r="AF267" s="190">
        <f>SUM(AF268:AF311)</f>
        <v>0</v>
      </c>
      <c r="AG267" s="190">
        <f t="shared" si="598"/>
        <v>0</v>
      </c>
      <c r="AH267" s="190">
        <f>SUM(AH268:AH311)</f>
        <v>0</v>
      </c>
      <c r="AI267" s="190">
        <f>SUM(AI268:AI311)</f>
        <v>0</v>
      </c>
      <c r="AJ267" s="190">
        <f>SUM(AJ268:AJ311)</f>
        <v>0</v>
      </c>
      <c r="AK267" s="190">
        <f t="shared" si="599"/>
        <v>0</v>
      </c>
      <c r="AL267" s="190">
        <f>SUM(AL268:AL311)</f>
        <v>0</v>
      </c>
      <c r="AM267" s="190">
        <f>SUM(AM268:AM311)</f>
        <v>0</v>
      </c>
      <c r="AN267" s="190">
        <f>SUM(AN268:AN311)</f>
        <v>0</v>
      </c>
      <c r="AO267" s="190">
        <f t="shared" si="600"/>
        <v>0</v>
      </c>
      <c r="AP267" s="190">
        <f t="shared" si="601"/>
        <v>0</v>
      </c>
    </row>
    <row r="268" spans="2:42" ht="14.45" x14ac:dyDescent="0.3">
      <c r="B268" s="179" t="s">
        <v>867</v>
      </c>
      <c r="C268" s="180" t="s">
        <v>868</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592"/>
        <v>0</v>
      </c>
      <c r="G268" s="181"/>
      <c r="H268" s="181">
        <f t="shared" si="593"/>
        <v>0</v>
      </c>
      <c r="I268" s="181"/>
      <c r="J268" s="181">
        <f t="shared" si="594"/>
        <v>0</v>
      </c>
      <c r="K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1">
        <f t="shared" si="597"/>
        <v>0</v>
      </c>
      <c r="AD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1">
        <f t="shared" si="598"/>
        <v>0</v>
      </c>
      <c r="AH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1">
        <f t="shared" si="599"/>
        <v>0</v>
      </c>
      <c r="AL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1">
        <f t="shared" si="600"/>
        <v>0</v>
      </c>
      <c r="AP268" s="181">
        <f t="shared" si="601"/>
        <v>0</v>
      </c>
    </row>
    <row r="269" spans="2:42" ht="14.45" x14ac:dyDescent="0.3">
      <c r="B269" s="179" t="s">
        <v>332</v>
      </c>
      <c r="C269" s="180" t="s">
        <v>869</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692">D269+E269</f>
        <v>0</v>
      </c>
      <c r="G269" s="181"/>
      <c r="H269" s="181">
        <f t="shared" ref="H269:H300" si="693">F269-G269</f>
        <v>0</v>
      </c>
      <c r="I269" s="181"/>
      <c r="J269" s="181">
        <f t="shared" ref="J269:J300" si="694">F269-I269</f>
        <v>0</v>
      </c>
      <c r="K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1">
        <f t="shared" ref="AC269:AC300" si="695">Z269+AA269+AB269</f>
        <v>0</v>
      </c>
      <c r="AD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1">
        <f t="shared" ref="AG269:AG300" si="696">AD269+AE269+AF269</f>
        <v>0</v>
      </c>
      <c r="AH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1">
        <f t="shared" ref="AK269:AK300" si="697">AH269+AI269+AJ269</f>
        <v>0</v>
      </c>
      <c r="AL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1">
        <f t="shared" ref="AO269:AO300" si="698">AL269+AM269+AN269</f>
        <v>0</v>
      </c>
      <c r="AP269" s="181">
        <f t="shared" ref="AP269:AP300" si="699">AC269+AG269+AK269+AO269</f>
        <v>0</v>
      </c>
    </row>
    <row r="270" spans="2:42" ht="14.45" x14ac:dyDescent="0.3">
      <c r="B270" s="179" t="s">
        <v>870</v>
      </c>
      <c r="C270" s="180" t="s">
        <v>871</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692"/>
        <v>0</v>
      </c>
      <c r="G270" s="181"/>
      <c r="H270" s="181">
        <f t="shared" si="693"/>
        <v>0</v>
      </c>
      <c r="I270" s="181"/>
      <c r="J270" s="181">
        <f t="shared" si="694"/>
        <v>0</v>
      </c>
      <c r="K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1">
        <f t="shared" si="695"/>
        <v>0</v>
      </c>
      <c r="AD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1">
        <f t="shared" si="696"/>
        <v>0</v>
      </c>
      <c r="AH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1">
        <f t="shared" si="697"/>
        <v>0</v>
      </c>
      <c r="AL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1">
        <f t="shared" si="698"/>
        <v>0</v>
      </c>
      <c r="AP270" s="181">
        <f t="shared" si="699"/>
        <v>0</v>
      </c>
    </row>
    <row r="271" spans="2:42" ht="14.45" x14ac:dyDescent="0.3">
      <c r="B271" s="179" t="s">
        <v>872</v>
      </c>
      <c r="C271" s="180" t="s">
        <v>873</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692"/>
        <v>0</v>
      </c>
      <c r="G271" s="181"/>
      <c r="H271" s="181">
        <f t="shared" si="693"/>
        <v>0</v>
      </c>
      <c r="I271" s="181"/>
      <c r="J271" s="181">
        <f t="shared" si="694"/>
        <v>0</v>
      </c>
      <c r="K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1">
        <f t="shared" si="695"/>
        <v>0</v>
      </c>
      <c r="AD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1">
        <f t="shared" si="696"/>
        <v>0</v>
      </c>
      <c r="AH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1">
        <f t="shared" si="697"/>
        <v>0</v>
      </c>
      <c r="AL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1">
        <f t="shared" si="698"/>
        <v>0</v>
      </c>
      <c r="AP271" s="181">
        <f t="shared" si="699"/>
        <v>0</v>
      </c>
    </row>
    <row r="272" spans="2:42" ht="14.45" x14ac:dyDescent="0.3">
      <c r="B272" s="179" t="s">
        <v>874</v>
      </c>
      <c r="C272" s="180" t="s">
        <v>875</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692"/>
        <v>0</v>
      </c>
      <c r="G272" s="181"/>
      <c r="H272" s="181">
        <f t="shared" si="693"/>
        <v>0</v>
      </c>
      <c r="I272" s="181"/>
      <c r="J272" s="181">
        <f t="shared" si="694"/>
        <v>0</v>
      </c>
      <c r="K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1">
        <f t="shared" si="695"/>
        <v>0</v>
      </c>
      <c r="AD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1">
        <f t="shared" si="696"/>
        <v>0</v>
      </c>
      <c r="AH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1">
        <f t="shared" si="697"/>
        <v>0</v>
      </c>
      <c r="AL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1">
        <f t="shared" si="698"/>
        <v>0</v>
      </c>
      <c r="AP272" s="181">
        <f t="shared" si="699"/>
        <v>0</v>
      </c>
    </row>
    <row r="273" spans="2:42" ht="14.45" x14ac:dyDescent="0.3">
      <c r="B273" s="179" t="s">
        <v>876</v>
      </c>
      <c r="C273" s="180" t="s">
        <v>877</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692"/>
        <v>0</v>
      </c>
      <c r="G273" s="181"/>
      <c r="H273" s="181">
        <f t="shared" si="693"/>
        <v>0</v>
      </c>
      <c r="I273" s="181"/>
      <c r="J273" s="181">
        <f t="shared" si="694"/>
        <v>0</v>
      </c>
      <c r="K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1">
        <f t="shared" si="695"/>
        <v>0</v>
      </c>
      <c r="AD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1">
        <f t="shared" si="696"/>
        <v>0</v>
      </c>
      <c r="AH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1">
        <f t="shared" si="697"/>
        <v>0</v>
      </c>
      <c r="AL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1">
        <f t="shared" si="698"/>
        <v>0</v>
      </c>
      <c r="AP273" s="181">
        <f t="shared" si="699"/>
        <v>0</v>
      </c>
    </row>
    <row r="274" spans="2:42" ht="14.45" x14ac:dyDescent="0.3">
      <c r="B274" s="179" t="s">
        <v>878</v>
      </c>
      <c r="C274" s="180" t="s">
        <v>879</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692"/>
        <v>0</v>
      </c>
      <c r="G274" s="181"/>
      <c r="H274" s="181">
        <f t="shared" si="693"/>
        <v>0</v>
      </c>
      <c r="I274" s="181"/>
      <c r="J274" s="181">
        <f t="shared" si="694"/>
        <v>0</v>
      </c>
      <c r="K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1">
        <f t="shared" si="695"/>
        <v>0</v>
      </c>
      <c r="AD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1">
        <f t="shared" si="696"/>
        <v>0</v>
      </c>
      <c r="AH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1">
        <f t="shared" si="697"/>
        <v>0</v>
      </c>
      <c r="AL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1">
        <f t="shared" si="698"/>
        <v>0</v>
      </c>
      <c r="AP274" s="181">
        <f t="shared" si="699"/>
        <v>0</v>
      </c>
    </row>
    <row r="275" spans="2:42" ht="14.45" x14ac:dyDescent="0.3">
      <c r="B275" s="179" t="s">
        <v>880</v>
      </c>
      <c r="C275" s="180" t="s">
        <v>881</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692"/>
        <v>0</v>
      </c>
      <c r="G275" s="181"/>
      <c r="H275" s="181">
        <f t="shared" si="693"/>
        <v>0</v>
      </c>
      <c r="I275" s="181"/>
      <c r="J275" s="181">
        <f t="shared" si="694"/>
        <v>0</v>
      </c>
      <c r="K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1">
        <f t="shared" si="695"/>
        <v>0</v>
      </c>
      <c r="AD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1">
        <f t="shared" si="696"/>
        <v>0</v>
      </c>
      <c r="AH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1">
        <f t="shared" si="697"/>
        <v>0</v>
      </c>
      <c r="AL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1">
        <f t="shared" si="698"/>
        <v>0</v>
      </c>
      <c r="AP275" s="181">
        <f t="shared" si="699"/>
        <v>0</v>
      </c>
    </row>
    <row r="276" spans="2:42" ht="14.45" x14ac:dyDescent="0.3">
      <c r="B276" s="179" t="s">
        <v>333</v>
      </c>
      <c r="C276" s="180" t="s">
        <v>882</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692"/>
        <v>0</v>
      </c>
      <c r="G276" s="181"/>
      <c r="H276" s="181">
        <f t="shared" si="693"/>
        <v>0</v>
      </c>
      <c r="I276" s="181"/>
      <c r="J276" s="181">
        <f t="shared" si="694"/>
        <v>0</v>
      </c>
      <c r="K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1">
        <f t="shared" si="695"/>
        <v>0</v>
      </c>
      <c r="AD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1">
        <f t="shared" si="696"/>
        <v>0</v>
      </c>
      <c r="AH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1">
        <f t="shared" si="697"/>
        <v>0</v>
      </c>
      <c r="AL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1">
        <f t="shared" si="698"/>
        <v>0</v>
      </c>
      <c r="AP276" s="181">
        <f t="shared" si="699"/>
        <v>0</v>
      </c>
    </row>
    <row r="277" spans="2:42" ht="14.45" x14ac:dyDescent="0.3">
      <c r="B277" s="179" t="s">
        <v>883</v>
      </c>
      <c r="C277" s="180" t="s">
        <v>884</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1">
        <f t="shared" si="692"/>
        <v>0</v>
      </c>
      <c r="G277" s="181"/>
      <c r="H277" s="181">
        <f t="shared" si="693"/>
        <v>0</v>
      </c>
      <c r="I277" s="181"/>
      <c r="J277" s="181">
        <f t="shared" si="694"/>
        <v>0</v>
      </c>
      <c r="K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1">
        <f t="shared" si="695"/>
        <v>0</v>
      </c>
      <c r="AD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1">
        <f t="shared" si="696"/>
        <v>0</v>
      </c>
      <c r="AH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1">
        <f t="shared" si="697"/>
        <v>0</v>
      </c>
      <c r="AL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1">
        <f t="shared" si="698"/>
        <v>0</v>
      </c>
      <c r="AP277" s="181">
        <f t="shared" si="699"/>
        <v>0</v>
      </c>
    </row>
    <row r="278" spans="2:42" ht="14.45" x14ac:dyDescent="0.3">
      <c r="B278" s="179" t="s">
        <v>885</v>
      </c>
      <c r="C278" s="180" t="s">
        <v>886</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692"/>
        <v>0</v>
      </c>
      <c r="G278" s="181"/>
      <c r="H278" s="181">
        <f t="shared" si="693"/>
        <v>0</v>
      </c>
      <c r="I278" s="181"/>
      <c r="J278" s="181">
        <f t="shared" si="694"/>
        <v>0</v>
      </c>
      <c r="K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1">
        <f t="shared" si="695"/>
        <v>0</v>
      </c>
      <c r="AD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1">
        <f t="shared" si="696"/>
        <v>0</v>
      </c>
      <c r="AH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1">
        <f t="shared" si="697"/>
        <v>0</v>
      </c>
      <c r="AL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1">
        <f t="shared" si="698"/>
        <v>0</v>
      </c>
      <c r="AP278" s="181">
        <f t="shared" si="699"/>
        <v>0</v>
      </c>
    </row>
    <row r="279" spans="2:42" ht="14.45" x14ac:dyDescent="0.3">
      <c r="B279" s="179" t="s">
        <v>887</v>
      </c>
      <c r="C279" s="180" t="s">
        <v>888</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692"/>
        <v>0</v>
      </c>
      <c r="G279" s="181"/>
      <c r="H279" s="181">
        <f t="shared" si="693"/>
        <v>0</v>
      </c>
      <c r="I279" s="181"/>
      <c r="J279" s="181">
        <f t="shared" si="694"/>
        <v>0</v>
      </c>
      <c r="K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1">
        <f t="shared" si="695"/>
        <v>0</v>
      </c>
      <c r="AD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1">
        <f t="shared" si="696"/>
        <v>0</v>
      </c>
      <c r="AH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1">
        <f t="shared" si="697"/>
        <v>0</v>
      </c>
      <c r="AL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1">
        <f t="shared" si="698"/>
        <v>0</v>
      </c>
      <c r="AP279" s="181">
        <f t="shared" si="699"/>
        <v>0</v>
      </c>
    </row>
    <row r="280" spans="2:42" ht="14.45" x14ac:dyDescent="0.3">
      <c r="B280" s="179" t="s">
        <v>889</v>
      </c>
      <c r="C280" s="180" t="s">
        <v>890</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692"/>
        <v>0</v>
      </c>
      <c r="G280" s="181"/>
      <c r="H280" s="181">
        <f t="shared" si="693"/>
        <v>0</v>
      </c>
      <c r="I280" s="181"/>
      <c r="J280" s="181">
        <f t="shared" si="694"/>
        <v>0</v>
      </c>
      <c r="K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1">
        <f t="shared" si="695"/>
        <v>0</v>
      </c>
      <c r="AD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1">
        <f t="shared" si="696"/>
        <v>0</v>
      </c>
      <c r="AH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1">
        <f t="shared" si="697"/>
        <v>0</v>
      </c>
      <c r="AL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1">
        <f t="shared" si="698"/>
        <v>0</v>
      </c>
      <c r="AP280" s="181">
        <f t="shared" si="699"/>
        <v>0</v>
      </c>
    </row>
    <row r="281" spans="2:42" ht="14.45" x14ac:dyDescent="0.3">
      <c r="B281" s="179" t="s">
        <v>891</v>
      </c>
      <c r="C281" s="180" t="s">
        <v>892</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692"/>
        <v>0</v>
      </c>
      <c r="G281" s="181"/>
      <c r="H281" s="181">
        <f t="shared" si="693"/>
        <v>0</v>
      </c>
      <c r="I281" s="181"/>
      <c r="J281" s="181">
        <f t="shared" si="694"/>
        <v>0</v>
      </c>
      <c r="K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1">
        <f t="shared" si="695"/>
        <v>0</v>
      </c>
      <c r="AD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1">
        <f t="shared" si="696"/>
        <v>0</v>
      </c>
      <c r="AH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1">
        <f t="shared" si="697"/>
        <v>0</v>
      </c>
      <c r="AL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1">
        <f t="shared" si="698"/>
        <v>0</v>
      </c>
      <c r="AP281" s="181">
        <f t="shared" si="699"/>
        <v>0</v>
      </c>
    </row>
    <row r="282" spans="2:42" ht="14.45" x14ac:dyDescent="0.3">
      <c r="B282" s="179" t="s">
        <v>893</v>
      </c>
      <c r="C282" s="180" t="s">
        <v>894</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692"/>
        <v>0</v>
      </c>
      <c r="G282" s="181"/>
      <c r="H282" s="181">
        <f t="shared" si="693"/>
        <v>0</v>
      </c>
      <c r="I282" s="181"/>
      <c r="J282" s="181">
        <f t="shared" si="694"/>
        <v>0</v>
      </c>
      <c r="K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1">
        <f t="shared" si="695"/>
        <v>0</v>
      </c>
      <c r="AD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1">
        <f t="shared" si="696"/>
        <v>0</v>
      </c>
      <c r="AH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1">
        <f t="shared" si="697"/>
        <v>0</v>
      </c>
      <c r="AL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1">
        <f t="shared" si="698"/>
        <v>0</v>
      </c>
      <c r="AP282" s="181">
        <f t="shared" si="699"/>
        <v>0</v>
      </c>
    </row>
    <row r="283" spans="2:42" ht="14.45" x14ac:dyDescent="0.3">
      <c r="B283" s="179" t="s">
        <v>895</v>
      </c>
      <c r="C283" s="180" t="s">
        <v>896</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692"/>
        <v>0</v>
      </c>
      <c r="G283" s="181"/>
      <c r="H283" s="181">
        <f t="shared" si="693"/>
        <v>0</v>
      </c>
      <c r="I283" s="181"/>
      <c r="J283" s="181">
        <f t="shared" si="694"/>
        <v>0</v>
      </c>
      <c r="K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1">
        <f t="shared" si="695"/>
        <v>0</v>
      </c>
      <c r="AD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1">
        <f t="shared" si="696"/>
        <v>0</v>
      </c>
      <c r="AH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1">
        <f t="shared" si="697"/>
        <v>0</v>
      </c>
      <c r="AL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1">
        <f t="shared" si="698"/>
        <v>0</v>
      </c>
      <c r="AP283" s="181">
        <f t="shared" si="699"/>
        <v>0</v>
      </c>
    </row>
    <row r="284" spans="2:42" ht="14.45" x14ac:dyDescent="0.3">
      <c r="B284" s="179" t="s">
        <v>897</v>
      </c>
      <c r="C284" s="180" t="s">
        <v>898</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692"/>
        <v>0</v>
      </c>
      <c r="G284" s="181"/>
      <c r="H284" s="181">
        <f t="shared" si="693"/>
        <v>0</v>
      </c>
      <c r="I284" s="181"/>
      <c r="J284" s="181">
        <f t="shared" si="694"/>
        <v>0</v>
      </c>
      <c r="K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1">
        <f t="shared" si="695"/>
        <v>0</v>
      </c>
      <c r="AD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1">
        <f t="shared" si="696"/>
        <v>0</v>
      </c>
      <c r="AH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1">
        <f t="shared" si="697"/>
        <v>0</v>
      </c>
      <c r="AL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1">
        <f t="shared" si="698"/>
        <v>0</v>
      </c>
      <c r="AP284" s="181">
        <f t="shared" si="699"/>
        <v>0</v>
      </c>
    </row>
    <row r="285" spans="2:42" ht="14.45" x14ac:dyDescent="0.3">
      <c r="B285" s="179" t="s">
        <v>334</v>
      </c>
      <c r="C285" s="180" t="s">
        <v>899</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692"/>
        <v>0</v>
      </c>
      <c r="G285" s="181"/>
      <c r="H285" s="181">
        <f t="shared" si="693"/>
        <v>0</v>
      </c>
      <c r="I285" s="181"/>
      <c r="J285" s="181">
        <f t="shared" si="694"/>
        <v>0</v>
      </c>
      <c r="K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1">
        <f t="shared" si="695"/>
        <v>0</v>
      </c>
      <c r="AD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1">
        <f t="shared" si="696"/>
        <v>0</v>
      </c>
      <c r="AH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1">
        <f t="shared" si="697"/>
        <v>0</v>
      </c>
      <c r="AL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1">
        <f t="shared" si="698"/>
        <v>0</v>
      </c>
      <c r="AP285" s="181">
        <f t="shared" si="699"/>
        <v>0</v>
      </c>
    </row>
    <row r="286" spans="2:42" ht="14.45" x14ac:dyDescent="0.3">
      <c r="B286" s="179" t="s">
        <v>900</v>
      </c>
      <c r="C286" s="180" t="s">
        <v>901</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692"/>
        <v>0</v>
      </c>
      <c r="G286" s="181"/>
      <c r="H286" s="181">
        <f t="shared" si="693"/>
        <v>0</v>
      </c>
      <c r="I286" s="181"/>
      <c r="J286" s="181">
        <f t="shared" si="694"/>
        <v>0</v>
      </c>
      <c r="K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1">
        <f t="shared" si="695"/>
        <v>0</v>
      </c>
      <c r="AD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1">
        <f t="shared" si="696"/>
        <v>0</v>
      </c>
      <c r="AH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1">
        <f t="shared" si="697"/>
        <v>0</v>
      </c>
      <c r="AL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1">
        <f t="shared" si="698"/>
        <v>0</v>
      </c>
      <c r="AP286" s="181">
        <f t="shared" si="699"/>
        <v>0</v>
      </c>
    </row>
    <row r="287" spans="2:42" ht="14.45" x14ac:dyDescent="0.3">
      <c r="B287" s="179" t="s">
        <v>902</v>
      </c>
      <c r="C287" s="180" t="s">
        <v>903</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692"/>
        <v>0</v>
      </c>
      <c r="G287" s="181"/>
      <c r="H287" s="181">
        <f t="shared" si="693"/>
        <v>0</v>
      </c>
      <c r="I287" s="181"/>
      <c r="J287" s="181">
        <f t="shared" si="694"/>
        <v>0</v>
      </c>
      <c r="K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1">
        <f t="shared" si="695"/>
        <v>0</v>
      </c>
      <c r="AD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1">
        <f t="shared" si="696"/>
        <v>0</v>
      </c>
      <c r="AH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1">
        <f t="shared" si="697"/>
        <v>0</v>
      </c>
      <c r="AL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1">
        <f t="shared" si="698"/>
        <v>0</v>
      </c>
      <c r="AP287" s="181">
        <f t="shared" si="699"/>
        <v>0</v>
      </c>
    </row>
    <row r="288" spans="2:42" ht="14.45" x14ac:dyDescent="0.3">
      <c r="B288" s="179" t="s">
        <v>904</v>
      </c>
      <c r="C288" s="180" t="s">
        <v>905</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692"/>
        <v>0</v>
      </c>
      <c r="G288" s="181"/>
      <c r="H288" s="181">
        <f t="shared" si="693"/>
        <v>0</v>
      </c>
      <c r="I288" s="181"/>
      <c r="J288" s="181">
        <f t="shared" si="694"/>
        <v>0</v>
      </c>
      <c r="K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1">
        <f t="shared" si="695"/>
        <v>0</v>
      </c>
      <c r="AD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1">
        <f t="shared" si="696"/>
        <v>0</v>
      </c>
      <c r="AH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1">
        <f t="shared" si="697"/>
        <v>0</v>
      </c>
      <c r="AL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1">
        <f t="shared" si="698"/>
        <v>0</v>
      </c>
      <c r="AP288" s="181">
        <f t="shared" si="699"/>
        <v>0</v>
      </c>
    </row>
    <row r="289" spans="2:42" ht="14.45" x14ac:dyDescent="0.3">
      <c r="B289" s="179" t="s">
        <v>906</v>
      </c>
      <c r="C289" s="180" t="s">
        <v>899</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692"/>
        <v>0</v>
      </c>
      <c r="G289" s="181"/>
      <c r="H289" s="181">
        <f t="shared" si="693"/>
        <v>0</v>
      </c>
      <c r="I289" s="181"/>
      <c r="J289" s="181">
        <f t="shared" si="694"/>
        <v>0</v>
      </c>
      <c r="K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1">
        <f t="shared" si="695"/>
        <v>0</v>
      </c>
      <c r="AD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1">
        <f t="shared" si="696"/>
        <v>0</v>
      </c>
      <c r="AH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1">
        <f t="shared" si="697"/>
        <v>0</v>
      </c>
      <c r="AL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1">
        <f t="shared" si="698"/>
        <v>0</v>
      </c>
      <c r="AP289" s="181">
        <f t="shared" si="699"/>
        <v>0</v>
      </c>
    </row>
    <row r="290" spans="2:42" ht="14.45" x14ac:dyDescent="0.3">
      <c r="B290" s="179" t="s">
        <v>907</v>
      </c>
      <c r="C290" s="180" t="s">
        <v>908</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692"/>
        <v>0</v>
      </c>
      <c r="G290" s="181"/>
      <c r="H290" s="181">
        <f t="shared" si="693"/>
        <v>0</v>
      </c>
      <c r="I290" s="181"/>
      <c r="J290" s="181">
        <f t="shared" si="694"/>
        <v>0</v>
      </c>
      <c r="K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1">
        <f t="shared" si="695"/>
        <v>0</v>
      </c>
      <c r="AD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1">
        <f t="shared" si="696"/>
        <v>0</v>
      </c>
      <c r="AH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1">
        <f t="shared" si="697"/>
        <v>0</v>
      </c>
      <c r="AL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1">
        <f t="shared" si="698"/>
        <v>0</v>
      </c>
      <c r="AP290" s="181">
        <f t="shared" si="699"/>
        <v>0</v>
      </c>
    </row>
    <row r="291" spans="2:42" ht="14.45" x14ac:dyDescent="0.3">
      <c r="B291" s="179" t="s">
        <v>909</v>
      </c>
      <c r="C291" s="180" t="s">
        <v>910</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692"/>
        <v>0</v>
      </c>
      <c r="G291" s="181"/>
      <c r="H291" s="181">
        <f t="shared" si="693"/>
        <v>0</v>
      </c>
      <c r="I291" s="181"/>
      <c r="J291" s="181">
        <f t="shared" si="694"/>
        <v>0</v>
      </c>
      <c r="K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1">
        <f t="shared" si="695"/>
        <v>0</v>
      </c>
      <c r="AD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1">
        <f t="shared" si="696"/>
        <v>0</v>
      </c>
      <c r="AH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1">
        <f t="shared" si="697"/>
        <v>0</v>
      </c>
      <c r="AL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1">
        <f t="shared" si="698"/>
        <v>0</v>
      </c>
      <c r="AP291" s="181">
        <f t="shared" si="699"/>
        <v>0</v>
      </c>
    </row>
    <row r="292" spans="2:42" ht="14.45" x14ac:dyDescent="0.3">
      <c r="B292" s="179" t="s">
        <v>911</v>
      </c>
      <c r="C292" s="180" t="s">
        <v>912</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692"/>
        <v>0</v>
      </c>
      <c r="G292" s="181"/>
      <c r="H292" s="181">
        <f t="shared" si="693"/>
        <v>0</v>
      </c>
      <c r="I292" s="181"/>
      <c r="J292" s="181">
        <f t="shared" si="694"/>
        <v>0</v>
      </c>
      <c r="K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1">
        <f t="shared" si="695"/>
        <v>0</v>
      </c>
      <c r="AD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1">
        <f t="shared" si="696"/>
        <v>0</v>
      </c>
      <c r="AH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1">
        <f t="shared" si="697"/>
        <v>0</v>
      </c>
      <c r="AL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1">
        <f t="shared" si="698"/>
        <v>0</v>
      </c>
      <c r="AP292" s="181">
        <f t="shared" si="699"/>
        <v>0</v>
      </c>
    </row>
    <row r="293" spans="2:42" ht="14.45" x14ac:dyDescent="0.3">
      <c r="B293" s="179" t="s">
        <v>913</v>
      </c>
      <c r="C293" s="180" t="s">
        <v>914</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692"/>
        <v>0</v>
      </c>
      <c r="G293" s="181"/>
      <c r="H293" s="181">
        <f t="shared" si="693"/>
        <v>0</v>
      </c>
      <c r="I293" s="181"/>
      <c r="J293" s="181">
        <f t="shared" si="694"/>
        <v>0</v>
      </c>
      <c r="K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1">
        <f t="shared" si="695"/>
        <v>0</v>
      </c>
      <c r="AD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1">
        <f t="shared" si="696"/>
        <v>0</v>
      </c>
      <c r="AH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1">
        <f t="shared" si="697"/>
        <v>0</v>
      </c>
      <c r="AL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1">
        <f t="shared" si="698"/>
        <v>0</v>
      </c>
      <c r="AP293" s="181">
        <f t="shared" si="699"/>
        <v>0</v>
      </c>
    </row>
    <row r="294" spans="2:42" ht="14.45" x14ac:dyDescent="0.3">
      <c r="B294" s="179" t="s">
        <v>915</v>
      </c>
      <c r="C294" s="180" t="s">
        <v>916</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692"/>
        <v>0</v>
      </c>
      <c r="G294" s="181"/>
      <c r="H294" s="181">
        <f t="shared" si="693"/>
        <v>0</v>
      </c>
      <c r="I294" s="181"/>
      <c r="J294" s="181">
        <f t="shared" si="694"/>
        <v>0</v>
      </c>
      <c r="K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1">
        <f t="shared" si="695"/>
        <v>0</v>
      </c>
      <c r="AD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1">
        <f t="shared" si="696"/>
        <v>0</v>
      </c>
      <c r="AH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1">
        <f t="shared" si="697"/>
        <v>0</v>
      </c>
      <c r="AL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1">
        <f t="shared" si="698"/>
        <v>0</v>
      </c>
      <c r="AP294" s="181">
        <f t="shared" si="699"/>
        <v>0</v>
      </c>
    </row>
    <row r="295" spans="2:42" ht="14.45" x14ac:dyDescent="0.3">
      <c r="B295" s="179" t="s">
        <v>917</v>
      </c>
      <c r="C295" s="180" t="s">
        <v>918</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692"/>
        <v>0</v>
      </c>
      <c r="G295" s="181"/>
      <c r="H295" s="181">
        <f t="shared" si="693"/>
        <v>0</v>
      </c>
      <c r="I295" s="181"/>
      <c r="J295" s="181">
        <f t="shared" si="694"/>
        <v>0</v>
      </c>
      <c r="K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1">
        <f t="shared" si="695"/>
        <v>0</v>
      </c>
      <c r="AD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1">
        <f t="shared" si="696"/>
        <v>0</v>
      </c>
      <c r="AH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1">
        <f t="shared" si="697"/>
        <v>0</v>
      </c>
      <c r="AL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1">
        <f t="shared" si="698"/>
        <v>0</v>
      </c>
      <c r="AP295" s="181">
        <f t="shared" si="699"/>
        <v>0</v>
      </c>
    </row>
    <row r="296" spans="2:42" ht="14.45" x14ac:dyDescent="0.3">
      <c r="B296" s="179" t="s">
        <v>919</v>
      </c>
      <c r="C296" s="180" t="s">
        <v>920</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692"/>
        <v>0</v>
      </c>
      <c r="G296" s="181"/>
      <c r="H296" s="181">
        <f t="shared" si="693"/>
        <v>0</v>
      </c>
      <c r="I296" s="181"/>
      <c r="J296" s="181">
        <f t="shared" si="694"/>
        <v>0</v>
      </c>
      <c r="K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1">
        <f t="shared" si="695"/>
        <v>0</v>
      </c>
      <c r="AD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1">
        <f t="shared" si="696"/>
        <v>0</v>
      </c>
      <c r="AH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1">
        <f t="shared" si="697"/>
        <v>0</v>
      </c>
      <c r="AL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1">
        <f t="shared" si="698"/>
        <v>0</v>
      </c>
      <c r="AP296" s="181">
        <f t="shared" si="699"/>
        <v>0</v>
      </c>
    </row>
    <row r="297" spans="2:42" ht="14.45" x14ac:dyDescent="0.3">
      <c r="B297" s="179" t="s">
        <v>921</v>
      </c>
      <c r="C297" s="180" t="s">
        <v>922</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692"/>
        <v>0</v>
      </c>
      <c r="G297" s="181"/>
      <c r="H297" s="181">
        <f t="shared" si="693"/>
        <v>0</v>
      </c>
      <c r="I297" s="181"/>
      <c r="J297" s="181">
        <f t="shared" si="694"/>
        <v>0</v>
      </c>
      <c r="K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1">
        <f t="shared" si="695"/>
        <v>0</v>
      </c>
      <c r="AD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1">
        <f t="shared" si="696"/>
        <v>0</v>
      </c>
      <c r="AH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1">
        <f t="shared" si="697"/>
        <v>0</v>
      </c>
      <c r="AL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1">
        <f t="shared" si="698"/>
        <v>0</v>
      </c>
      <c r="AP297" s="181">
        <f t="shared" si="699"/>
        <v>0</v>
      </c>
    </row>
    <row r="298" spans="2:42" ht="14.45" x14ac:dyDescent="0.3">
      <c r="B298" s="179" t="s">
        <v>923</v>
      </c>
      <c r="C298" s="180" t="s">
        <v>924</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692"/>
        <v>0</v>
      </c>
      <c r="G298" s="181"/>
      <c r="H298" s="181">
        <f t="shared" si="693"/>
        <v>0</v>
      </c>
      <c r="I298" s="181"/>
      <c r="J298" s="181">
        <f t="shared" si="694"/>
        <v>0</v>
      </c>
      <c r="K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1">
        <f t="shared" si="695"/>
        <v>0</v>
      </c>
      <c r="AD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1">
        <f t="shared" si="696"/>
        <v>0</v>
      </c>
      <c r="AH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1">
        <f t="shared" si="697"/>
        <v>0</v>
      </c>
      <c r="AL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1">
        <f t="shared" si="698"/>
        <v>0</v>
      </c>
      <c r="AP298" s="181">
        <f t="shared" si="699"/>
        <v>0</v>
      </c>
    </row>
    <row r="299" spans="2:42" ht="14.45" x14ac:dyDescent="0.3">
      <c r="B299" s="179" t="s">
        <v>925</v>
      </c>
      <c r="C299" s="180" t="s">
        <v>926</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692"/>
        <v>0</v>
      </c>
      <c r="G299" s="181"/>
      <c r="H299" s="181">
        <f t="shared" si="693"/>
        <v>0</v>
      </c>
      <c r="I299" s="181"/>
      <c r="J299" s="181">
        <f t="shared" si="694"/>
        <v>0</v>
      </c>
      <c r="K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1">
        <f t="shared" si="695"/>
        <v>0</v>
      </c>
      <c r="AD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1">
        <f t="shared" si="696"/>
        <v>0</v>
      </c>
      <c r="AH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1">
        <f t="shared" si="697"/>
        <v>0</v>
      </c>
      <c r="AL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1">
        <f t="shared" si="698"/>
        <v>0</v>
      </c>
      <c r="AP299" s="181">
        <f t="shared" si="699"/>
        <v>0</v>
      </c>
    </row>
    <row r="300" spans="2:42" ht="14.45" x14ac:dyDescent="0.3">
      <c r="B300" s="179" t="s">
        <v>927</v>
      </c>
      <c r="C300" s="180" t="s">
        <v>928</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692"/>
        <v>0</v>
      </c>
      <c r="G300" s="181"/>
      <c r="H300" s="181">
        <f t="shared" si="693"/>
        <v>0</v>
      </c>
      <c r="I300" s="181"/>
      <c r="J300" s="181">
        <f t="shared" si="694"/>
        <v>0</v>
      </c>
      <c r="K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1">
        <f t="shared" si="695"/>
        <v>0</v>
      </c>
      <c r="AD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1">
        <f t="shared" si="696"/>
        <v>0</v>
      </c>
      <c r="AH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1">
        <f t="shared" si="697"/>
        <v>0</v>
      </c>
      <c r="AL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1">
        <f t="shared" si="698"/>
        <v>0</v>
      </c>
      <c r="AP300" s="181">
        <f t="shared" si="699"/>
        <v>0</v>
      </c>
    </row>
    <row r="301" spans="2:42" ht="14.45" x14ac:dyDescent="0.3">
      <c r="B301" s="179" t="s">
        <v>929</v>
      </c>
      <c r="C301" s="180" t="s">
        <v>930</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si="592"/>
        <v>0</v>
      </c>
      <c r="G301" s="181"/>
      <c r="H301" s="181">
        <f t="shared" si="593"/>
        <v>0</v>
      </c>
      <c r="I301" s="181"/>
      <c r="J301" s="181">
        <f t="shared" si="594"/>
        <v>0</v>
      </c>
      <c r="K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1">
        <f t="shared" si="597"/>
        <v>0</v>
      </c>
      <c r="AD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1">
        <f t="shared" si="598"/>
        <v>0</v>
      </c>
      <c r="AH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1">
        <f t="shared" si="599"/>
        <v>0</v>
      </c>
      <c r="AL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1">
        <f t="shared" si="600"/>
        <v>0</v>
      </c>
      <c r="AP301" s="181">
        <f t="shared" si="601"/>
        <v>0</v>
      </c>
    </row>
    <row r="302" spans="2:42" ht="14.45" x14ac:dyDescent="0.3">
      <c r="B302" s="179" t="s">
        <v>931</v>
      </c>
      <c r="C302" s="180" t="s">
        <v>932</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592"/>
        <v>0</v>
      </c>
      <c r="G302" s="181"/>
      <c r="H302" s="181">
        <f t="shared" si="593"/>
        <v>0</v>
      </c>
      <c r="I302" s="181"/>
      <c r="J302" s="181">
        <f t="shared" si="594"/>
        <v>0</v>
      </c>
      <c r="K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1">
        <f t="shared" si="597"/>
        <v>0</v>
      </c>
      <c r="AD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1">
        <f t="shared" si="598"/>
        <v>0</v>
      </c>
      <c r="AH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1">
        <f t="shared" si="599"/>
        <v>0</v>
      </c>
      <c r="AL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1">
        <f t="shared" si="600"/>
        <v>0</v>
      </c>
      <c r="AP302" s="181">
        <f t="shared" si="601"/>
        <v>0</v>
      </c>
    </row>
    <row r="303" spans="2:42" ht="14.45" x14ac:dyDescent="0.3">
      <c r="B303" s="179" t="s">
        <v>933</v>
      </c>
      <c r="C303" s="180" t="s">
        <v>934</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592"/>
        <v>0</v>
      </c>
      <c r="G303" s="181"/>
      <c r="H303" s="181">
        <f t="shared" si="593"/>
        <v>0</v>
      </c>
      <c r="I303" s="181"/>
      <c r="J303" s="181">
        <f t="shared" si="594"/>
        <v>0</v>
      </c>
      <c r="K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1">
        <f t="shared" si="597"/>
        <v>0</v>
      </c>
      <c r="AD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1">
        <f t="shared" si="598"/>
        <v>0</v>
      </c>
      <c r="AH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1">
        <f t="shared" si="599"/>
        <v>0</v>
      </c>
      <c r="AL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1">
        <f t="shared" si="600"/>
        <v>0</v>
      </c>
      <c r="AP303" s="181">
        <f t="shared" si="601"/>
        <v>0</v>
      </c>
    </row>
    <row r="304" spans="2:42" ht="14.45" x14ac:dyDescent="0.3">
      <c r="B304" s="179" t="s">
        <v>935</v>
      </c>
      <c r="C304" s="180" t="s">
        <v>936</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592"/>
        <v>0</v>
      </c>
      <c r="G304" s="181"/>
      <c r="H304" s="181">
        <f t="shared" si="593"/>
        <v>0</v>
      </c>
      <c r="I304" s="181"/>
      <c r="J304" s="181">
        <f t="shared" si="594"/>
        <v>0</v>
      </c>
      <c r="K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1">
        <f t="shared" si="597"/>
        <v>0</v>
      </c>
      <c r="AD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1">
        <f t="shared" si="598"/>
        <v>0</v>
      </c>
      <c r="AH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1">
        <f t="shared" si="599"/>
        <v>0</v>
      </c>
      <c r="AL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1">
        <f t="shared" si="600"/>
        <v>0</v>
      </c>
      <c r="AP304" s="181">
        <f t="shared" si="601"/>
        <v>0</v>
      </c>
    </row>
    <row r="305" spans="2:42" ht="14.45" x14ac:dyDescent="0.3">
      <c r="B305" s="179" t="s">
        <v>937</v>
      </c>
      <c r="C305" s="180" t="s">
        <v>938</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592"/>
        <v>0</v>
      </c>
      <c r="G305" s="181"/>
      <c r="H305" s="181">
        <f t="shared" si="593"/>
        <v>0</v>
      </c>
      <c r="I305" s="181"/>
      <c r="J305" s="181">
        <f t="shared" si="594"/>
        <v>0</v>
      </c>
      <c r="K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1">
        <f t="shared" si="597"/>
        <v>0</v>
      </c>
      <c r="AD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1">
        <f t="shared" si="598"/>
        <v>0</v>
      </c>
      <c r="AH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1">
        <f t="shared" si="599"/>
        <v>0</v>
      </c>
      <c r="AL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1">
        <f t="shared" si="600"/>
        <v>0</v>
      </c>
      <c r="AP305" s="181">
        <f t="shared" si="601"/>
        <v>0</v>
      </c>
    </row>
    <row r="306" spans="2:42" ht="14.45" x14ac:dyDescent="0.3">
      <c r="B306" s="179" t="s">
        <v>939</v>
      </c>
      <c r="C306" s="180" t="s">
        <v>940</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592"/>
        <v>0</v>
      </c>
      <c r="G306" s="181"/>
      <c r="H306" s="181">
        <f t="shared" si="593"/>
        <v>0</v>
      </c>
      <c r="I306" s="181"/>
      <c r="J306" s="181">
        <f t="shared" si="594"/>
        <v>0</v>
      </c>
      <c r="K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1">
        <f t="shared" si="597"/>
        <v>0</v>
      </c>
      <c r="AD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1">
        <f t="shared" si="598"/>
        <v>0</v>
      </c>
      <c r="AH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1">
        <f t="shared" si="599"/>
        <v>0</v>
      </c>
      <c r="AL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1">
        <f t="shared" si="600"/>
        <v>0</v>
      </c>
      <c r="AP306" s="181">
        <f t="shared" si="601"/>
        <v>0</v>
      </c>
    </row>
    <row r="307" spans="2:42" ht="14.45" x14ac:dyDescent="0.3">
      <c r="B307" s="179" t="s">
        <v>941</v>
      </c>
      <c r="C307" s="180" t="s">
        <v>942</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592"/>
        <v>0</v>
      </c>
      <c r="G307" s="181"/>
      <c r="H307" s="181">
        <f t="shared" si="593"/>
        <v>0</v>
      </c>
      <c r="I307" s="181"/>
      <c r="J307" s="181">
        <f t="shared" si="594"/>
        <v>0</v>
      </c>
      <c r="K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1">
        <f t="shared" si="597"/>
        <v>0</v>
      </c>
      <c r="AD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1">
        <f t="shared" si="598"/>
        <v>0</v>
      </c>
      <c r="AH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1">
        <f t="shared" si="599"/>
        <v>0</v>
      </c>
      <c r="AL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1">
        <f t="shared" si="600"/>
        <v>0</v>
      </c>
      <c r="AP307" s="181">
        <f t="shared" si="601"/>
        <v>0</v>
      </c>
    </row>
    <row r="308" spans="2:42" ht="14.45" x14ac:dyDescent="0.3">
      <c r="B308" s="179" t="s">
        <v>943</v>
      </c>
      <c r="C308" s="180" t="s">
        <v>944</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592"/>
        <v>0</v>
      </c>
      <c r="G308" s="181"/>
      <c r="H308" s="181">
        <f t="shared" si="593"/>
        <v>0</v>
      </c>
      <c r="I308" s="181"/>
      <c r="J308" s="181">
        <f t="shared" si="594"/>
        <v>0</v>
      </c>
      <c r="K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1">
        <f t="shared" si="597"/>
        <v>0</v>
      </c>
      <c r="AD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1">
        <f t="shared" si="598"/>
        <v>0</v>
      </c>
      <c r="AH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1">
        <f t="shared" si="599"/>
        <v>0</v>
      </c>
      <c r="AL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1">
        <f t="shared" si="600"/>
        <v>0</v>
      </c>
      <c r="AP308" s="181">
        <f t="shared" si="601"/>
        <v>0</v>
      </c>
    </row>
    <row r="309" spans="2:42" ht="14.45" x14ac:dyDescent="0.3">
      <c r="B309" s="179" t="s">
        <v>945</v>
      </c>
      <c r="C309" s="180" t="s">
        <v>946</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ref="F309:F311" si="700">D309+E309</f>
        <v>0</v>
      </c>
      <c r="G309" s="181"/>
      <c r="H309" s="181">
        <f t="shared" ref="H309:H311" si="701">F309-G309</f>
        <v>0</v>
      </c>
      <c r="I309" s="181"/>
      <c r="J309" s="181">
        <f t="shared" ref="J309:J311" si="702">F309-I309</f>
        <v>0</v>
      </c>
      <c r="K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1">
        <f t="shared" ref="AC309:AC311" si="703">Z309+AA309+AB309</f>
        <v>0</v>
      </c>
      <c r="AD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1">
        <f t="shared" ref="AG309:AG311" si="704">AD309+AE309+AF309</f>
        <v>0</v>
      </c>
      <c r="AH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1">
        <f t="shared" ref="AK309:AK311" si="705">AH309+AI309+AJ309</f>
        <v>0</v>
      </c>
      <c r="AL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1">
        <f t="shared" ref="AO309:AO311" si="706">AL309+AM309+AN309</f>
        <v>0</v>
      </c>
      <c r="AP309" s="181">
        <f t="shared" ref="AP309:AP311" si="707">AC309+AG309+AK309+AO309</f>
        <v>0</v>
      </c>
    </row>
    <row r="310" spans="2:42" ht="14.45" x14ac:dyDescent="0.3">
      <c r="B310" s="179" t="s">
        <v>947</v>
      </c>
      <c r="C310" s="180" t="s">
        <v>948</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700"/>
        <v>0</v>
      </c>
      <c r="G310" s="181"/>
      <c r="H310" s="181">
        <f t="shared" si="701"/>
        <v>0</v>
      </c>
      <c r="I310" s="181"/>
      <c r="J310" s="181">
        <f t="shared" si="702"/>
        <v>0</v>
      </c>
      <c r="K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1">
        <f t="shared" si="703"/>
        <v>0</v>
      </c>
      <c r="AD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1">
        <f t="shared" si="704"/>
        <v>0</v>
      </c>
      <c r="AH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1">
        <f t="shared" si="705"/>
        <v>0</v>
      </c>
      <c r="AL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1">
        <f t="shared" si="706"/>
        <v>0</v>
      </c>
      <c r="AP310" s="181">
        <f t="shared" si="707"/>
        <v>0</v>
      </c>
    </row>
    <row r="311" spans="2:42" ht="14.45" x14ac:dyDescent="0.3">
      <c r="B311" s="179" t="s">
        <v>949</v>
      </c>
      <c r="C311" s="180" t="s">
        <v>950</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700"/>
        <v>0</v>
      </c>
      <c r="G311" s="181"/>
      <c r="H311" s="181">
        <f t="shared" si="701"/>
        <v>0</v>
      </c>
      <c r="I311" s="181"/>
      <c r="J311" s="181">
        <f t="shared" si="702"/>
        <v>0</v>
      </c>
      <c r="K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1">
        <f t="shared" si="703"/>
        <v>0</v>
      </c>
      <c r="AD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1">
        <f t="shared" si="704"/>
        <v>0</v>
      </c>
      <c r="AH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1">
        <f t="shared" si="705"/>
        <v>0</v>
      </c>
      <c r="AL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1">
        <f t="shared" si="706"/>
        <v>0</v>
      </c>
      <c r="AP311" s="181">
        <f t="shared" si="707"/>
        <v>0</v>
      </c>
    </row>
    <row r="312" spans="2:42" ht="14.45" x14ac:dyDescent="0.3">
      <c r="B312" s="188" t="s">
        <v>335</v>
      </c>
      <c r="C312" s="189" t="s">
        <v>208</v>
      </c>
      <c r="D312" s="190">
        <f>SUM(D313:D326)</f>
        <v>57548</v>
      </c>
      <c r="E312" s="190">
        <f>SUM(E313:E326)</f>
        <v>220210</v>
      </c>
      <c r="F312" s="190">
        <f t="shared" si="592"/>
        <v>277758</v>
      </c>
      <c r="G312" s="190">
        <f>SUM(G313:G326)</f>
        <v>0</v>
      </c>
      <c r="H312" s="190">
        <f t="shared" si="593"/>
        <v>277758</v>
      </c>
      <c r="I312" s="190">
        <f>SUM(I313:I326)</f>
        <v>0</v>
      </c>
      <c r="J312" s="190">
        <f t="shared" si="594"/>
        <v>277758</v>
      </c>
      <c r="K312" s="190">
        <f t="shared" ref="K312:AB312" si="708">SUM(K313:K326)</f>
        <v>8000</v>
      </c>
      <c r="L312" s="190">
        <f t="shared" si="708"/>
        <v>69410</v>
      </c>
      <c r="M312" s="190">
        <f t="shared" si="708"/>
        <v>83880</v>
      </c>
      <c r="N312" s="190">
        <f t="shared" si="708"/>
        <v>6100</v>
      </c>
      <c r="O312" s="190">
        <f t="shared" si="708"/>
        <v>1661</v>
      </c>
      <c r="P312" s="190">
        <f t="shared" ref="P312:Q312" si="709">SUM(P313:P326)</f>
        <v>0</v>
      </c>
      <c r="Q312" s="190">
        <f t="shared" si="709"/>
        <v>21710</v>
      </c>
      <c r="R312" s="190">
        <f t="shared" si="708"/>
        <v>3760</v>
      </c>
      <c r="S312" s="190">
        <f t="shared" si="708"/>
        <v>760</v>
      </c>
      <c r="T312" s="190">
        <f t="shared" ref="T312" si="710">SUM(T313:T326)</f>
        <v>0</v>
      </c>
      <c r="U312" s="190">
        <f t="shared" si="708"/>
        <v>64000</v>
      </c>
      <c r="V312" s="190">
        <f t="shared" si="708"/>
        <v>760</v>
      </c>
      <c r="W312" s="190">
        <f t="shared" ref="W312" si="711">SUM(W313:W326)</f>
        <v>12457</v>
      </c>
      <c r="X312" s="190">
        <f t="shared" si="708"/>
        <v>760</v>
      </c>
      <c r="Y312" s="190">
        <f t="shared" si="708"/>
        <v>4500</v>
      </c>
      <c r="Z312" s="190">
        <f t="shared" si="708"/>
        <v>18000</v>
      </c>
      <c r="AA312" s="190">
        <f t="shared" si="708"/>
        <v>49900</v>
      </c>
      <c r="AB312" s="190">
        <f t="shared" si="708"/>
        <v>59500</v>
      </c>
      <c r="AC312" s="190">
        <f t="shared" si="597"/>
        <v>127400</v>
      </c>
      <c r="AD312" s="190">
        <f>SUM(AD313:AD326)</f>
        <v>111460</v>
      </c>
      <c r="AE312" s="190">
        <f>SUM(AE313:AE326)</f>
        <v>0</v>
      </c>
      <c r="AF312" s="190">
        <f>SUM(AF313:AF326)</f>
        <v>18128</v>
      </c>
      <c r="AG312" s="190">
        <f t="shared" si="598"/>
        <v>129588</v>
      </c>
      <c r="AH312" s="190">
        <f>SUM(AH313:AH326)</f>
        <v>10000</v>
      </c>
      <c r="AI312" s="190">
        <f>SUM(AI313:AI326)</f>
        <v>0</v>
      </c>
      <c r="AJ312" s="190">
        <f>SUM(AJ313:AJ326)</f>
        <v>2010</v>
      </c>
      <c r="AK312" s="190">
        <f t="shared" si="599"/>
        <v>12010</v>
      </c>
      <c r="AL312" s="190">
        <f>SUM(AL313:AL326)</f>
        <v>8000</v>
      </c>
      <c r="AM312" s="190">
        <f>SUM(AM313:AM326)</f>
        <v>760</v>
      </c>
      <c r="AN312" s="190">
        <f>SUM(AN313:AN326)</f>
        <v>0</v>
      </c>
      <c r="AO312" s="190">
        <f t="shared" si="600"/>
        <v>8760</v>
      </c>
      <c r="AP312" s="190">
        <f t="shared" si="601"/>
        <v>277758</v>
      </c>
    </row>
    <row r="313" spans="2:42" ht="14.45" x14ac:dyDescent="0.3">
      <c r="B313" s="179" t="s">
        <v>951</v>
      </c>
      <c r="C313" s="180" t="s">
        <v>952</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592"/>
        <v>0</v>
      </c>
      <c r="G313" s="181"/>
      <c r="H313" s="181">
        <f t="shared" si="593"/>
        <v>0</v>
      </c>
      <c r="I313" s="181"/>
      <c r="J313" s="181">
        <f t="shared" si="594"/>
        <v>0</v>
      </c>
      <c r="K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1">
        <f t="shared" si="597"/>
        <v>0</v>
      </c>
      <c r="AD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1">
        <f t="shared" si="598"/>
        <v>0</v>
      </c>
      <c r="AH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1">
        <f t="shared" si="599"/>
        <v>0</v>
      </c>
      <c r="AL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1">
        <f t="shared" si="600"/>
        <v>0</v>
      </c>
      <c r="AP313" s="181">
        <f t="shared" si="601"/>
        <v>0</v>
      </c>
    </row>
    <row r="314" spans="2:42" x14ac:dyDescent="0.25">
      <c r="B314" s="179" t="s">
        <v>336</v>
      </c>
      <c r="C314" s="180" t="s">
        <v>953</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38580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49600</v>
      </c>
      <c r="F314" s="181">
        <f t="shared" si="592"/>
        <v>88180</v>
      </c>
      <c r="G314" s="181"/>
      <c r="H314" s="181">
        <f t="shared" si="593"/>
        <v>88180</v>
      </c>
      <c r="I314" s="181"/>
      <c r="J314" s="181">
        <f t="shared" si="594"/>
        <v>88180</v>
      </c>
      <c r="K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72120</v>
      </c>
      <c r="N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11560</v>
      </c>
      <c r="X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v>
      </c>
      <c r="Z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43120</v>
      </c>
      <c r="AB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45060</v>
      </c>
      <c r="AC314" s="181">
        <f t="shared" si="597"/>
        <v>88180</v>
      </c>
      <c r="AD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1">
        <f t="shared" si="598"/>
        <v>0</v>
      </c>
      <c r="AH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1">
        <f t="shared" si="599"/>
        <v>0</v>
      </c>
      <c r="AL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1">
        <f t="shared" si="600"/>
        <v>0</v>
      </c>
      <c r="AP314" s="181">
        <f t="shared" si="601"/>
        <v>88180</v>
      </c>
    </row>
    <row r="315" spans="2:42" x14ac:dyDescent="0.25">
      <c r="B315" s="179" t="s">
        <v>954</v>
      </c>
      <c r="C315" s="180" t="s">
        <v>955</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18968</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28810</v>
      </c>
      <c r="F315" s="181">
        <f t="shared" si="592"/>
        <v>47778</v>
      </c>
      <c r="G315" s="181"/>
      <c r="H315" s="181">
        <f t="shared" si="593"/>
        <v>47778</v>
      </c>
      <c r="I315" s="181"/>
      <c r="J315" s="181">
        <f t="shared" si="594"/>
        <v>47778</v>
      </c>
      <c r="K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2610</v>
      </c>
      <c r="M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10260</v>
      </c>
      <c r="N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6100</v>
      </c>
      <c r="O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161</v>
      </c>
      <c r="P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21710</v>
      </c>
      <c r="R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3760</v>
      </c>
      <c r="S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760</v>
      </c>
      <c r="T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760</v>
      </c>
      <c r="W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897</v>
      </c>
      <c r="X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760</v>
      </c>
      <c r="Y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5280</v>
      </c>
      <c r="AB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14440</v>
      </c>
      <c r="AC315" s="181">
        <f t="shared" si="597"/>
        <v>19720</v>
      </c>
      <c r="AD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7160</v>
      </c>
      <c r="AE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18128</v>
      </c>
      <c r="AG315" s="181">
        <f t="shared" si="598"/>
        <v>25288</v>
      </c>
      <c r="AH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2010</v>
      </c>
      <c r="AK315" s="181">
        <f t="shared" si="599"/>
        <v>2010</v>
      </c>
      <c r="AL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760</v>
      </c>
      <c r="AN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1">
        <f t="shared" si="600"/>
        <v>760</v>
      </c>
      <c r="AP315" s="181">
        <f t="shared" si="601"/>
        <v>47778</v>
      </c>
    </row>
    <row r="316" spans="2:42" x14ac:dyDescent="0.25">
      <c r="B316" s="179" t="s">
        <v>956</v>
      </c>
      <c r="C316" s="180" t="s">
        <v>957</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592"/>
        <v>0</v>
      </c>
      <c r="G316" s="181"/>
      <c r="H316" s="181">
        <f t="shared" si="593"/>
        <v>0</v>
      </c>
      <c r="I316" s="181"/>
      <c r="J316" s="181">
        <f t="shared" si="594"/>
        <v>0</v>
      </c>
      <c r="K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1">
        <f t="shared" si="597"/>
        <v>0</v>
      </c>
      <c r="AD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1">
        <f t="shared" si="598"/>
        <v>0</v>
      </c>
      <c r="AH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1">
        <f t="shared" si="599"/>
        <v>0</v>
      </c>
      <c r="AL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1">
        <f t="shared" si="600"/>
        <v>0</v>
      </c>
      <c r="AP316" s="181">
        <f t="shared" si="601"/>
        <v>0</v>
      </c>
    </row>
    <row r="317" spans="2:42" ht="14.45" x14ac:dyDescent="0.3">
      <c r="B317" s="179" t="s">
        <v>958</v>
      </c>
      <c r="C317" s="180" t="s">
        <v>959</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51000</v>
      </c>
      <c r="F317" s="181">
        <f t="shared" si="592"/>
        <v>51000</v>
      </c>
      <c r="G317" s="181"/>
      <c r="H317" s="181">
        <f t="shared" si="593"/>
        <v>51000</v>
      </c>
      <c r="I317" s="181"/>
      <c r="J317" s="181">
        <f t="shared" si="594"/>
        <v>51000</v>
      </c>
      <c r="K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L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22000</v>
      </c>
      <c r="M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N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P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B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1">
        <f t="shared" si="597"/>
        <v>1500</v>
      </c>
      <c r="AD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43500</v>
      </c>
      <c r="AE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1">
        <f t="shared" si="598"/>
        <v>43500</v>
      </c>
      <c r="AH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1">
        <f t="shared" si="599"/>
        <v>0</v>
      </c>
      <c r="AL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M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1">
        <f t="shared" si="600"/>
        <v>6000</v>
      </c>
      <c r="AP317" s="181">
        <f t="shared" si="601"/>
        <v>51000</v>
      </c>
    </row>
    <row r="318" spans="2:42" ht="14.45" x14ac:dyDescent="0.3">
      <c r="B318" s="179" t="s">
        <v>960</v>
      </c>
      <c r="C318" s="180" t="s">
        <v>961</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ref="F318:F319" si="712">D318+E318</f>
        <v>0</v>
      </c>
      <c r="G318" s="181"/>
      <c r="H318" s="181">
        <f t="shared" ref="H318:H319" si="713">F318-G318</f>
        <v>0</v>
      </c>
      <c r="I318" s="181"/>
      <c r="J318" s="181">
        <f t="shared" ref="J318:J319" si="714">F318-I318</f>
        <v>0</v>
      </c>
      <c r="K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1">
        <f t="shared" ref="AC318:AC319" si="715">Z318+AA318+AB318</f>
        <v>0</v>
      </c>
      <c r="AD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1">
        <f t="shared" ref="AG318:AG319" si="716">AD318+AE318+AF318</f>
        <v>0</v>
      </c>
      <c r="AH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1">
        <f t="shared" ref="AK318:AK319" si="717">AH318+AI318+AJ318</f>
        <v>0</v>
      </c>
      <c r="AL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1">
        <f t="shared" ref="AO318:AO319" si="718">AL318+AM318+AN318</f>
        <v>0</v>
      </c>
      <c r="AP318" s="181">
        <f t="shared" ref="AP318:AP319" si="719">AC318+AG318+AK318+AO318</f>
        <v>0</v>
      </c>
    </row>
    <row r="319" spans="2:42" ht="14.45" x14ac:dyDescent="0.3">
      <c r="B319" s="179" t="s">
        <v>337</v>
      </c>
      <c r="C319" s="180" t="s">
        <v>962</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712"/>
        <v>0</v>
      </c>
      <c r="G319" s="181"/>
      <c r="H319" s="181">
        <f t="shared" si="713"/>
        <v>0</v>
      </c>
      <c r="I319" s="181"/>
      <c r="J319" s="181">
        <f t="shared" si="714"/>
        <v>0</v>
      </c>
      <c r="K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1">
        <f t="shared" si="715"/>
        <v>0</v>
      </c>
      <c r="AD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1">
        <f t="shared" si="716"/>
        <v>0</v>
      </c>
      <c r="AH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1">
        <f t="shared" si="717"/>
        <v>0</v>
      </c>
      <c r="AL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1">
        <f t="shared" si="718"/>
        <v>0</v>
      </c>
      <c r="AP319" s="181">
        <f t="shared" si="719"/>
        <v>0</v>
      </c>
    </row>
    <row r="320" spans="2:42" ht="14.45" x14ac:dyDescent="0.3">
      <c r="B320" s="179" t="s">
        <v>963</v>
      </c>
      <c r="C320" s="180" t="s">
        <v>964</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ref="F320:F323" si="720">D320+E320</f>
        <v>0</v>
      </c>
      <c r="G320" s="181"/>
      <c r="H320" s="181">
        <f t="shared" ref="H320:H323" si="721">F320-G320</f>
        <v>0</v>
      </c>
      <c r="I320" s="181"/>
      <c r="J320" s="181">
        <f t="shared" ref="J320:J323" si="722">F320-I320</f>
        <v>0</v>
      </c>
      <c r="K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1">
        <f t="shared" ref="AC320:AC323" si="723">Z320+AA320+AB320</f>
        <v>0</v>
      </c>
      <c r="AD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1">
        <f t="shared" ref="AG320:AG323" si="724">AD320+AE320+AF320</f>
        <v>0</v>
      </c>
      <c r="AH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1">
        <f t="shared" ref="AK320:AK323" si="725">AH320+AI320+AJ320</f>
        <v>0</v>
      </c>
      <c r="AL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1">
        <f t="shared" ref="AO320:AO323" si="726">AL320+AM320+AN320</f>
        <v>0</v>
      </c>
      <c r="AP320" s="181">
        <f t="shared" ref="AP320:AP323" si="727">AC320+AG320+AK320+AO320</f>
        <v>0</v>
      </c>
    </row>
    <row r="321" spans="2:42" ht="14.45" x14ac:dyDescent="0.3">
      <c r="B321" s="179" t="s">
        <v>965</v>
      </c>
      <c r="C321" s="180" t="s">
        <v>966</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720"/>
        <v>0</v>
      </c>
      <c r="G321" s="181"/>
      <c r="H321" s="181">
        <f t="shared" si="721"/>
        <v>0</v>
      </c>
      <c r="I321" s="181"/>
      <c r="J321" s="181">
        <f t="shared" si="722"/>
        <v>0</v>
      </c>
      <c r="K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1">
        <f t="shared" si="723"/>
        <v>0</v>
      </c>
      <c r="AD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1">
        <f t="shared" si="724"/>
        <v>0</v>
      </c>
      <c r="AH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1">
        <f t="shared" si="725"/>
        <v>0</v>
      </c>
      <c r="AL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1">
        <f t="shared" si="726"/>
        <v>0</v>
      </c>
      <c r="AP321" s="181">
        <f t="shared" si="727"/>
        <v>0</v>
      </c>
    </row>
    <row r="322" spans="2:42" ht="14.45" x14ac:dyDescent="0.3">
      <c r="B322" s="179" t="s">
        <v>967</v>
      </c>
      <c r="C322" s="180" t="s">
        <v>968</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90800</v>
      </c>
      <c r="F322" s="181">
        <f t="shared" si="720"/>
        <v>90800</v>
      </c>
      <c r="G322" s="181"/>
      <c r="H322" s="181">
        <f t="shared" si="721"/>
        <v>90800</v>
      </c>
      <c r="I322" s="181"/>
      <c r="J322" s="181">
        <f t="shared" si="722"/>
        <v>90800</v>
      </c>
      <c r="K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L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44800</v>
      </c>
      <c r="M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44000</v>
      </c>
      <c r="V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A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1">
        <f t="shared" si="723"/>
        <v>18000</v>
      </c>
      <c r="AD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60800</v>
      </c>
      <c r="AE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1">
        <f t="shared" si="724"/>
        <v>60800</v>
      </c>
      <c r="AH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I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1">
        <f t="shared" si="725"/>
        <v>10000</v>
      </c>
      <c r="AL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M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1">
        <f t="shared" si="726"/>
        <v>2000</v>
      </c>
      <c r="AP322" s="181">
        <f t="shared" si="727"/>
        <v>90800</v>
      </c>
    </row>
    <row r="323" spans="2:42" ht="14.45" x14ac:dyDescent="0.3">
      <c r="B323" s="179" t="s">
        <v>969</v>
      </c>
      <c r="C323" s="180" t="s">
        <v>970</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720"/>
        <v>0</v>
      </c>
      <c r="G323" s="181"/>
      <c r="H323" s="181">
        <f t="shared" si="721"/>
        <v>0</v>
      </c>
      <c r="I323" s="181"/>
      <c r="J323" s="181">
        <f t="shared" si="722"/>
        <v>0</v>
      </c>
      <c r="K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1">
        <f t="shared" si="723"/>
        <v>0</v>
      </c>
      <c r="AD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1">
        <f t="shared" si="724"/>
        <v>0</v>
      </c>
      <c r="AH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1">
        <f t="shared" si="725"/>
        <v>0</v>
      </c>
      <c r="AL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1">
        <f t="shared" si="726"/>
        <v>0</v>
      </c>
      <c r="AP323" s="181">
        <f t="shared" si="727"/>
        <v>0</v>
      </c>
    </row>
    <row r="324" spans="2:42" ht="14.45" x14ac:dyDescent="0.3">
      <c r="B324" s="179" t="s">
        <v>971</v>
      </c>
      <c r="C324" s="180" t="s">
        <v>972</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592"/>
        <v>0</v>
      </c>
      <c r="G324" s="181"/>
      <c r="H324" s="181">
        <f t="shared" si="593"/>
        <v>0</v>
      </c>
      <c r="I324" s="181"/>
      <c r="J324" s="181">
        <f t="shared" si="594"/>
        <v>0</v>
      </c>
      <c r="K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1">
        <f t="shared" si="597"/>
        <v>0</v>
      </c>
      <c r="AD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1">
        <f t="shared" si="598"/>
        <v>0</v>
      </c>
      <c r="AH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1">
        <f t="shared" si="599"/>
        <v>0</v>
      </c>
      <c r="AL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1">
        <f t="shared" si="600"/>
        <v>0</v>
      </c>
      <c r="AP324" s="181">
        <f t="shared" si="601"/>
        <v>0</v>
      </c>
    </row>
    <row r="325" spans="2:42" ht="14.45" x14ac:dyDescent="0.3">
      <c r="B325" s="179" t="s">
        <v>973</v>
      </c>
      <c r="C325" s="180" t="s">
        <v>974</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1">
        <f t="shared" ref="F325" si="728">D325+E325</f>
        <v>0</v>
      </c>
      <c r="G325" s="181"/>
      <c r="H325" s="181">
        <f t="shared" ref="H325" si="729">F325-G325</f>
        <v>0</v>
      </c>
      <c r="I325" s="181"/>
      <c r="J325" s="181">
        <f t="shared" ref="J325" si="730">F325-I325</f>
        <v>0</v>
      </c>
      <c r="K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1">
        <f t="shared" ref="AC325" si="731">Z325+AA325+AB325</f>
        <v>0</v>
      </c>
      <c r="AD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1">
        <f t="shared" ref="AG325" si="732">AD325+AE325+AF325</f>
        <v>0</v>
      </c>
      <c r="AH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1">
        <f t="shared" ref="AK325" si="733">AH325+AI325+AJ325</f>
        <v>0</v>
      </c>
      <c r="AL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1">
        <f t="shared" ref="AO325" si="734">AL325+AM325+AN325</f>
        <v>0</v>
      </c>
      <c r="AP325" s="181">
        <f t="shared" ref="AP325" si="735">AC325+AG325+AK325+AO325</f>
        <v>0</v>
      </c>
    </row>
    <row r="326" spans="2:42" ht="14.45" x14ac:dyDescent="0.3">
      <c r="B326" s="179" t="s">
        <v>975</v>
      </c>
      <c r="C326" s="180" t="s">
        <v>976</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ref="F326" si="736">D326+E326</f>
        <v>0</v>
      </c>
      <c r="G326" s="181"/>
      <c r="H326" s="181">
        <f t="shared" ref="H326" si="737">F326-G326</f>
        <v>0</v>
      </c>
      <c r="I326" s="181"/>
      <c r="J326" s="181">
        <f t="shared" ref="J326" si="738">F326-I326</f>
        <v>0</v>
      </c>
      <c r="K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1">
        <f t="shared" ref="AC326" si="739">Z326+AA326+AB326</f>
        <v>0</v>
      </c>
      <c r="AD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1">
        <f t="shared" ref="AG326" si="740">AD326+AE326+AF326</f>
        <v>0</v>
      </c>
      <c r="AH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1">
        <f t="shared" ref="AK326" si="741">AH326+AI326+AJ326</f>
        <v>0</v>
      </c>
      <c r="AL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1">
        <f t="shared" ref="AO326" si="742">AL326+AM326+AN326</f>
        <v>0</v>
      </c>
      <c r="AP326" s="181">
        <f t="shared" ref="AP326" si="743">AC326+AG326+AK326+AO326</f>
        <v>0</v>
      </c>
    </row>
    <row r="327" spans="2:42" ht="14.45" x14ac:dyDescent="0.3">
      <c r="B327" s="176" t="s">
        <v>339</v>
      </c>
      <c r="C327" s="177" t="s">
        <v>210</v>
      </c>
      <c r="D327" s="178">
        <f>D328+D345+D383+D389</f>
        <v>289992</v>
      </c>
      <c r="E327" s="178">
        <f>E328+E345+E383+E389</f>
        <v>4112052.52</v>
      </c>
      <c r="F327" s="178">
        <f t="shared" si="592"/>
        <v>4402044.5199999996</v>
      </c>
      <c r="G327" s="178">
        <f>G328+G345+G383+G389</f>
        <v>0</v>
      </c>
      <c r="H327" s="178">
        <f t="shared" si="593"/>
        <v>4402044.5199999996</v>
      </c>
      <c r="I327" s="178">
        <f>I328+I345+I383+I389</f>
        <v>0</v>
      </c>
      <c r="J327" s="178">
        <f t="shared" si="594"/>
        <v>4402044.5199999996</v>
      </c>
      <c r="K327" s="178">
        <f>K328+K345+K383+K389</f>
        <v>112000</v>
      </c>
      <c r="L327" s="178">
        <f t="shared" ref="L327:AB327" si="744">L328+L345+L383+L389</f>
        <v>599436.26</v>
      </c>
      <c r="M327" s="178">
        <f t="shared" si="744"/>
        <v>31500</v>
      </c>
      <c r="N327" s="178">
        <f t="shared" si="744"/>
        <v>0</v>
      </c>
      <c r="O327" s="178">
        <f t="shared" si="744"/>
        <v>531500</v>
      </c>
      <c r="P327" s="178">
        <f t="shared" si="744"/>
        <v>0</v>
      </c>
      <c r="Q327" s="178">
        <f t="shared" si="744"/>
        <v>0</v>
      </c>
      <c r="R327" s="178">
        <f t="shared" si="744"/>
        <v>0</v>
      </c>
      <c r="S327" s="178">
        <f t="shared" si="744"/>
        <v>0</v>
      </c>
      <c r="T327" s="178">
        <f t="shared" ref="T327" si="745">T328+T345+T383+T389</f>
        <v>0</v>
      </c>
      <c r="U327" s="178">
        <f t="shared" si="744"/>
        <v>3127608.26</v>
      </c>
      <c r="V327" s="178">
        <f t="shared" si="744"/>
        <v>0</v>
      </c>
      <c r="W327" s="178">
        <f t="shared" si="744"/>
        <v>0</v>
      </c>
      <c r="X327" s="178">
        <f t="shared" si="744"/>
        <v>0</v>
      </c>
      <c r="Y327" s="178">
        <f t="shared" si="744"/>
        <v>0</v>
      </c>
      <c r="Z327" s="178">
        <f t="shared" si="744"/>
        <v>0</v>
      </c>
      <c r="AA327" s="178">
        <f t="shared" si="744"/>
        <v>53500</v>
      </c>
      <c r="AB327" s="178">
        <f t="shared" si="744"/>
        <v>700000</v>
      </c>
      <c r="AC327" s="178">
        <f t="shared" si="597"/>
        <v>753500</v>
      </c>
      <c r="AD327" s="178">
        <f>AD328+AD345+AD383+AD389</f>
        <v>1088708.26</v>
      </c>
      <c r="AE327" s="178">
        <f>AE328+AE345+AE383+AE389</f>
        <v>174400</v>
      </c>
      <c r="AF327" s="178">
        <f>AF328+AF345+AF383+AF389</f>
        <v>1867000</v>
      </c>
      <c r="AG327" s="178">
        <f t="shared" si="598"/>
        <v>3130108.26</v>
      </c>
      <c r="AH327" s="178">
        <f>AH328+AH345+AH383+AH389</f>
        <v>501436.26</v>
      </c>
      <c r="AI327" s="178">
        <f>AI328+AI345+AI383+AI389</f>
        <v>0</v>
      </c>
      <c r="AJ327" s="178">
        <f>AJ328+AJ345+AJ383+AJ389</f>
        <v>0</v>
      </c>
      <c r="AK327" s="178">
        <f t="shared" si="599"/>
        <v>501436.26</v>
      </c>
      <c r="AL327" s="178">
        <f>AL328+AL345+AL383+AL389</f>
        <v>17000</v>
      </c>
      <c r="AM327" s="178">
        <f>AM328+AM345+AM383+AM389</f>
        <v>0</v>
      </c>
      <c r="AN327" s="178">
        <f>AN328+AN345+AN383+AN389</f>
        <v>0</v>
      </c>
      <c r="AO327" s="178">
        <f t="shared" si="600"/>
        <v>17000</v>
      </c>
      <c r="AP327" s="178">
        <f t="shared" si="601"/>
        <v>4402044.5199999996</v>
      </c>
    </row>
    <row r="328" spans="2:42" ht="14.45" x14ac:dyDescent="0.3">
      <c r="B328" s="188" t="s">
        <v>340</v>
      </c>
      <c r="C328" s="189" t="s">
        <v>211</v>
      </c>
      <c r="D328" s="190">
        <f>SUM(D329:D344)</f>
        <v>0</v>
      </c>
      <c r="E328" s="190">
        <f>SUM(E329:E344)</f>
        <v>0</v>
      </c>
      <c r="F328" s="190">
        <f t="shared" si="592"/>
        <v>0</v>
      </c>
      <c r="G328" s="190">
        <f>SUM(G329:G344)</f>
        <v>0</v>
      </c>
      <c r="H328" s="190">
        <f t="shared" si="593"/>
        <v>0</v>
      </c>
      <c r="I328" s="190">
        <f>SUM(I329:I344)</f>
        <v>0</v>
      </c>
      <c r="J328" s="190">
        <f t="shared" si="594"/>
        <v>0</v>
      </c>
      <c r="K328" s="190">
        <f t="shared" ref="K328:AB328" si="746">SUM(K329:K344)</f>
        <v>0</v>
      </c>
      <c r="L328" s="190">
        <f t="shared" si="746"/>
        <v>0</v>
      </c>
      <c r="M328" s="190">
        <f t="shared" si="746"/>
        <v>0</v>
      </c>
      <c r="N328" s="190">
        <f t="shared" si="746"/>
        <v>0</v>
      </c>
      <c r="O328" s="190">
        <f t="shared" si="746"/>
        <v>0</v>
      </c>
      <c r="P328" s="190">
        <f t="shared" si="746"/>
        <v>0</v>
      </c>
      <c r="Q328" s="190">
        <f t="shared" si="746"/>
        <v>0</v>
      </c>
      <c r="R328" s="190">
        <f t="shared" si="746"/>
        <v>0</v>
      </c>
      <c r="S328" s="190">
        <f t="shared" si="746"/>
        <v>0</v>
      </c>
      <c r="T328" s="190">
        <f t="shared" ref="T328" si="747">SUM(T329:T344)</f>
        <v>0</v>
      </c>
      <c r="U328" s="190">
        <f t="shared" si="746"/>
        <v>0</v>
      </c>
      <c r="V328" s="190">
        <f t="shared" si="746"/>
        <v>0</v>
      </c>
      <c r="W328" s="190">
        <f t="shared" si="746"/>
        <v>0</v>
      </c>
      <c r="X328" s="190">
        <f t="shared" si="746"/>
        <v>0</v>
      </c>
      <c r="Y328" s="190">
        <f t="shared" si="746"/>
        <v>0</v>
      </c>
      <c r="Z328" s="190">
        <f t="shared" si="746"/>
        <v>0</v>
      </c>
      <c r="AA328" s="190">
        <f t="shared" si="746"/>
        <v>0</v>
      </c>
      <c r="AB328" s="190">
        <f t="shared" si="746"/>
        <v>0</v>
      </c>
      <c r="AC328" s="190">
        <f t="shared" si="597"/>
        <v>0</v>
      </c>
      <c r="AD328" s="190">
        <f>SUM(AD329:AD344)</f>
        <v>0</v>
      </c>
      <c r="AE328" s="190">
        <f>SUM(AE329:AE344)</f>
        <v>0</v>
      </c>
      <c r="AF328" s="190">
        <f>SUM(AF329:AF344)</f>
        <v>0</v>
      </c>
      <c r="AG328" s="190">
        <f t="shared" si="598"/>
        <v>0</v>
      </c>
      <c r="AH328" s="190">
        <f>SUM(AH329:AH344)</f>
        <v>0</v>
      </c>
      <c r="AI328" s="190">
        <f>SUM(AI329:AI344)</f>
        <v>0</v>
      </c>
      <c r="AJ328" s="190">
        <f>SUM(AJ329:AJ344)</f>
        <v>0</v>
      </c>
      <c r="AK328" s="190">
        <f t="shared" si="599"/>
        <v>0</v>
      </c>
      <c r="AL328" s="190">
        <f>SUM(AL329:AL344)</f>
        <v>0</v>
      </c>
      <c r="AM328" s="190">
        <f>SUM(AM329:AM344)</f>
        <v>0</v>
      </c>
      <c r="AN328" s="190">
        <f>SUM(AN329:AN344)</f>
        <v>0</v>
      </c>
      <c r="AO328" s="190">
        <f t="shared" si="600"/>
        <v>0</v>
      </c>
      <c r="AP328" s="190">
        <f t="shared" si="601"/>
        <v>0</v>
      </c>
    </row>
    <row r="329" spans="2:42" ht="14.45" x14ac:dyDescent="0.3">
      <c r="B329" s="179" t="s">
        <v>341</v>
      </c>
      <c r="C329" s="180" t="s">
        <v>212</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592"/>
        <v>0</v>
      </c>
      <c r="G329" s="181"/>
      <c r="H329" s="181">
        <f t="shared" si="593"/>
        <v>0</v>
      </c>
      <c r="I329" s="181"/>
      <c r="J329" s="181">
        <f t="shared" si="594"/>
        <v>0</v>
      </c>
      <c r="K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1">
        <f t="shared" si="597"/>
        <v>0</v>
      </c>
      <c r="AD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1">
        <f t="shared" si="598"/>
        <v>0</v>
      </c>
      <c r="AH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1">
        <f t="shared" si="599"/>
        <v>0</v>
      </c>
      <c r="AL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1">
        <f t="shared" si="600"/>
        <v>0</v>
      </c>
      <c r="AP329" s="181">
        <f t="shared" si="601"/>
        <v>0</v>
      </c>
    </row>
    <row r="330" spans="2:42" ht="14.45" x14ac:dyDescent="0.3">
      <c r="B330" s="179" t="s">
        <v>355</v>
      </c>
      <c r="C330" s="180" t="s">
        <v>222</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D330+E330</f>
        <v>0</v>
      </c>
      <c r="G330" s="181"/>
      <c r="H330" s="181">
        <f>F330-G330</f>
        <v>0</v>
      </c>
      <c r="I330" s="181"/>
      <c r="J330" s="181">
        <f>F330-I330</f>
        <v>0</v>
      </c>
      <c r="K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1">
        <f>Z330+AA330+AB330</f>
        <v>0</v>
      </c>
      <c r="AD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1">
        <f>AD330+AE330+AF330</f>
        <v>0</v>
      </c>
      <c r="AH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1">
        <f>AH330+AI330+AJ330</f>
        <v>0</v>
      </c>
      <c r="AL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1">
        <f>AL330+AM330+AN330</f>
        <v>0</v>
      </c>
      <c r="AP330" s="181">
        <f>AC330+AG330+AK330+AO330</f>
        <v>0</v>
      </c>
    </row>
    <row r="331" spans="2:42" ht="14.45" x14ac:dyDescent="0.3">
      <c r="B331" s="179" t="s">
        <v>977</v>
      </c>
      <c r="C331" s="180" t="s">
        <v>978</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D331+E331</f>
        <v>0</v>
      </c>
      <c r="G331" s="181"/>
      <c r="H331" s="181">
        <f>F331-G331</f>
        <v>0</v>
      </c>
      <c r="I331" s="181"/>
      <c r="J331" s="181">
        <f>F331-I331</f>
        <v>0</v>
      </c>
      <c r="K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1">
        <f>Z331+AA331+AB331</f>
        <v>0</v>
      </c>
      <c r="AD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1">
        <f>AD331+AE331+AF331</f>
        <v>0</v>
      </c>
      <c r="AH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1">
        <f>AH331+AI331+AJ331</f>
        <v>0</v>
      </c>
      <c r="AL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1">
        <f>AL331+AM331+AN331</f>
        <v>0</v>
      </c>
      <c r="AP331" s="181">
        <f>AC331+AG331+AK331+AO331</f>
        <v>0</v>
      </c>
    </row>
    <row r="332" spans="2:42" ht="14.45" x14ac:dyDescent="0.3">
      <c r="B332" s="179" t="s">
        <v>979</v>
      </c>
      <c r="C332" s="180" t="s">
        <v>980</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ref="F332:F334" si="748">D332+E332</f>
        <v>0</v>
      </c>
      <c r="G332" s="181"/>
      <c r="H332" s="181">
        <f t="shared" ref="H332:H334" si="749">F332-G332</f>
        <v>0</v>
      </c>
      <c r="I332" s="181"/>
      <c r="J332" s="181">
        <f t="shared" ref="J332:J334" si="750">F332-I332</f>
        <v>0</v>
      </c>
      <c r="K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1">
        <f t="shared" ref="AC332:AC334" si="751">Z332+AA332+AB332</f>
        <v>0</v>
      </c>
      <c r="AD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1">
        <f t="shared" ref="AG332:AG334" si="752">AD332+AE332+AF332</f>
        <v>0</v>
      </c>
      <c r="AH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1">
        <f t="shared" ref="AK332:AK334" si="753">AH332+AI332+AJ332</f>
        <v>0</v>
      </c>
      <c r="AL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1">
        <f t="shared" ref="AO332:AO334" si="754">AL332+AM332+AN332</f>
        <v>0</v>
      </c>
      <c r="AP332" s="181">
        <f t="shared" ref="AP332:AP334" si="755">AC332+AG332+AK332+AO332</f>
        <v>0</v>
      </c>
    </row>
    <row r="333" spans="2:42" ht="14.45" x14ac:dyDescent="0.3">
      <c r="B333" s="179" t="s">
        <v>981</v>
      </c>
      <c r="C333" s="180" t="s">
        <v>982</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si="748"/>
        <v>0</v>
      </c>
      <c r="G333" s="181"/>
      <c r="H333" s="181">
        <f t="shared" si="749"/>
        <v>0</v>
      </c>
      <c r="I333" s="181"/>
      <c r="J333" s="181">
        <f t="shared" si="750"/>
        <v>0</v>
      </c>
      <c r="K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1">
        <f t="shared" si="751"/>
        <v>0</v>
      </c>
      <c r="AD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1">
        <f t="shared" si="752"/>
        <v>0</v>
      </c>
      <c r="AH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1">
        <f t="shared" si="753"/>
        <v>0</v>
      </c>
      <c r="AL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1">
        <f t="shared" si="754"/>
        <v>0</v>
      </c>
      <c r="AP333" s="181">
        <f t="shared" si="755"/>
        <v>0</v>
      </c>
    </row>
    <row r="334" spans="2:42" ht="14.45" x14ac:dyDescent="0.3">
      <c r="B334" s="179" t="s">
        <v>983</v>
      </c>
      <c r="C334" s="180" t="s">
        <v>984</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748"/>
        <v>0</v>
      </c>
      <c r="G334" s="181"/>
      <c r="H334" s="181">
        <f t="shared" si="749"/>
        <v>0</v>
      </c>
      <c r="I334" s="181"/>
      <c r="J334" s="181">
        <f t="shared" si="750"/>
        <v>0</v>
      </c>
      <c r="K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1">
        <f t="shared" si="751"/>
        <v>0</v>
      </c>
      <c r="AD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1">
        <f t="shared" si="752"/>
        <v>0</v>
      </c>
      <c r="AH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1">
        <f t="shared" si="753"/>
        <v>0</v>
      </c>
      <c r="AL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1">
        <f t="shared" si="754"/>
        <v>0</v>
      </c>
      <c r="AP334" s="181">
        <f t="shared" si="755"/>
        <v>0</v>
      </c>
    </row>
    <row r="335" spans="2:42" ht="14.45" x14ac:dyDescent="0.3">
      <c r="B335" s="179" t="s">
        <v>356</v>
      </c>
      <c r="C335" s="180" t="s">
        <v>223</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D335+E335</f>
        <v>0</v>
      </c>
      <c r="G335" s="181"/>
      <c r="H335" s="181">
        <f>F335-G335</f>
        <v>0</v>
      </c>
      <c r="I335" s="181"/>
      <c r="J335" s="181">
        <f>F335-I335</f>
        <v>0</v>
      </c>
      <c r="K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1">
        <f>Z335+AA335+AB335</f>
        <v>0</v>
      </c>
      <c r="AD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1">
        <f>AD335+AE335+AF335</f>
        <v>0</v>
      </c>
      <c r="AH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1">
        <f>AH335+AI335+AJ335</f>
        <v>0</v>
      </c>
      <c r="AL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1">
        <f>AL335+AM335+AN335</f>
        <v>0</v>
      </c>
      <c r="AP335" s="181">
        <f>AC335+AG335+AK335+AO335</f>
        <v>0</v>
      </c>
    </row>
    <row r="336" spans="2:42" ht="14.45" x14ac:dyDescent="0.3">
      <c r="B336" s="179" t="s">
        <v>985</v>
      </c>
      <c r="C336" s="180" t="s">
        <v>986</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1">
        <f t="shared" ref="F336:F337" si="756">D336+E336</f>
        <v>0</v>
      </c>
      <c r="G336" s="181"/>
      <c r="H336" s="181">
        <f t="shared" ref="H336:H337" si="757">F336-G336</f>
        <v>0</v>
      </c>
      <c r="I336" s="181"/>
      <c r="J336" s="181">
        <f t="shared" ref="J336:J337" si="758">F336-I336</f>
        <v>0</v>
      </c>
      <c r="K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1">
        <f t="shared" ref="AC336:AC337" si="759">Z336+AA336+AB336</f>
        <v>0</v>
      </c>
      <c r="AD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1">
        <f t="shared" ref="AG336:AG337" si="760">AD336+AE336+AF336</f>
        <v>0</v>
      </c>
      <c r="AH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1">
        <f t="shared" ref="AK336:AK337" si="761">AH336+AI336+AJ336</f>
        <v>0</v>
      </c>
      <c r="AL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1">
        <f t="shared" ref="AO336:AO337" si="762">AL336+AM336+AN336</f>
        <v>0</v>
      </c>
      <c r="AP336" s="181">
        <f t="shared" ref="AP336:AP337" si="763">AC336+AG336+AK336+AO336</f>
        <v>0</v>
      </c>
    </row>
    <row r="337" spans="2:42" ht="14.45" x14ac:dyDescent="0.3">
      <c r="B337" s="179" t="s">
        <v>357</v>
      </c>
      <c r="C337" s="180" t="s">
        <v>224</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756"/>
        <v>0</v>
      </c>
      <c r="G337" s="181"/>
      <c r="H337" s="181">
        <f t="shared" si="757"/>
        <v>0</v>
      </c>
      <c r="I337" s="181"/>
      <c r="J337" s="181">
        <f t="shared" si="758"/>
        <v>0</v>
      </c>
      <c r="K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1">
        <f t="shared" si="759"/>
        <v>0</v>
      </c>
      <c r="AD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1">
        <f t="shared" si="760"/>
        <v>0</v>
      </c>
      <c r="AH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1">
        <f t="shared" si="761"/>
        <v>0</v>
      </c>
      <c r="AL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1">
        <f t="shared" si="762"/>
        <v>0</v>
      </c>
      <c r="AP337" s="181">
        <f t="shared" si="763"/>
        <v>0</v>
      </c>
    </row>
    <row r="338" spans="2:42" ht="14.45" x14ac:dyDescent="0.3">
      <c r="B338" s="179" t="s">
        <v>987</v>
      </c>
      <c r="C338" s="180" t="s">
        <v>988</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D338+E338</f>
        <v>0</v>
      </c>
      <c r="G338" s="181"/>
      <c r="H338" s="181">
        <f>F338-G338</f>
        <v>0</v>
      </c>
      <c r="I338" s="181"/>
      <c r="J338" s="181">
        <f>F338-I338</f>
        <v>0</v>
      </c>
      <c r="K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1">
        <f>Z338+AA338+AB338</f>
        <v>0</v>
      </c>
      <c r="AD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1">
        <f>AD338+AE338+AF338</f>
        <v>0</v>
      </c>
      <c r="AH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1">
        <f>AH338+AI338+AJ338</f>
        <v>0</v>
      </c>
      <c r="AL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1">
        <f>AL338+AM338+AN338</f>
        <v>0</v>
      </c>
      <c r="AP338" s="181">
        <f>AC338+AG338+AK338+AO338</f>
        <v>0</v>
      </c>
    </row>
    <row r="339" spans="2:42" ht="14.45" x14ac:dyDescent="0.3">
      <c r="B339" s="179" t="s">
        <v>342</v>
      </c>
      <c r="C339" s="180" t="s">
        <v>213</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D339+E339</f>
        <v>0</v>
      </c>
      <c r="G339" s="181"/>
      <c r="H339" s="181">
        <f>F339-G339</f>
        <v>0</v>
      </c>
      <c r="I339" s="181"/>
      <c r="J339" s="181">
        <f>F339-I339</f>
        <v>0</v>
      </c>
      <c r="K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1">
        <f>Z339+AA339+AB339</f>
        <v>0</v>
      </c>
      <c r="AD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1">
        <f>AD339+AE339+AF339</f>
        <v>0</v>
      </c>
      <c r="AH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1">
        <f>AH339+AI339+AJ339</f>
        <v>0</v>
      </c>
      <c r="AL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1">
        <f>AL339+AM339+AN339</f>
        <v>0</v>
      </c>
      <c r="AP339" s="181">
        <f>AC339+AG339+AK339+AO339</f>
        <v>0</v>
      </c>
    </row>
    <row r="340" spans="2:42" ht="14.45" x14ac:dyDescent="0.3">
      <c r="B340" s="179" t="s">
        <v>989</v>
      </c>
      <c r="C340" s="180" t="s">
        <v>990</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ref="F340" si="764">D340+E340</f>
        <v>0</v>
      </c>
      <c r="G340" s="181"/>
      <c r="H340" s="181">
        <f t="shared" ref="H340" si="765">F340-G340</f>
        <v>0</v>
      </c>
      <c r="I340" s="181"/>
      <c r="J340" s="181">
        <f t="shared" ref="J340" si="766">F340-I340</f>
        <v>0</v>
      </c>
      <c r="K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1">
        <f t="shared" ref="AC340" si="767">Z340+AA340+AB340</f>
        <v>0</v>
      </c>
      <c r="AD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1">
        <f t="shared" ref="AG340" si="768">AD340+AE340+AF340</f>
        <v>0</v>
      </c>
      <c r="AH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1">
        <f t="shared" ref="AK340" si="769">AH340+AI340+AJ340</f>
        <v>0</v>
      </c>
      <c r="AL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1">
        <f t="shared" ref="AO340" si="770">AL340+AM340+AN340</f>
        <v>0</v>
      </c>
      <c r="AP340" s="181">
        <f t="shared" ref="AP340" si="771">AC340+AG340+AK340+AO340</f>
        <v>0</v>
      </c>
    </row>
    <row r="341" spans="2:42" ht="14.45" x14ac:dyDescent="0.3">
      <c r="B341" s="179" t="s">
        <v>358</v>
      </c>
      <c r="C341" s="180" t="s">
        <v>225</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D341+E341</f>
        <v>0</v>
      </c>
      <c r="G341" s="181"/>
      <c r="H341" s="181">
        <f>F341-G341</f>
        <v>0</v>
      </c>
      <c r="I341" s="181"/>
      <c r="J341" s="181">
        <f>F341-I341</f>
        <v>0</v>
      </c>
      <c r="K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1">
        <f>Z341+AA341+AB341</f>
        <v>0</v>
      </c>
      <c r="AD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1">
        <f>AD341+AE341+AF341</f>
        <v>0</v>
      </c>
      <c r="AH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1">
        <f>AH341+AI341+AJ341</f>
        <v>0</v>
      </c>
      <c r="AL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1">
        <f>AL341+AM341+AN341</f>
        <v>0</v>
      </c>
      <c r="AP341" s="181">
        <f>AC341+AG341+AK341+AO341</f>
        <v>0</v>
      </c>
    </row>
    <row r="342" spans="2:42" ht="14.45" x14ac:dyDescent="0.3">
      <c r="B342" s="179" t="s">
        <v>991</v>
      </c>
      <c r="C342" s="180" t="s">
        <v>992</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D342+E342</f>
        <v>0</v>
      </c>
      <c r="G342" s="181"/>
      <c r="H342" s="181">
        <f>F342-G342</f>
        <v>0</v>
      </c>
      <c r="I342" s="181"/>
      <c r="J342" s="181">
        <f>F342-I342</f>
        <v>0</v>
      </c>
      <c r="K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1">
        <f>Z342+AA342+AB342</f>
        <v>0</v>
      </c>
      <c r="AD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1">
        <f>AD342+AE342+AF342</f>
        <v>0</v>
      </c>
      <c r="AH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1">
        <f>AH342+AI342+AJ342</f>
        <v>0</v>
      </c>
      <c r="AL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1">
        <f>AL342+AM342+AN342</f>
        <v>0</v>
      </c>
      <c r="AP342" s="181">
        <f>AC342+AG342+AK342+AO342</f>
        <v>0</v>
      </c>
    </row>
    <row r="343" spans="2:42" ht="14.45" x14ac:dyDescent="0.3">
      <c r="B343" s="179" t="s">
        <v>993</v>
      </c>
      <c r="C343" s="180" t="s">
        <v>994</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ref="F343" si="772">D343+E343</f>
        <v>0</v>
      </c>
      <c r="G343" s="181"/>
      <c r="H343" s="181">
        <f t="shared" ref="H343" si="773">F343-G343</f>
        <v>0</v>
      </c>
      <c r="I343" s="181"/>
      <c r="J343" s="181">
        <f t="shared" ref="J343" si="774">F343-I343</f>
        <v>0</v>
      </c>
      <c r="K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1">
        <f t="shared" ref="AC343" si="775">Z343+AA343+AB343</f>
        <v>0</v>
      </c>
      <c r="AD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1">
        <f t="shared" ref="AG343" si="776">AD343+AE343+AF343</f>
        <v>0</v>
      </c>
      <c r="AH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1">
        <f t="shared" ref="AK343" si="777">AH343+AI343+AJ343</f>
        <v>0</v>
      </c>
      <c r="AL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1">
        <f t="shared" ref="AO343" si="778">AL343+AM343+AN343</f>
        <v>0</v>
      </c>
      <c r="AP343" s="181">
        <f t="shared" ref="AP343" si="779">AC343+AG343+AK343+AO343</f>
        <v>0</v>
      </c>
    </row>
    <row r="344" spans="2:42" ht="14.45" x14ac:dyDescent="0.3">
      <c r="B344" s="179" t="s">
        <v>359</v>
      </c>
      <c r="C344" s="180" t="s">
        <v>226</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D344+E344</f>
        <v>0</v>
      </c>
      <c r="G344" s="181"/>
      <c r="H344" s="181">
        <f>F344-G344</f>
        <v>0</v>
      </c>
      <c r="I344" s="181"/>
      <c r="J344" s="181">
        <f>F344-I344</f>
        <v>0</v>
      </c>
      <c r="K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1">
        <f>Z344+AA344+AB344</f>
        <v>0</v>
      </c>
      <c r="AD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1">
        <f>AD344+AE344+AF344</f>
        <v>0</v>
      </c>
      <c r="AH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1">
        <f>AH344+AI344+AJ344</f>
        <v>0</v>
      </c>
      <c r="AL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1">
        <f>AL344+AM344+AN344</f>
        <v>0</v>
      </c>
      <c r="AP344" s="181">
        <f>AC344+AG344+AK344+AO344</f>
        <v>0</v>
      </c>
    </row>
    <row r="345" spans="2:42" ht="14.45" x14ac:dyDescent="0.3">
      <c r="B345" s="188" t="s">
        <v>343</v>
      </c>
      <c r="C345" s="189" t="s">
        <v>214</v>
      </c>
      <c r="D345" s="190">
        <f>SUM(D346:D382)</f>
        <v>289992</v>
      </c>
      <c r="E345" s="190">
        <f>SUM(E346:E382)</f>
        <v>1735052.52</v>
      </c>
      <c r="F345" s="190">
        <f t="shared" si="592"/>
        <v>2025044.52</v>
      </c>
      <c r="G345" s="190">
        <f>SUM(G346:G382)</f>
        <v>0</v>
      </c>
      <c r="H345" s="190">
        <f t="shared" si="593"/>
        <v>2025044.52</v>
      </c>
      <c r="I345" s="190">
        <f>SUM(I346:I382)</f>
        <v>0</v>
      </c>
      <c r="J345" s="190">
        <f t="shared" si="594"/>
        <v>2025044.52</v>
      </c>
      <c r="K345" s="190">
        <f t="shared" ref="K345:AB345" si="780">SUM(K346:K382)</f>
        <v>112000</v>
      </c>
      <c r="L345" s="190">
        <f t="shared" si="780"/>
        <v>589436.26</v>
      </c>
      <c r="M345" s="190">
        <f t="shared" si="780"/>
        <v>31500</v>
      </c>
      <c r="N345" s="190">
        <f t="shared" si="780"/>
        <v>0</v>
      </c>
      <c r="O345" s="190">
        <f t="shared" si="780"/>
        <v>31500</v>
      </c>
      <c r="P345" s="190">
        <f t="shared" si="780"/>
        <v>0</v>
      </c>
      <c r="Q345" s="190">
        <f t="shared" si="780"/>
        <v>0</v>
      </c>
      <c r="R345" s="190">
        <f t="shared" si="780"/>
        <v>0</v>
      </c>
      <c r="S345" s="190">
        <f t="shared" si="780"/>
        <v>0</v>
      </c>
      <c r="T345" s="190">
        <f t="shared" ref="T345" si="781">SUM(T346:T382)</f>
        <v>0</v>
      </c>
      <c r="U345" s="190">
        <f t="shared" si="780"/>
        <v>1260608.26</v>
      </c>
      <c r="V345" s="190">
        <f t="shared" si="780"/>
        <v>0</v>
      </c>
      <c r="W345" s="190">
        <f t="shared" si="780"/>
        <v>0</v>
      </c>
      <c r="X345" s="190">
        <f t="shared" si="780"/>
        <v>0</v>
      </c>
      <c r="Y345" s="190">
        <f t="shared" si="780"/>
        <v>0</v>
      </c>
      <c r="Z345" s="190">
        <f t="shared" si="780"/>
        <v>0</v>
      </c>
      <c r="AA345" s="190">
        <f t="shared" si="780"/>
        <v>53500</v>
      </c>
      <c r="AB345" s="190">
        <f t="shared" si="780"/>
        <v>200000</v>
      </c>
      <c r="AC345" s="190">
        <f t="shared" si="597"/>
        <v>253500</v>
      </c>
      <c r="AD345" s="190">
        <f>SUM(AD346:AD382)</f>
        <v>1088708.26</v>
      </c>
      <c r="AE345" s="190">
        <f>SUM(AE346:AE382)</f>
        <v>174400</v>
      </c>
      <c r="AF345" s="190">
        <f>SUM(AF346:AF382)</f>
        <v>0</v>
      </c>
      <c r="AG345" s="190">
        <f t="shared" si="598"/>
        <v>1263108.26</v>
      </c>
      <c r="AH345" s="190">
        <f>SUM(AH346:AH382)</f>
        <v>491436.26</v>
      </c>
      <c r="AI345" s="190">
        <f>SUM(AI346:AI382)</f>
        <v>0</v>
      </c>
      <c r="AJ345" s="190">
        <f>SUM(AJ346:AJ382)</f>
        <v>0</v>
      </c>
      <c r="AK345" s="190">
        <f t="shared" si="599"/>
        <v>491436.26</v>
      </c>
      <c r="AL345" s="190">
        <f>SUM(AL346:AL382)</f>
        <v>17000</v>
      </c>
      <c r="AM345" s="190">
        <f>SUM(AM346:AM382)</f>
        <v>0</v>
      </c>
      <c r="AN345" s="190">
        <f>SUM(AN346:AN382)</f>
        <v>0</v>
      </c>
      <c r="AO345" s="190">
        <f t="shared" si="600"/>
        <v>17000</v>
      </c>
      <c r="AP345" s="190">
        <f t="shared" si="601"/>
        <v>2025044.52</v>
      </c>
    </row>
    <row r="346" spans="2:42" ht="14.45" x14ac:dyDescent="0.3">
      <c r="B346" s="179" t="s">
        <v>344</v>
      </c>
      <c r="C346" s="180" t="s">
        <v>215</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592"/>
        <v>0</v>
      </c>
      <c r="G346" s="181"/>
      <c r="H346" s="181">
        <f t="shared" si="593"/>
        <v>0</v>
      </c>
      <c r="I346" s="181"/>
      <c r="J346" s="181">
        <f t="shared" si="594"/>
        <v>0</v>
      </c>
      <c r="K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1">
        <f t="shared" si="597"/>
        <v>0</v>
      </c>
      <c r="AD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1">
        <f t="shared" si="598"/>
        <v>0</v>
      </c>
      <c r="AH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1">
        <f t="shared" si="599"/>
        <v>0</v>
      </c>
      <c r="AL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1">
        <f t="shared" si="600"/>
        <v>0</v>
      </c>
      <c r="AP346" s="181">
        <f t="shared" si="601"/>
        <v>0</v>
      </c>
    </row>
    <row r="347" spans="2:42" ht="14.45" x14ac:dyDescent="0.3">
      <c r="B347" s="179" t="s">
        <v>995</v>
      </c>
      <c r="C347" s="180" t="s">
        <v>996</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592"/>
        <v>0</v>
      </c>
      <c r="G347" s="181"/>
      <c r="H347" s="181">
        <f t="shared" si="593"/>
        <v>0</v>
      </c>
      <c r="I347" s="181"/>
      <c r="J347" s="181">
        <f t="shared" si="594"/>
        <v>0</v>
      </c>
      <c r="K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1">
        <f t="shared" si="597"/>
        <v>0</v>
      </c>
      <c r="AD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1">
        <f t="shared" si="598"/>
        <v>0</v>
      </c>
      <c r="AH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1">
        <f t="shared" si="599"/>
        <v>0</v>
      </c>
      <c r="AL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1">
        <f t="shared" si="600"/>
        <v>0</v>
      </c>
      <c r="AP347" s="181">
        <f t="shared" si="601"/>
        <v>0</v>
      </c>
    </row>
    <row r="348" spans="2:42" ht="14.45" x14ac:dyDescent="0.3">
      <c r="B348" s="179" t="s">
        <v>997</v>
      </c>
      <c r="C348" s="180" t="s">
        <v>996</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130400</v>
      </c>
      <c r="F348" s="181">
        <f t="shared" si="592"/>
        <v>130400</v>
      </c>
      <c r="G348" s="181"/>
      <c r="H348" s="181">
        <f t="shared" si="593"/>
        <v>130400</v>
      </c>
      <c r="I348" s="181"/>
      <c r="J348" s="181">
        <f t="shared" si="594"/>
        <v>130400</v>
      </c>
      <c r="K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130400</v>
      </c>
      <c r="V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1">
        <f t="shared" si="597"/>
        <v>0</v>
      </c>
      <c r="AD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130400</v>
      </c>
      <c r="AF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1">
        <f t="shared" si="598"/>
        <v>130400</v>
      </c>
      <c r="AH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1">
        <f t="shared" si="599"/>
        <v>0</v>
      </c>
      <c r="AL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1">
        <f t="shared" si="600"/>
        <v>0</v>
      </c>
      <c r="AP348" s="181">
        <f t="shared" si="601"/>
        <v>130400</v>
      </c>
    </row>
    <row r="349" spans="2:42" ht="14.45" x14ac:dyDescent="0.3">
      <c r="B349" s="179" t="s">
        <v>998</v>
      </c>
      <c r="C349" s="180" t="s">
        <v>999</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49996.26</v>
      </c>
      <c r="F349" s="181">
        <f t="shared" si="592"/>
        <v>49996.26</v>
      </c>
      <c r="G349" s="181"/>
      <c r="H349" s="181">
        <f t="shared" si="593"/>
        <v>49996.26</v>
      </c>
      <c r="I349" s="181"/>
      <c r="J349" s="181">
        <f t="shared" si="594"/>
        <v>49996.26</v>
      </c>
      <c r="K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L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M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N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P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29996.260000000002</v>
      </c>
      <c r="V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B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1">
        <f t="shared" si="597"/>
        <v>8000</v>
      </c>
      <c r="AD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33996.26</v>
      </c>
      <c r="AE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1">
        <f t="shared" si="598"/>
        <v>33996.26</v>
      </c>
      <c r="AH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I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1">
        <f t="shared" si="599"/>
        <v>4000</v>
      </c>
      <c r="AL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M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1">
        <f t="shared" si="600"/>
        <v>4000</v>
      </c>
      <c r="AP349" s="181">
        <f t="shared" si="601"/>
        <v>49996.26</v>
      </c>
    </row>
    <row r="350" spans="2:42" ht="14.45" x14ac:dyDescent="0.3">
      <c r="B350" s="179" t="s">
        <v>1000</v>
      </c>
      <c r="C350" s="180" t="s">
        <v>999</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44000</v>
      </c>
      <c r="F350" s="181">
        <f t="shared" si="592"/>
        <v>44000</v>
      </c>
      <c r="G350" s="181"/>
      <c r="H350" s="181">
        <f t="shared" si="593"/>
        <v>44000</v>
      </c>
      <c r="I350" s="181"/>
      <c r="J350" s="181">
        <f t="shared" si="594"/>
        <v>44000</v>
      </c>
      <c r="K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44000</v>
      </c>
      <c r="V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1">
        <f t="shared" si="597"/>
        <v>0</v>
      </c>
      <c r="AD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44000</v>
      </c>
      <c r="AF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1">
        <f t="shared" si="598"/>
        <v>44000</v>
      </c>
      <c r="AH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1">
        <f t="shared" si="599"/>
        <v>0</v>
      </c>
      <c r="AL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1">
        <f t="shared" si="600"/>
        <v>0</v>
      </c>
      <c r="AP350" s="181">
        <f t="shared" si="601"/>
        <v>44000</v>
      </c>
    </row>
    <row r="351" spans="2:42" ht="14.45" x14ac:dyDescent="0.3">
      <c r="B351" s="179" t="s">
        <v>1001</v>
      </c>
      <c r="C351" s="180" t="s">
        <v>1002</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592"/>
        <v>0</v>
      </c>
      <c r="G351" s="181"/>
      <c r="H351" s="181">
        <f t="shared" si="593"/>
        <v>0</v>
      </c>
      <c r="I351" s="181"/>
      <c r="J351" s="181">
        <f t="shared" si="594"/>
        <v>0</v>
      </c>
      <c r="K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1">
        <f t="shared" si="597"/>
        <v>0</v>
      </c>
      <c r="AD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1">
        <f t="shared" si="598"/>
        <v>0</v>
      </c>
      <c r="AH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1">
        <f t="shared" si="599"/>
        <v>0</v>
      </c>
      <c r="AL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1">
        <f t="shared" si="600"/>
        <v>0</v>
      </c>
      <c r="AP351" s="181">
        <f t="shared" si="601"/>
        <v>0</v>
      </c>
    </row>
    <row r="352" spans="2:42" ht="14.45" x14ac:dyDescent="0.3">
      <c r="B352" s="179" t="s">
        <v>1003</v>
      </c>
      <c r="C352" s="180" t="s">
        <v>1004</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592"/>
        <v>0</v>
      </c>
      <c r="G352" s="181"/>
      <c r="H352" s="181">
        <f t="shared" si="593"/>
        <v>0</v>
      </c>
      <c r="I352" s="181"/>
      <c r="J352" s="181">
        <f t="shared" si="594"/>
        <v>0</v>
      </c>
      <c r="K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1">
        <f t="shared" si="597"/>
        <v>0</v>
      </c>
      <c r="AD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1">
        <f t="shared" si="598"/>
        <v>0</v>
      </c>
      <c r="AH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1">
        <f t="shared" si="599"/>
        <v>0</v>
      </c>
      <c r="AL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1">
        <f t="shared" si="600"/>
        <v>0</v>
      </c>
      <c r="AP352" s="181">
        <f t="shared" si="601"/>
        <v>0</v>
      </c>
    </row>
    <row r="353" spans="2:42" ht="14.45" x14ac:dyDescent="0.3">
      <c r="B353" s="179" t="s">
        <v>1005</v>
      </c>
      <c r="C353" s="180" t="s">
        <v>1006</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592"/>
        <v>0</v>
      </c>
      <c r="G353" s="181"/>
      <c r="H353" s="181">
        <f t="shared" si="593"/>
        <v>0</v>
      </c>
      <c r="I353" s="181"/>
      <c r="J353" s="181">
        <f t="shared" si="594"/>
        <v>0</v>
      </c>
      <c r="K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1">
        <f t="shared" si="597"/>
        <v>0</v>
      </c>
      <c r="AD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1">
        <f t="shared" si="598"/>
        <v>0</v>
      </c>
      <c r="AH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1">
        <f t="shared" si="599"/>
        <v>0</v>
      </c>
      <c r="AL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1">
        <f t="shared" si="600"/>
        <v>0</v>
      </c>
      <c r="AP353" s="181">
        <f t="shared" si="601"/>
        <v>0</v>
      </c>
    </row>
    <row r="354" spans="2:42" ht="14.45" x14ac:dyDescent="0.3">
      <c r="B354" s="179" t="s">
        <v>1007</v>
      </c>
      <c r="C354" s="180" t="s">
        <v>1008</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592"/>
        <v>0</v>
      </c>
      <c r="G354" s="181"/>
      <c r="H354" s="181">
        <f t="shared" si="593"/>
        <v>0</v>
      </c>
      <c r="I354" s="181"/>
      <c r="J354" s="181">
        <f t="shared" si="594"/>
        <v>0</v>
      </c>
      <c r="K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1">
        <f t="shared" si="597"/>
        <v>0</v>
      </c>
      <c r="AD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1">
        <f t="shared" si="598"/>
        <v>0</v>
      </c>
      <c r="AH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1">
        <f t="shared" si="599"/>
        <v>0</v>
      </c>
      <c r="AL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1">
        <f t="shared" si="600"/>
        <v>0</v>
      </c>
      <c r="AP354" s="181">
        <f t="shared" si="601"/>
        <v>0</v>
      </c>
    </row>
    <row r="355" spans="2:42" ht="14.45" x14ac:dyDescent="0.3">
      <c r="B355" s="179" t="s">
        <v>1009</v>
      </c>
      <c r="C355" s="180" t="s">
        <v>1010</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1">
        <f t="shared" si="592"/>
        <v>0</v>
      </c>
      <c r="G355" s="181"/>
      <c r="H355" s="181">
        <f t="shared" si="593"/>
        <v>0</v>
      </c>
      <c r="I355" s="181"/>
      <c r="J355" s="181">
        <f t="shared" si="594"/>
        <v>0</v>
      </c>
      <c r="K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1">
        <f t="shared" si="597"/>
        <v>0</v>
      </c>
      <c r="AD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1">
        <f t="shared" si="598"/>
        <v>0</v>
      </c>
      <c r="AH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1">
        <f t="shared" si="599"/>
        <v>0</v>
      </c>
      <c r="AL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1">
        <f t="shared" si="600"/>
        <v>0</v>
      </c>
      <c r="AP355" s="181">
        <f t="shared" si="601"/>
        <v>0</v>
      </c>
    </row>
    <row r="356" spans="2:42" ht="14.45" x14ac:dyDescent="0.3">
      <c r="B356" s="179" t="s">
        <v>345</v>
      </c>
      <c r="C356" s="180" t="s">
        <v>1011</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592"/>
        <v>0</v>
      </c>
      <c r="G356" s="181"/>
      <c r="H356" s="181">
        <f t="shared" si="593"/>
        <v>0</v>
      </c>
      <c r="I356" s="181"/>
      <c r="J356" s="181">
        <f t="shared" si="594"/>
        <v>0</v>
      </c>
      <c r="K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1">
        <f t="shared" si="597"/>
        <v>0</v>
      </c>
      <c r="AD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1">
        <f t="shared" si="598"/>
        <v>0</v>
      </c>
      <c r="AH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1">
        <f t="shared" si="599"/>
        <v>0</v>
      </c>
      <c r="AL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1">
        <f t="shared" si="600"/>
        <v>0</v>
      </c>
      <c r="AP356" s="181">
        <f t="shared" si="601"/>
        <v>0</v>
      </c>
    </row>
    <row r="357" spans="2:42" ht="14.45" x14ac:dyDescent="0.3">
      <c r="B357" s="179" t="s">
        <v>1012</v>
      </c>
      <c r="C357" s="180" t="s">
        <v>1011</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35996.26</v>
      </c>
      <c r="F357" s="181">
        <f t="shared" si="592"/>
        <v>35996.26</v>
      </c>
      <c r="G357" s="181"/>
      <c r="H357" s="181">
        <f t="shared" si="593"/>
        <v>35996.26</v>
      </c>
      <c r="I357" s="181"/>
      <c r="J357" s="181">
        <f t="shared" si="594"/>
        <v>35996.26</v>
      </c>
      <c r="K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35996.26</v>
      </c>
      <c r="M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1">
        <f t="shared" si="597"/>
        <v>0</v>
      </c>
      <c r="AD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1">
        <f t="shared" si="598"/>
        <v>0</v>
      </c>
      <c r="AH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35996.26</v>
      </c>
      <c r="AI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1">
        <f t="shared" si="599"/>
        <v>35996.26</v>
      </c>
      <c r="AL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1">
        <f t="shared" si="600"/>
        <v>0</v>
      </c>
      <c r="AP357" s="181">
        <f t="shared" si="601"/>
        <v>35996.26</v>
      </c>
    </row>
    <row r="358" spans="2:42" ht="14.45" x14ac:dyDescent="0.3">
      <c r="B358" s="179" t="s">
        <v>1013</v>
      </c>
      <c r="C358" s="180" t="s">
        <v>1014</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592"/>
        <v>0</v>
      </c>
      <c r="G358" s="181"/>
      <c r="H358" s="181">
        <f t="shared" si="593"/>
        <v>0</v>
      </c>
      <c r="I358" s="181"/>
      <c r="J358" s="181">
        <f t="shared" si="594"/>
        <v>0</v>
      </c>
      <c r="K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1">
        <f t="shared" si="597"/>
        <v>0</v>
      </c>
      <c r="AD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1">
        <f t="shared" si="598"/>
        <v>0</v>
      </c>
      <c r="AH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1">
        <f t="shared" si="599"/>
        <v>0</v>
      </c>
      <c r="AL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1">
        <f t="shared" si="600"/>
        <v>0</v>
      </c>
      <c r="AP358" s="181">
        <f t="shared" si="601"/>
        <v>0</v>
      </c>
    </row>
    <row r="359" spans="2:42" ht="14.45" x14ac:dyDescent="0.3">
      <c r="B359" s="179" t="s">
        <v>1015</v>
      </c>
      <c r="C359" s="180" t="s">
        <v>1016</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592"/>
        <v>0</v>
      </c>
      <c r="G359" s="181"/>
      <c r="H359" s="181">
        <f t="shared" si="593"/>
        <v>0</v>
      </c>
      <c r="I359" s="181"/>
      <c r="J359" s="181">
        <f t="shared" si="594"/>
        <v>0</v>
      </c>
      <c r="K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1">
        <f t="shared" si="597"/>
        <v>0</v>
      </c>
      <c r="AD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1">
        <f t="shared" si="598"/>
        <v>0</v>
      </c>
      <c r="AH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1">
        <f t="shared" si="599"/>
        <v>0</v>
      </c>
      <c r="AL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1">
        <f t="shared" si="600"/>
        <v>0</v>
      </c>
      <c r="AP359" s="181">
        <f t="shared" si="601"/>
        <v>0</v>
      </c>
    </row>
    <row r="360" spans="2:42" x14ac:dyDescent="0.25">
      <c r="B360" s="179" t="s">
        <v>346</v>
      </c>
      <c r="C360" s="180" t="s">
        <v>1017</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89992</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592"/>
        <v>89992</v>
      </c>
      <c r="G360" s="181"/>
      <c r="H360" s="181">
        <f t="shared" si="593"/>
        <v>89992</v>
      </c>
      <c r="I360" s="181"/>
      <c r="J360" s="181">
        <f t="shared" si="594"/>
        <v>89992</v>
      </c>
      <c r="K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89992</v>
      </c>
      <c r="V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1">
        <f t="shared" si="597"/>
        <v>0</v>
      </c>
      <c r="AD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89992</v>
      </c>
      <c r="AE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1">
        <f t="shared" si="598"/>
        <v>89992</v>
      </c>
      <c r="AH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1">
        <f t="shared" si="599"/>
        <v>0</v>
      </c>
      <c r="AL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1">
        <f t="shared" si="600"/>
        <v>0</v>
      </c>
      <c r="AP360" s="181">
        <f t="shared" si="601"/>
        <v>89992</v>
      </c>
    </row>
    <row r="361" spans="2:42" x14ac:dyDescent="0.25">
      <c r="B361" s="179" t="s">
        <v>1018</v>
      </c>
      <c r="C361" s="180" t="s">
        <v>1017</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592"/>
        <v>0</v>
      </c>
      <c r="G361" s="181"/>
      <c r="H361" s="181">
        <f t="shared" si="593"/>
        <v>0</v>
      </c>
      <c r="I361" s="181"/>
      <c r="J361" s="181">
        <f t="shared" si="594"/>
        <v>0</v>
      </c>
      <c r="K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1">
        <f t="shared" si="597"/>
        <v>0</v>
      </c>
      <c r="AD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1">
        <f t="shared" si="598"/>
        <v>0</v>
      </c>
      <c r="AH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1">
        <f t="shared" si="599"/>
        <v>0</v>
      </c>
      <c r="AL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1">
        <f t="shared" si="600"/>
        <v>0</v>
      </c>
      <c r="AP361" s="181">
        <f t="shared" si="601"/>
        <v>0</v>
      </c>
    </row>
    <row r="362" spans="2:42" x14ac:dyDescent="0.25">
      <c r="B362" s="179" t="s">
        <v>1019</v>
      </c>
      <c r="C362" s="180" t="s">
        <v>1020</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592"/>
        <v>0</v>
      </c>
      <c r="G362" s="181"/>
      <c r="H362" s="181">
        <f t="shared" si="593"/>
        <v>0</v>
      </c>
      <c r="I362" s="181"/>
      <c r="J362" s="181">
        <f t="shared" si="594"/>
        <v>0</v>
      </c>
      <c r="K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1">
        <f t="shared" si="597"/>
        <v>0</v>
      </c>
      <c r="AD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1">
        <f t="shared" si="598"/>
        <v>0</v>
      </c>
      <c r="AH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1">
        <f t="shared" si="599"/>
        <v>0</v>
      </c>
      <c r="AL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1">
        <f t="shared" si="600"/>
        <v>0</v>
      </c>
      <c r="AP362" s="181">
        <f t="shared" si="601"/>
        <v>0</v>
      </c>
    </row>
    <row r="363" spans="2:42" x14ac:dyDescent="0.25">
      <c r="B363" s="179" t="s">
        <v>1021</v>
      </c>
      <c r="C363" s="180" t="s">
        <v>1022</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782">D363+E363</f>
        <v>0</v>
      </c>
      <c r="G363" s="181"/>
      <c r="H363" s="181">
        <f t="shared" ref="H363:H378" si="783">F363-G363</f>
        <v>0</v>
      </c>
      <c r="I363" s="181"/>
      <c r="J363" s="181">
        <f t="shared" ref="J363:J378" si="784">F363-I363</f>
        <v>0</v>
      </c>
      <c r="K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1">
        <f t="shared" ref="AC363:AC378" si="785">Z363+AA363+AB363</f>
        <v>0</v>
      </c>
      <c r="AD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1">
        <f t="shared" ref="AG363:AG378" si="786">AD363+AE363+AF363</f>
        <v>0</v>
      </c>
      <c r="AH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1">
        <f t="shared" ref="AK363:AK378" si="787">AH363+AI363+AJ363</f>
        <v>0</v>
      </c>
      <c r="AL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1">
        <f t="shared" ref="AO363:AO378" si="788">AL363+AM363+AN363</f>
        <v>0</v>
      </c>
      <c r="AP363" s="181">
        <f t="shared" ref="AP363:AP378" si="789">AC363+AG363+AK363+AO363</f>
        <v>0</v>
      </c>
    </row>
    <row r="364" spans="2:42" x14ac:dyDescent="0.25">
      <c r="B364" s="179" t="s">
        <v>1023</v>
      </c>
      <c r="C364" s="180" t="s">
        <v>1024</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782"/>
        <v>0</v>
      </c>
      <c r="G364" s="181"/>
      <c r="H364" s="181">
        <f t="shared" si="783"/>
        <v>0</v>
      </c>
      <c r="I364" s="181"/>
      <c r="J364" s="181">
        <f t="shared" si="784"/>
        <v>0</v>
      </c>
      <c r="K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1">
        <f t="shared" si="785"/>
        <v>0</v>
      </c>
      <c r="AD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1">
        <f t="shared" si="786"/>
        <v>0</v>
      </c>
      <c r="AH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1">
        <f t="shared" si="787"/>
        <v>0</v>
      </c>
      <c r="AL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1">
        <f t="shared" si="788"/>
        <v>0</v>
      </c>
      <c r="AP364" s="181">
        <f t="shared" si="789"/>
        <v>0</v>
      </c>
    </row>
    <row r="365" spans="2:42" ht="14.45" x14ac:dyDescent="0.3">
      <c r="B365" s="179" t="s">
        <v>347</v>
      </c>
      <c r="C365" s="180" t="s">
        <v>1025</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1">
        <f t="shared" si="782"/>
        <v>0</v>
      </c>
      <c r="G365" s="181"/>
      <c r="H365" s="181">
        <f t="shared" si="783"/>
        <v>0</v>
      </c>
      <c r="I365" s="181"/>
      <c r="J365" s="181">
        <f t="shared" si="784"/>
        <v>0</v>
      </c>
      <c r="K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1">
        <f t="shared" si="785"/>
        <v>0</v>
      </c>
      <c r="AD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1">
        <f t="shared" si="786"/>
        <v>0</v>
      </c>
      <c r="AH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1">
        <f t="shared" si="787"/>
        <v>0</v>
      </c>
      <c r="AL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1">
        <f t="shared" si="788"/>
        <v>0</v>
      </c>
      <c r="AP365" s="181">
        <f t="shared" si="789"/>
        <v>0</v>
      </c>
    </row>
    <row r="366" spans="2:42" ht="14.45" x14ac:dyDescent="0.3">
      <c r="B366" s="179" t="s">
        <v>1026</v>
      </c>
      <c r="C366" s="180" t="s">
        <v>1027</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1444660</v>
      </c>
      <c r="F366" s="181">
        <f t="shared" si="782"/>
        <v>1444660</v>
      </c>
      <c r="G366" s="181"/>
      <c r="H366" s="181">
        <f t="shared" si="783"/>
        <v>1444660</v>
      </c>
      <c r="I366" s="181"/>
      <c r="J366" s="181">
        <f t="shared" si="784"/>
        <v>1444660</v>
      </c>
      <c r="K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108000</v>
      </c>
      <c r="L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545440</v>
      </c>
      <c r="M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27500</v>
      </c>
      <c r="N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27500</v>
      </c>
      <c r="P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736220</v>
      </c>
      <c r="V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45500</v>
      </c>
      <c r="AB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1">
        <f t="shared" si="785"/>
        <v>45500</v>
      </c>
      <c r="AD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934720</v>
      </c>
      <c r="AE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1">
        <f t="shared" si="786"/>
        <v>934720</v>
      </c>
      <c r="AH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451440</v>
      </c>
      <c r="AI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1">
        <f t="shared" si="787"/>
        <v>451440</v>
      </c>
      <c r="AL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v>
      </c>
      <c r="AM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1">
        <f t="shared" si="788"/>
        <v>13000</v>
      </c>
      <c r="AP366" s="181">
        <f t="shared" si="789"/>
        <v>1444660</v>
      </c>
    </row>
    <row r="367" spans="2:42" x14ac:dyDescent="0.25">
      <c r="B367" s="179" t="s">
        <v>1028</v>
      </c>
      <c r="C367" s="180" t="s">
        <v>1029</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782"/>
        <v>0</v>
      </c>
      <c r="G367" s="181"/>
      <c r="H367" s="181">
        <f t="shared" si="783"/>
        <v>0</v>
      </c>
      <c r="I367" s="181"/>
      <c r="J367" s="181">
        <f t="shared" si="784"/>
        <v>0</v>
      </c>
      <c r="K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1">
        <f t="shared" si="785"/>
        <v>0</v>
      </c>
      <c r="AD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1">
        <f t="shared" si="786"/>
        <v>0</v>
      </c>
      <c r="AH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1">
        <f t="shared" si="787"/>
        <v>0</v>
      </c>
      <c r="AL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1">
        <f t="shared" si="788"/>
        <v>0</v>
      </c>
      <c r="AP367" s="181">
        <f t="shared" si="789"/>
        <v>0</v>
      </c>
    </row>
    <row r="368" spans="2:42" ht="14.45" x14ac:dyDescent="0.3">
      <c r="B368" s="179" t="s">
        <v>1030</v>
      </c>
      <c r="C368" s="180" t="s">
        <v>1031</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782"/>
        <v>0</v>
      </c>
      <c r="G368" s="181"/>
      <c r="H368" s="181">
        <f t="shared" si="783"/>
        <v>0</v>
      </c>
      <c r="I368" s="181"/>
      <c r="J368" s="181">
        <f t="shared" si="784"/>
        <v>0</v>
      </c>
      <c r="K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1">
        <f t="shared" si="785"/>
        <v>0</v>
      </c>
      <c r="AD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1">
        <f t="shared" si="786"/>
        <v>0</v>
      </c>
      <c r="AH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1">
        <f t="shared" si="787"/>
        <v>0</v>
      </c>
      <c r="AL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1">
        <f t="shared" si="788"/>
        <v>0</v>
      </c>
      <c r="AP368" s="181">
        <f t="shared" si="789"/>
        <v>0</v>
      </c>
    </row>
    <row r="369" spans="2:42" x14ac:dyDescent="0.25">
      <c r="B369" s="179" t="s">
        <v>1032</v>
      </c>
      <c r="C369" s="180" t="s">
        <v>1033</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782"/>
        <v>0</v>
      </c>
      <c r="G369" s="181"/>
      <c r="H369" s="181">
        <f t="shared" si="783"/>
        <v>0</v>
      </c>
      <c r="I369" s="181"/>
      <c r="J369" s="181">
        <f t="shared" si="784"/>
        <v>0</v>
      </c>
      <c r="K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1">
        <f t="shared" si="785"/>
        <v>0</v>
      </c>
      <c r="AD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1">
        <f t="shared" si="786"/>
        <v>0</v>
      </c>
      <c r="AH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1">
        <f t="shared" si="787"/>
        <v>0</v>
      </c>
      <c r="AL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1">
        <f t="shared" si="788"/>
        <v>0</v>
      </c>
      <c r="AP369" s="181">
        <f t="shared" si="789"/>
        <v>0</v>
      </c>
    </row>
    <row r="370" spans="2:42" ht="14.45" x14ac:dyDescent="0.3">
      <c r="B370" s="179" t="s">
        <v>348</v>
      </c>
      <c r="C370" s="180" t="s">
        <v>1034</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782"/>
        <v>0</v>
      </c>
      <c r="G370" s="181"/>
      <c r="H370" s="181">
        <f t="shared" si="783"/>
        <v>0</v>
      </c>
      <c r="I370" s="181"/>
      <c r="J370" s="181">
        <f t="shared" si="784"/>
        <v>0</v>
      </c>
      <c r="K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1">
        <f t="shared" si="785"/>
        <v>0</v>
      </c>
      <c r="AD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1">
        <f t="shared" si="786"/>
        <v>0</v>
      </c>
      <c r="AH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1">
        <f t="shared" si="787"/>
        <v>0</v>
      </c>
      <c r="AL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1">
        <f t="shared" si="788"/>
        <v>0</v>
      </c>
      <c r="AP370" s="181">
        <f t="shared" si="789"/>
        <v>0</v>
      </c>
    </row>
    <row r="371" spans="2:42" ht="14.45" x14ac:dyDescent="0.3">
      <c r="B371" s="179" t="s">
        <v>1035</v>
      </c>
      <c r="C371" s="180" t="s">
        <v>1036</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71" s="181">
        <f t="shared" si="782"/>
        <v>30000</v>
      </c>
      <c r="G371" s="181"/>
      <c r="H371" s="181">
        <f t="shared" si="783"/>
        <v>30000</v>
      </c>
      <c r="I371" s="181"/>
      <c r="J371" s="181">
        <f t="shared" si="784"/>
        <v>30000</v>
      </c>
      <c r="K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V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1">
        <f t="shared" si="785"/>
        <v>0</v>
      </c>
      <c r="AD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E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1">
        <f t="shared" si="786"/>
        <v>30000</v>
      </c>
      <c r="AH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1">
        <f t="shared" si="787"/>
        <v>0</v>
      </c>
      <c r="AL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1">
        <f t="shared" si="788"/>
        <v>0</v>
      </c>
      <c r="AP371" s="181">
        <f t="shared" si="789"/>
        <v>30000</v>
      </c>
    </row>
    <row r="372" spans="2:42" ht="14.45" x14ac:dyDescent="0.3">
      <c r="B372" s="179" t="s">
        <v>1037</v>
      </c>
      <c r="C372" s="180" t="s">
        <v>1038</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782"/>
        <v>0</v>
      </c>
      <c r="G372" s="181"/>
      <c r="H372" s="181">
        <f t="shared" si="783"/>
        <v>0</v>
      </c>
      <c r="I372" s="181"/>
      <c r="J372" s="181">
        <f t="shared" si="784"/>
        <v>0</v>
      </c>
      <c r="K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1">
        <f t="shared" si="785"/>
        <v>0</v>
      </c>
      <c r="AD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1">
        <f t="shared" si="786"/>
        <v>0</v>
      </c>
      <c r="AH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1">
        <f t="shared" si="787"/>
        <v>0</v>
      </c>
      <c r="AL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1">
        <f t="shared" si="788"/>
        <v>0</v>
      </c>
      <c r="AP372" s="181">
        <f t="shared" si="789"/>
        <v>0</v>
      </c>
    </row>
    <row r="373" spans="2:42" ht="14.45" x14ac:dyDescent="0.3">
      <c r="B373" s="179" t="s">
        <v>1039</v>
      </c>
      <c r="C373" s="180" t="s">
        <v>1040</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782"/>
        <v>0</v>
      </c>
      <c r="G373" s="181"/>
      <c r="H373" s="181">
        <f t="shared" si="783"/>
        <v>0</v>
      </c>
      <c r="I373" s="181"/>
      <c r="J373" s="181">
        <f t="shared" si="784"/>
        <v>0</v>
      </c>
      <c r="K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1">
        <f t="shared" si="785"/>
        <v>0</v>
      </c>
      <c r="AD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1">
        <f t="shared" si="786"/>
        <v>0</v>
      </c>
      <c r="AH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1">
        <f t="shared" si="787"/>
        <v>0</v>
      </c>
      <c r="AL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1">
        <f t="shared" si="788"/>
        <v>0</v>
      </c>
      <c r="AP373" s="181">
        <f t="shared" si="789"/>
        <v>0</v>
      </c>
    </row>
    <row r="374" spans="2:42" ht="14.45" x14ac:dyDescent="0.3">
      <c r="B374" s="179" t="s">
        <v>1041</v>
      </c>
      <c r="C374" s="180" t="s">
        <v>1042</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782"/>
        <v>0</v>
      </c>
      <c r="G374" s="181"/>
      <c r="H374" s="181">
        <f t="shared" si="783"/>
        <v>0</v>
      </c>
      <c r="I374" s="181"/>
      <c r="J374" s="181">
        <f t="shared" si="784"/>
        <v>0</v>
      </c>
      <c r="K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1">
        <f t="shared" si="785"/>
        <v>0</v>
      </c>
      <c r="AD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1">
        <f t="shared" si="786"/>
        <v>0</v>
      </c>
      <c r="AH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1">
        <f t="shared" si="787"/>
        <v>0</v>
      </c>
      <c r="AL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1">
        <f t="shared" si="788"/>
        <v>0</v>
      </c>
      <c r="AP374" s="181">
        <f t="shared" si="789"/>
        <v>0</v>
      </c>
    </row>
    <row r="375" spans="2:42" ht="14.45" x14ac:dyDescent="0.3">
      <c r="B375" s="179" t="s">
        <v>1043</v>
      </c>
      <c r="C375" s="180" t="s">
        <v>1044</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1">
        <f t="shared" si="782"/>
        <v>0</v>
      </c>
      <c r="G375" s="181"/>
      <c r="H375" s="181">
        <f t="shared" si="783"/>
        <v>0</v>
      </c>
      <c r="I375" s="181"/>
      <c r="J375" s="181">
        <f t="shared" si="784"/>
        <v>0</v>
      </c>
      <c r="K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1">
        <f t="shared" si="785"/>
        <v>0</v>
      </c>
      <c r="AD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1">
        <f t="shared" si="786"/>
        <v>0</v>
      </c>
      <c r="AH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1">
        <f t="shared" si="787"/>
        <v>0</v>
      </c>
      <c r="AL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1">
        <f t="shared" si="788"/>
        <v>0</v>
      </c>
      <c r="AP375" s="181">
        <f t="shared" si="789"/>
        <v>0</v>
      </c>
    </row>
    <row r="376" spans="2:42" ht="14.45" x14ac:dyDescent="0.3">
      <c r="B376" s="179" t="s">
        <v>1045</v>
      </c>
      <c r="C376" s="180" t="s">
        <v>1046</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1">
        <f t="shared" si="782"/>
        <v>200000</v>
      </c>
      <c r="G376" s="181"/>
      <c r="H376" s="181">
        <f t="shared" si="783"/>
        <v>200000</v>
      </c>
      <c r="I376" s="181"/>
      <c r="J376" s="181">
        <f t="shared" si="784"/>
        <v>200000</v>
      </c>
      <c r="K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V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C376" s="181">
        <f t="shared" si="785"/>
        <v>200000</v>
      </c>
      <c r="AD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1">
        <f t="shared" si="786"/>
        <v>0</v>
      </c>
      <c r="AH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1">
        <f t="shared" si="787"/>
        <v>0</v>
      </c>
      <c r="AL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1">
        <f t="shared" si="788"/>
        <v>0</v>
      </c>
      <c r="AP376" s="181">
        <f t="shared" si="789"/>
        <v>200000</v>
      </c>
    </row>
    <row r="377" spans="2:42" ht="14.45" x14ac:dyDescent="0.3">
      <c r="B377" s="179" t="s">
        <v>1047</v>
      </c>
      <c r="C377" s="180" t="s">
        <v>1048</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782"/>
        <v>0</v>
      </c>
      <c r="G377" s="181"/>
      <c r="H377" s="181">
        <f t="shared" si="783"/>
        <v>0</v>
      </c>
      <c r="I377" s="181"/>
      <c r="J377" s="181">
        <f t="shared" si="784"/>
        <v>0</v>
      </c>
      <c r="K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1">
        <f t="shared" si="785"/>
        <v>0</v>
      </c>
      <c r="AD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1">
        <f t="shared" si="786"/>
        <v>0</v>
      </c>
      <c r="AH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1">
        <f t="shared" si="787"/>
        <v>0</v>
      </c>
      <c r="AL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1">
        <f t="shared" si="788"/>
        <v>0</v>
      </c>
      <c r="AP377" s="181">
        <f t="shared" si="789"/>
        <v>0</v>
      </c>
    </row>
    <row r="378" spans="2:42" ht="14.45" x14ac:dyDescent="0.3">
      <c r="B378" s="179" t="s">
        <v>1049</v>
      </c>
      <c r="C378" s="180" t="s">
        <v>1050</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782"/>
        <v>0</v>
      </c>
      <c r="G378" s="181"/>
      <c r="H378" s="181">
        <f t="shared" si="783"/>
        <v>0</v>
      </c>
      <c r="I378" s="181"/>
      <c r="J378" s="181">
        <f t="shared" si="784"/>
        <v>0</v>
      </c>
      <c r="K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1">
        <f t="shared" si="785"/>
        <v>0</v>
      </c>
      <c r="AD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1">
        <f t="shared" si="786"/>
        <v>0</v>
      </c>
      <c r="AH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1">
        <f t="shared" si="787"/>
        <v>0</v>
      </c>
      <c r="AL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1">
        <f t="shared" si="788"/>
        <v>0</v>
      </c>
      <c r="AP378" s="181">
        <f t="shared" si="789"/>
        <v>0</v>
      </c>
    </row>
    <row r="379" spans="2:42" ht="14.45" x14ac:dyDescent="0.3">
      <c r="B379" s="179" t="s">
        <v>1051</v>
      </c>
      <c r="C379" s="180" t="s">
        <v>1052</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si="592"/>
        <v>0</v>
      </c>
      <c r="G379" s="181"/>
      <c r="H379" s="181">
        <f t="shared" si="593"/>
        <v>0</v>
      </c>
      <c r="I379" s="181"/>
      <c r="J379" s="181">
        <f t="shared" si="594"/>
        <v>0</v>
      </c>
      <c r="K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1">
        <f t="shared" si="597"/>
        <v>0</v>
      </c>
      <c r="AD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1">
        <f t="shared" si="598"/>
        <v>0</v>
      </c>
      <c r="AH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1">
        <f t="shared" si="599"/>
        <v>0</v>
      </c>
      <c r="AL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1">
        <f t="shared" si="600"/>
        <v>0</v>
      </c>
      <c r="AP379" s="181">
        <f t="shared" si="601"/>
        <v>0</v>
      </c>
    </row>
    <row r="380" spans="2:42" ht="14.45" x14ac:dyDescent="0.3">
      <c r="B380" s="179" t="s">
        <v>1053</v>
      </c>
      <c r="C380" s="180" t="s">
        <v>1054</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592"/>
        <v>0</v>
      </c>
      <c r="G380" s="181"/>
      <c r="H380" s="181">
        <f t="shared" si="593"/>
        <v>0</v>
      </c>
      <c r="I380" s="181"/>
      <c r="J380" s="181">
        <f t="shared" si="594"/>
        <v>0</v>
      </c>
      <c r="K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1">
        <f t="shared" si="597"/>
        <v>0</v>
      </c>
      <c r="AD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1">
        <f t="shared" si="598"/>
        <v>0</v>
      </c>
      <c r="AH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1">
        <f t="shared" si="599"/>
        <v>0</v>
      </c>
      <c r="AL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1">
        <f t="shared" si="600"/>
        <v>0</v>
      </c>
      <c r="AP380" s="181">
        <f t="shared" si="601"/>
        <v>0</v>
      </c>
    </row>
    <row r="381" spans="2:42" ht="14.45" x14ac:dyDescent="0.3">
      <c r="B381" s="179" t="s">
        <v>1055</v>
      </c>
      <c r="C381" s="180" t="s">
        <v>1054</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592"/>
        <v>0</v>
      </c>
      <c r="G381" s="181"/>
      <c r="H381" s="181">
        <f t="shared" si="593"/>
        <v>0</v>
      </c>
      <c r="I381" s="181"/>
      <c r="J381" s="181">
        <f t="shared" si="594"/>
        <v>0</v>
      </c>
      <c r="K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1">
        <f t="shared" si="597"/>
        <v>0</v>
      </c>
      <c r="AD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1">
        <f t="shared" si="598"/>
        <v>0</v>
      </c>
      <c r="AH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1">
        <f t="shared" si="599"/>
        <v>0</v>
      </c>
      <c r="AL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1">
        <f t="shared" si="600"/>
        <v>0</v>
      </c>
      <c r="AP381" s="181">
        <f t="shared" si="601"/>
        <v>0</v>
      </c>
    </row>
    <row r="382" spans="2:42" ht="14.45" x14ac:dyDescent="0.3">
      <c r="B382" s="179" t="s">
        <v>1056</v>
      </c>
      <c r="C382" s="180" t="s">
        <v>1057</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592"/>
        <v>0</v>
      </c>
      <c r="G382" s="181"/>
      <c r="H382" s="181">
        <f t="shared" si="593"/>
        <v>0</v>
      </c>
      <c r="I382" s="181"/>
      <c r="J382" s="181">
        <f t="shared" si="594"/>
        <v>0</v>
      </c>
      <c r="K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1">
        <f t="shared" si="597"/>
        <v>0</v>
      </c>
      <c r="AD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1">
        <f t="shared" si="598"/>
        <v>0</v>
      </c>
      <c r="AH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1">
        <f t="shared" si="599"/>
        <v>0</v>
      </c>
      <c r="AL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1">
        <f t="shared" si="600"/>
        <v>0</v>
      </c>
      <c r="AP382" s="181">
        <f t="shared" si="601"/>
        <v>0</v>
      </c>
    </row>
    <row r="383" spans="2:42" ht="14.45" x14ac:dyDescent="0.3">
      <c r="B383" s="188" t="s">
        <v>349</v>
      </c>
      <c r="C383" s="189" t="s">
        <v>216</v>
      </c>
      <c r="D383" s="190">
        <f>SUM(D384:D388)</f>
        <v>0</v>
      </c>
      <c r="E383" s="190">
        <f>SUM(E384:E388)</f>
        <v>10000</v>
      </c>
      <c r="F383" s="190">
        <f t="shared" ref="F383:F498" si="790">D383+E383</f>
        <v>10000</v>
      </c>
      <c r="G383" s="190">
        <f>SUM(G384:G388)</f>
        <v>0</v>
      </c>
      <c r="H383" s="190">
        <f t="shared" si="593"/>
        <v>10000</v>
      </c>
      <c r="I383" s="190">
        <f>SUM(I384:I388)</f>
        <v>0</v>
      </c>
      <c r="J383" s="190">
        <f t="shared" si="594"/>
        <v>10000</v>
      </c>
      <c r="K383" s="190">
        <f t="shared" ref="K383:AB383" si="791">SUM(K384:K388)</f>
        <v>0</v>
      </c>
      <c r="L383" s="190">
        <f t="shared" si="791"/>
        <v>10000</v>
      </c>
      <c r="M383" s="190">
        <f t="shared" si="791"/>
        <v>0</v>
      </c>
      <c r="N383" s="190">
        <f t="shared" si="791"/>
        <v>0</v>
      </c>
      <c r="O383" s="190">
        <f t="shared" si="791"/>
        <v>0</v>
      </c>
      <c r="P383" s="190">
        <f t="shared" ref="P383:Q383" si="792">SUM(P384:P388)</f>
        <v>0</v>
      </c>
      <c r="Q383" s="190">
        <f t="shared" si="792"/>
        <v>0</v>
      </c>
      <c r="R383" s="190">
        <f t="shared" si="791"/>
        <v>0</v>
      </c>
      <c r="S383" s="190">
        <f t="shared" si="791"/>
        <v>0</v>
      </c>
      <c r="T383" s="190">
        <f t="shared" ref="T383" si="793">SUM(T384:T388)</f>
        <v>0</v>
      </c>
      <c r="U383" s="190">
        <f t="shared" si="791"/>
        <v>0</v>
      </c>
      <c r="V383" s="190">
        <f t="shared" si="791"/>
        <v>0</v>
      </c>
      <c r="W383" s="190">
        <f t="shared" ref="W383" si="794">SUM(W384:W388)</f>
        <v>0</v>
      </c>
      <c r="X383" s="190">
        <f t="shared" si="791"/>
        <v>0</v>
      </c>
      <c r="Y383" s="190">
        <f t="shared" si="791"/>
        <v>0</v>
      </c>
      <c r="Z383" s="190">
        <f t="shared" si="791"/>
        <v>0</v>
      </c>
      <c r="AA383" s="190">
        <f t="shared" si="791"/>
        <v>0</v>
      </c>
      <c r="AB383" s="190">
        <f t="shared" si="791"/>
        <v>0</v>
      </c>
      <c r="AC383" s="190">
        <f t="shared" si="597"/>
        <v>0</v>
      </c>
      <c r="AD383" s="190">
        <f>SUM(AD384:AD388)</f>
        <v>0</v>
      </c>
      <c r="AE383" s="190">
        <f>SUM(AE384:AE388)</f>
        <v>0</v>
      </c>
      <c r="AF383" s="190">
        <f>SUM(AF384:AF388)</f>
        <v>0</v>
      </c>
      <c r="AG383" s="190">
        <f t="shared" si="598"/>
        <v>0</v>
      </c>
      <c r="AH383" s="190">
        <f>SUM(AH384:AH388)</f>
        <v>10000</v>
      </c>
      <c r="AI383" s="190">
        <f>SUM(AI384:AI388)</f>
        <v>0</v>
      </c>
      <c r="AJ383" s="190">
        <f>SUM(AJ384:AJ388)</f>
        <v>0</v>
      </c>
      <c r="AK383" s="190">
        <f t="shared" si="599"/>
        <v>10000</v>
      </c>
      <c r="AL383" s="190">
        <f>SUM(AL384:AL388)</f>
        <v>0</v>
      </c>
      <c r="AM383" s="190">
        <f>SUM(AM384:AM388)</f>
        <v>0</v>
      </c>
      <c r="AN383" s="190">
        <f>SUM(AN384:AN388)</f>
        <v>0</v>
      </c>
      <c r="AO383" s="190">
        <f t="shared" si="600"/>
        <v>0</v>
      </c>
      <c r="AP383" s="190">
        <f t="shared" si="601"/>
        <v>10000</v>
      </c>
    </row>
    <row r="384" spans="2:42" ht="14.45" x14ac:dyDescent="0.3">
      <c r="B384" s="179" t="s">
        <v>350</v>
      </c>
      <c r="C384" s="180" t="s">
        <v>217</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790"/>
        <v>0</v>
      </c>
      <c r="G384" s="181"/>
      <c r="H384" s="181">
        <f t="shared" si="593"/>
        <v>0</v>
      </c>
      <c r="I384" s="181"/>
      <c r="J384" s="181">
        <f t="shared" si="594"/>
        <v>0</v>
      </c>
      <c r="K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1">
        <f t="shared" si="597"/>
        <v>0</v>
      </c>
      <c r="AD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1">
        <f t="shared" si="598"/>
        <v>0</v>
      </c>
      <c r="AH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1">
        <f t="shared" si="599"/>
        <v>0</v>
      </c>
      <c r="AL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1">
        <f t="shared" si="600"/>
        <v>0</v>
      </c>
      <c r="AP384" s="181">
        <f t="shared" si="601"/>
        <v>0</v>
      </c>
    </row>
    <row r="385" spans="1:42" ht="14.45" x14ac:dyDescent="0.3">
      <c r="B385" s="179" t="s">
        <v>1058</v>
      </c>
      <c r="C385" s="180" t="s">
        <v>1059</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385" s="181">
        <f t="shared" si="790"/>
        <v>10000</v>
      </c>
      <c r="G385" s="181"/>
      <c r="H385" s="181">
        <f t="shared" si="593"/>
        <v>10000</v>
      </c>
      <c r="I385" s="181"/>
      <c r="J385" s="181">
        <f t="shared" si="594"/>
        <v>10000</v>
      </c>
      <c r="K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M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1">
        <f t="shared" si="597"/>
        <v>0</v>
      </c>
      <c r="AD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1">
        <f t="shared" si="598"/>
        <v>0</v>
      </c>
      <c r="AH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I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1">
        <f t="shared" si="599"/>
        <v>10000</v>
      </c>
      <c r="AL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1">
        <f t="shared" si="600"/>
        <v>0</v>
      </c>
      <c r="AP385" s="181">
        <f t="shared" si="601"/>
        <v>10000</v>
      </c>
    </row>
    <row r="386" spans="1:42" ht="14.45" x14ac:dyDescent="0.3">
      <c r="B386" s="179" t="s">
        <v>1060</v>
      </c>
      <c r="C386" s="180" t="s">
        <v>1061</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ref="F386" si="795">D386+E386</f>
        <v>0</v>
      </c>
      <c r="G386" s="181"/>
      <c r="H386" s="181">
        <f t="shared" ref="H386" si="796">F386-G386</f>
        <v>0</v>
      </c>
      <c r="I386" s="181"/>
      <c r="J386" s="181">
        <f t="shared" ref="J386" si="797">F386-I386</f>
        <v>0</v>
      </c>
      <c r="K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1">
        <f t="shared" ref="AC386" si="798">Z386+AA386+AB386</f>
        <v>0</v>
      </c>
      <c r="AD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1">
        <f t="shared" ref="AG386" si="799">AD386+AE386+AF386</f>
        <v>0</v>
      </c>
      <c r="AH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1">
        <f t="shared" ref="AK386" si="800">AH386+AI386+AJ386</f>
        <v>0</v>
      </c>
      <c r="AL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1">
        <f t="shared" ref="AO386" si="801">AL386+AM386+AN386</f>
        <v>0</v>
      </c>
      <c r="AP386" s="181">
        <f t="shared" ref="AP386" si="802">AC386+AG386+AK386+AO386</f>
        <v>0</v>
      </c>
    </row>
    <row r="387" spans="1:42" ht="14.45" x14ac:dyDescent="0.3">
      <c r="A387" s="108"/>
      <c r="B387" s="179" t="s">
        <v>1062</v>
      </c>
      <c r="C387" s="180" t="s">
        <v>1391</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ref="F387" si="803">D387+E387</f>
        <v>0</v>
      </c>
      <c r="G387" s="181"/>
      <c r="H387" s="181">
        <f t="shared" ref="H387" si="804">F387-G387</f>
        <v>0</v>
      </c>
      <c r="I387" s="181"/>
      <c r="J387" s="181">
        <f t="shared" ref="J387" si="805">F387-I387</f>
        <v>0</v>
      </c>
      <c r="K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1">
        <f t="shared" ref="AC387" si="806">Z387+AA387+AB387</f>
        <v>0</v>
      </c>
      <c r="AD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1">
        <f t="shared" ref="AG387" si="807">AD387+AE387+AF387</f>
        <v>0</v>
      </c>
      <c r="AH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1">
        <f t="shared" ref="AK387" si="808">AH387+AI387+AJ387</f>
        <v>0</v>
      </c>
      <c r="AL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1">
        <f t="shared" ref="AO387" si="809">AL387+AM387+AN387</f>
        <v>0</v>
      </c>
      <c r="AP387" s="181">
        <f t="shared" ref="AP387" si="810">AC387+AG387+AK387+AO387</f>
        <v>0</v>
      </c>
    </row>
    <row r="388" spans="1:42" ht="14.45" x14ac:dyDescent="0.3">
      <c r="A388" s="108"/>
      <c r="B388" s="179" t="s">
        <v>1064</v>
      </c>
      <c r="C388" s="180" t="s">
        <v>1063</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790"/>
        <v>0</v>
      </c>
      <c r="G388" s="181"/>
      <c r="H388" s="181">
        <f t="shared" si="593"/>
        <v>0</v>
      </c>
      <c r="I388" s="181"/>
      <c r="J388" s="181">
        <f t="shared" si="594"/>
        <v>0</v>
      </c>
      <c r="K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1">
        <f t="shared" si="597"/>
        <v>0</v>
      </c>
      <c r="AD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1">
        <f t="shared" si="598"/>
        <v>0</v>
      </c>
      <c r="AH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1">
        <f t="shared" si="599"/>
        <v>0</v>
      </c>
      <c r="AL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1">
        <f t="shared" si="600"/>
        <v>0</v>
      </c>
      <c r="AP388" s="181">
        <f t="shared" si="601"/>
        <v>0</v>
      </c>
    </row>
    <row r="389" spans="1:42" ht="14.45" x14ac:dyDescent="0.3">
      <c r="B389" s="188" t="s">
        <v>351</v>
      </c>
      <c r="C389" s="189" t="s">
        <v>218</v>
      </c>
      <c r="D389" s="190">
        <f>SUM(D390:D396)</f>
        <v>0</v>
      </c>
      <c r="E389" s="190">
        <f>SUM(E390:E396)</f>
        <v>2367000</v>
      </c>
      <c r="F389" s="190">
        <f t="shared" si="790"/>
        <v>2367000</v>
      </c>
      <c r="G389" s="190">
        <f>SUM(G390:G396)</f>
        <v>0</v>
      </c>
      <c r="H389" s="190">
        <f t="shared" si="593"/>
        <v>2367000</v>
      </c>
      <c r="I389" s="190">
        <f>SUM(I390:I396)</f>
        <v>0</v>
      </c>
      <c r="J389" s="190">
        <f t="shared" si="594"/>
        <v>2367000</v>
      </c>
      <c r="K389" s="190">
        <f t="shared" ref="K389:AB389" si="811">SUM(K390:K396)</f>
        <v>0</v>
      </c>
      <c r="L389" s="190">
        <f t="shared" si="811"/>
        <v>0</v>
      </c>
      <c r="M389" s="190">
        <f t="shared" si="811"/>
        <v>0</v>
      </c>
      <c r="N389" s="190">
        <f t="shared" si="811"/>
        <v>0</v>
      </c>
      <c r="O389" s="190">
        <f t="shared" si="811"/>
        <v>500000</v>
      </c>
      <c r="P389" s="190">
        <f t="shared" si="811"/>
        <v>0</v>
      </c>
      <c r="Q389" s="190">
        <f t="shared" si="811"/>
        <v>0</v>
      </c>
      <c r="R389" s="190">
        <f t="shared" si="811"/>
        <v>0</v>
      </c>
      <c r="S389" s="190">
        <f t="shared" si="811"/>
        <v>0</v>
      </c>
      <c r="T389" s="190">
        <f t="shared" ref="T389" si="812">SUM(T390:T396)</f>
        <v>0</v>
      </c>
      <c r="U389" s="190">
        <f t="shared" si="811"/>
        <v>1867000</v>
      </c>
      <c r="V389" s="190">
        <f t="shared" si="811"/>
        <v>0</v>
      </c>
      <c r="W389" s="190">
        <f t="shared" si="811"/>
        <v>0</v>
      </c>
      <c r="X389" s="190">
        <f t="shared" si="811"/>
        <v>0</v>
      </c>
      <c r="Y389" s="190">
        <f t="shared" si="811"/>
        <v>0</v>
      </c>
      <c r="Z389" s="190">
        <f t="shared" si="811"/>
        <v>0</v>
      </c>
      <c r="AA389" s="190">
        <f t="shared" si="811"/>
        <v>0</v>
      </c>
      <c r="AB389" s="190">
        <f t="shared" si="811"/>
        <v>500000</v>
      </c>
      <c r="AC389" s="190">
        <f t="shared" si="597"/>
        <v>500000</v>
      </c>
      <c r="AD389" s="190">
        <f>SUM(AD390:AD396)</f>
        <v>0</v>
      </c>
      <c r="AE389" s="190">
        <f>SUM(AE390:AE396)</f>
        <v>0</v>
      </c>
      <c r="AF389" s="190">
        <f>SUM(AF390:AF396)</f>
        <v>1867000</v>
      </c>
      <c r="AG389" s="190">
        <f t="shared" si="598"/>
        <v>1867000</v>
      </c>
      <c r="AH389" s="190">
        <f>SUM(AH390:AH396)</f>
        <v>0</v>
      </c>
      <c r="AI389" s="190">
        <f>SUM(AI390:AI396)</f>
        <v>0</v>
      </c>
      <c r="AJ389" s="190">
        <f>SUM(AJ390:AJ396)</f>
        <v>0</v>
      </c>
      <c r="AK389" s="190">
        <f t="shared" si="599"/>
        <v>0</v>
      </c>
      <c r="AL389" s="190">
        <f>SUM(AL390:AL396)</f>
        <v>0</v>
      </c>
      <c r="AM389" s="190">
        <f>SUM(AM390:AM396)</f>
        <v>0</v>
      </c>
      <c r="AN389" s="190">
        <f>SUM(AN390:AN396)</f>
        <v>0</v>
      </c>
      <c r="AO389" s="190">
        <f t="shared" si="600"/>
        <v>0</v>
      </c>
      <c r="AP389" s="190">
        <f t="shared" si="601"/>
        <v>2367000</v>
      </c>
    </row>
    <row r="390" spans="1:42" ht="14.45" x14ac:dyDescent="0.3">
      <c r="B390" s="179" t="s">
        <v>352</v>
      </c>
      <c r="C390" s="180" t="s">
        <v>219</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2367000</v>
      </c>
      <c r="F390" s="181">
        <f t="shared" si="790"/>
        <v>2367000</v>
      </c>
      <c r="G390" s="181"/>
      <c r="H390" s="181">
        <f t="shared" si="593"/>
        <v>2367000</v>
      </c>
      <c r="I390" s="181"/>
      <c r="J390" s="181">
        <f t="shared" si="594"/>
        <v>2367000</v>
      </c>
      <c r="K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500000</v>
      </c>
      <c r="P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1867000</v>
      </c>
      <c r="V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500000</v>
      </c>
      <c r="AC390" s="181">
        <f t="shared" si="597"/>
        <v>500000</v>
      </c>
      <c r="AD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1867000</v>
      </c>
      <c r="AG390" s="181">
        <f t="shared" si="598"/>
        <v>1867000</v>
      </c>
      <c r="AH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1">
        <f t="shared" si="599"/>
        <v>0</v>
      </c>
      <c r="AL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1">
        <f t="shared" si="600"/>
        <v>0</v>
      </c>
      <c r="AP390" s="181">
        <f t="shared" si="601"/>
        <v>2367000</v>
      </c>
    </row>
    <row r="391" spans="1:42" ht="14.45" x14ac:dyDescent="0.3">
      <c r="B391" s="179" t="s">
        <v>1065</v>
      </c>
      <c r="C391" s="180" t="s">
        <v>1066</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1">
        <f t="shared" ref="F391:F394" si="813">D391+E391</f>
        <v>0</v>
      </c>
      <c r="G391" s="181"/>
      <c r="H391" s="181">
        <f t="shared" ref="H391:H394" si="814">F391-G391</f>
        <v>0</v>
      </c>
      <c r="I391" s="181"/>
      <c r="J391" s="181">
        <f t="shared" ref="J391:J394" si="815">F391-I391</f>
        <v>0</v>
      </c>
      <c r="K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1">
        <f t="shared" ref="AC391:AC394" si="816">Z391+AA391+AB391</f>
        <v>0</v>
      </c>
      <c r="AD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1">
        <f t="shared" ref="AG391:AG394" si="817">AD391+AE391+AF391</f>
        <v>0</v>
      </c>
      <c r="AH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1">
        <f t="shared" ref="AK391:AK394" si="818">AH391+AI391+AJ391</f>
        <v>0</v>
      </c>
      <c r="AL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1">
        <f t="shared" ref="AO391:AO394" si="819">AL391+AM391+AN391</f>
        <v>0</v>
      </c>
      <c r="AP391" s="181">
        <f t="shared" ref="AP391:AP394" si="820">AC391+AG391+AK391+AO391</f>
        <v>0</v>
      </c>
    </row>
    <row r="392" spans="1:42" ht="14.45" x14ac:dyDescent="0.3">
      <c r="B392" s="179" t="s">
        <v>353</v>
      </c>
      <c r="C392" s="180" t="s">
        <v>220</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813"/>
        <v>0</v>
      </c>
      <c r="G392" s="181"/>
      <c r="H392" s="181">
        <f t="shared" si="814"/>
        <v>0</v>
      </c>
      <c r="I392" s="181"/>
      <c r="J392" s="181">
        <f t="shared" si="815"/>
        <v>0</v>
      </c>
      <c r="K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1">
        <f t="shared" si="816"/>
        <v>0</v>
      </c>
      <c r="AD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1">
        <f t="shared" si="817"/>
        <v>0</v>
      </c>
      <c r="AH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1">
        <f t="shared" si="818"/>
        <v>0</v>
      </c>
      <c r="AL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1">
        <f t="shared" si="819"/>
        <v>0</v>
      </c>
      <c r="AP392" s="181">
        <f t="shared" si="820"/>
        <v>0</v>
      </c>
    </row>
    <row r="393" spans="1:42" ht="14.45" x14ac:dyDescent="0.3">
      <c r="B393" s="179" t="s">
        <v>1067</v>
      </c>
      <c r="C393" s="180" t="s">
        <v>1068</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813"/>
        <v>0</v>
      </c>
      <c r="G393" s="181"/>
      <c r="H393" s="181">
        <f t="shared" si="814"/>
        <v>0</v>
      </c>
      <c r="I393" s="181"/>
      <c r="J393" s="181">
        <f t="shared" si="815"/>
        <v>0</v>
      </c>
      <c r="K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1">
        <f t="shared" si="816"/>
        <v>0</v>
      </c>
      <c r="AD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1">
        <f t="shared" si="817"/>
        <v>0</v>
      </c>
      <c r="AH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1">
        <f t="shared" si="818"/>
        <v>0</v>
      </c>
      <c r="AL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1">
        <f t="shared" si="819"/>
        <v>0</v>
      </c>
      <c r="AP393" s="181">
        <f t="shared" si="820"/>
        <v>0</v>
      </c>
    </row>
    <row r="394" spans="1:42" ht="14.45" x14ac:dyDescent="0.3">
      <c r="B394" s="179" t="s">
        <v>1069</v>
      </c>
      <c r="C394" s="180" t="s">
        <v>1070</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813"/>
        <v>0</v>
      </c>
      <c r="G394" s="181"/>
      <c r="H394" s="181">
        <f t="shared" si="814"/>
        <v>0</v>
      </c>
      <c r="I394" s="181"/>
      <c r="J394" s="181">
        <f t="shared" si="815"/>
        <v>0</v>
      </c>
      <c r="K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1">
        <f t="shared" si="816"/>
        <v>0</v>
      </c>
      <c r="AD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1">
        <f t="shared" si="817"/>
        <v>0</v>
      </c>
      <c r="AH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1">
        <f t="shared" si="818"/>
        <v>0</v>
      </c>
      <c r="AL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1">
        <f t="shared" si="819"/>
        <v>0</v>
      </c>
      <c r="AP394" s="181">
        <f t="shared" si="820"/>
        <v>0</v>
      </c>
    </row>
    <row r="395" spans="1:42" ht="14.45" x14ac:dyDescent="0.3">
      <c r="B395" s="179" t="s">
        <v>354</v>
      </c>
      <c r="C395" s="180" t="s">
        <v>221</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790"/>
        <v>0</v>
      </c>
      <c r="G395" s="181"/>
      <c r="H395" s="181">
        <f t="shared" si="593"/>
        <v>0</v>
      </c>
      <c r="I395" s="181"/>
      <c r="J395" s="181">
        <f t="shared" si="594"/>
        <v>0</v>
      </c>
      <c r="K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1">
        <f t="shared" si="597"/>
        <v>0</v>
      </c>
      <c r="AD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1">
        <f t="shared" si="598"/>
        <v>0</v>
      </c>
      <c r="AH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1">
        <f t="shared" si="599"/>
        <v>0</v>
      </c>
      <c r="AL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1">
        <f t="shared" si="600"/>
        <v>0</v>
      </c>
      <c r="AP395" s="181">
        <f t="shared" si="601"/>
        <v>0</v>
      </c>
    </row>
    <row r="396" spans="1:42" ht="14.45" x14ac:dyDescent="0.3">
      <c r="B396" s="179" t="s">
        <v>1071</v>
      </c>
      <c r="C396" s="180" t="s">
        <v>1072</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ref="F396" si="821">D396+E396</f>
        <v>0</v>
      </c>
      <c r="G396" s="181"/>
      <c r="H396" s="181">
        <f t="shared" ref="H396" si="822">F396-G396</f>
        <v>0</v>
      </c>
      <c r="I396" s="181"/>
      <c r="J396" s="181">
        <f t="shared" ref="J396" si="823">F396-I396</f>
        <v>0</v>
      </c>
      <c r="K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1">
        <f t="shared" ref="AC396" si="824">Z396+AA396+AB396</f>
        <v>0</v>
      </c>
      <c r="AD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1">
        <f t="shared" ref="AG396" si="825">AD396+AE396+AF396</f>
        <v>0</v>
      </c>
      <c r="AH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1">
        <f t="shared" ref="AK396" si="826">AH396+AI396+AJ396</f>
        <v>0</v>
      </c>
      <c r="AL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1">
        <f t="shared" ref="AO396" si="827">AL396+AM396+AN396</f>
        <v>0</v>
      </c>
      <c r="AP396" s="181">
        <f t="shared" ref="AP396" si="828">AC396+AG396+AK396+AO396</f>
        <v>0</v>
      </c>
    </row>
    <row r="397" spans="1:42" ht="14.45" x14ac:dyDescent="0.3">
      <c r="B397" s="176" t="s">
        <v>360</v>
      </c>
      <c r="C397" s="177" t="s">
        <v>227</v>
      </c>
      <c r="D397" s="178">
        <f>D398+D459+D467+D485+D489</f>
        <v>0</v>
      </c>
      <c r="E397" s="178">
        <f>E398+E459+E467+E485+E489</f>
        <v>4080000</v>
      </c>
      <c r="F397" s="178">
        <f t="shared" si="790"/>
        <v>4080000</v>
      </c>
      <c r="G397" s="178">
        <f>G398+G459+G467+G485+G489</f>
        <v>0</v>
      </c>
      <c r="H397" s="178">
        <f t="shared" si="593"/>
        <v>4080000</v>
      </c>
      <c r="I397" s="178">
        <f>I398+I459+I467+I485+I489</f>
        <v>0</v>
      </c>
      <c r="J397" s="178">
        <f t="shared" si="594"/>
        <v>4080000</v>
      </c>
      <c r="K397" s="178">
        <f t="shared" ref="K397:AB397" si="829">K398+K459+K467+K485+K489</f>
        <v>0</v>
      </c>
      <c r="L397" s="178">
        <f t="shared" si="829"/>
        <v>0</v>
      </c>
      <c r="M397" s="178">
        <f t="shared" si="829"/>
        <v>0</v>
      </c>
      <c r="N397" s="178">
        <f t="shared" si="829"/>
        <v>1680000</v>
      </c>
      <c r="O397" s="178">
        <f t="shared" si="829"/>
        <v>2400000</v>
      </c>
      <c r="P397" s="178">
        <f t="shared" si="829"/>
        <v>0</v>
      </c>
      <c r="Q397" s="178">
        <f t="shared" si="829"/>
        <v>0</v>
      </c>
      <c r="R397" s="178">
        <f t="shared" si="829"/>
        <v>0</v>
      </c>
      <c r="S397" s="178">
        <f t="shared" si="829"/>
        <v>0</v>
      </c>
      <c r="T397" s="178">
        <f t="shared" ref="T397" si="830">T398+T459+T467+T485+T489</f>
        <v>0</v>
      </c>
      <c r="U397" s="178">
        <f t="shared" si="829"/>
        <v>0</v>
      </c>
      <c r="V397" s="178">
        <f t="shared" si="829"/>
        <v>0</v>
      </c>
      <c r="W397" s="178">
        <f t="shared" si="829"/>
        <v>0</v>
      </c>
      <c r="X397" s="178">
        <f t="shared" si="829"/>
        <v>0</v>
      </c>
      <c r="Y397" s="178">
        <f t="shared" si="829"/>
        <v>0</v>
      </c>
      <c r="Z397" s="178">
        <f t="shared" si="829"/>
        <v>0</v>
      </c>
      <c r="AA397" s="178">
        <f t="shared" si="829"/>
        <v>0</v>
      </c>
      <c r="AB397" s="178">
        <f t="shared" si="829"/>
        <v>4080000</v>
      </c>
      <c r="AC397" s="178">
        <f t="shared" si="597"/>
        <v>4080000</v>
      </c>
      <c r="AD397" s="178">
        <f>AD398+AD459+AD467+AD485+AD489</f>
        <v>0</v>
      </c>
      <c r="AE397" s="178">
        <f>AE398+AE459+AE467+AE485+AE489</f>
        <v>0</v>
      </c>
      <c r="AF397" s="178">
        <f>AF398+AF459+AF467+AF485+AF489</f>
        <v>0</v>
      </c>
      <c r="AG397" s="178">
        <f t="shared" si="598"/>
        <v>0</v>
      </c>
      <c r="AH397" s="178">
        <f>AH398+AH459+AH467+AH485+AH489</f>
        <v>0</v>
      </c>
      <c r="AI397" s="178">
        <f>AI398+AI459+AI467+AI485+AI489</f>
        <v>0</v>
      </c>
      <c r="AJ397" s="178">
        <f>AJ398+AJ459+AJ467+AJ485+AJ489</f>
        <v>0</v>
      </c>
      <c r="AK397" s="178">
        <f t="shared" si="599"/>
        <v>0</v>
      </c>
      <c r="AL397" s="178">
        <f>AL398+AL459+AL467+AL485+AL489</f>
        <v>0</v>
      </c>
      <c r="AM397" s="178">
        <f>AM398+AM459+AM467+AM485+AM489</f>
        <v>0</v>
      </c>
      <c r="AN397" s="178">
        <f>AN398+AN459+AN467+AN485+AN489</f>
        <v>0</v>
      </c>
      <c r="AO397" s="178">
        <f t="shared" si="600"/>
        <v>0</v>
      </c>
      <c r="AP397" s="178">
        <f t="shared" si="601"/>
        <v>4080000</v>
      </c>
    </row>
    <row r="398" spans="1:42" ht="14.45" x14ac:dyDescent="0.3">
      <c r="B398" s="188" t="s">
        <v>361</v>
      </c>
      <c r="C398" s="189" t="s">
        <v>228</v>
      </c>
      <c r="D398" s="190">
        <f>SUM(D399:D458)</f>
        <v>0</v>
      </c>
      <c r="E398" s="190">
        <f>SUM(E399:E458)</f>
        <v>4080000</v>
      </c>
      <c r="F398" s="190">
        <f t="shared" si="790"/>
        <v>4080000</v>
      </c>
      <c r="G398" s="190">
        <f t="shared" ref="G398:I398" si="831">SUM(G399:G458)</f>
        <v>0</v>
      </c>
      <c r="H398" s="190">
        <f t="shared" si="593"/>
        <v>4080000</v>
      </c>
      <c r="I398" s="190">
        <f t="shared" si="831"/>
        <v>0</v>
      </c>
      <c r="J398" s="190">
        <f t="shared" si="594"/>
        <v>4080000</v>
      </c>
      <c r="K398" s="190">
        <f t="shared" ref="K398:AN398" si="832">SUM(K399:K458)</f>
        <v>0</v>
      </c>
      <c r="L398" s="190">
        <f t="shared" si="832"/>
        <v>0</v>
      </c>
      <c r="M398" s="190">
        <f t="shared" si="832"/>
        <v>0</v>
      </c>
      <c r="N398" s="190">
        <f t="shared" si="832"/>
        <v>1680000</v>
      </c>
      <c r="O398" s="190">
        <f t="shared" si="832"/>
        <v>2400000</v>
      </c>
      <c r="P398" s="190">
        <f t="shared" ref="P398:Q398" si="833">SUM(P399:P458)</f>
        <v>0</v>
      </c>
      <c r="Q398" s="190">
        <f t="shared" si="833"/>
        <v>0</v>
      </c>
      <c r="R398" s="190">
        <f t="shared" si="832"/>
        <v>0</v>
      </c>
      <c r="S398" s="190">
        <f t="shared" si="832"/>
        <v>0</v>
      </c>
      <c r="T398" s="190">
        <f t="shared" ref="T398" si="834">SUM(T399:T458)</f>
        <v>0</v>
      </c>
      <c r="U398" s="190">
        <f t="shared" si="832"/>
        <v>0</v>
      </c>
      <c r="V398" s="190">
        <f t="shared" si="832"/>
        <v>0</v>
      </c>
      <c r="W398" s="190">
        <f t="shared" ref="W398" si="835">SUM(W399:W458)</f>
        <v>0</v>
      </c>
      <c r="X398" s="190">
        <f t="shared" si="832"/>
        <v>0</v>
      </c>
      <c r="Y398" s="190">
        <f t="shared" si="832"/>
        <v>0</v>
      </c>
      <c r="Z398" s="190">
        <f t="shared" si="832"/>
        <v>0</v>
      </c>
      <c r="AA398" s="190">
        <f t="shared" si="832"/>
        <v>0</v>
      </c>
      <c r="AB398" s="190">
        <f t="shared" si="832"/>
        <v>4080000</v>
      </c>
      <c r="AC398" s="190">
        <f t="shared" si="597"/>
        <v>4080000</v>
      </c>
      <c r="AD398" s="190">
        <f t="shared" si="832"/>
        <v>0</v>
      </c>
      <c r="AE398" s="190">
        <f t="shared" si="832"/>
        <v>0</v>
      </c>
      <c r="AF398" s="190">
        <f t="shared" si="832"/>
        <v>0</v>
      </c>
      <c r="AG398" s="190">
        <f t="shared" si="598"/>
        <v>0</v>
      </c>
      <c r="AH398" s="190">
        <f t="shared" si="832"/>
        <v>0</v>
      </c>
      <c r="AI398" s="190">
        <f t="shared" si="832"/>
        <v>0</v>
      </c>
      <c r="AJ398" s="190">
        <f t="shared" si="832"/>
        <v>0</v>
      </c>
      <c r="AK398" s="190">
        <f t="shared" si="599"/>
        <v>0</v>
      </c>
      <c r="AL398" s="190">
        <f t="shared" si="832"/>
        <v>0</v>
      </c>
      <c r="AM398" s="190">
        <f t="shared" si="832"/>
        <v>0</v>
      </c>
      <c r="AN398" s="190">
        <f t="shared" si="832"/>
        <v>0</v>
      </c>
      <c r="AO398" s="190">
        <f t="shared" si="600"/>
        <v>0</v>
      </c>
      <c r="AP398" s="190">
        <f t="shared" si="601"/>
        <v>4080000</v>
      </c>
    </row>
    <row r="399" spans="1:42" ht="14.45" x14ac:dyDescent="0.3">
      <c r="B399" s="179" t="s">
        <v>362</v>
      </c>
      <c r="C399" s="180" t="s">
        <v>229</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790"/>
        <v>0</v>
      </c>
      <c r="G399" s="181"/>
      <c r="H399" s="181">
        <f t="shared" si="593"/>
        <v>0</v>
      </c>
      <c r="I399" s="181"/>
      <c r="J399" s="181">
        <f t="shared" si="594"/>
        <v>0</v>
      </c>
      <c r="K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1">
        <f t="shared" si="597"/>
        <v>0</v>
      </c>
      <c r="AD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1">
        <f t="shared" si="598"/>
        <v>0</v>
      </c>
      <c r="AH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1">
        <f t="shared" si="599"/>
        <v>0</v>
      </c>
      <c r="AL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1">
        <f t="shared" si="600"/>
        <v>0</v>
      </c>
      <c r="AP399" s="181">
        <f t="shared" si="601"/>
        <v>0</v>
      </c>
    </row>
    <row r="400" spans="1:42" ht="14.45" x14ac:dyDescent="0.3">
      <c r="B400" s="179" t="s">
        <v>1074</v>
      </c>
      <c r="C400" s="180" t="s">
        <v>1075</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790"/>
        <v>0</v>
      </c>
      <c r="G400" s="181"/>
      <c r="H400" s="181">
        <f t="shared" si="593"/>
        <v>0</v>
      </c>
      <c r="I400" s="181"/>
      <c r="J400" s="181">
        <f t="shared" si="594"/>
        <v>0</v>
      </c>
      <c r="K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1">
        <f t="shared" si="597"/>
        <v>0</v>
      </c>
      <c r="AD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1">
        <f t="shared" si="598"/>
        <v>0</v>
      </c>
      <c r="AH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1">
        <f t="shared" si="599"/>
        <v>0</v>
      </c>
      <c r="AL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1">
        <f t="shared" si="600"/>
        <v>0</v>
      </c>
      <c r="AP400" s="181">
        <f t="shared" si="601"/>
        <v>0</v>
      </c>
    </row>
    <row r="401" spans="2:42" ht="14.45" x14ac:dyDescent="0.3">
      <c r="B401" s="179" t="s">
        <v>1076</v>
      </c>
      <c r="C401" s="180" t="s">
        <v>1077</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790"/>
        <v>0</v>
      </c>
      <c r="G401" s="181"/>
      <c r="H401" s="181">
        <f t="shared" si="593"/>
        <v>0</v>
      </c>
      <c r="I401" s="181"/>
      <c r="J401" s="181">
        <f t="shared" si="594"/>
        <v>0</v>
      </c>
      <c r="K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1">
        <f t="shared" si="597"/>
        <v>0</v>
      </c>
      <c r="AD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1">
        <f t="shared" si="598"/>
        <v>0</v>
      </c>
      <c r="AH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1">
        <f t="shared" si="599"/>
        <v>0</v>
      </c>
      <c r="AL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1">
        <f t="shared" si="600"/>
        <v>0</v>
      </c>
      <c r="AP401" s="181">
        <f t="shared" si="601"/>
        <v>0</v>
      </c>
    </row>
    <row r="402" spans="2:42" ht="14.45" x14ac:dyDescent="0.3">
      <c r="B402" s="179" t="s">
        <v>363</v>
      </c>
      <c r="C402" s="180" t="s">
        <v>230</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ref="F402:F453" si="836">D402+E402</f>
        <v>0</v>
      </c>
      <c r="G402" s="181"/>
      <c r="H402" s="181">
        <f t="shared" ref="H402:H453" si="837">F402-G402</f>
        <v>0</v>
      </c>
      <c r="I402" s="181"/>
      <c r="J402" s="181">
        <f t="shared" ref="J402:J453" si="838">F402-I402</f>
        <v>0</v>
      </c>
      <c r="K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1">
        <f t="shared" ref="AC402:AC453" si="839">Z402+AA402+AB402</f>
        <v>0</v>
      </c>
      <c r="AD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1">
        <f t="shared" ref="AG402:AG453" si="840">AD402+AE402+AF402</f>
        <v>0</v>
      </c>
      <c r="AH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1">
        <f t="shared" ref="AK402:AK453" si="841">AH402+AI402+AJ402</f>
        <v>0</v>
      </c>
      <c r="AL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1">
        <f t="shared" ref="AO402:AO453" si="842">AL402+AM402+AN402</f>
        <v>0</v>
      </c>
      <c r="AP402" s="181">
        <f t="shared" ref="AP402:AP453" si="843">AC402+AG402+AK402+AO402</f>
        <v>0</v>
      </c>
    </row>
    <row r="403" spans="2:42" ht="14.45" x14ac:dyDescent="0.3">
      <c r="B403" s="179" t="s">
        <v>373</v>
      </c>
      <c r="C403" s="180" t="s">
        <v>239</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2400000</v>
      </c>
      <c r="F403" s="181">
        <f t="shared" ref="F403:F419" si="844">D403+E403</f>
        <v>2400000</v>
      </c>
      <c r="G403" s="181"/>
      <c r="H403" s="181">
        <f t="shared" ref="H403:H419" si="845">F403-G403</f>
        <v>2400000</v>
      </c>
      <c r="I403" s="181"/>
      <c r="J403" s="181">
        <f t="shared" ref="J403:J419" si="846">F403-I403</f>
        <v>2400000</v>
      </c>
      <c r="K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2400000</v>
      </c>
      <c r="P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2400000</v>
      </c>
      <c r="AC403" s="181">
        <f t="shared" ref="AC403:AC419" si="847">Z403+AA403+AB403</f>
        <v>2400000</v>
      </c>
      <c r="AD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1">
        <f t="shared" ref="AG403:AG419" si="848">AD403+AE403+AF403</f>
        <v>0</v>
      </c>
      <c r="AH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1">
        <f t="shared" ref="AK403:AK419" si="849">AH403+AI403+AJ403</f>
        <v>0</v>
      </c>
      <c r="AL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1">
        <f t="shared" ref="AO403:AO419" si="850">AL403+AM403+AN403</f>
        <v>0</v>
      </c>
      <c r="AP403" s="181">
        <f t="shared" ref="AP403:AP419" si="851">AC403+AG403+AK403+AO403</f>
        <v>2400000</v>
      </c>
    </row>
    <row r="404" spans="2:42" ht="14.45" x14ac:dyDescent="0.3">
      <c r="B404" s="179" t="s">
        <v>1078</v>
      </c>
      <c r="C404" s="180" t="s">
        <v>1079</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1680000</v>
      </c>
      <c r="F404" s="181">
        <f t="shared" si="844"/>
        <v>1680000</v>
      </c>
      <c r="G404" s="181"/>
      <c r="H404" s="181">
        <f t="shared" si="845"/>
        <v>1680000</v>
      </c>
      <c r="I404" s="181"/>
      <c r="J404" s="181">
        <f t="shared" si="846"/>
        <v>1680000</v>
      </c>
      <c r="K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1680000</v>
      </c>
      <c r="O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1680000</v>
      </c>
      <c r="AC404" s="181">
        <f t="shared" si="847"/>
        <v>1680000</v>
      </c>
      <c r="AD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1">
        <f t="shared" si="848"/>
        <v>0</v>
      </c>
      <c r="AH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1">
        <f t="shared" si="849"/>
        <v>0</v>
      </c>
      <c r="AL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1">
        <f t="shared" si="850"/>
        <v>0</v>
      </c>
      <c r="AP404" s="181">
        <f t="shared" si="851"/>
        <v>1680000</v>
      </c>
    </row>
    <row r="405" spans="2:42" ht="14.45" x14ac:dyDescent="0.3">
      <c r="B405" s="179" t="s">
        <v>1080</v>
      </c>
      <c r="C405" s="180" t="s">
        <v>1081</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844"/>
        <v>0</v>
      </c>
      <c r="G405" s="181"/>
      <c r="H405" s="181">
        <f t="shared" si="845"/>
        <v>0</v>
      </c>
      <c r="I405" s="181"/>
      <c r="J405" s="181">
        <f t="shared" si="846"/>
        <v>0</v>
      </c>
      <c r="K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1">
        <f t="shared" si="847"/>
        <v>0</v>
      </c>
      <c r="AD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1">
        <f t="shared" si="848"/>
        <v>0</v>
      </c>
      <c r="AH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1">
        <f t="shared" si="849"/>
        <v>0</v>
      </c>
      <c r="AL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1">
        <f t="shared" si="850"/>
        <v>0</v>
      </c>
      <c r="AP405" s="181">
        <f t="shared" si="851"/>
        <v>0</v>
      </c>
    </row>
    <row r="406" spans="2:42" ht="14.45" x14ac:dyDescent="0.3">
      <c r="B406" s="179" t="s">
        <v>1082</v>
      </c>
      <c r="C406" s="180" t="s">
        <v>1083</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844"/>
        <v>0</v>
      </c>
      <c r="G406" s="181"/>
      <c r="H406" s="181">
        <f t="shared" si="845"/>
        <v>0</v>
      </c>
      <c r="I406" s="181"/>
      <c r="J406" s="181">
        <f t="shared" si="846"/>
        <v>0</v>
      </c>
      <c r="K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1">
        <f t="shared" si="847"/>
        <v>0</v>
      </c>
      <c r="AD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1">
        <f t="shared" si="848"/>
        <v>0</v>
      </c>
      <c r="AH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1">
        <f t="shared" si="849"/>
        <v>0</v>
      </c>
      <c r="AL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1">
        <f t="shared" si="850"/>
        <v>0</v>
      </c>
      <c r="AP406" s="181">
        <f t="shared" si="851"/>
        <v>0</v>
      </c>
    </row>
    <row r="407" spans="2:42" ht="14.45" x14ac:dyDescent="0.3">
      <c r="B407" s="179" t="s">
        <v>1084</v>
      </c>
      <c r="C407" s="180" t="s">
        <v>1085</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1">
        <f t="shared" si="844"/>
        <v>0</v>
      </c>
      <c r="G407" s="181"/>
      <c r="H407" s="181">
        <f t="shared" si="845"/>
        <v>0</v>
      </c>
      <c r="I407" s="181"/>
      <c r="J407" s="181">
        <f t="shared" si="846"/>
        <v>0</v>
      </c>
      <c r="K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1">
        <f t="shared" si="847"/>
        <v>0</v>
      </c>
      <c r="AD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1">
        <f t="shared" si="848"/>
        <v>0</v>
      </c>
      <c r="AH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1">
        <f t="shared" si="849"/>
        <v>0</v>
      </c>
      <c r="AL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1">
        <f t="shared" si="850"/>
        <v>0</v>
      </c>
      <c r="AP407" s="181">
        <f t="shared" si="851"/>
        <v>0</v>
      </c>
    </row>
    <row r="408" spans="2:42" ht="14.45" x14ac:dyDescent="0.3">
      <c r="B408" s="179" t="s">
        <v>1086</v>
      </c>
      <c r="C408" s="180" t="s">
        <v>1087</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1">
        <f t="shared" si="844"/>
        <v>0</v>
      </c>
      <c r="G408" s="181"/>
      <c r="H408" s="181">
        <f t="shared" si="845"/>
        <v>0</v>
      </c>
      <c r="I408" s="181"/>
      <c r="J408" s="181">
        <f t="shared" si="846"/>
        <v>0</v>
      </c>
      <c r="K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1">
        <f t="shared" si="847"/>
        <v>0</v>
      </c>
      <c r="AD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1">
        <f t="shared" si="848"/>
        <v>0</v>
      </c>
      <c r="AH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1">
        <f t="shared" si="849"/>
        <v>0</v>
      </c>
      <c r="AL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1">
        <f t="shared" si="850"/>
        <v>0</v>
      </c>
      <c r="AP408" s="181">
        <f t="shared" si="851"/>
        <v>0</v>
      </c>
    </row>
    <row r="409" spans="2:42" ht="14.45" x14ac:dyDescent="0.3">
      <c r="B409" s="179" t="s">
        <v>1088</v>
      </c>
      <c r="C409" s="180" t="s">
        <v>1089</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844"/>
        <v>0</v>
      </c>
      <c r="G409" s="181"/>
      <c r="H409" s="181">
        <f t="shared" si="845"/>
        <v>0</v>
      </c>
      <c r="I409" s="181"/>
      <c r="J409" s="181">
        <f t="shared" si="846"/>
        <v>0</v>
      </c>
      <c r="K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1">
        <f t="shared" si="847"/>
        <v>0</v>
      </c>
      <c r="AD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1">
        <f t="shared" si="848"/>
        <v>0</v>
      </c>
      <c r="AH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1">
        <f t="shared" si="849"/>
        <v>0</v>
      </c>
      <c r="AL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1">
        <f t="shared" si="850"/>
        <v>0</v>
      </c>
      <c r="AP409" s="181">
        <f t="shared" si="851"/>
        <v>0</v>
      </c>
    </row>
    <row r="410" spans="2:42" ht="14.45" x14ac:dyDescent="0.3">
      <c r="B410" s="179" t="s">
        <v>1090</v>
      </c>
      <c r="C410" s="180" t="s">
        <v>1091</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844"/>
        <v>0</v>
      </c>
      <c r="G410" s="181"/>
      <c r="H410" s="181">
        <f t="shared" si="845"/>
        <v>0</v>
      </c>
      <c r="I410" s="181"/>
      <c r="J410" s="181">
        <f t="shared" si="846"/>
        <v>0</v>
      </c>
      <c r="K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1">
        <f t="shared" si="847"/>
        <v>0</v>
      </c>
      <c r="AD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1">
        <f t="shared" si="848"/>
        <v>0</v>
      </c>
      <c r="AH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1">
        <f t="shared" si="849"/>
        <v>0</v>
      </c>
      <c r="AL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1">
        <f t="shared" si="850"/>
        <v>0</v>
      </c>
      <c r="AP410" s="181">
        <f t="shared" si="851"/>
        <v>0</v>
      </c>
    </row>
    <row r="411" spans="2:42" ht="14.45" x14ac:dyDescent="0.3">
      <c r="B411" s="179" t="s">
        <v>1092</v>
      </c>
      <c r="C411" s="180" t="s">
        <v>1093</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844"/>
        <v>0</v>
      </c>
      <c r="G411" s="181"/>
      <c r="H411" s="181">
        <f t="shared" si="845"/>
        <v>0</v>
      </c>
      <c r="I411" s="181"/>
      <c r="J411" s="181">
        <f t="shared" si="846"/>
        <v>0</v>
      </c>
      <c r="K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1">
        <f t="shared" si="847"/>
        <v>0</v>
      </c>
      <c r="AD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1">
        <f t="shared" si="848"/>
        <v>0</v>
      </c>
      <c r="AH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1">
        <f t="shared" si="849"/>
        <v>0</v>
      </c>
      <c r="AL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1">
        <f t="shared" si="850"/>
        <v>0</v>
      </c>
      <c r="AP411" s="181">
        <f t="shared" si="851"/>
        <v>0</v>
      </c>
    </row>
    <row r="412" spans="2:42" ht="14.45" x14ac:dyDescent="0.3">
      <c r="B412" s="179" t="s">
        <v>1094</v>
      </c>
      <c r="C412" s="180" t="s">
        <v>1095</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844"/>
        <v>0</v>
      </c>
      <c r="G412" s="181"/>
      <c r="H412" s="181">
        <f t="shared" si="845"/>
        <v>0</v>
      </c>
      <c r="I412" s="181"/>
      <c r="J412" s="181">
        <f t="shared" si="846"/>
        <v>0</v>
      </c>
      <c r="K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1">
        <f t="shared" si="847"/>
        <v>0</v>
      </c>
      <c r="AD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1">
        <f t="shared" si="848"/>
        <v>0</v>
      </c>
      <c r="AH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1">
        <f t="shared" si="849"/>
        <v>0</v>
      </c>
      <c r="AL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1">
        <f t="shared" si="850"/>
        <v>0</v>
      </c>
      <c r="AP412" s="181">
        <f t="shared" si="851"/>
        <v>0</v>
      </c>
    </row>
    <row r="413" spans="2:42" ht="14.45" x14ac:dyDescent="0.3">
      <c r="B413" s="179" t="s">
        <v>1096</v>
      </c>
      <c r="C413" s="180" t="s">
        <v>1097</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844"/>
        <v>0</v>
      </c>
      <c r="G413" s="181"/>
      <c r="H413" s="181">
        <f t="shared" si="845"/>
        <v>0</v>
      </c>
      <c r="I413" s="181"/>
      <c r="J413" s="181">
        <f t="shared" si="846"/>
        <v>0</v>
      </c>
      <c r="K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1">
        <f t="shared" si="847"/>
        <v>0</v>
      </c>
      <c r="AD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1">
        <f t="shared" si="848"/>
        <v>0</v>
      </c>
      <c r="AH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1">
        <f t="shared" si="849"/>
        <v>0</v>
      </c>
      <c r="AL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1">
        <f t="shared" si="850"/>
        <v>0</v>
      </c>
      <c r="AP413" s="181">
        <f t="shared" si="851"/>
        <v>0</v>
      </c>
    </row>
    <row r="414" spans="2:42" ht="14.45" x14ac:dyDescent="0.3">
      <c r="B414" s="179" t="s">
        <v>1098</v>
      </c>
      <c r="C414" s="180" t="s">
        <v>1099</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844"/>
        <v>0</v>
      </c>
      <c r="G414" s="181"/>
      <c r="H414" s="181">
        <f t="shared" si="845"/>
        <v>0</v>
      </c>
      <c r="I414" s="181"/>
      <c r="J414" s="181">
        <f t="shared" si="846"/>
        <v>0</v>
      </c>
      <c r="K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1">
        <f t="shared" si="847"/>
        <v>0</v>
      </c>
      <c r="AD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1">
        <f t="shared" si="848"/>
        <v>0</v>
      </c>
      <c r="AH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1">
        <f t="shared" si="849"/>
        <v>0</v>
      </c>
      <c r="AL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1">
        <f t="shared" si="850"/>
        <v>0</v>
      </c>
      <c r="AP414" s="181">
        <f t="shared" si="851"/>
        <v>0</v>
      </c>
    </row>
    <row r="415" spans="2:42" ht="14.45" x14ac:dyDescent="0.3">
      <c r="B415" s="179" t="s">
        <v>1100</v>
      </c>
      <c r="C415" s="180" t="s">
        <v>1101</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844"/>
        <v>0</v>
      </c>
      <c r="G415" s="181"/>
      <c r="H415" s="181">
        <f t="shared" si="845"/>
        <v>0</v>
      </c>
      <c r="I415" s="181"/>
      <c r="J415" s="181">
        <f t="shared" si="846"/>
        <v>0</v>
      </c>
      <c r="K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1">
        <f t="shared" si="847"/>
        <v>0</v>
      </c>
      <c r="AD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1">
        <f t="shared" si="848"/>
        <v>0</v>
      </c>
      <c r="AH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1">
        <f t="shared" si="849"/>
        <v>0</v>
      </c>
      <c r="AL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1">
        <f t="shared" si="850"/>
        <v>0</v>
      </c>
      <c r="AP415" s="181">
        <f t="shared" si="851"/>
        <v>0</v>
      </c>
    </row>
    <row r="416" spans="2:42" x14ac:dyDescent="0.25">
      <c r="B416" s="179" t="s">
        <v>1102</v>
      </c>
      <c r="C416" s="180" t="s">
        <v>1103</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844"/>
        <v>0</v>
      </c>
      <c r="G416" s="181"/>
      <c r="H416" s="181">
        <f t="shared" si="845"/>
        <v>0</v>
      </c>
      <c r="I416" s="181"/>
      <c r="J416" s="181">
        <f t="shared" si="846"/>
        <v>0</v>
      </c>
      <c r="K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1">
        <f t="shared" si="847"/>
        <v>0</v>
      </c>
      <c r="AD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1">
        <f t="shared" si="848"/>
        <v>0</v>
      </c>
      <c r="AH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1">
        <f t="shared" si="849"/>
        <v>0</v>
      </c>
      <c r="AL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1">
        <f t="shared" si="850"/>
        <v>0</v>
      </c>
      <c r="AP416" s="181">
        <f t="shared" si="851"/>
        <v>0</v>
      </c>
    </row>
    <row r="417" spans="2:42" ht="14.45" x14ac:dyDescent="0.3">
      <c r="B417" s="179" t="s">
        <v>1104</v>
      </c>
      <c r="C417" s="180" t="s">
        <v>1105</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844"/>
        <v>0</v>
      </c>
      <c r="G417" s="181"/>
      <c r="H417" s="181">
        <f t="shared" si="845"/>
        <v>0</v>
      </c>
      <c r="I417" s="181"/>
      <c r="J417" s="181">
        <f t="shared" si="846"/>
        <v>0</v>
      </c>
      <c r="K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1">
        <f t="shared" si="847"/>
        <v>0</v>
      </c>
      <c r="AD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1">
        <f t="shared" si="848"/>
        <v>0</v>
      </c>
      <c r="AH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1">
        <f t="shared" si="849"/>
        <v>0</v>
      </c>
      <c r="AL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1">
        <f t="shared" si="850"/>
        <v>0</v>
      </c>
      <c r="AP417" s="181">
        <f t="shared" si="851"/>
        <v>0</v>
      </c>
    </row>
    <row r="418" spans="2:42" ht="14.45" x14ac:dyDescent="0.3">
      <c r="B418" s="179" t="s">
        <v>1106</v>
      </c>
      <c r="C418" s="180" t="s">
        <v>1107</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844"/>
        <v>0</v>
      </c>
      <c r="G418" s="181"/>
      <c r="H418" s="181">
        <f t="shared" si="845"/>
        <v>0</v>
      </c>
      <c r="I418" s="181"/>
      <c r="J418" s="181">
        <f t="shared" si="846"/>
        <v>0</v>
      </c>
      <c r="K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1">
        <f t="shared" si="847"/>
        <v>0</v>
      </c>
      <c r="AD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1">
        <f t="shared" si="848"/>
        <v>0</v>
      </c>
      <c r="AH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1">
        <f t="shared" si="849"/>
        <v>0</v>
      </c>
      <c r="AL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1">
        <f t="shared" si="850"/>
        <v>0</v>
      </c>
      <c r="AP418" s="181">
        <f t="shared" si="851"/>
        <v>0</v>
      </c>
    </row>
    <row r="419" spans="2:42" x14ac:dyDescent="0.25">
      <c r="B419" s="179" t="s">
        <v>1108</v>
      </c>
      <c r="C419" s="180" t="s">
        <v>1109</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1">
        <f t="shared" si="844"/>
        <v>0</v>
      </c>
      <c r="G419" s="181"/>
      <c r="H419" s="181">
        <f t="shared" si="845"/>
        <v>0</v>
      </c>
      <c r="I419" s="181"/>
      <c r="J419" s="181">
        <f t="shared" si="846"/>
        <v>0</v>
      </c>
      <c r="K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1">
        <f t="shared" si="847"/>
        <v>0</v>
      </c>
      <c r="AD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1">
        <f t="shared" si="848"/>
        <v>0</v>
      </c>
      <c r="AH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1">
        <f t="shared" si="849"/>
        <v>0</v>
      </c>
      <c r="AL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1">
        <f t="shared" si="850"/>
        <v>0</v>
      </c>
      <c r="AP419" s="181">
        <f t="shared" si="851"/>
        <v>0</v>
      </c>
    </row>
    <row r="420" spans="2:42" ht="14.45" x14ac:dyDescent="0.3">
      <c r="B420" s="179" t="s">
        <v>1110</v>
      </c>
      <c r="C420" s="180" t="s">
        <v>1111</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1">
        <f t="shared" ref="F420:F428" si="852">D420+E420</f>
        <v>0</v>
      </c>
      <c r="G420" s="181"/>
      <c r="H420" s="181">
        <f t="shared" ref="H420:H428" si="853">F420-G420</f>
        <v>0</v>
      </c>
      <c r="I420" s="181"/>
      <c r="J420" s="181">
        <f t="shared" ref="J420:J428" si="854">F420-I420</f>
        <v>0</v>
      </c>
      <c r="K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1">
        <f t="shared" ref="AC420:AC428" si="855">Z420+AA420+AB420</f>
        <v>0</v>
      </c>
      <c r="AD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1">
        <f t="shared" ref="AG420:AG428" si="856">AD420+AE420+AF420</f>
        <v>0</v>
      </c>
      <c r="AH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1">
        <f t="shared" ref="AK420:AK428" si="857">AH420+AI420+AJ420</f>
        <v>0</v>
      </c>
      <c r="AL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1">
        <f t="shared" ref="AO420:AO428" si="858">AL420+AM420+AN420</f>
        <v>0</v>
      </c>
      <c r="AP420" s="181">
        <f t="shared" ref="AP420:AP428" si="859">AC420+AG420+AK420+AO420</f>
        <v>0</v>
      </c>
    </row>
    <row r="421" spans="2:42" ht="14.45" x14ac:dyDescent="0.3">
      <c r="B421" s="179" t="s">
        <v>1112</v>
      </c>
      <c r="C421" s="180" t="s">
        <v>1113</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1">
        <f t="shared" si="852"/>
        <v>0</v>
      </c>
      <c r="G421" s="181"/>
      <c r="H421" s="181">
        <f t="shared" si="853"/>
        <v>0</v>
      </c>
      <c r="I421" s="181"/>
      <c r="J421" s="181">
        <f t="shared" si="854"/>
        <v>0</v>
      </c>
      <c r="K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1">
        <f t="shared" si="855"/>
        <v>0</v>
      </c>
      <c r="AD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1">
        <f t="shared" si="856"/>
        <v>0</v>
      </c>
      <c r="AH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1">
        <f t="shared" si="857"/>
        <v>0</v>
      </c>
      <c r="AL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1">
        <f t="shared" si="858"/>
        <v>0</v>
      </c>
      <c r="AP421" s="181">
        <f t="shared" si="859"/>
        <v>0</v>
      </c>
    </row>
    <row r="422" spans="2:42" ht="14.45" x14ac:dyDescent="0.3">
      <c r="B422" s="179" t="s">
        <v>1114</v>
      </c>
      <c r="C422" s="180" t="s">
        <v>1115</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852"/>
        <v>0</v>
      </c>
      <c r="G422" s="181"/>
      <c r="H422" s="181">
        <f t="shared" si="853"/>
        <v>0</v>
      </c>
      <c r="I422" s="181"/>
      <c r="J422" s="181">
        <f t="shared" si="854"/>
        <v>0</v>
      </c>
      <c r="K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1">
        <f t="shared" si="855"/>
        <v>0</v>
      </c>
      <c r="AD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1">
        <f t="shared" si="856"/>
        <v>0</v>
      </c>
      <c r="AH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1">
        <f t="shared" si="857"/>
        <v>0</v>
      </c>
      <c r="AL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1">
        <f t="shared" si="858"/>
        <v>0</v>
      </c>
      <c r="AP422" s="181">
        <f t="shared" si="859"/>
        <v>0</v>
      </c>
    </row>
    <row r="423" spans="2:42" ht="14.45" x14ac:dyDescent="0.3">
      <c r="B423" s="179" t="s">
        <v>1116</v>
      </c>
      <c r="C423" s="180" t="s">
        <v>1117</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852"/>
        <v>0</v>
      </c>
      <c r="G423" s="181"/>
      <c r="H423" s="181">
        <f t="shared" si="853"/>
        <v>0</v>
      </c>
      <c r="I423" s="181"/>
      <c r="J423" s="181">
        <f t="shared" si="854"/>
        <v>0</v>
      </c>
      <c r="K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1">
        <f t="shared" si="855"/>
        <v>0</v>
      </c>
      <c r="AD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1">
        <f t="shared" si="856"/>
        <v>0</v>
      </c>
      <c r="AH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1">
        <f t="shared" si="857"/>
        <v>0</v>
      </c>
      <c r="AL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1">
        <f t="shared" si="858"/>
        <v>0</v>
      </c>
      <c r="AP423" s="181">
        <f t="shared" si="859"/>
        <v>0</v>
      </c>
    </row>
    <row r="424" spans="2:42" x14ac:dyDescent="0.25">
      <c r="B424" s="179" t="s">
        <v>1118</v>
      </c>
      <c r="C424" s="180" t="s">
        <v>1119</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852"/>
        <v>0</v>
      </c>
      <c r="G424" s="181"/>
      <c r="H424" s="181">
        <f t="shared" si="853"/>
        <v>0</v>
      </c>
      <c r="I424" s="181"/>
      <c r="J424" s="181">
        <f t="shared" si="854"/>
        <v>0</v>
      </c>
      <c r="K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1">
        <f t="shared" si="855"/>
        <v>0</v>
      </c>
      <c r="AD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1">
        <f t="shared" si="856"/>
        <v>0</v>
      </c>
      <c r="AH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1">
        <f t="shared" si="857"/>
        <v>0</v>
      </c>
      <c r="AL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1">
        <f t="shared" si="858"/>
        <v>0</v>
      </c>
      <c r="AP424" s="181">
        <f t="shared" si="859"/>
        <v>0</v>
      </c>
    </row>
    <row r="425" spans="2:42" x14ac:dyDescent="0.25">
      <c r="B425" s="179" t="s">
        <v>1120</v>
      </c>
      <c r="C425" s="180" t="s">
        <v>1121</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852"/>
        <v>0</v>
      </c>
      <c r="G425" s="181"/>
      <c r="H425" s="181">
        <f t="shared" si="853"/>
        <v>0</v>
      </c>
      <c r="I425" s="181"/>
      <c r="J425" s="181">
        <f t="shared" si="854"/>
        <v>0</v>
      </c>
      <c r="K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1">
        <f t="shared" si="855"/>
        <v>0</v>
      </c>
      <c r="AD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1">
        <f t="shared" si="856"/>
        <v>0</v>
      </c>
      <c r="AH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1">
        <f t="shared" si="857"/>
        <v>0</v>
      </c>
      <c r="AL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1">
        <f t="shared" si="858"/>
        <v>0</v>
      </c>
      <c r="AP425" s="181">
        <f t="shared" si="859"/>
        <v>0</v>
      </c>
    </row>
    <row r="426" spans="2:42" ht="14.45" x14ac:dyDescent="0.3">
      <c r="B426" s="179" t="s">
        <v>374</v>
      </c>
      <c r="C426" s="180" t="s">
        <v>1122</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852"/>
        <v>0</v>
      </c>
      <c r="G426" s="181"/>
      <c r="H426" s="181">
        <f t="shared" si="853"/>
        <v>0</v>
      </c>
      <c r="I426" s="181"/>
      <c r="J426" s="181">
        <f t="shared" si="854"/>
        <v>0</v>
      </c>
      <c r="K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1">
        <f t="shared" si="855"/>
        <v>0</v>
      </c>
      <c r="AD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1">
        <f t="shared" si="856"/>
        <v>0</v>
      </c>
      <c r="AH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1">
        <f t="shared" si="857"/>
        <v>0</v>
      </c>
      <c r="AL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1">
        <f t="shared" si="858"/>
        <v>0</v>
      </c>
      <c r="AP426" s="181">
        <f t="shared" si="859"/>
        <v>0</v>
      </c>
    </row>
    <row r="427" spans="2:42" ht="14.45" x14ac:dyDescent="0.3">
      <c r="B427" s="179" t="s">
        <v>1123</v>
      </c>
      <c r="C427" s="180" t="s">
        <v>1124</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852"/>
        <v>0</v>
      </c>
      <c r="G427" s="181"/>
      <c r="H427" s="181">
        <f t="shared" si="853"/>
        <v>0</v>
      </c>
      <c r="I427" s="181"/>
      <c r="J427" s="181">
        <f t="shared" si="854"/>
        <v>0</v>
      </c>
      <c r="K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1">
        <f t="shared" si="855"/>
        <v>0</v>
      </c>
      <c r="AD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1">
        <f t="shared" si="856"/>
        <v>0</v>
      </c>
      <c r="AH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1">
        <f t="shared" si="857"/>
        <v>0</v>
      </c>
      <c r="AL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1">
        <f t="shared" si="858"/>
        <v>0</v>
      </c>
      <c r="AP427" s="181">
        <f t="shared" si="859"/>
        <v>0</v>
      </c>
    </row>
    <row r="428" spans="2:42" ht="14.45" x14ac:dyDescent="0.3">
      <c r="B428" s="179" t="s">
        <v>1125</v>
      </c>
      <c r="C428" s="180" t="s">
        <v>1115</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852"/>
        <v>0</v>
      </c>
      <c r="G428" s="181"/>
      <c r="H428" s="181">
        <f t="shared" si="853"/>
        <v>0</v>
      </c>
      <c r="I428" s="181"/>
      <c r="J428" s="181">
        <f t="shared" si="854"/>
        <v>0</v>
      </c>
      <c r="K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1">
        <f t="shared" si="855"/>
        <v>0</v>
      </c>
      <c r="AD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1">
        <f t="shared" si="856"/>
        <v>0</v>
      </c>
      <c r="AH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1">
        <f t="shared" si="857"/>
        <v>0</v>
      </c>
      <c r="AL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1">
        <f t="shared" si="858"/>
        <v>0</v>
      </c>
      <c r="AP428" s="181">
        <f t="shared" si="859"/>
        <v>0</v>
      </c>
    </row>
    <row r="429" spans="2:42" ht="14.45" x14ac:dyDescent="0.3">
      <c r="B429" s="179" t="s">
        <v>1126</v>
      </c>
      <c r="C429" s="180" t="s">
        <v>1127</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860">D429+E429</f>
        <v>0</v>
      </c>
      <c r="G429" s="181"/>
      <c r="H429" s="181">
        <f t="shared" ref="H429:H444" si="861">F429-G429</f>
        <v>0</v>
      </c>
      <c r="I429" s="181"/>
      <c r="J429" s="181">
        <f t="shared" ref="J429:J444" si="862">F429-I429</f>
        <v>0</v>
      </c>
      <c r="K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1">
        <f t="shared" ref="AC429:AC444" si="863">Z429+AA429+AB429</f>
        <v>0</v>
      </c>
      <c r="AD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1">
        <f t="shared" ref="AG429:AG444" si="864">AD429+AE429+AF429</f>
        <v>0</v>
      </c>
      <c r="AH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1">
        <f t="shared" ref="AK429:AK444" si="865">AH429+AI429+AJ429</f>
        <v>0</v>
      </c>
      <c r="AL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1">
        <f t="shared" ref="AO429:AO444" si="866">AL429+AM429+AN429</f>
        <v>0</v>
      </c>
      <c r="AP429" s="181">
        <f t="shared" ref="AP429:AP444" si="867">AC429+AG429+AK429+AO429</f>
        <v>0</v>
      </c>
    </row>
    <row r="430" spans="2:42" ht="14.45" x14ac:dyDescent="0.3">
      <c r="B430" s="179" t="s">
        <v>1128</v>
      </c>
      <c r="C430" s="180" t="s">
        <v>1129</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860"/>
        <v>0</v>
      </c>
      <c r="G430" s="181"/>
      <c r="H430" s="181">
        <f t="shared" si="861"/>
        <v>0</v>
      </c>
      <c r="I430" s="181"/>
      <c r="J430" s="181">
        <f t="shared" si="862"/>
        <v>0</v>
      </c>
      <c r="K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1">
        <f t="shared" si="863"/>
        <v>0</v>
      </c>
      <c r="AD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1">
        <f t="shared" si="864"/>
        <v>0</v>
      </c>
      <c r="AH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1">
        <f t="shared" si="865"/>
        <v>0</v>
      </c>
      <c r="AL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1">
        <f t="shared" si="866"/>
        <v>0</v>
      </c>
      <c r="AP430" s="181">
        <f t="shared" si="867"/>
        <v>0</v>
      </c>
    </row>
    <row r="431" spans="2:42" ht="14.45" x14ac:dyDescent="0.3">
      <c r="B431" s="179" t="s">
        <v>1130</v>
      </c>
      <c r="C431" s="180" t="s">
        <v>1131</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860"/>
        <v>0</v>
      </c>
      <c r="G431" s="181"/>
      <c r="H431" s="181">
        <f t="shared" si="861"/>
        <v>0</v>
      </c>
      <c r="I431" s="181"/>
      <c r="J431" s="181">
        <f t="shared" si="862"/>
        <v>0</v>
      </c>
      <c r="K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1">
        <f t="shared" si="863"/>
        <v>0</v>
      </c>
      <c r="AD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1">
        <f t="shared" si="864"/>
        <v>0</v>
      </c>
      <c r="AH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1">
        <f t="shared" si="865"/>
        <v>0</v>
      </c>
      <c r="AL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1">
        <f t="shared" si="866"/>
        <v>0</v>
      </c>
      <c r="AP431" s="181">
        <f t="shared" si="867"/>
        <v>0</v>
      </c>
    </row>
    <row r="432" spans="2:42" ht="14.45" x14ac:dyDescent="0.3">
      <c r="B432" s="179" t="s">
        <v>1132</v>
      </c>
      <c r="C432" s="180" t="s">
        <v>1133</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860"/>
        <v>0</v>
      </c>
      <c r="G432" s="181"/>
      <c r="H432" s="181">
        <f t="shared" si="861"/>
        <v>0</v>
      </c>
      <c r="I432" s="181"/>
      <c r="J432" s="181">
        <f t="shared" si="862"/>
        <v>0</v>
      </c>
      <c r="K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1">
        <f t="shared" si="863"/>
        <v>0</v>
      </c>
      <c r="AD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1">
        <f t="shared" si="864"/>
        <v>0</v>
      </c>
      <c r="AH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1">
        <f t="shared" si="865"/>
        <v>0</v>
      </c>
      <c r="AL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1">
        <f t="shared" si="866"/>
        <v>0</v>
      </c>
      <c r="AP432" s="181">
        <f t="shared" si="867"/>
        <v>0</v>
      </c>
    </row>
    <row r="433" spans="2:42" ht="14.45" x14ac:dyDescent="0.3">
      <c r="B433" s="179" t="s">
        <v>1134</v>
      </c>
      <c r="C433" s="180" t="s">
        <v>1135</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860"/>
        <v>0</v>
      </c>
      <c r="G433" s="181"/>
      <c r="H433" s="181">
        <f t="shared" si="861"/>
        <v>0</v>
      </c>
      <c r="I433" s="181"/>
      <c r="J433" s="181">
        <f t="shared" si="862"/>
        <v>0</v>
      </c>
      <c r="K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1">
        <f t="shared" si="863"/>
        <v>0</v>
      </c>
      <c r="AD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1">
        <f t="shared" si="864"/>
        <v>0</v>
      </c>
      <c r="AH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1">
        <f t="shared" si="865"/>
        <v>0</v>
      </c>
      <c r="AL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1">
        <f t="shared" si="866"/>
        <v>0</v>
      </c>
      <c r="AP433" s="181">
        <f t="shared" si="867"/>
        <v>0</v>
      </c>
    </row>
    <row r="434" spans="2:42" ht="14.45" x14ac:dyDescent="0.3">
      <c r="B434" s="179" t="s">
        <v>1136</v>
      </c>
      <c r="C434" s="180" t="s">
        <v>1137</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860"/>
        <v>0</v>
      </c>
      <c r="G434" s="181"/>
      <c r="H434" s="181">
        <f t="shared" si="861"/>
        <v>0</v>
      </c>
      <c r="I434" s="181"/>
      <c r="J434" s="181">
        <f t="shared" si="862"/>
        <v>0</v>
      </c>
      <c r="K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1">
        <f t="shared" si="863"/>
        <v>0</v>
      </c>
      <c r="AD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1">
        <f t="shared" si="864"/>
        <v>0</v>
      </c>
      <c r="AH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1">
        <f t="shared" si="865"/>
        <v>0</v>
      </c>
      <c r="AL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1">
        <f t="shared" si="866"/>
        <v>0</v>
      </c>
      <c r="AP434" s="181">
        <f t="shared" si="867"/>
        <v>0</v>
      </c>
    </row>
    <row r="435" spans="2:42" ht="14.45" x14ac:dyDescent="0.3">
      <c r="B435" s="179" t="s">
        <v>1138</v>
      </c>
      <c r="C435" s="180" t="s">
        <v>1139</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860"/>
        <v>0</v>
      </c>
      <c r="G435" s="181"/>
      <c r="H435" s="181">
        <f t="shared" si="861"/>
        <v>0</v>
      </c>
      <c r="I435" s="181"/>
      <c r="J435" s="181">
        <f t="shared" si="862"/>
        <v>0</v>
      </c>
      <c r="K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1">
        <f t="shared" si="863"/>
        <v>0</v>
      </c>
      <c r="AD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1">
        <f t="shared" si="864"/>
        <v>0</v>
      </c>
      <c r="AH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1">
        <f t="shared" si="865"/>
        <v>0</v>
      </c>
      <c r="AL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1">
        <f t="shared" si="866"/>
        <v>0</v>
      </c>
      <c r="AP435" s="181">
        <f t="shared" si="867"/>
        <v>0</v>
      </c>
    </row>
    <row r="436" spans="2:42" ht="14.45" x14ac:dyDescent="0.3">
      <c r="B436" s="179" t="s">
        <v>1140</v>
      </c>
      <c r="C436" s="180" t="s">
        <v>1141</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860"/>
        <v>0</v>
      </c>
      <c r="G436" s="181"/>
      <c r="H436" s="181">
        <f t="shared" si="861"/>
        <v>0</v>
      </c>
      <c r="I436" s="181"/>
      <c r="J436" s="181">
        <f t="shared" si="862"/>
        <v>0</v>
      </c>
      <c r="K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1">
        <f t="shared" si="863"/>
        <v>0</v>
      </c>
      <c r="AD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1">
        <f t="shared" si="864"/>
        <v>0</v>
      </c>
      <c r="AH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1">
        <f t="shared" si="865"/>
        <v>0</v>
      </c>
      <c r="AL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1">
        <f t="shared" si="866"/>
        <v>0</v>
      </c>
      <c r="AP436" s="181">
        <f t="shared" si="867"/>
        <v>0</v>
      </c>
    </row>
    <row r="437" spans="2:42" ht="14.45" x14ac:dyDescent="0.3">
      <c r="B437" s="179" t="s">
        <v>1142</v>
      </c>
      <c r="C437" s="180" t="s">
        <v>1143</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860"/>
        <v>0</v>
      </c>
      <c r="G437" s="181"/>
      <c r="H437" s="181">
        <f t="shared" si="861"/>
        <v>0</v>
      </c>
      <c r="I437" s="181"/>
      <c r="J437" s="181">
        <f t="shared" si="862"/>
        <v>0</v>
      </c>
      <c r="K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1">
        <f t="shared" si="863"/>
        <v>0</v>
      </c>
      <c r="AD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1">
        <f t="shared" si="864"/>
        <v>0</v>
      </c>
      <c r="AH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1">
        <f t="shared" si="865"/>
        <v>0</v>
      </c>
      <c r="AL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1">
        <f t="shared" si="866"/>
        <v>0</v>
      </c>
      <c r="AP437" s="181">
        <f t="shared" si="867"/>
        <v>0</v>
      </c>
    </row>
    <row r="438" spans="2:42" ht="14.45" x14ac:dyDescent="0.3">
      <c r="B438" s="179" t="s">
        <v>1144</v>
      </c>
      <c r="C438" s="180" t="s">
        <v>1145</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860"/>
        <v>0</v>
      </c>
      <c r="G438" s="181"/>
      <c r="H438" s="181">
        <f t="shared" si="861"/>
        <v>0</v>
      </c>
      <c r="I438" s="181"/>
      <c r="J438" s="181">
        <f t="shared" si="862"/>
        <v>0</v>
      </c>
      <c r="K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1">
        <f t="shared" si="863"/>
        <v>0</v>
      </c>
      <c r="AD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1">
        <f t="shared" si="864"/>
        <v>0</v>
      </c>
      <c r="AH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1">
        <f t="shared" si="865"/>
        <v>0</v>
      </c>
      <c r="AL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1">
        <f t="shared" si="866"/>
        <v>0</v>
      </c>
      <c r="AP438" s="181">
        <f t="shared" si="867"/>
        <v>0</v>
      </c>
    </row>
    <row r="439" spans="2:42" ht="14.45" x14ac:dyDescent="0.3">
      <c r="B439" s="179" t="s">
        <v>1146</v>
      </c>
      <c r="C439" s="180" t="s">
        <v>1147</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860"/>
        <v>0</v>
      </c>
      <c r="G439" s="181"/>
      <c r="H439" s="181">
        <f t="shared" si="861"/>
        <v>0</v>
      </c>
      <c r="I439" s="181"/>
      <c r="J439" s="181">
        <f t="shared" si="862"/>
        <v>0</v>
      </c>
      <c r="K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1">
        <f t="shared" si="863"/>
        <v>0</v>
      </c>
      <c r="AD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1">
        <f t="shared" si="864"/>
        <v>0</v>
      </c>
      <c r="AH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1">
        <f t="shared" si="865"/>
        <v>0</v>
      </c>
      <c r="AL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1">
        <f t="shared" si="866"/>
        <v>0</v>
      </c>
      <c r="AP439" s="181">
        <f t="shared" si="867"/>
        <v>0</v>
      </c>
    </row>
    <row r="440" spans="2:42" x14ac:dyDescent="0.25">
      <c r="B440" s="179" t="s">
        <v>1148</v>
      </c>
      <c r="C440" s="180" t="s">
        <v>1149</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860"/>
        <v>0</v>
      </c>
      <c r="G440" s="181"/>
      <c r="H440" s="181">
        <f t="shared" si="861"/>
        <v>0</v>
      </c>
      <c r="I440" s="181"/>
      <c r="J440" s="181">
        <f t="shared" si="862"/>
        <v>0</v>
      </c>
      <c r="K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1">
        <f t="shared" si="863"/>
        <v>0</v>
      </c>
      <c r="AD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1">
        <f t="shared" si="864"/>
        <v>0</v>
      </c>
      <c r="AH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1">
        <f t="shared" si="865"/>
        <v>0</v>
      </c>
      <c r="AL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1">
        <f t="shared" si="866"/>
        <v>0</v>
      </c>
      <c r="AP440" s="181">
        <f t="shared" si="867"/>
        <v>0</v>
      </c>
    </row>
    <row r="441" spans="2:42" ht="14.45" x14ac:dyDescent="0.3">
      <c r="B441" s="179" t="s">
        <v>1150</v>
      </c>
      <c r="C441" s="180" t="s">
        <v>1151</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860"/>
        <v>0</v>
      </c>
      <c r="G441" s="181"/>
      <c r="H441" s="181">
        <f t="shared" si="861"/>
        <v>0</v>
      </c>
      <c r="I441" s="181"/>
      <c r="J441" s="181">
        <f t="shared" si="862"/>
        <v>0</v>
      </c>
      <c r="K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1">
        <f t="shared" si="863"/>
        <v>0</v>
      </c>
      <c r="AD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1">
        <f t="shared" si="864"/>
        <v>0</v>
      </c>
      <c r="AH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1">
        <f t="shared" si="865"/>
        <v>0</v>
      </c>
      <c r="AL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1">
        <f t="shared" si="866"/>
        <v>0</v>
      </c>
      <c r="AP441" s="181">
        <f t="shared" si="867"/>
        <v>0</v>
      </c>
    </row>
    <row r="442" spans="2:42" ht="14.45" x14ac:dyDescent="0.3">
      <c r="B442" s="179" t="s">
        <v>1152</v>
      </c>
      <c r="C442" s="180" t="s">
        <v>1153</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860"/>
        <v>0</v>
      </c>
      <c r="G442" s="181"/>
      <c r="H442" s="181">
        <f t="shared" si="861"/>
        <v>0</v>
      </c>
      <c r="I442" s="181"/>
      <c r="J442" s="181">
        <f t="shared" si="862"/>
        <v>0</v>
      </c>
      <c r="K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1">
        <f t="shared" si="863"/>
        <v>0</v>
      </c>
      <c r="AD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1">
        <f t="shared" si="864"/>
        <v>0</v>
      </c>
      <c r="AH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1">
        <f t="shared" si="865"/>
        <v>0</v>
      </c>
      <c r="AL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1">
        <f t="shared" si="866"/>
        <v>0</v>
      </c>
      <c r="AP442" s="181">
        <f t="shared" si="867"/>
        <v>0</v>
      </c>
    </row>
    <row r="443" spans="2:42" x14ac:dyDescent="0.25">
      <c r="B443" s="179" t="s">
        <v>1154</v>
      </c>
      <c r="C443" s="180" t="s">
        <v>1155</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860"/>
        <v>0</v>
      </c>
      <c r="G443" s="181"/>
      <c r="H443" s="181">
        <f t="shared" si="861"/>
        <v>0</v>
      </c>
      <c r="I443" s="181"/>
      <c r="J443" s="181">
        <f t="shared" si="862"/>
        <v>0</v>
      </c>
      <c r="K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1">
        <f t="shared" si="863"/>
        <v>0</v>
      </c>
      <c r="AD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1">
        <f t="shared" si="864"/>
        <v>0</v>
      </c>
      <c r="AH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1">
        <f t="shared" si="865"/>
        <v>0</v>
      </c>
      <c r="AL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1">
        <f t="shared" si="866"/>
        <v>0</v>
      </c>
      <c r="AP443" s="181">
        <f t="shared" si="867"/>
        <v>0</v>
      </c>
    </row>
    <row r="444" spans="2:42" x14ac:dyDescent="0.25">
      <c r="B444" s="179" t="s">
        <v>1156</v>
      </c>
      <c r="C444" s="180" t="s">
        <v>1157</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860"/>
        <v>0</v>
      </c>
      <c r="G444" s="181"/>
      <c r="H444" s="181">
        <f t="shared" si="861"/>
        <v>0</v>
      </c>
      <c r="I444" s="181"/>
      <c r="J444" s="181">
        <f t="shared" si="862"/>
        <v>0</v>
      </c>
      <c r="K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1">
        <f t="shared" si="863"/>
        <v>0</v>
      </c>
      <c r="AD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1">
        <f t="shared" si="864"/>
        <v>0</v>
      </c>
      <c r="AH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1">
        <f t="shared" si="865"/>
        <v>0</v>
      </c>
      <c r="AL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1">
        <f t="shared" si="866"/>
        <v>0</v>
      </c>
      <c r="AP444" s="181">
        <f t="shared" si="867"/>
        <v>0</v>
      </c>
    </row>
    <row r="445" spans="2:42" x14ac:dyDescent="0.25">
      <c r="B445" s="179" t="s">
        <v>1158</v>
      </c>
      <c r="C445" s="180" t="s">
        <v>1159</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D445+E445</f>
        <v>0</v>
      </c>
      <c r="G445" s="181"/>
      <c r="H445" s="181">
        <f>F445-G445</f>
        <v>0</v>
      </c>
      <c r="I445" s="181"/>
      <c r="J445" s="181">
        <f>F445-I445</f>
        <v>0</v>
      </c>
      <c r="K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1">
        <f>Z445+AA445+AB445</f>
        <v>0</v>
      </c>
      <c r="AD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1">
        <f>AD445+AE445+AF445</f>
        <v>0</v>
      </c>
      <c r="AH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1">
        <f>AH445+AI445+AJ445</f>
        <v>0</v>
      </c>
      <c r="AL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1">
        <f>AL445+AM445+AN445</f>
        <v>0</v>
      </c>
      <c r="AP445" s="181">
        <f>AC445+AG445+AK445+AO445</f>
        <v>0</v>
      </c>
    </row>
    <row r="446" spans="2:42" ht="14.45" x14ac:dyDescent="0.3">
      <c r="B446" s="179" t="s">
        <v>1160</v>
      </c>
      <c r="C446" s="180" t="s">
        <v>1161</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D446+E446</f>
        <v>0</v>
      </c>
      <c r="G446" s="181"/>
      <c r="H446" s="181">
        <f>F446-G446</f>
        <v>0</v>
      </c>
      <c r="I446" s="181"/>
      <c r="J446" s="181">
        <f>F446-I446</f>
        <v>0</v>
      </c>
      <c r="K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1">
        <f>Z446+AA446+AB446</f>
        <v>0</v>
      </c>
      <c r="AD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1">
        <f>AD446+AE446+AF446</f>
        <v>0</v>
      </c>
      <c r="AH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1">
        <f>AH446+AI446+AJ446</f>
        <v>0</v>
      </c>
      <c r="AL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1">
        <f>AL446+AM446+AN446</f>
        <v>0</v>
      </c>
      <c r="AP446" s="181">
        <f>AC446+AG446+AK446+AO446</f>
        <v>0</v>
      </c>
    </row>
    <row r="447" spans="2:42" ht="14.45" x14ac:dyDescent="0.3">
      <c r="B447" s="179" t="s">
        <v>1162</v>
      </c>
      <c r="C447" s="180" t="s">
        <v>1163</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D447+E447</f>
        <v>0</v>
      </c>
      <c r="G447" s="181"/>
      <c r="H447" s="181">
        <f>F447-G447</f>
        <v>0</v>
      </c>
      <c r="I447" s="181"/>
      <c r="J447" s="181">
        <f>F447-I447</f>
        <v>0</v>
      </c>
      <c r="K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1">
        <f>Z447+AA447+AB447</f>
        <v>0</v>
      </c>
      <c r="AD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1">
        <f>AD447+AE447+AF447</f>
        <v>0</v>
      </c>
      <c r="AH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1">
        <f>AH447+AI447+AJ447</f>
        <v>0</v>
      </c>
      <c r="AL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1">
        <f>AL447+AM447+AN447</f>
        <v>0</v>
      </c>
      <c r="AP447" s="181">
        <f>AC447+AG447+AK447+AO447</f>
        <v>0</v>
      </c>
    </row>
    <row r="448" spans="2:42" x14ac:dyDescent="0.25">
      <c r="B448" s="179" t="s">
        <v>1164</v>
      </c>
      <c r="C448" s="180" t="s">
        <v>1165</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D448+E448</f>
        <v>0</v>
      </c>
      <c r="G448" s="181"/>
      <c r="H448" s="181">
        <f>F448-G448</f>
        <v>0</v>
      </c>
      <c r="I448" s="181"/>
      <c r="J448" s="181">
        <f>F448-I448</f>
        <v>0</v>
      </c>
      <c r="K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1">
        <f>Z448+AA448+AB448</f>
        <v>0</v>
      </c>
      <c r="AD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1">
        <f>AD448+AE448+AF448</f>
        <v>0</v>
      </c>
      <c r="AH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1">
        <f>AH448+AI448+AJ448</f>
        <v>0</v>
      </c>
      <c r="AL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1">
        <f>AL448+AM448+AN448</f>
        <v>0</v>
      </c>
      <c r="AP448" s="181">
        <f>AC448+AG448+AK448+AO448</f>
        <v>0</v>
      </c>
    </row>
    <row r="449" spans="2:42" x14ac:dyDescent="0.25">
      <c r="B449" s="179" t="s">
        <v>1166</v>
      </c>
      <c r="C449" s="180" t="s">
        <v>1167</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ref="F449:F452" si="868">D449+E449</f>
        <v>0</v>
      </c>
      <c r="G449" s="181"/>
      <c r="H449" s="181">
        <f t="shared" ref="H449:H452" si="869">F449-G449</f>
        <v>0</v>
      </c>
      <c r="I449" s="181"/>
      <c r="J449" s="181">
        <f t="shared" ref="J449:J452" si="870">F449-I449</f>
        <v>0</v>
      </c>
      <c r="K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1">
        <f t="shared" ref="AC449:AC452" si="871">Z449+AA449+AB449</f>
        <v>0</v>
      </c>
      <c r="AD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1">
        <f t="shared" ref="AG449:AG452" si="872">AD449+AE449+AF449</f>
        <v>0</v>
      </c>
      <c r="AH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1">
        <f t="shared" ref="AK449:AK452" si="873">AH449+AI449+AJ449</f>
        <v>0</v>
      </c>
      <c r="AL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1">
        <f t="shared" ref="AO449:AO452" si="874">AL449+AM449+AN449</f>
        <v>0</v>
      </c>
      <c r="AP449" s="181">
        <f t="shared" ref="AP449:AP452" si="875">AC449+AG449+AK449+AO449</f>
        <v>0</v>
      </c>
    </row>
    <row r="450" spans="2:42" ht="14.45" x14ac:dyDescent="0.3">
      <c r="B450" s="179" t="s">
        <v>1168</v>
      </c>
      <c r="C450" s="180" t="s">
        <v>1169</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868"/>
        <v>0</v>
      </c>
      <c r="G450" s="181"/>
      <c r="H450" s="181">
        <f t="shared" si="869"/>
        <v>0</v>
      </c>
      <c r="I450" s="181"/>
      <c r="J450" s="181">
        <f t="shared" si="870"/>
        <v>0</v>
      </c>
      <c r="K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1">
        <f t="shared" si="871"/>
        <v>0</v>
      </c>
      <c r="AD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1">
        <f t="shared" si="872"/>
        <v>0</v>
      </c>
      <c r="AH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1">
        <f t="shared" si="873"/>
        <v>0</v>
      </c>
      <c r="AL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1">
        <f t="shared" si="874"/>
        <v>0</v>
      </c>
      <c r="AP450" s="181">
        <f t="shared" si="875"/>
        <v>0</v>
      </c>
    </row>
    <row r="451" spans="2:42" ht="14.45" x14ac:dyDescent="0.3">
      <c r="B451" s="179" t="s">
        <v>1170</v>
      </c>
      <c r="C451" s="180" t="s">
        <v>1171</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868"/>
        <v>0</v>
      </c>
      <c r="G451" s="181"/>
      <c r="H451" s="181">
        <f t="shared" si="869"/>
        <v>0</v>
      </c>
      <c r="I451" s="181"/>
      <c r="J451" s="181">
        <f t="shared" si="870"/>
        <v>0</v>
      </c>
      <c r="K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1">
        <f t="shared" si="871"/>
        <v>0</v>
      </c>
      <c r="AD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1">
        <f t="shared" si="872"/>
        <v>0</v>
      </c>
      <c r="AH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1">
        <f t="shared" si="873"/>
        <v>0</v>
      </c>
      <c r="AL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1">
        <f t="shared" si="874"/>
        <v>0</v>
      </c>
      <c r="AP451" s="181">
        <f t="shared" si="875"/>
        <v>0</v>
      </c>
    </row>
    <row r="452" spans="2:42" ht="14.45" x14ac:dyDescent="0.3">
      <c r="B452" s="179" t="s">
        <v>1172</v>
      </c>
      <c r="C452" s="180" t="s">
        <v>1173</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868"/>
        <v>0</v>
      </c>
      <c r="G452" s="181"/>
      <c r="H452" s="181">
        <f t="shared" si="869"/>
        <v>0</v>
      </c>
      <c r="I452" s="181"/>
      <c r="J452" s="181">
        <f t="shared" si="870"/>
        <v>0</v>
      </c>
      <c r="K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1">
        <f t="shared" si="871"/>
        <v>0</v>
      </c>
      <c r="AD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1">
        <f t="shared" si="872"/>
        <v>0</v>
      </c>
      <c r="AH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1">
        <f t="shared" si="873"/>
        <v>0</v>
      </c>
      <c r="AL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1">
        <f t="shared" si="874"/>
        <v>0</v>
      </c>
      <c r="AP452" s="181">
        <f t="shared" si="875"/>
        <v>0</v>
      </c>
    </row>
    <row r="453" spans="2:42" ht="14.45" x14ac:dyDescent="0.3">
      <c r="B453" s="179" t="s">
        <v>364</v>
      </c>
      <c r="C453" s="180" t="s">
        <v>231</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836"/>
        <v>0</v>
      </c>
      <c r="G453" s="181"/>
      <c r="H453" s="181">
        <f t="shared" si="837"/>
        <v>0</v>
      </c>
      <c r="I453" s="181"/>
      <c r="J453" s="181">
        <f t="shared" si="838"/>
        <v>0</v>
      </c>
      <c r="K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1">
        <f t="shared" si="839"/>
        <v>0</v>
      </c>
      <c r="AD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1">
        <f t="shared" si="840"/>
        <v>0</v>
      </c>
      <c r="AH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1">
        <f t="shared" si="841"/>
        <v>0</v>
      </c>
      <c r="AL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1">
        <f t="shared" si="842"/>
        <v>0</v>
      </c>
      <c r="AP453" s="181">
        <f t="shared" si="843"/>
        <v>0</v>
      </c>
    </row>
    <row r="454" spans="2:42" ht="14.45" x14ac:dyDescent="0.3">
      <c r="B454" s="179" t="s">
        <v>1174</v>
      </c>
      <c r="C454" s="180" t="s">
        <v>1175</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ref="F454:F456" si="876">D454+E454</f>
        <v>0</v>
      </c>
      <c r="G454" s="181"/>
      <c r="H454" s="181">
        <f t="shared" ref="H454:H456" si="877">F454-G454</f>
        <v>0</v>
      </c>
      <c r="I454" s="181"/>
      <c r="J454" s="181">
        <f t="shared" ref="J454:J456" si="878">F454-I454</f>
        <v>0</v>
      </c>
      <c r="K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1">
        <f t="shared" ref="AC454:AC456" si="879">Z454+AA454+AB454</f>
        <v>0</v>
      </c>
      <c r="AD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1">
        <f t="shared" ref="AG454:AG456" si="880">AD454+AE454+AF454</f>
        <v>0</v>
      </c>
      <c r="AH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1">
        <f t="shared" ref="AK454:AK456" si="881">AH454+AI454+AJ454</f>
        <v>0</v>
      </c>
      <c r="AL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1">
        <f t="shared" ref="AO454:AO456" si="882">AL454+AM454+AN454</f>
        <v>0</v>
      </c>
      <c r="AP454" s="181">
        <f t="shared" ref="AP454:AP456" si="883">AC454+AG454+AK454+AO454</f>
        <v>0</v>
      </c>
    </row>
    <row r="455" spans="2:42" ht="14.45" x14ac:dyDescent="0.3">
      <c r="B455" s="179" t="s">
        <v>1176</v>
      </c>
      <c r="C455" s="180" t="s">
        <v>1177</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876"/>
        <v>0</v>
      </c>
      <c r="G455" s="181"/>
      <c r="H455" s="181">
        <f t="shared" si="877"/>
        <v>0</v>
      </c>
      <c r="I455" s="181"/>
      <c r="J455" s="181">
        <f t="shared" si="878"/>
        <v>0</v>
      </c>
      <c r="K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1">
        <f t="shared" si="879"/>
        <v>0</v>
      </c>
      <c r="AD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1">
        <f t="shared" si="880"/>
        <v>0</v>
      </c>
      <c r="AH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1">
        <f t="shared" si="881"/>
        <v>0</v>
      </c>
      <c r="AL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1">
        <f t="shared" si="882"/>
        <v>0</v>
      </c>
      <c r="AP455" s="181">
        <f t="shared" si="883"/>
        <v>0</v>
      </c>
    </row>
    <row r="456" spans="2:42" ht="14.45" x14ac:dyDescent="0.3">
      <c r="B456" s="179" t="s">
        <v>1178</v>
      </c>
      <c r="C456" s="180" t="s">
        <v>1179</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876"/>
        <v>0</v>
      </c>
      <c r="G456" s="181"/>
      <c r="H456" s="181">
        <f t="shared" si="877"/>
        <v>0</v>
      </c>
      <c r="I456" s="181"/>
      <c r="J456" s="181">
        <f t="shared" si="878"/>
        <v>0</v>
      </c>
      <c r="K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1">
        <f t="shared" si="879"/>
        <v>0</v>
      </c>
      <c r="AD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1">
        <f t="shared" si="880"/>
        <v>0</v>
      </c>
      <c r="AH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1">
        <f t="shared" si="881"/>
        <v>0</v>
      </c>
      <c r="AL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1">
        <f t="shared" si="882"/>
        <v>0</v>
      </c>
      <c r="AP456" s="181">
        <f t="shared" si="883"/>
        <v>0</v>
      </c>
    </row>
    <row r="457" spans="2:42" ht="14.45" x14ac:dyDescent="0.3">
      <c r="B457" s="179" t="s">
        <v>1180</v>
      </c>
      <c r="C457" s="180" t="s">
        <v>1181</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790"/>
        <v>0</v>
      </c>
      <c r="G457" s="181"/>
      <c r="H457" s="181">
        <f t="shared" si="593"/>
        <v>0</v>
      </c>
      <c r="I457" s="181"/>
      <c r="J457" s="181">
        <f t="shared" si="594"/>
        <v>0</v>
      </c>
      <c r="K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1">
        <f t="shared" si="597"/>
        <v>0</v>
      </c>
      <c r="AD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1">
        <f t="shared" si="598"/>
        <v>0</v>
      </c>
      <c r="AH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1">
        <f t="shared" si="599"/>
        <v>0</v>
      </c>
      <c r="AL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1">
        <f t="shared" si="600"/>
        <v>0</v>
      </c>
      <c r="AP457" s="181">
        <f t="shared" si="601"/>
        <v>0</v>
      </c>
    </row>
    <row r="458" spans="2:42" ht="14.45" x14ac:dyDescent="0.3">
      <c r="B458" s="179" t="s">
        <v>1182</v>
      </c>
      <c r="C458" s="180" t="s">
        <v>1183</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790"/>
        <v>0</v>
      </c>
      <c r="G458" s="181"/>
      <c r="H458" s="181">
        <f t="shared" si="593"/>
        <v>0</v>
      </c>
      <c r="I458" s="181"/>
      <c r="J458" s="181">
        <f t="shared" si="594"/>
        <v>0</v>
      </c>
      <c r="K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1">
        <f t="shared" si="597"/>
        <v>0</v>
      </c>
      <c r="AD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1">
        <f t="shared" si="598"/>
        <v>0</v>
      </c>
      <c r="AH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1">
        <f t="shared" si="599"/>
        <v>0</v>
      </c>
      <c r="AL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1">
        <f t="shared" si="600"/>
        <v>0</v>
      </c>
      <c r="AP458" s="181">
        <f t="shared" si="601"/>
        <v>0</v>
      </c>
    </row>
    <row r="459" spans="2:42" ht="14.45" x14ac:dyDescent="0.3">
      <c r="B459" s="188" t="s">
        <v>365</v>
      </c>
      <c r="C459" s="189" t="s">
        <v>232</v>
      </c>
      <c r="D459" s="190">
        <f>SUM(D460:D466)</f>
        <v>0</v>
      </c>
      <c r="E459" s="190">
        <f>SUM(E460:E466)</f>
        <v>0</v>
      </c>
      <c r="F459" s="190">
        <f t="shared" si="790"/>
        <v>0</v>
      </c>
      <c r="G459" s="190">
        <f>SUM(G460:G466)</f>
        <v>0</v>
      </c>
      <c r="H459" s="190">
        <f t="shared" si="593"/>
        <v>0</v>
      </c>
      <c r="I459" s="190">
        <f>SUM(I460:I466)</f>
        <v>0</v>
      </c>
      <c r="J459" s="190">
        <f t="shared" si="594"/>
        <v>0</v>
      </c>
      <c r="K459" s="190">
        <f t="shared" ref="K459:AB459" si="884">SUM(K460:K466)</f>
        <v>0</v>
      </c>
      <c r="L459" s="190">
        <f t="shared" si="884"/>
        <v>0</v>
      </c>
      <c r="M459" s="190">
        <f t="shared" si="884"/>
        <v>0</v>
      </c>
      <c r="N459" s="190">
        <f t="shared" si="884"/>
        <v>0</v>
      </c>
      <c r="O459" s="190">
        <f t="shared" si="884"/>
        <v>0</v>
      </c>
      <c r="P459" s="190">
        <f t="shared" ref="P459:Q459" si="885">SUM(P460:P466)</f>
        <v>0</v>
      </c>
      <c r="Q459" s="190">
        <f t="shared" si="885"/>
        <v>0</v>
      </c>
      <c r="R459" s="190">
        <f t="shared" si="884"/>
        <v>0</v>
      </c>
      <c r="S459" s="190">
        <f t="shared" si="884"/>
        <v>0</v>
      </c>
      <c r="T459" s="190">
        <f t="shared" ref="T459" si="886">SUM(T460:T466)</f>
        <v>0</v>
      </c>
      <c r="U459" s="190">
        <f t="shared" si="884"/>
        <v>0</v>
      </c>
      <c r="V459" s="190">
        <f t="shared" si="884"/>
        <v>0</v>
      </c>
      <c r="W459" s="190">
        <f t="shared" ref="W459" si="887">SUM(W460:W466)</f>
        <v>0</v>
      </c>
      <c r="X459" s="190">
        <f t="shared" si="884"/>
        <v>0</v>
      </c>
      <c r="Y459" s="190">
        <f t="shared" si="884"/>
        <v>0</v>
      </c>
      <c r="Z459" s="190">
        <f t="shared" si="884"/>
        <v>0</v>
      </c>
      <c r="AA459" s="190">
        <f t="shared" si="884"/>
        <v>0</v>
      </c>
      <c r="AB459" s="190">
        <f t="shared" si="884"/>
        <v>0</v>
      </c>
      <c r="AC459" s="190">
        <f t="shared" si="597"/>
        <v>0</v>
      </c>
      <c r="AD459" s="190">
        <f>SUM(AD460:AD466)</f>
        <v>0</v>
      </c>
      <c r="AE459" s="190">
        <f>SUM(AE460:AE466)</f>
        <v>0</v>
      </c>
      <c r="AF459" s="190">
        <f>SUM(AF460:AF466)</f>
        <v>0</v>
      </c>
      <c r="AG459" s="190">
        <f t="shared" si="598"/>
        <v>0</v>
      </c>
      <c r="AH459" s="190">
        <f>SUM(AH460:AH466)</f>
        <v>0</v>
      </c>
      <c r="AI459" s="190">
        <f>SUM(AI460:AI466)</f>
        <v>0</v>
      </c>
      <c r="AJ459" s="190">
        <f>SUM(AJ460:AJ466)</f>
        <v>0</v>
      </c>
      <c r="AK459" s="190">
        <f t="shared" si="599"/>
        <v>0</v>
      </c>
      <c r="AL459" s="190">
        <f>SUM(AL460:AL466)</f>
        <v>0</v>
      </c>
      <c r="AM459" s="190">
        <f>SUM(AM460:AM466)</f>
        <v>0</v>
      </c>
      <c r="AN459" s="190">
        <f>SUM(AN460:AN466)</f>
        <v>0</v>
      </c>
      <c r="AO459" s="190">
        <f t="shared" si="600"/>
        <v>0</v>
      </c>
      <c r="AP459" s="190">
        <f t="shared" si="601"/>
        <v>0</v>
      </c>
    </row>
    <row r="460" spans="2:42" ht="14.45" x14ac:dyDescent="0.3">
      <c r="B460" s="179" t="s">
        <v>366</v>
      </c>
      <c r="C460" s="180" t="s">
        <v>233</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ref="F460:F462" si="888">D460+E460</f>
        <v>0</v>
      </c>
      <c r="G460" s="181"/>
      <c r="H460" s="181">
        <f t="shared" ref="H460:H462" si="889">F460-G460</f>
        <v>0</v>
      </c>
      <c r="I460" s="181"/>
      <c r="J460" s="181">
        <f t="shared" ref="J460:J462" si="890">F460-I460</f>
        <v>0</v>
      </c>
      <c r="K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1">
        <f t="shared" ref="AC460:AC462" si="891">Z460+AA460+AB460</f>
        <v>0</v>
      </c>
      <c r="AD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1">
        <f t="shared" ref="AG460:AG462" si="892">AD460+AE460+AF460</f>
        <v>0</v>
      </c>
      <c r="AH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1">
        <f t="shared" ref="AK460:AK462" si="893">AH460+AI460+AJ460</f>
        <v>0</v>
      </c>
      <c r="AL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1">
        <f t="shared" ref="AO460:AO462" si="894">AL460+AM460+AN460</f>
        <v>0</v>
      </c>
      <c r="AP460" s="181">
        <f t="shared" ref="AP460:AP462" si="895">AC460+AG460+AK460+AO460</f>
        <v>0</v>
      </c>
    </row>
    <row r="461" spans="2:42" ht="14.45" x14ac:dyDescent="0.3">
      <c r="B461" s="179" t="s">
        <v>1184</v>
      </c>
      <c r="C461" s="180" t="s">
        <v>1185</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888"/>
        <v>0</v>
      </c>
      <c r="G461" s="181"/>
      <c r="H461" s="181">
        <f t="shared" si="889"/>
        <v>0</v>
      </c>
      <c r="I461" s="181"/>
      <c r="J461" s="181">
        <f t="shared" si="890"/>
        <v>0</v>
      </c>
      <c r="K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1">
        <f t="shared" si="891"/>
        <v>0</v>
      </c>
      <c r="AD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1">
        <f t="shared" si="892"/>
        <v>0</v>
      </c>
      <c r="AH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1">
        <f t="shared" si="893"/>
        <v>0</v>
      </c>
      <c r="AL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1">
        <f t="shared" si="894"/>
        <v>0</v>
      </c>
      <c r="AP461" s="181">
        <f t="shared" si="895"/>
        <v>0</v>
      </c>
    </row>
    <row r="462" spans="2:42" ht="14.45" x14ac:dyDescent="0.3">
      <c r="B462" s="179" t="s">
        <v>1186</v>
      </c>
      <c r="C462" s="180" t="s">
        <v>1187</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888"/>
        <v>0</v>
      </c>
      <c r="G462" s="181"/>
      <c r="H462" s="181">
        <f t="shared" si="889"/>
        <v>0</v>
      </c>
      <c r="I462" s="181"/>
      <c r="J462" s="181">
        <f t="shared" si="890"/>
        <v>0</v>
      </c>
      <c r="K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1">
        <f t="shared" si="891"/>
        <v>0</v>
      </c>
      <c r="AD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1">
        <f t="shared" si="892"/>
        <v>0</v>
      </c>
      <c r="AH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1">
        <f t="shared" si="893"/>
        <v>0</v>
      </c>
      <c r="AL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1">
        <f t="shared" si="894"/>
        <v>0</v>
      </c>
      <c r="AP462" s="181">
        <f t="shared" si="895"/>
        <v>0</v>
      </c>
    </row>
    <row r="463" spans="2:42" ht="14.45" x14ac:dyDescent="0.3">
      <c r="B463" s="179" t="s">
        <v>1188</v>
      </c>
      <c r="C463" s="180" t="s">
        <v>1189</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790"/>
        <v>0</v>
      </c>
      <c r="G463" s="181"/>
      <c r="H463" s="181">
        <f t="shared" si="593"/>
        <v>0</v>
      </c>
      <c r="I463" s="181"/>
      <c r="J463" s="181">
        <f t="shared" si="594"/>
        <v>0</v>
      </c>
      <c r="K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1">
        <f t="shared" si="597"/>
        <v>0</v>
      </c>
      <c r="AD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1">
        <f t="shared" si="598"/>
        <v>0</v>
      </c>
      <c r="AH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1">
        <f t="shared" si="599"/>
        <v>0</v>
      </c>
      <c r="AL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1">
        <f t="shared" si="600"/>
        <v>0</v>
      </c>
      <c r="AP463" s="181">
        <f t="shared" si="601"/>
        <v>0</v>
      </c>
    </row>
    <row r="464" spans="2:42" ht="14.45" x14ac:dyDescent="0.3">
      <c r="B464" s="179" t="s">
        <v>1190</v>
      </c>
      <c r="C464" s="180" t="s">
        <v>1191</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ref="F464" si="896">D464+E464</f>
        <v>0</v>
      </c>
      <c r="G464" s="181"/>
      <c r="H464" s="181">
        <f t="shared" ref="H464" si="897">F464-G464</f>
        <v>0</v>
      </c>
      <c r="I464" s="181"/>
      <c r="J464" s="181">
        <f t="shared" ref="J464" si="898">F464-I464</f>
        <v>0</v>
      </c>
      <c r="K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1">
        <f t="shared" ref="AC464" si="899">Z464+AA464+AB464</f>
        <v>0</v>
      </c>
      <c r="AD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1">
        <f t="shared" ref="AG464" si="900">AD464+AE464+AF464</f>
        <v>0</v>
      </c>
      <c r="AH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1">
        <f t="shared" ref="AK464" si="901">AH464+AI464+AJ464</f>
        <v>0</v>
      </c>
      <c r="AL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1">
        <f t="shared" ref="AO464" si="902">AL464+AM464+AN464</f>
        <v>0</v>
      </c>
      <c r="AP464" s="181">
        <f t="shared" ref="AP464" si="903">AC464+AG464+AK464+AO464</f>
        <v>0</v>
      </c>
    </row>
    <row r="465" spans="2:42" ht="14.45" x14ac:dyDescent="0.3">
      <c r="B465" s="179" t="s">
        <v>1192</v>
      </c>
      <c r="C465" s="180" t="s">
        <v>1193</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ref="F465" si="904">D465+E465</f>
        <v>0</v>
      </c>
      <c r="G465" s="181"/>
      <c r="H465" s="181">
        <f t="shared" ref="H465" si="905">F465-G465</f>
        <v>0</v>
      </c>
      <c r="I465" s="181"/>
      <c r="J465" s="181">
        <f t="shared" ref="J465" si="906">F465-I465</f>
        <v>0</v>
      </c>
      <c r="K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1">
        <f t="shared" ref="AC465" si="907">Z465+AA465+AB465</f>
        <v>0</v>
      </c>
      <c r="AD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1">
        <f t="shared" ref="AG465" si="908">AD465+AE465+AF465</f>
        <v>0</v>
      </c>
      <c r="AH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1">
        <f t="shared" ref="AK465" si="909">AH465+AI465+AJ465</f>
        <v>0</v>
      </c>
      <c r="AL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1">
        <f t="shared" ref="AO465" si="910">AL465+AM465+AN465</f>
        <v>0</v>
      </c>
      <c r="AP465" s="181">
        <f t="shared" ref="AP465" si="911">AC465+AG465+AK465+AO465</f>
        <v>0</v>
      </c>
    </row>
    <row r="466" spans="2:42" ht="14.45" x14ac:dyDescent="0.3">
      <c r="B466" s="179" t="s">
        <v>1194</v>
      </c>
      <c r="C466" s="180" t="s">
        <v>1195</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790"/>
        <v>0</v>
      </c>
      <c r="G466" s="181"/>
      <c r="H466" s="181">
        <f t="shared" si="593"/>
        <v>0</v>
      </c>
      <c r="I466" s="181"/>
      <c r="J466" s="181">
        <f t="shared" si="594"/>
        <v>0</v>
      </c>
      <c r="K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1">
        <f t="shared" si="597"/>
        <v>0</v>
      </c>
      <c r="AD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1">
        <f t="shared" si="598"/>
        <v>0</v>
      </c>
      <c r="AH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1">
        <f t="shared" si="599"/>
        <v>0</v>
      </c>
      <c r="AL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1">
        <f t="shared" si="600"/>
        <v>0</v>
      </c>
      <c r="AP466" s="181">
        <f t="shared" si="601"/>
        <v>0</v>
      </c>
    </row>
    <row r="467" spans="2:42" ht="14.45" x14ac:dyDescent="0.3">
      <c r="B467" s="188" t="s">
        <v>367</v>
      </c>
      <c r="C467" s="189" t="s">
        <v>234</v>
      </c>
      <c r="D467" s="190">
        <f>SUM(D468:D484)</f>
        <v>0</v>
      </c>
      <c r="E467" s="190">
        <f>SUM(E468:E484)</f>
        <v>0</v>
      </c>
      <c r="F467" s="190">
        <f t="shared" si="790"/>
        <v>0</v>
      </c>
      <c r="G467" s="190">
        <f>SUM(G468:G484)</f>
        <v>0</v>
      </c>
      <c r="H467" s="190">
        <f t="shared" si="593"/>
        <v>0</v>
      </c>
      <c r="I467" s="190">
        <f>SUM(I468:I484)</f>
        <v>0</v>
      </c>
      <c r="J467" s="190">
        <f t="shared" si="594"/>
        <v>0</v>
      </c>
      <c r="K467" s="190">
        <f t="shared" ref="K467:AB467" si="912">SUM(K468:K484)</f>
        <v>0</v>
      </c>
      <c r="L467" s="190">
        <f t="shared" si="912"/>
        <v>0</v>
      </c>
      <c r="M467" s="190">
        <f t="shared" si="912"/>
        <v>0</v>
      </c>
      <c r="N467" s="190">
        <f t="shared" si="912"/>
        <v>0</v>
      </c>
      <c r="O467" s="190">
        <f t="shared" si="912"/>
        <v>0</v>
      </c>
      <c r="P467" s="190">
        <f t="shared" si="912"/>
        <v>0</v>
      </c>
      <c r="Q467" s="190">
        <f t="shared" si="912"/>
        <v>0</v>
      </c>
      <c r="R467" s="190">
        <f t="shared" si="912"/>
        <v>0</v>
      </c>
      <c r="S467" s="190">
        <f t="shared" si="912"/>
        <v>0</v>
      </c>
      <c r="T467" s="190">
        <f t="shared" ref="T467" si="913">SUM(T468:T484)</f>
        <v>0</v>
      </c>
      <c r="U467" s="190">
        <f t="shared" si="912"/>
        <v>0</v>
      </c>
      <c r="V467" s="190">
        <f t="shared" si="912"/>
        <v>0</v>
      </c>
      <c r="W467" s="190">
        <f t="shared" si="912"/>
        <v>0</v>
      </c>
      <c r="X467" s="190">
        <f t="shared" si="912"/>
        <v>0</v>
      </c>
      <c r="Y467" s="190">
        <f t="shared" si="912"/>
        <v>0</v>
      </c>
      <c r="Z467" s="190">
        <f t="shared" si="912"/>
        <v>0</v>
      </c>
      <c r="AA467" s="190">
        <f t="shared" si="912"/>
        <v>0</v>
      </c>
      <c r="AB467" s="190">
        <f t="shared" si="912"/>
        <v>0</v>
      </c>
      <c r="AC467" s="190">
        <f t="shared" si="597"/>
        <v>0</v>
      </c>
      <c r="AD467" s="190">
        <f>SUM(AD468:AD484)</f>
        <v>0</v>
      </c>
      <c r="AE467" s="190">
        <f>SUM(AE468:AE484)</f>
        <v>0</v>
      </c>
      <c r="AF467" s="190">
        <f>SUM(AF468:AF484)</f>
        <v>0</v>
      </c>
      <c r="AG467" s="190">
        <f t="shared" si="598"/>
        <v>0</v>
      </c>
      <c r="AH467" s="190">
        <f>SUM(AH468:AH484)</f>
        <v>0</v>
      </c>
      <c r="AI467" s="190">
        <f>SUM(AI468:AI484)</f>
        <v>0</v>
      </c>
      <c r="AJ467" s="190">
        <f>SUM(AJ468:AJ484)</f>
        <v>0</v>
      </c>
      <c r="AK467" s="190">
        <f t="shared" si="599"/>
        <v>0</v>
      </c>
      <c r="AL467" s="190">
        <f>SUM(AL468:AL484)</f>
        <v>0</v>
      </c>
      <c r="AM467" s="190">
        <f>SUM(AM468:AM484)</f>
        <v>0</v>
      </c>
      <c r="AN467" s="190">
        <f>SUM(AN468:AN484)</f>
        <v>0</v>
      </c>
      <c r="AO467" s="190">
        <f t="shared" si="600"/>
        <v>0</v>
      </c>
      <c r="AP467" s="190">
        <f t="shared" si="601"/>
        <v>0</v>
      </c>
    </row>
    <row r="468" spans="2:42" ht="14.45" x14ac:dyDescent="0.3">
      <c r="B468" s="179" t="s">
        <v>1196</v>
      </c>
      <c r="C468" s="180" t="s">
        <v>1197</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ref="F468" si="914">D468+E468</f>
        <v>0</v>
      </c>
      <c r="G468" s="181"/>
      <c r="H468" s="181">
        <f t="shared" ref="H468" si="915">F468-G468</f>
        <v>0</v>
      </c>
      <c r="I468" s="181"/>
      <c r="J468" s="181">
        <f t="shared" ref="J468" si="916">F468-I468</f>
        <v>0</v>
      </c>
      <c r="K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1">
        <f t="shared" ref="AC468" si="917">Z468+AA468+AB468</f>
        <v>0</v>
      </c>
      <c r="AD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1">
        <f t="shared" ref="AG468" si="918">AD468+AE468+AF468</f>
        <v>0</v>
      </c>
      <c r="AH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1">
        <f t="shared" ref="AK468" si="919">AH468+AI468+AJ468</f>
        <v>0</v>
      </c>
      <c r="AL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1">
        <f t="shared" ref="AO468" si="920">AL468+AM468+AN468</f>
        <v>0</v>
      </c>
      <c r="AP468" s="181">
        <f t="shared" ref="AP468" si="921">AC468+AG468+AK468+AO468</f>
        <v>0</v>
      </c>
    </row>
    <row r="469" spans="2:42" ht="14.45" x14ac:dyDescent="0.3">
      <c r="B469" s="179" t="s">
        <v>368</v>
      </c>
      <c r="C469" s="180" t="s">
        <v>235</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D469+E469</f>
        <v>0</v>
      </c>
      <c r="G469" s="181"/>
      <c r="H469" s="181">
        <f>F469-G469</f>
        <v>0</v>
      </c>
      <c r="I469" s="181"/>
      <c r="J469" s="181">
        <f>F469-I469</f>
        <v>0</v>
      </c>
      <c r="K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1">
        <f>Z469+AA469+AB469</f>
        <v>0</v>
      </c>
      <c r="AD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1">
        <f>AD469+AE469+AF469</f>
        <v>0</v>
      </c>
      <c r="AH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1">
        <f>AH469+AI469+AJ469</f>
        <v>0</v>
      </c>
      <c r="AL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1">
        <f>AL469+AM469+AN469</f>
        <v>0</v>
      </c>
      <c r="AP469" s="181">
        <f>AC469+AG469+AK469+AO469</f>
        <v>0</v>
      </c>
    </row>
    <row r="470" spans="2:42" ht="14.45" x14ac:dyDescent="0.3">
      <c r="B470" s="179" t="s">
        <v>375</v>
      </c>
      <c r="C470" s="180" t="s">
        <v>240</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D470+E470</f>
        <v>0</v>
      </c>
      <c r="G470" s="181"/>
      <c r="H470" s="181">
        <f>F470-G470</f>
        <v>0</v>
      </c>
      <c r="I470" s="181"/>
      <c r="J470" s="181">
        <f>F470-I470</f>
        <v>0</v>
      </c>
      <c r="K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1">
        <f>Z470+AA470+AB470</f>
        <v>0</v>
      </c>
      <c r="AD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1">
        <f>AD470+AE470+AF470</f>
        <v>0</v>
      </c>
      <c r="AH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1">
        <f>AH470+AI470+AJ470</f>
        <v>0</v>
      </c>
      <c r="AL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1">
        <f>AL470+AM470+AN470</f>
        <v>0</v>
      </c>
      <c r="AP470" s="181">
        <f>AC470+AG470+AK470+AO470</f>
        <v>0</v>
      </c>
    </row>
    <row r="471" spans="2:42" ht="14.45" x14ac:dyDescent="0.3">
      <c r="B471" s="179" t="s">
        <v>1198</v>
      </c>
      <c r="C471" s="180" t="s">
        <v>1199</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D471+E471</f>
        <v>0</v>
      </c>
      <c r="G471" s="181"/>
      <c r="H471" s="181">
        <f>F471-G471</f>
        <v>0</v>
      </c>
      <c r="I471" s="181"/>
      <c r="J471" s="181">
        <f>F471-I471</f>
        <v>0</v>
      </c>
      <c r="K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1">
        <f>Z471+AA471+AB471</f>
        <v>0</v>
      </c>
      <c r="AD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1">
        <f>AD471+AE471+AF471</f>
        <v>0</v>
      </c>
      <c r="AH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1">
        <f>AH471+AI471+AJ471</f>
        <v>0</v>
      </c>
      <c r="AL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1">
        <f>AL471+AM471+AN471</f>
        <v>0</v>
      </c>
      <c r="AP471" s="181">
        <f>AC471+AG471+AK471+AO471</f>
        <v>0</v>
      </c>
    </row>
    <row r="472" spans="2:42" ht="14.45" x14ac:dyDescent="0.3">
      <c r="B472" s="179" t="s">
        <v>1200</v>
      </c>
      <c r="C472" s="180" t="s">
        <v>1201</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D472+E472</f>
        <v>0</v>
      </c>
      <c r="G472" s="181"/>
      <c r="H472" s="181">
        <f>F472-G472</f>
        <v>0</v>
      </c>
      <c r="I472" s="181"/>
      <c r="J472" s="181">
        <f>F472-I472</f>
        <v>0</v>
      </c>
      <c r="K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1">
        <f>Z472+AA472+AB472</f>
        <v>0</v>
      </c>
      <c r="AD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1">
        <f>AD472+AE472+AF472</f>
        <v>0</v>
      </c>
      <c r="AH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1">
        <f>AH472+AI472+AJ472</f>
        <v>0</v>
      </c>
      <c r="AL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1">
        <f>AL472+AM472+AN472</f>
        <v>0</v>
      </c>
      <c r="AP472" s="181">
        <f>AC472+AG472+AK472+AO472</f>
        <v>0</v>
      </c>
    </row>
    <row r="473" spans="2:42" ht="14.45" x14ac:dyDescent="0.3">
      <c r="B473" s="179" t="s">
        <v>1202</v>
      </c>
      <c r="C473" s="180" t="s">
        <v>1203</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D473+E473</f>
        <v>0</v>
      </c>
      <c r="G473" s="181"/>
      <c r="H473" s="181">
        <f>F473-G473</f>
        <v>0</v>
      </c>
      <c r="I473" s="181"/>
      <c r="J473" s="181">
        <f>F473-I473</f>
        <v>0</v>
      </c>
      <c r="K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1">
        <f>Z473+AA473+AB473</f>
        <v>0</v>
      </c>
      <c r="AD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1">
        <f>AD473+AE473+AF473</f>
        <v>0</v>
      </c>
      <c r="AH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1">
        <f>AH473+AI473+AJ473</f>
        <v>0</v>
      </c>
      <c r="AL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1">
        <f>AL473+AM473+AN473</f>
        <v>0</v>
      </c>
      <c r="AP473" s="181">
        <f>AC473+AG473+AK473+AO473</f>
        <v>0</v>
      </c>
    </row>
    <row r="474" spans="2:42" ht="14.45" x14ac:dyDescent="0.3">
      <c r="B474" s="179" t="s">
        <v>1204</v>
      </c>
      <c r="C474" s="180" t="s">
        <v>1205</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ref="F474:F477" si="922">D474+E474</f>
        <v>0</v>
      </c>
      <c r="G474" s="181"/>
      <c r="H474" s="181">
        <f t="shared" ref="H474:H477" si="923">F474-G474</f>
        <v>0</v>
      </c>
      <c r="I474" s="181"/>
      <c r="J474" s="181">
        <f t="shared" ref="J474:J477" si="924">F474-I474</f>
        <v>0</v>
      </c>
      <c r="K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1">
        <f t="shared" ref="AC474:AC477" si="925">Z474+AA474+AB474</f>
        <v>0</v>
      </c>
      <c r="AD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1">
        <f t="shared" ref="AG474:AG477" si="926">AD474+AE474+AF474</f>
        <v>0</v>
      </c>
      <c r="AH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1">
        <f t="shared" ref="AK474:AK477" si="927">AH474+AI474+AJ474</f>
        <v>0</v>
      </c>
      <c r="AL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1">
        <f t="shared" ref="AO474:AO477" si="928">AL474+AM474+AN474</f>
        <v>0</v>
      </c>
      <c r="AP474" s="181">
        <f t="shared" ref="AP474:AP477" si="929">AC474+AG474+AK474+AO474</f>
        <v>0</v>
      </c>
    </row>
    <row r="475" spans="2:42" ht="14.45" x14ac:dyDescent="0.3">
      <c r="B475" s="179" t="s">
        <v>1206</v>
      </c>
      <c r="C475" s="180" t="s">
        <v>1207</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922"/>
        <v>0</v>
      </c>
      <c r="G475" s="181"/>
      <c r="H475" s="181">
        <f t="shared" si="923"/>
        <v>0</v>
      </c>
      <c r="I475" s="181"/>
      <c r="J475" s="181">
        <f t="shared" si="924"/>
        <v>0</v>
      </c>
      <c r="K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1">
        <f t="shared" si="925"/>
        <v>0</v>
      </c>
      <c r="AD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1">
        <f t="shared" si="926"/>
        <v>0</v>
      </c>
      <c r="AH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1">
        <f t="shared" si="927"/>
        <v>0</v>
      </c>
      <c r="AL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1">
        <f t="shared" si="928"/>
        <v>0</v>
      </c>
      <c r="AP475" s="181">
        <f t="shared" si="929"/>
        <v>0</v>
      </c>
    </row>
    <row r="476" spans="2:42" ht="14.45" x14ac:dyDescent="0.3">
      <c r="B476" s="179" t="s">
        <v>1208</v>
      </c>
      <c r="C476" s="180" t="s">
        <v>1209</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922"/>
        <v>0</v>
      </c>
      <c r="G476" s="181"/>
      <c r="H476" s="181">
        <f t="shared" si="923"/>
        <v>0</v>
      </c>
      <c r="I476" s="181"/>
      <c r="J476" s="181">
        <f t="shared" si="924"/>
        <v>0</v>
      </c>
      <c r="K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1">
        <f t="shared" si="925"/>
        <v>0</v>
      </c>
      <c r="AD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1">
        <f t="shared" si="926"/>
        <v>0</v>
      </c>
      <c r="AH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1">
        <f t="shared" si="927"/>
        <v>0</v>
      </c>
      <c r="AL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1">
        <f t="shared" si="928"/>
        <v>0</v>
      </c>
      <c r="AP476" s="181">
        <f t="shared" si="929"/>
        <v>0</v>
      </c>
    </row>
    <row r="477" spans="2:42" ht="14.45" x14ac:dyDescent="0.3">
      <c r="B477" s="179" t="s">
        <v>1210</v>
      </c>
      <c r="C477" s="180" t="s">
        <v>1211</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si="922"/>
        <v>0</v>
      </c>
      <c r="G477" s="181"/>
      <c r="H477" s="181">
        <f t="shared" si="923"/>
        <v>0</v>
      </c>
      <c r="I477" s="181"/>
      <c r="J477" s="181">
        <f t="shared" si="924"/>
        <v>0</v>
      </c>
      <c r="K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1">
        <f t="shared" si="925"/>
        <v>0</v>
      </c>
      <c r="AD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1">
        <f t="shared" si="926"/>
        <v>0</v>
      </c>
      <c r="AH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1">
        <f t="shared" si="927"/>
        <v>0</v>
      </c>
      <c r="AL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1">
        <f t="shared" si="928"/>
        <v>0</v>
      </c>
      <c r="AP477" s="181">
        <f t="shared" si="929"/>
        <v>0</v>
      </c>
    </row>
    <row r="478" spans="2:42" ht="14.45" x14ac:dyDescent="0.3">
      <c r="B478" s="179" t="s">
        <v>1212</v>
      </c>
      <c r="C478" s="180" t="s">
        <v>1213</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ref="F478:F481" si="930">D478+E478</f>
        <v>0</v>
      </c>
      <c r="G478" s="181"/>
      <c r="H478" s="181">
        <f t="shared" ref="H478:H481" si="931">F478-G478</f>
        <v>0</v>
      </c>
      <c r="I478" s="181"/>
      <c r="J478" s="181">
        <f t="shared" ref="J478:J481" si="932">F478-I478</f>
        <v>0</v>
      </c>
      <c r="K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1">
        <f t="shared" ref="AC478:AC481" si="933">Z478+AA478+AB478</f>
        <v>0</v>
      </c>
      <c r="AD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1">
        <f t="shared" ref="AG478:AG481" si="934">AD478+AE478+AF478</f>
        <v>0</v>
      </c>
      <c r="AH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1">
        <f t="shared" ref="AK478:AK481" si="935">AH478+AI478+AJ478</f>
        <v>0</v>
      </c>
      <c r="AL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1">
        <f t="shared" ref="AO478:AO481" si="936">AL478+AM478+AN478</f>
        <v>0</v>
      </c>
      <c r="AP478" s="181">
        <f t="shared" ref="AP478:AP481" si="937">AC478+AG478+AK478+AO478</f>
        <v>0</v>
      </c>
    </row>
    <row r="479" spans="2:42" ht="14.45" x14ac:dyDescent="0.3">
      <c r="B479" s="179" t="s">
        <v>1214</v>
      </c>
      <c r="C479" s="180" t="s">
        <v>1215</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930"/>
        <v>0</v>
      </c>
      <c r="G479" s="181"/>
      <c r="H479" s="181">
        <f t="shared" si="931"/>
        <v>0</v>
      </c>
      <c r="I479" s="181"/>
      <c r="J479" s="181">
        <f t="shared" si="932"/>
        <v>0</v>
      </c>
      <c r="K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1">
        <f t="shared" si="933"/>
        <v>0</v>
      </c>
      <c r="AD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1">
        <f t="shared" si="934"/>
        <v>0</v>
      </c>
      <c r="AH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1">
        <f t="shared" si="935"/>
        <v>0</v>
      </c>
      <c r="AL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1">
        <f t="shared" si="936"/>
        <v>0</v>
      </c>
      <c r="AP479" s="181">
        <f t="shared" si="937"/>
        <v>0</v>
      </c>
    </row>
    <row r="480" spans="2:42" ht="14.45" x14ac:dyDescent="0.3">
      <c r="B480" s="179" t="s">
        <v>1216</v>
      </c>
      <c r="C480" s="180" t="s">
        <v>1217</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930"/>
        <v>0</v>
      </c>
      <c r="G480" s="181"/>
      <c r="H480" s="181">
        <f t="shared" si="931"/>
        <v>0</v>
      </c>
      <c r="I480" s="181"/>
      <c r="J480" s="181">
        <f t="shared" si="932"/>
        <v>0</v>
      </c>
      <c r="K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1">
        <f t="shared" si="933"/>
        <v>0</v>
      </c>
      <c r="AD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1">
        <f t="shared" si="934"/>
        <v>0</v>
      </c>
      <c r="AH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1">
        <f t="shared" si="935"/>
        <v>0</v>
      </c>
      <c r="AL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1">
        <f t="shared" si="936"/>
        <v>0</v>
      </c>
      <c r="AP480" s="181">
        <f t="shared" si="937"/>
        <v>0</v>
      </c>
    </row>
    <row r="481" spans="2:42" ht="14.45" x14ac:dyDescent="0.3">
      <c r="B481" s="179" t="s">
        <v>1218</v>
      </c>
      <c r="C481" s="180" t="s">
        <v>1219</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930"/>
        <v>0</v>
      </c>
      <c r="G481" s="181"/>
      <c r="H481" s="181">
        <f t="shared" si="931"/>
        <v>0</v>
      </c>
      <c r="I481" s="181"/>
      <c r="J481" s="181">
        <f t="shared" si="932"/>
        <v>0</v>
      </c>
      <c r="K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1">
        <f t="shared" si="933"/>
        <v>0</v>
      </c>
      <c r="AD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1">
        <f t="shared" si="934"/>
        <v>0</v>
      </c>
      <c r="AH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1">
        <f t="shared" si="935"/>
        <v>0</v>
      </c>
      <c r="AL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1">
        <f t="shared" si="936"/>
        <v>0</v>
      </c>
      <c r="AP481" s="181">
        <f t="shared" si="937"/>
        <v>0</v>
      </c>
    </row>
    <row r="482" spans="2:42" ht="14.45" x14ac:dyDescent="0.3">
      <c r="B482" s="179" t="s">
        <v>1220</v>
      </c>
      <c r="C482" s="180" t="s">
        <v>1221</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D482+E482</f>
        <v>0</v>
      </c>
      <c r="G482" s="181"/>
      <c r="H482" s="181">
        <f>F482-G482</f>
        <v>0</v>
      </c>
      <c r="I482" s="181"/>
      <c r="J482" s="181">
        <f>F482-I482</f>
        <v>0</v>
      </c>
      <c r="K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1">
        <f>Z482+AA482+AB482</f>
        <v>0</v>
      </c>
      <c r="AD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1">
        <f>AD482+AE482+AF482</f>
        <v>0</v>
      </c>
      <c r="AH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1">
        <f>AH482+AI482+AJ482</f>
        <v>0</v>
      </c>
      <c r="AL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1">
        <f>AL482+AM482+AN482</f>
        <v>0</v>
      </c>
      <c r="AP482" s="181">
        <f>AC482+AG482+AK482+AO482</f>
        <v>0</v>
      </c>
    </row>
    <row r="483" spans="2:42" ht="14.45" x14ac:dyDescent="0.3">
      <c r="B483" s="179" t="s">
        <v>1222</v>
      </c>
      <c r="C483" s="180" t="s">
        <v>1223</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ref="F483" si="938">D483+E483</f>
        <v>0</v>
      </c>
      <c r="G483" s="181"/>
      <c r="H483" s="181">
        <f t="shared" ref="H483" si="939">F483-G483</f>
        <v>0</v>
      </c>
      <c r="I483" s="181"/>
      <c r="J483" s="181">
        <f t="shared" ref="J483" si="940">F483-I483</f>
        <v>0</v>
      </c>
      <c r="K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1">
        <f t="shared" ref="AC483" si="941">Z483+AA483+AB483</f>
        <v>0</v>
      </c>
      <c r="AD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1">
        <f t="shared" ref="AG483" si="942">AD483+AE483+AF483</f>
        <v>0</v>
      </c>
      <c r="AH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1">
        <f t="shared" ref="AK483" si="943">AH483+AI483+AJ483</f>
        <v>0</v>
      </c>
      <c r="AL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1">
        <f t="shared" ref="AO483" si="944">AL483+AM483+AN483</f>
        <v>0</v>
      </c>
      <c r="AP483" s="181">
        <f t="shared" ref="AP483" si="945">AC483+AG483+AK483+AO483</f>
        <v>0</v>
      </c>
    </row>
    <row r="484" spans="2:42" ht="14.45" x14ac:dyDescent="0.3">
      <c r="B484" s="179" t="s">
        <v>1224</v>
      </c>
      <c r="C484" s="180" t="s">
        <v>1225</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ref="F484" si="946">D484+E484</f>
        <v>0</v>
      </c>
      <c r="G484" s="181"/>
      <c r="H484" s="181">
        <f t="shared" ref="H484" si="947">F484-G484</f>
        <v>0</v>
      </c>
      <c r="I484" s="181"/>
      <c r="J484" s="181">
        <f t="shared" ref="J484" si="948">F484-I484</f>
        <v>0</v>
      </c>
      <c r="K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1">
        <f t="shared" ref="AC484" si="949">Z484+AA484+AB484</f>
        <v>0</v>
      </c>
      <c r="AD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1">
        <f t="shared" ref="AG484" si="950">AD484+AE484+AF484</f>
        <v>0</v>
      </c>
      <c r="AH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1">
        <f t="shared" ref="AK484" si="951">AH484+AI484+AJ484</f>
        <v>0</v>
      </c>
      <c r="AL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1">
        <f t="shared" ref="AO484" si="952">AL484+AM484+AN484</f>
        <v>0</v>
      </c>
      <c r="AP484" s="181">
        <f t="shared" ref="AP484" si="953">AC484+AG484+AK484+AO484</f>
        <v>0</v>
      </c>
    </row>
    <row r="485" spans="2:42" ht="14.45" x14ac:dyDescent="0.3">
      <c r="B485" s="188" t="s">
        <v>369</v>
      </c>
      <c r="C485" s="189" t="s">
        <v>236</v>
      </c>
      <c r="D485" s="190">
        <f>SUM(D486:D488)</f>
        <v>0</v>
      </c>
      <c r="E485" s="190">
        <f>SUM(E486:E488)</f>
        <v>0</v>
      </c>
      <c r="F485" s="190">
        <f t="shared" si="790"/>
        <v>0</v>
      </c>
      <c r="G485" s="190">
        <f>SUM(G486:G488)</f>
        <v>0</v>
      </c>
      <c r="H485" s="190">
        <f t="shared" si="593"/>
        <v>0</v>
      </c>
      <c r="I485" s="190">
        <f>SUM(I486:I488)</f>
        <v>0</v>
      </c>
      <c r="J485" s="190">
        <f t="shared" si="594"/>
        <v>0</v>
      </c>
      <c r="K485" s="190">
        <f t="shared" ref="K485:AB485" si="954">SUM(K486:K488)</f>
        <v>0</v>
      </c>
      <c r="L485" s="190">
        <f t="shared" si="954"/>
        <v>0</v>
      </c>
      <c r="M485" s="190">
        <f t="shared" si="954"/>
        <v>0</v>
      </c>
      <c r="N485" s="190">
        <f t="shared" si="954"/>
        <v>0</v>
      </c>
      <c r="O485" s="190">
        <f t="shared" si="954"/>
        <v>0</v>
      </c>
      <c r="P485" s="190">
        <f t="shared" ref="P485:Q485" si="955">SUM(P486:P488)</f>
        <v>0</v>
      </c>
      <c r="Q485" s="190">
        <f t="shared" si="955"/>
        <v>0</v>
      </c>
      <c r="R485" s="190">
        <f t="shared" si="954"/>
        <v>0</v>
      </c>
      <c r="S485" s="190">
        <f t="shared" si="954"/>
        <v>0</v>
      </c>
      <c r="T485" s="190">
        <f t="shared" ref="T485" si="956">SUM(T486:T488)</f>
        <v>0</v>
      </c>
      <c r="U485" s="190">
        <f t="shared" si="954"/>
        <v>0</v>
      </c>
      <c r="V485" s="190">
        <f t="shared" si="954"/>
        <v>0</v>
      </c>
      <c r="W485" s="190">
        <f t="shared" ref="W485" si="957">SUM(W486:W488)</f>
        <v>0</v>
      </c>
      <c r="X485" s="190">
        <f t="shared" si="954"/>
        <v>0</v>
      </c>
      <c r="Y485" s="190">
        <f t="shared" si="954"/>
        <v>0</v>
      </c>
      <c r="Z485" s="190">
        <f t="shared" si="954"/>
        <v>0</v>
      </c>
      <c r="AA485" s="190">
        <f t="shared" si="954"/>
        <v>0</v>
      </c>
      <c r="AB485" s="190">
        <f t="shared" si="954"/>
        <v>0</v>
      </c>
      <c r="AC485" s="190">
        <f t="shared" si="597"/>
        <v>0</v>
      </c>
      <c r="AD485" s="190">
        <f>SUM(AD486:AD488)</f>
        <v>0</v>
      </c>
      <c r="AE485" s="190">
        <f>SUM(AE486:AE488)</f>
        <v>0</v>
      </c>
      <c r="AF485" s="190">
        <f>SUM(AF486:AF488)</f>
        <v>0</v>
      </c>
      <c r="AG485" s="190">
        <f t="shared" si="598"/>
        <v>0</v>
      </c>
      <c r="AH485" s="190">
        <f>SUM(AH486:AH488)</f>
        <v>0</v>
      </c>
      <c r="AI485" s="190">
        <f>SUM(AI486:AI488)</f>
        <v>0</v>
      </c>
      <c r="AJ485" s="190">
        <f>SUM(AJ486:AJ488)</f>
        <v>0</v>
      </c>
      <c r="AK485" s="190">
        <f t="shared" si="599"/>
        <v>0</v>
      </c>
      <c r="AL485" s="190">
        <f>SUM(AL486:AL488)</f>
        <v>0</v>
      </c>
      <c r="AM485" s="190">
        <f>SUM(AM486:AM488)</f>
        <v>0</v>
      </c>
      <c r="AN485" s="190">
        <f>SUM(AN486:AN488)</f>
        <v>0</v>
      </c>
      <c r="AO485" s="190">
        <f t="shared" si="600"/>
        <v>0</v>
      </c>
      <c r="AP485" s="190">
        <f t="shared" si="601"/>
        <v>0</v>
      </c>
    </row>
    <row r="486" spans="2:42" ht="14.45" x14ac:dyDescent="0.3">
      <c r="B486" s="179" t="s">
        <v>370</v>
      </c>
      <c r="C486" s="180" t="s">
        <v>237</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790"/>
        <v>0</v>
      </c>
      <c r="G486" s="181"/>
      <c r="H486" s="181">
        <f t="shared" si="593"/>
        <v>0</v>
      </c>
      <c r="I486" s="181"/>
      <c r="J486" s="181">
        <f t="shared" si="594"/>
        <v>0</v>
      </c>
      <c r="K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1">
        <f t="shared" si="597"/>
        <v>0</v>
      </c>
      <c r="AD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1">
        <f t="shared" si="598"/>
        <v>0</v>
      </c>
      <c r="AH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1">
        <f t="shared" si="599"/>
        <v>0</v>
      </c>
      <c r="AL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1">
        <f t="shared" si="600"/>
        <v>0</v>
      </c>
      <c r="AP486" s="181">
        <f t="shared" si="601"/>
        <v>0</v>
      </c>
    </row>
    <row r="487" spans="2:42" ht="14.45" x14ac:dyDescent="0.3">
      <c r="B487" s="179" t="s">
        <v>1226</v>
      </c>
      <c r="C487" s="180" t="s">
        <v>1227</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ref="F487" si="958">D487+E487</f>
        <v>0</v>
      </c>
      <c r="G487" s="181"/>
      <c r="H487" s="181">
        <f t="shared" ref="H487" si="959">F487-G487</f>
        <v>0</v>
      </c>
      <c r="I487" s="181"/>
      <c r="J487" s="181">
        <f t="shared" ref="J487" si="960">F487-I487</f>
        <v>0</v>
      </c>
      <c r="K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1">
        <f t="shared" ref="AC487" si="961">Z487+AA487+AB487</f>
        <v>0</v>
      </c>
      <c r="AD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1">
        <f t="shared" ref="AG487" si="962">AD487+AE487+AF487</f>
        <v>0</v>
      </c>
      <c r="AH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1">
        <f t="shared" ref="AK487" si="963">AH487+AI487+AJ487</f>
        <v>0</v>
      </c>
      <c r="AL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1">
        <f t="shared" ref="AO487" si="964">AL487+AM487+AN487</f>
        <v>0</v>
      </c>
      <c r="AP487" s="181">
        <f t="shared" ref="AP487" si="965">AC487+AG487+AK487+AO487</f>
        <v>0</v>
      </c>
    </row>
    <row r="488" spans="2:42" ht="14.45" x14ac:dyDescent="0.3">
      <c r="B488" s="179" t="s">
        <v>1228</v>
      </c>
      <c r="C488" s="180" t="s">
        <v>1229</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790"/>
        <v>0</v>
      </c>
      <c r="G488" s="181"/>
      <c r="H488" s="181">
        <f t="shared" si="593"/>
        <v>0</v>
      </c>
      <c r="I488" s="181"/>
      <c r="J488" s="181">
        <f t="shared" si="594"/>
        <v>0</v>
      </c>
      <c r="K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1">
        <f t="shared" si="597"/>
        <v>0</v>
      </c>
      <c r="AD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1">
        <f t="shared" si="598"/>
        <v>0</v>
      </c>
      <c r="AH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1">
        <f t="shared" si="599"/>
        <v>0</v>
      </c>
      <c r="AL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1">
        <f t="shared" si="600"/>
        <v>0</v>
      </c>
      <c r="AP488" s="181">
        <f t="shared" si="601"/>
        <v>0</v>
      </c>
    </row>
    <row r="489" spans="2:42" ht="14.45" x14ac:dyDescent="0.3">
      <c r="B489" s="188" t="s">
        <v>371</v>
      </c>
      <c r="C489" s="189" t="s">
        <v>238</v>
      </c>
      <c r="D489" s="190">
        <f>SUM(D490:D498)</f>
        <v>0</v>
      </c>
      <c r="E489" s="190">
        <f>SUM(E490:E498)</f>
        <v>0</v>
      </c>
      <c r="F489" s="190">
        <f t="shared" si="790"/>
        <v>0</v>
      </c>
      <c r="G489" s="190">
        <f>SUM(G490:G498)</f>
        <v>0</v>
      </c>
      <c r="H489" s="190">
        <f t="shared" si="593"/>
        <v>0</v>
      </c>
      <c r="I489" s="190">
        <f>SUM(I490:I498)</f>
        <v>0</v>
      </c>
      <c r="J489" s="190">
        <f t="shared" si="594"/>
        <v>0</v>
      </c>
      <c r="K489" s="190">
        <f t="shared" ref="K489:AB489" si="966">SUM(K490:K498)</f>
        <v>0</v>
      </c>
      <c r="L489" s="190">
        <f t="shared" si="966"/>
        <v>0</v>
      </c>
      <c r="M489" s="190">
        <f t="shared" si="966"/>
        <v>0</v>
      </c>
      <c r="N489" s="190">
        <f t="shared" si="966"/>
        <v>0</v>
      </c>
      <c r="O489" s="190">
        <f t="shared" si="966"/>
        <v>0</v>
      </c>
      <c r="P489" s="190">
        <f t="shared" ref="P489:Q489" si="967">SUM(P490:P498)</f>
        <v>0</v>
      </c>
      <c r="Q489" s="190">
        <f t="shared" si="967"/>
        <v>0</v>
      </c>
      <c r="R489" s="190">
        <f t="shared" si="966"/>
        <v>0</v>
      </c>
      <c r="S489" s="190">
        <f t="shared" si="966"/>
        <v>0</v>
      </c>
      <c r="T489" s="190">
        <f t="shared" ref="T489" si="968">SUM(T490:T498)</f>
        <v>0</v>
      </c>
      <c r="U489" s="190">
        <f t="shared" si="966"/>
        <v>0</v>
      </c>
      <c r="V489" s="190">
        <f t="shared" si="966"/>
        <v>0</v>
      </c>
      <c r="W489" s="190">
        <f t="shared" ref="W489" si="969">SUM(W490:W498)</f>
        <v>0</v>
      </c>
      <c r="X489" s="190">
        <f t="shared" si="966"/>
        <v>0</v>
      </c>
      <c r="Y489" s="190">
        <f t="shared" si="966"/>
        <v>0</v>
      </c>
      <c r="Z489" s="190">
        <f t="shared" si="966"/>
        <v>0</v>
      </c>
      <c r="AA489" s="190">
        <f t="shared" si="966"/>
        <v>0</v>
      </c>
      <c r="AB489" s="190">
        <f t="shared" si="966"/>
        <v>0</v>
      </c>
      <c r="AC489" s="190">
        <f t="shared" si="597"/>
        <v>0</v>
      </c>
      <c r="AD489" s="190">
        <f>SUM(AD490:AD498)</f>
        <v>0</v>
      </c>
      <c r="AE489" s="190">
        <f>SUM(AE490:AE498)</f>
        <v>0</v>
      </c>
      <c r="AF489" s="190">
        <f>SUM(AF490:AF498)</f>
        <v>0</v>
      </c>
      <c r="AG489" s="190">
        <f t="shared" si="598"/>
        <v>0</v>
      </c>
      <c r="AH489" s="190">
        <f>SUM(AH490:AH498)</f>
        <v>0</v>
      </c>
      <c r="AI489" s="190">
        <f>SUM(AI490:AI498)</f>
        <v>0</v>
      </c>
      <c r="AJ489" s="190">
        <f>SUM(AJ490:AJ498)</f>
        <v>0</v>
      </c>
      <c r="AK489" s="190">
        <f t="shared" si="599"/>
        <v>0</v>
      </c>
      <c r="AL489" s="190">
        <f>SUM(AL490:AL498)</f>
        <v>0</v>
      </c>
      <c r="AM489" s="190">
        <f>SUM(AM490:AM498)</f>
        <v>0</v>
      </c>
      <c r="AN489" s="190">
        <f>SUM(AN490:AN498)</f>
        <v>0</v>
      </c>
      <c r="AO489" s="190">
        <f t="shared" si="600"/>
        <v>0</v>
      </c>
      <c r="AP489" s="190">
        <f t="shared" si="601"/>
        <v>0</v>
      </c>
    </row>
    <row r="490" spans="2:42" ht="14.45" x14ac:dyDescent="0.3">
      <c r="B490" s="179" t="s">
        <v>372</v>
      </c>
      <c r="C490" s="180" t="s">
        <v>233</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ref="F490:F494" si="970">D490+E490</f>
        <v>0</v>
      </c>
      <c r="G490" s="181"/>
      <c r="H490" s="181">
        <f t="shared" ref="H490:H494" si="971">F490-G490</f>
        <v>0</v>
      </c>
      <c r="I490" s="181"/>
      <c r="J490" s="181">
        <f t="shared" ref="J490:J494" si="972">F490-I490</f>
        <v>0</v>
      </c>
      <c r="K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1">
        <f t="shared" ref="AC490:AC494" si="973">Z490+AA490+AB490</f>
        <v>0</v>
      </c>
      <c r="AD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1">
        <f t="shared" ref="AG490:AG494" si="974">AD490+AE490+AF490</f>
        <v>0</v>
      </c>
      <c r="AH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1">
        <f t="shared" ref="AK490:AK494" si="975">AH490+AI490+AJ490</f>
        <v>0</v>
      </c>
      <c r="AL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1">
        <f t="shared" ref="AO490:AO494" si="976">AL490+AM490+AN490</f>
        <v>0</v>
      </c>
      <c r="AP490" s="181">
        <f t="shared" ref="AP490:AP494" si="977">AC490+AG490+AK490+AO490</f>
        <v>0</v>
      </c>
    </row>
    <row r="491" spans="2:42" ht="14.45" x14ac:dyDescent="0.3">
      <c r="B491" s="179" t="s">
        <v>1230</v>
      </c>
      <c r="C491" s="180" t="s">
        <v>1185</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ref="F491" si="978">D491+E491</f>
        <v>0</v>
      </c>
      <c r="G491" s="181"/>
      <c r="H491" s="181">
        <f t="shared" ref="H491" si="979">F491-G491</f>
        <v>0</v>
      </c>
      <c r="I491" s="181"/>
      <c r="J491" s="181">
        <f t="shared" ref="J491" si="980">F491-I491</f>
        <v>0</v>
      </c>
      <c r="K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1">
        <f t="shared" ref="AC491" si="981">Z491+AA491+AB491</f>
        <v>0</v>
      </c>
      <c r="AD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1">
        <f t="shared" ref="AG491" si="982">AD491+AE491+AF491</f>
        <v>0</v>
      </c>
      <c r="AH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1">
        <f t="shared" ref="AK491" si="983">AH491+AI491+AJ491</f>
        <v>0</v>
      </c>
      <c r="AL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1">
        <f t="shared" ref="AO491" si="984">AL491+AM491+AN491</f>
        <v>0</v>
      </c>
      <c r="AP491" s="181">
        <f t="shared" ref="AP491" si="985">AC491+AG491+AK491+AO491</f>
        <v>0</v>
      </c>
    </row>
    <row r="492" spans="2:42" ht="14.45" x14ac:dyDescent="0.3">
      <c r="B492" s="179" t="s">
        <v>1231</v>
      </c>
      <c r="C492" s="180" t="s">
        <v>1187</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970"/>
        <v>0</v>
      </c>
      <c r="G492" s="181"/>
      <c r="H492" s="181">
        <f t="shared" si="971"/>
        <v>0</v>
      </c>
      <c r="I492" s="181"/>
      <c r="J492" s="181">
        <f t="shared" si="972"/>
        <v>0</v>
      </c>
      <c r="K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1">
        <f t="shared" si="973"/>
        <v>0</v>
      </c>
      <c r="AD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1">
        <f t="shared" si="974"/>
        <v>0</v>
      </c>
      <c r="AH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1">
        <f t="shared" si="975"/>
        <v>0</v>
      </c>
      <c r="AL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1">
        <f t="shared" si="976"/>
        <v>0</v>
      </c>
      <c r="AP492" s="181">
        <f t="shared" si="977"/>
        <v>0</v>
      </c>
    </row>
    <row r="493" spans="2:42" ht="14.45" x14ac:dyDescent="0.3">
      <c r="B493" s="179" t="s">
        <v>1232</v>
      </c>
      <c r="C493" s="180" t="s">
        <v>1191</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970"/>
        <v>0</v>
      </c>
      <c r="G493" s="181"/>
      <c r="H493" s="181">
        <f t="shared" si="971"/>
        <v>0</v>
      </c>
      <c r="I493" s="181"/>
      <c r="J493" s="181">
        <f t="shared" si="972"/>
        <v>0</v>
      </c>
      <c r="K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1">
        <f t="shared" si="973"/>
        <v>0</v>
      </c>
      <c r="AD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1">
        <f t="shared" si="974"/>
        <v>0</v>
      </c>
      <c r="AH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1">
        <f t="shared" si="975"/>
        <v>0</v>
      </c>
      <c r="AL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1">
        <f t="shared" si="976"/>
        <v>0</v>
      </c>
      <c r="AP493" s="181">
        <f t="shared" si="977"/>
        <v>0</v>
      </c>
    </row>
    <row r="494" spans="2:42" ht="14.45" x14ac:dyDescent="0.3">
      <c r="B494" s="179" t="s">
        <v>1233</v>
      </c>
      <c r="C494" s="180" t="s">
        <v>1234</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970"/>
        <v>0</v>
      </c>
      <c r="G494" s="181"/>
      <c r="H494" s="181">
        <f t="shared" si="971"/>
        <v>0</v>
      </c>
      <c r="I494" s="181"/>
      <c r="J494" s="181">
        <f t="shared" si="972"/>
        <v>0</v>
      </c>
      <c r="K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1">
        <f t="shared" si="973"/>
        <v>0</v>
      </c>
      <c r="AD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1">
        <f t="shared" si="974"/>
        <v>0</v>
      </c>
      <c r="AH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1">
        <f t="shared" si="975"/>
        <v>0</v>
      </c>
      <c r="AL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1">
        <f t="shared" si="976"/>
        <v>0</v>
      </c>
      <c r="AP494" s="181">
        <f t="shared" si="977"/>
        <v>0</v>
      </c>
    </row>
    <row r="495" spans="2:42" ht="14.45" x14ac:dyDescent="0.3">
      <c r="B495" s="179" t="s">
        <v>1235</v>
      </c>
      <c r="C495" s="180" t="s">
        <v>1195</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790"/>
        <v>0</v>
      </c>
      <c r="G495" s="181"/>
      <c r="H495" s="181">
        <f t="shared" si="593"/>
        <v>0</v>
      </c>
      <c r="I495" s="181"/>
      <c r="J495" s="181">
        <f t="shared" si="594"/>
        <v>0</v>
      </c>
      <c r="K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1">
        <f t="shared" si="597"/>
        <v>0</v>
      </c>
      <c r="AD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1">
        <f t="shared" si="598"/>
        <v>0</v>
      </c>
      <c r="AH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1">
        <f t="shared" si="599"/>
        <v>0</v>
      </c>
      <c r="AL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1">
        <f t="shared" si="600"/>
        <v>0</v>
      </c>
      <c r="AP495" s="181">
        <f t="shared" si="601"/>
        <v>0</v>
      </c>
    </row>
    <row r="496" spans="2:42" ht="14.45" x14ac:dyDescent="0.3">
      <c r="B496" s="179" t="s">
        <v>1236</v>
      </c>
      <c r="C496" s="180" t="s">
        <v>1237</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ref="F496" si="986">D496+E496</f>
        <v>0</v>
      </c>
      <c r="G496" s="181"/>
      <c r="H496" s="181">
        <f t="shared" ref="H496" si="987">F496-G496</f>
        <v>0</v>
      </c>
      <c r="I496" s="181"/>
      <c r="J496" s="181">
        <f t="shared" ref="J496" si="988">F496-I496</f>
        <v>0</v>
      </c>
      <c r="K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1">
        <f t="shared" ref="AC496" si="989">Z496+AA496+AB496</f>
        <v>0</v>
      </c>
      <c r="AD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1">
        <f t="shared" ref="AG496" si="990">AD496+AE496+AF496</f>
        <v>0</v>
      </c>
      <c r="AH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1">
        <f t="shared" ref="AK496" si="991">AH496+AI496+AJ496</f>
        <v>0</v>
      </c>
      <c r="AL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1">
        <f t="shared" ref="AO496" si="992">AL496+AM496+AN496</f>
        <v>0</v>
      </c>
      <c r="AP496" s="181">
        <f t="shared" ref="AP496" si="993">AC496+AG496+AK496+AO496</f>
        <v>0</v>
      </c>
    </row>
    <row r="497" spans="2:42" ht="14.45" x14ac:dyDescent="0.3">
      <c r="B497" s="179" t="s">
        <v>1238</v>
      </c>
      <c r="C497" s="180" t="s">
        <v>1197</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ref="F497" si="994">D497+E497</f>
        <v>0</v>
      </c>
      <c r="G497" s="181"/>
      <c r="H497" s="181">
        <f t="shared" ref="H497" si="995">F497-G497</f>
        <v>0</v>
      </c>
      <c r="I497" s="181"/>
      <c r="J497" s="181">
        <f t="shared" ref="J497" si="996">F497-I497</f>
        <v>0</v>
      </c>
      <c r="K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1">
        <f t="shared" ref="AC497" si="997">Z497+AA497+AB497</f>
        <v>0</v>
      </c>
      <c r="AD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1">
        <f t="shared" ref="AG497" si="998">AD497+AE497+AF497</f>
        <v>0</v>
      </c>
      <c r="AH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1">
        <f t="shared" ref="AK497" si="999">AH497+AI497+AJ497</f>
        <v>0</v>
      </c>
      <c r="AL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1">
        <f t="shared" ref="AO497" si="1000">AL497+AM497+AN497</f>
        <v>0</v>
      </c>
      <c r="AP497" s="181">
        <f t="shared" ref="AP497" si="1001">AC497+AG497+AK497+AO497</f>
        <v>0</v>
      </c>
    </row>
    <row r="498" spans="2:42" ht="14.45" x14ac:dyDescent="0.3">
      <c r="B498" s="179" t="s">
        <v>1239</v>
      </c>
      <c r="C498" s="180" t="s">
        <v>1240</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790"/>
        <v>0</v>
      </c>
      <c r="G498" s="181"/>
      <c r="H498" s="181">
        <f t="shared" si="593"/>
        <v>0</v>
      </c>
      <c r="I498" s="181"/>
      <c r="J498" s="181">
        <f t="shared" si="594"/>
        <v>0</v>
      </c>
      <c r="K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1">
        <f t="shared" si="597"/>
        <v>0</v>
      </c>
      <c r="AD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1">
        <f t="shared" si="598"/>
        <v>0</v>
      </c>
      <c r="AH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1">
        <f t="shared" si="599"/>
        <v>0</v>
      </c>
      <c r="AL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1">
        <f t="shared" si="600"/>
        <v>0</v>
      </c>
      <c r="AP498" s="181">
        <f t="shared" si="601"/>
        <v>0</v>
      </c>
    </row>
    <row r="499" spans="2:42" ht="14.45" x14ac:dyDescent="0.3">
      <c r="B499" s="176" t="s">
        <v>376</v>
      </c>
      <c r="C499" s="177" t="s">
        <v>241</v>
      </c>
      <c r="D499" s="178">
        <f>D500+D509</f>
        <v>0</v>
      </c>
      <c r="E499" s="178">
        <f>E500+E509</f>
        <v>0</v>
      </c>
      <c r="F499" s="178">
        <f t="shared" ref="F499:F566" si="1002">D499+E499</f>
        <v>0</v>
      </c>
      <c r="G499" s="178">
        <f t="shared" ref="G499:I499" si="1003">G500+G509</f>
        <v>0</v>
      </c>
      <c r="H499" s="178">
        <f t="shared" ref="H499:H566" si="1004">F499-G499</f>
        <v>0</v>
      </c>
      <c r="I499" s="178">
        <f t="shared" si="1003"/>
        <v>0</v>
      </c>
      <c r="J499" s="178">
        <f t="shared" ref="J499:J566" si="1005">F499-I499</f>
        <v>0</v>
      </c>
      <c r="K499" s="178">
        <f t="shared" ref="K499:AN499" si="1006">K500+K509</f>
        <v>0</v>
      </c>
      <c r="L499" s="178">
        <f t="shared" si="1006"/>
        <v>0</v>
      </c>
      <c r="M499" s="178">
        <f t="shared" si="1006"/>
        <v>0</v>
      </c>
      <c r="N499" s="178">
        <f t="shared" si="1006"/>
        <v>0</v>
      </c>
      <c r="O499" s="178">
        <f t="shared" si="1006"/>
        <v>0</v>
      </c>
      <c r="P499" s="178">
        <f t="shared" ref="P499:Q499" si="1007">P500+P509</f>
        <v>0</v>
      </c>
      <c r="Q499" s="178">
        <f t="shared" si="1007"/>
        <v>0</v>
      </c>
      <c r="R499" s="178">
        <f t="shared" si="1006"/>
        <v>0</v>
      </c>
      <c r="S499" s="178">
        <f t="shared" si="1006"/>
        <v>0</v>
      </c>
      <c r="T499" s="178">
        <f t="shared" ref="T499" si="1008">T500+T509</f>
        <v>0</v>
      </c>
      <c r="U499" s="178">
        <f t="shared" si="1006"/>
        <v>0</v>
      </c>
      <c r="V499" s="178">
        <f t="shared" si="1006"/>
        <v>0</v>
      </c>
      <c r="W499" s="178">
        <f t="shared" ref="W499" si="1009">W500+W509</f>
        <v>0</v>
      </c>
      <c r="X499" s="178">
        <f t="shared" si="1006"/>
        <v>0</v>
      </c>
      <c r="Y499" s="178">
        <f t="shared" si="1006"/>
        <v>0</v>
      </c>
      <c r="Z499" s="178">
        <f t="shared" si="1006"/>
        <v>0</v>
      </c>
      <c r="AA499" s="178">
        <f t="shared" si="1006"/>
        <v>0</v>
      </c>
      <c r="AB499" s="178">
        <f t="shared" si="1006"/>
        <v>0</v>
      </c>
      <c r="AC499" s="178">
        <f t="shared" ref="AC499:AC566" si="1010">Z499+AA499+AB499</f>
        <v>0</v>
      </c>
      <c r="AD499" s="178">
        <f t="shared" si="1006"/>
        <v>0</v>
      </c>
      <c r="AE499" s="178">
        <f t="shared" si="1006"/>
        <v>0</v>
      </c>
      <c r="AF499" s="178">
        <f t="shared" si="1006"/>
        <v>0</v>
      </c>
      <c r="AG499" s="178">
        <f t="shared" ref="AG499:AG566" si="1011">AD499+AE499+AF499</f>
        <v>0</v>
      </c>
      <c r="AH499" s="178">
        <f t="shared" si="1006"/>
        <v>0</v>
      </c>
      <c r="AI499" s="178">
        <f t="shared" si="1006"/>
        <v>0</v>
      </c>
      <c r="AJ499" s="178">
        <f t="shared" si="1006"/>
        <v>0</v>
      </c>
      <c r="AK499" s="178">
        <f t="shared" ref="AK499:AK566" si="1012">AH499+AI499+AJ499</f>
        <v>0</v>
      </c>
      <c r="AL499" s="178">
        <f t="shared" si="1006"/>
        <v>0</v>
      </c>
      <c r="AM499" s="178">
        <f t="shared" si="1006"/>
        <v>0</v>
      </c>
      <c r="AN499" s="178">
        <f t="shared" si="1006"/>
        <v>0</v>
      </c>
      <c r="AO499" s="178">
        <f t="shared" ref="AO499:AO566" si="1013">AL499+AM499+AN499</f>
        <v>0</v>
      </c>
      <c r="AP499" s="178">
        <f t="shared" ref="AP499:AP566" si="1014">AC499+AG499+AK499+AO499</f>
        <v>0</v>
      </c>
    </row>
    <row r="500" spans="2:42" ht="14.45" x14ac:dyDescent="0.3">
      <c r="B500" s="188" t="s">
        <v>377</v>
      </c>
      <c r="C500" s="189" t="s">
        <v>242</v>
      </c>
      <c r="D500" s="190">
        <f>SUM(D501:D508)</f>
        <v>0</v>
      </c>
      <c r="E500" s="190">
        <f>SUM(E501:E508)</f>
        <v>0</v>
      </c>
      <c r="F500" s="190">
        <f t="shared" si="1002"/>
        <v>0</v>
      </c>
      <c r="G500" s="190">
        <f t="shared" ref="G500:I500" si="1015">SUM(G501:G508)</f>
        <v>0</v>
      </c>
      <c r="H500" s="190">
        <f t="shared" si="1004"/>
        <v>0</v>
      </c>
      <c r="I500" s="190">
        <f t="shared" si="1015"/>
        <v>0</v>
      </c>
      <c r="J500" s="190">
        <f t="shared" si="1005"/>
        <v>0</v>
      </c>
      <c r="K500" s="190">
        <f t="shared" ref="K500:AN500" si="1016">SUM(K501:K508)</f>
        <v>0</v>
      </c>
      <c r="L500" s="190">
        <f t="shared" si="1016"/>
        <v>0</v>
      </c>
      <c r="M500" s="190">
        <f t="shared" si="1016"/>
        <v>0</v>
      </c>
      <c r="N500" s="190">
        <f t="shared" si="1016"/>
        <v>0</v>
      </c>
      <c r="O500" s="190">
        <f t="shared" si="1016"/>
        <v>0</v>
      </c>
      <c r="P500" s="190">
        <f t="shared" ref="P500:Q500" si="1017">SUM(P501:P508)</f>
        <v>0</v>
      </c>
      <c r="Q500" s="190">
        <f t="shared" si="1017"/>
        <v>0</v>
      </c>
      <c r="R500" s="190">
        <f t="shared" si="1016"/>
        <v>0</v>
      </c>
      <c r="S500" s="190">
        <f t="shared" si="1016"/>
        <v>0</v>
      </c>
      <c r="T500" s="190">
        <f t="shared" ref="T500" si="1018">SUM(T501:T508)</f>
        <v>0</v>
      </c>
      <c r="U500" s="190">
        <f t="shared" si="1016"/>
        <v>0</v>
      </c>
      <c r="V500" s="190">
        <f t="shared" si="1016"/>
        <v>0</v>
      </c>
      <c r="W500" s="190">
        <f t="shared" ref="W500" si="1019">SUM(W501:W508)</f>
        <v>0</v>
      </c>
      <c r="X500" s="190">
        <f t="shared" si="1016"/>
        <v>0</v>
      </c>
      <c r="Y500" s="190">
        <f t="shared" si="1016"/>
        <v>0</v>
      </c>
      <c r="Z500" s="190">
        <f t="shared" si="1016"/>
        <v>0</v>
      </c>
      <c r="AA500" s="190">
        <f t="shared" si="1016"/>
        <v>0</v>
      </c>
      <c r="AB500" s="190">
        <f t="shared" si="1016"/>
        <v>0</v>
      </c>
      <c r="AC500" s="190">
        <f t="shared" si="1010"/>
        <v>0</v>
      </c>
      <c r="AD500" s="190">
        <f t="shared" si="1016"/>
        <v>0</v>
      </c>
      <c r="AE500" s="190">
        <f t="shared" si="1016"/>
        <v>0</v>
      </c>
      <c r="AF500" s="190">
        <f t="shared" si="1016"/>
        <v>0</v>
      </c>
      <c r="AG500" s="190">
        <f t="shared" si="1011"/>
        <v>0</v>
      </c>
      <c r="AH500" s="190">
        <f t="shared" si="1016"/>
        <v>0</v>
      </c>
      <c r="AI500" s="190">
        <f t="shared" si="1016"/>
        <v>0</v>
      </c>
      <c r="AJ500" s="190">
        <f t="shared" si="1016"/>
        <v>0</v>
      </c>
      <c r="AK500" s="190">
        <f t="shared" si="1012"/>
        <v>0</v>
      </c>
      <c r="AL500" s="190">
        <f t="shared" si="1016"/>
        <v>0</v>
      </c>
      <c r="AM500" s="190">
        <f t="shared" si="1016"/>
        <v>0</v>
      </c>
      <c r="AN500" s="190">
        <f t="shared" si="1016"/>
        <v>0</v>
      </c>
      <c r="AO500" s="190">
        <f t="shared" si="1013"/>
        <v>0</v>
      </c>
      <c r="AP500" s="190">
        <f t="shared" si="1014"/>
        <v>0</v>
      </c>
    </row>
    <row r="501" spans="2:42" ht="14.45" x14ac:dyDescent="0.3">
      <c r="B501" s="179" t="s">
        <v>378</v>
      </c>
      <c r="C501" s="180" t="s">
        <v>243</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1002"/>
        <v>0</v>
      </c>
      <c r="G501" s="181"/>
      <c r="H501" s="181">
        <f t="shared" si="1004"/>
        <v>0</v>
      </c>
      <c r="I501" s="181"/>
      <c r="J501" s="181">
        <f t="shared" si="1005"/>
        <v>0</v>
      </c>
      <c r="K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1">
        <f t="shared" si="1010"/>
        <v>0</v>
      </c>
      <c r="AD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1">
        <f t="shared" si="1011"/>
        <v>0</v>
      </c>
      <c r="AH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1">
        <f t="shared" si="1012"/>
        <v>0</v>
      </c>
      <c r="AL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1">
        <f t="shared" si="1013"/>
        <v>0</v>
      </c>
      <c r="AP501" s="181">
        <f t="shared" si="1014"/>
        <v>0</v>
      </c>
    </row>
    <row r="502" spans="2:42" ht="14.45" x14ac:dyDescent="0.3">
      <c r="B502" s="179" t="s">
        <v>1241</v>
      </c>
      <c r="C502" s="180" t="s">
        <v>1242</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1002"/>
        <v>0</v>
      </c>
      <c r="G502" s="181"/>
      <c r="H502" s="181">
        <f t="shared" si="1004"/>
        <v>0</v>
      </c>
      <c r="I502" s="181"/>
      <c r="J502" s="181">
        <f t="shared" si="1005"/>
        <v>0</v>
      </c>
      <c r="K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1">
        <f t="shared" si="1010"/>
        <v>0</v>
      </c>
      <c r="AD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1">
        <f t="shared" si="1011"/>
        <v>0</v>
      </c>
      <c r="AH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1">
        <f t="shared" si="1012"/>
        <v>0</v>
      </c>
      <c r="AL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1">
        <f t="shared" si="1013"/>
        <v>0</v>
      </c>
      <c r="AP502" s="181">
        <f t="shared" si="1014"/>
        <v>0</v>
      </c>
    </row>
    <row r="503" spans="2:42" ht="14.45" x14ac:dyDescent="0.3">
      <c r="B503" s="179" t="s">
        <v>1243</v>
      </c>
      <c r="C503" s="180" t="s">
        <v>1244</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ref="F503:F506" si="1020">D503+E503</f>
        <v>0</v>
      </c>
      <c r="G503" s="181"/>
      <c r="H503" s="181">
        <f t="shared" ref="H503:H506" si="1021">F503-G503</f>
        <v>0</v>
      </c>
      <c r="I503" s="181"/>
      <c r="J503" s="181">
        <f t="shared" ref="J503:J506" si="1022">F503-I503</f>
        <v>0</v>
      </c>
      <c r="K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1">
        <f t="shared" ref="AC503:AC506" si="1023">Z503+AA503+AB503</f>
        <v>0</v>
      </c>
      <c r="AD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1">
        <f t="shared" ref="AG503:AG506" si="1024">AD503+AE503+AF503</f>
        <v>0</v>
      </c>
      <c r="AH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1">
        <f t="shared" ref="AK503:AK506" si="1025">AH503+AI503+AJ503</f>
        <v>0</v>
      </c>
      <c r="AL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1">
        <f t="shared" ref="AO503:AO506" si="1026">AL503+AM503+AN503</f>
        <v>0</v>
      </c>
      <c r="AP503" s="181">
        <f t="shared" ref="AP503:AP506" si="1027">AC503+AG503+AK503+AO503</f>
        <v>0</v>
      </c>
    </row>
    <row r="504" spans="2:42" ht="14.45" x14ac:dyDescent="0.3">
      <c r="B504" s="179" t="s">
        <v>379</v>
      </c>
      <c r="C504" s="180" t="s">
        <v>244</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1020"/>
        <v>0</v>
      </c>
      <c r="G504" s="181"/>
      <c r="H504" s="181">
        <f t="shared" si="1021"/>
        <v>0</v>
      </c>
      <c r="I504" s="181"/>
      <c r="J504" s="181">
        <f t="shared" si="1022"/>
        <v>0</v>
      </c>
      <c r="K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1">
        <f t="shared" si="1023"/>
        <v>0</v>
      </c>
      <c r="AD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1">
        <f t="shared" si="1024"/>
        <v>0</v>
      </c>
      <c r="AH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1">
        <f t="shared" si="1025"/>
        <v>0</v>
      </c>
      <c r="AL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1">
        <f t="shared" si="1026"/>
        <v>0</v>
      </c>
      <c r="AP504" s="181">
        <f t="shared" si="1027"/>
        <v>0</v>
      </c>
    </row>
    <row r="505" spans="2:42" ht="14.45" x14ac:dyDescent="0.3">
      <c r="B505" s="179" t="s">
        <v>1245</v>
      </c>
      <c r="C505" s="180" t="s">
        <v>1246</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ref="F505" si="1028">D505+E505</f>
        <v>0</v>
      </c>
      <c r="G505" s="181"/>
      <c r="H505" s="181">
        <f t="shared" ref="H505" si="1029">F505-G505</f>
        <v>0</v>
      </c>
      <c r="I505" s="181"/>
      <c r="J505" s="181">
        <f t="shared" ref="J505" si="1030">F505-I505</f>
        <v>0</v>
      </c>
      <c r="K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1">
        <f t="shared" ref="AC505" si="1031">Z505+AA505+AB505</f>
        <v>0</v>
      </c>
      <c r="AD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1">
        <f t="shared" ref="AG505" si="1032">AD505+AE505+AF505</f>
        <v>0</v>
      </c>
      <c r="AH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1">
        <f t="shared" ref="AK505" si="1033">AH505+AI505+AJ505</f>
        <v>0</v>
      </c>
      <c r="AL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1">
        <f t="shared" ref="AO505" si="1034">AL505+AM505+AN505</f>
        <v>0</v>
      </c>
      <c r="AP505" s="181">
        <f t="shared" ref="AP505" si="1035">AC505+AG505+AK505+AO505</f>
        <v>0</v>
      </c>
    </row>
    <row r="506" spans="2:42" ht="14.45" x14ac:dyDescent="0.3">
      <c r="B506" s="179" t="s">
        <v>1247</v>
      </c>
      <c r="C506" s="180" t="s">
        <v>1248</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1020"/>
        <v>0</v>
      </c>
      <c r="G506" s="181"/>
      <c r="H506" s="181">
        <f t="shared" si="1021"/>
        <v>0</v>
      </c>
      <c r="I506" s="181"/>
      <c r="J506" s="181">
        <f t="shared" si="1022"/>
        <v>0</v>
      </c>
      <c r="K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1">
        <f t="shared" si="1023"/>
        <v>0</v>
      </c>
      <c r="AD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1">
        <f t="shared" si="1024"/>
        <v>0</v>
      </c>
      <c r="AH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1">
        <f t="shared" si="1025"/>
        <v>0</v>
      </c>
      <c r="AL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1">
        <f t="shared" si="1026"/>
        <v>0</v>
      </c>
      <c r="AP506" s="181">
        <f t="shared" si="1027"/>
        <v>0</v>
      </c>
    </row>
    <row r="507" spans="2:42" ht="14.45" x14ac:dyDescent="0.3">
      <c r="B507" s="179" t="s">
        <v>1249</v>
      </c>
      <c r="C507" s="180" t="s">
        <v>1250</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ref="F507" si="1036">D507+E507</f>
        <v>0</v>
      </c>
      <c r="G507" s="181"/>
      <c r="H507" s="181">
        <f t="shared" ref="H507" si="1037">F507-G507</f>
        <v>0</v>
      </c>
      <c r="I507" s="181"/>
      <c r="J507" s="181">
        <f t="shared" ref="J507" si="1038">F507-I507</f>
        <v>0</v>
      </c>
      <c r="K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1">
        <f t="shared" ref="AC507" si="1039">Z507+AA507+AB507</f>
        <v>0</v>
      </c>
      <c r="AD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1">
        <f t="shared" ref="AG507" si="1040">AD507+AE507+AF507</f>
        <v>0</v>
      </c>
      <c r="AH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1">
        <f t="shared" ref="AK507" si="1041">AH507+AI507+AJ507</f>
        <v>0</v>
      </c>
      <c r="AL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1">
        <f t="shared" ref="AO507" si="1042">AL507+AM507+AN507</f>
        <v>0</v>
      </c>
      <c r="AP507" s="181">
        <f t="shared" ref="AP507" si="1043">AC507+AG507+AK507+AO507</f>
        <v>0</v>
      </c>
    </row>
    <row r="508" spans="2:42" ht="14.45" x14ac:dyDescent="0.3">
      <c r="B508" s="179" t="s">
        <v>1251</v>
      </c>
      <c r="C508" s="180" t="s">
        <v>1252</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1002"/>
        <v>0</v>
      </c>
      <c r="G508" s="181"/>
      <c r="H508" s="181">
        <f t="shared" si="1004"/>
        <v>0</v>
      </c>
      <c r="I508" s="181"/>
      <c r="J508" s="181">
        <f t="shared" si="1005"/>
        <v>0</v>
      </c>
      <c r="K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1">
        <f t="shared" si="1010"/>
        <v>0</v>
      </c>
      <c r="AD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1">
        <f t="shared" si="1011"/>
        <v>0</v>
      </c>
      <c r="AH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1">
        <f t="shared" si="1012"/>
        <v>0</v>
      </c>
      <c r="AL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1">
        <f t="shared" si="1013"/>
        <v>0</v>
      </c>
      <c r="AP508" s="181">
        <f t="shared" si="1014"/>
        <v>0</v>
      </c>
    </row>
    <row r="509" spans="2:42" ht="14.45" x14ac:dyDescent="0.3">
      <c r="B509" s="188" t="s">
        <v>380</v>
      </c>
      <c r="C509" s="189" t="s">
        <v>245</v>
      </c>
      <c r="D509" s="190">
        <f>SUM(D510:D525)</f>
        <v>0</v>
      </c>
      <c r="E509" s="190">
        <f>SUM(E510:E525)</f>
        <v>0</v>
      </c>
      <c r="F509" s="190">
        <f t="shared" si="1002"/>
        <v>0</v>
      </c>
      <c r="G509" s="190">
        <f>SUM(G510:G525)</f>
        <v>0</v>
      </c>
      <c r="H509" s="190">
        <f t="shared" si="1004"/>
        <v>0</v>
      </c>
      <c r="I509" s="190">
        <f>SUM(I510:I525)</f>
        <v>0</v>
      </c>
      <c r="J509" s="190">
        <f t="shared" si="1005"/>
        <v>0</v>
      </c>
      <c r="K509" s="190">
        <f t="shared" ref="K509:AB509" si="1044">SUM(K510:K525)</f>
        <v>0</v>
      </c>
      <c r="L509" s="190">
        <f t="shared" si="1044"/>
        <v>0</v>
      </c>
      <c r="M509" s="190">
        <f t="shared" si="1044"/>
        <v>0</v>
      </c>
      <c r="N509" s="190">
        <f t="shared" si="1044"/>
        <v>0</v>
      </c>
      <c r="O509" s="190">
        <f t="shared" si="1044"/>
        <v>0</v>
      </c>
      <c r="P509" s="190">
        <f t="shared" ref="P509:Q509" si="1045">SUM(P510:P525)</f>
        <v>0</v>
      </c>
      <c r="Q509" s="190">
        <f t="shared" si="1045"/>
        <v>0</v>
      </c>
      <c r="R509" s="190">
        <f t="shared" si="1044"/>
        <v>0</v>
      </c>
      <c r="S509" s="190">
        <f t="shared" si="1044"/>
        <v>0</v>
      </c>
      <c r="T509" s="190">
        <f t="shared" ref="T509" si="1046">SUM(T510:T525)</f>
        <v>0</v>
      </c>
      <c r="U509" s="190">
        <f t="shared" si="1044"/>
        <v>0</v>
      </c>
      <c r="V509" s="190">
        <f t="shared" si="1044"/>
        <v>0</v>
      </c>
      <c r="W509" s="190">
        <f t="shared" ref="W509" si="1047">SUM(W510:W525)</f>
        <v>0</v>
      </c>
      <c r="X509" s="190">
        <f t="shared" si="1044"/>
        <v>0</v>
      </c>
      <c r="Y509" s="190">
        <f t="shared" si="1044"/>
        <v>0</v>
      </c>
      <c r="Z509" s="190">
        <f t="shared" si="1044"/>
        <v>0</v>
      </c>
      <c r="AA509" s="190">
        <f t="shared" si="1044"/>
        <v>0</v>
      </c>
      <c r="AB509" s="190">
        <f t="shared" si="1044"/>
        <v>0</v>
      </c>
      <c r="AC509" s="190">
        <f t="shared" si="1010"/>
        <v>0</v>
      </c>
      <c r="AD509" s="190">
        <f>SUM(AD510:AD525)</f>
        <v>0</v>
      </c>
      <c r="AE509" s="190">
        <f>SUM(AE510:AE525)</f>
        <v>0</v>
      </c>
      <c r="AF509" s="190">
        <f>SUM(AF510:AF525)</f>
        <v>0</v>
      </c>
      <c r="AG509" s="190">
        <f t="shared" si="1011"/>
        <v>0</v>
      </c>
      <c r="AH509" s="190">
        <f>SUM(AH510:AH525)</f>
        <v>0</v>
      </c>
      <c r="AI509" s="190">
        <f>SUM(AI510:AI525)</f>
        <v>0</v>
      </c>
      <c r="AJ509" s="190">
        <f>SUM(AJ510:AJ525)</f>
        <v>0</v>
      </c>
      <c r="AK509" s="190">
        <f t="shared" si="1012"/>
        <v>0</v>
      </c>
      <c r="AL509" s="190">
        <f>SUM(AL510:AL525)</f>
        <v>0</v>
      </c>
      <c r="AM509" s="190">
        <f>SUM(AM510:AM525)</f>
        <v>0</v>
      </c>
      <c r="AN509" s="190">
        <f>SUM(AN510:AN525)</f>
        <v>0</v>
      </c>
      <c r="AO509" s="190">
        <f t="shared" si="1013"/>
        <v>0</v>
      </c>
      <c r="AP509" s="190">
        <f t="shared" si="1014"/>
        <v>0</v>
      </c>
    </row>
    <row r="510" spans="2:42" ht="14.45" x14ac:dyDescent="0.3">
      <c r="B510" s="179" t="s">
        <v>381</v>
      </c>
      <c r="C510" s="180" t="s">
        <v>246</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 t="shared" si="1002"/>
        <v>0</v>
      </c>
      <c r="G510" s="181"/>
      <c r="H510" s="181">
        <f t="shared" si="1004"/>
        <v>0</v>
      </c>
      <c r="I510" s="181"/>
      <c r="J510" s="181">
        <f t="shared" si="1005"/>
        <v>0</v>
      </c>
      <c r="K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1">
        <f t="shared" si="1010"/>
        <v>0</v>
      </c>
      <c r="AD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1">
        <f t="shared" si="1011"/>
        <v>0</v>
      </c>
      <c r="AH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1">
        <f t="shared" si="1012"/>
        <v>0</v>
      </c>
      <c r="AL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1">
        <f t="shared" si="1013"/>
        <v>0</v>
      </c>
      <c r="AP510" s="181">
        <f t="shared" si="1014"/>
        <v>0</v>
      </c>
    </row>
    <row r="511" spans="2:42" ht="14.45" x14ac:dyDescent="0.3">
      <c r="B511" s="179" t="s">
        <v>1253</v>
      </c>
      <c r="C511" s="180" t="s">
        <v>1254</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1048">D511+E511</f>
        <v>0</v>
      </c>
      <c r="G511" s="181"/>
      <c r="H511" s="181">
        <f t="shared" ref="H511:H518" si="1049">F511-G511</f>
        <v>0</v>
      </c>
      <c r="I511" s="181"/>
      <c r="J511" s="181">
        <f t="shared" ref="J511:J518" si="1050">F511-I511</f>
        <v>0</v>
      </c>
      <c r="K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1">
        <f t="shared" ref="AC511:AC518" si="1051">Z511+AA511+AB511</f>
        <v>0</v>
      </c>
      <c r="AD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1">
        <f t="shared" ref="AG511:AG518" si="1052">AD511+AE511+AF511</f>
        <v>0</v>
      </c>
      <c r="AH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1">
        <f t="shared" ref="AK511:AK518" si="1053">AH511+AI511+AJ511</f>
        <v>0</v>
      </c>
      <c r="AL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1">
        <f t="shared" ref="AO511:AO518" si="1054">AL511+AM511+AN511</f>
        <v>0</v>
      </c>
      <c r="AP511" s="181">
        <f t="shared" ref="AP511:AP518" si="1055">AC511+AG511+AK511+AO511</f>
        <v>0</v>
      </c>
    </row>
    <row r="512" spans="2:42" ht="14.45" x14ac:dyDescent="0.3">
      <c r="B512" s="179" t="s">
        <v>1255</v>
      </c>
      <c r="C512" s="180" t="s">
        <v>1256</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1048"/>
        <v>0</v>
      </c>
      <c r="G512" s="181"/>
      <c r="H512" s="181">
        <f t="shared" si="1049"/>
        <v>0</v>
      </c>
      <c r="I512" s="181"/>
      <c r="J512" s="181">
        <f t="shared" si="1050"/>
        <v>0</v>
      </c>
      <c r="K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1">
        <f t="shared" si="1051"/>
        <v>0</v>
      </c>
      <c r="AD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1">
        <f t="shared" si="1052"/>
        <v>0</v>
      </c>
      <c r="AH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1">
        <f t="shared" si="1053"/>
        <v>0</v>
      </c>
      <c r="AL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1">
        <f t="shared" si="1054"/>
        <v>0</v>
      </c>
      <c r="AP512" s="181">
        <f t="shared" si="1055"/>
        <v>0</v>
      </c>
    </row>
    <row r="513" spans="2:42" ht="14.45" x14ac:dyDescent="0.3">
      <c r="B513" s="179" t="s">
        <v>1257</v>
      </c>
      <c r="C513" s="180" t="s">
        <v>1258</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1048"/>
        <v>0</v>
      </c>
      <c r="G513" s="181"/>
      <c r="H513" s="181">
        <f t="shared" si="1049"/>
        <v>0</v>
      </c>
      <c r="I513" s="181"/>
      <c r="J513" s="181">
        <f t="shared" si="1050"/>
        <v>0</v>
      </c>
      <c r="K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1">
        <f t="shared" si="1051"/>
        <v>0</v>
      </c>
      <c r="AD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1">
        <f t="shared" si="1052"/>
        <v>0</v>
      </c>
      <c r="AH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1">
        <f t="shared" si="1053"/>
        <v>0</v>
      </c>
      <c r="AL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1">
        <f t="shared" si="1054"/>
        <v>0</v>
      </c>
      <c r="AP513" s="181">
        <f t="shared" si="1055"/>
        <v>0</v>
      </c>
    </row>
    <row r="514" spans="2:42" ht="14.45" x14ac:dyDescent="0.3">
      <c r="B514" s="179" t="s">
        <v>1259</v>
      </c>
      <c r="C514" s="180" t="s">
        <v>1260</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1048"/>
        <v>0</v>
      </c>
      <c r="G514" s="181"/>
      <c r="H514" s="181">
        <f t="shared" si="1049"/>
        <v>0</v>
      </c>
      <c r="I514" s="181"/>
      <c r="J514" s="181">
        <f t="shared" si="1050"/>
        <v>0</v>
      </c>
      <c r="K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1">
        <f t="shared" si="1051"/>
        <v>0</v>
      </c>
      <c r="AD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1">
        <f t="shared" si="1052"/>
        <v>0</v>
      </c>
      <c r="AH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1">
        <f t="shared" si="1053"/>
        <v>0</v>
      </c>
      <c r="AL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1">
        <f t="shared" si="1054"/>
        <v>0</v>
      </c>
      <c r="AP514" s="181">
        <f t="shared" si="1055"/>
        <v>0</v>
      </c>
    </row>
    <row r="515" spans="2:42" ht="14.45" x14ac:dyDescent="0.3">
      <c r="B515" s="179" t="s">
        <v>1261</v>
      </c>
      <c r="C515" s="180" t="s">
        <v>1262</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1048"/>
        <v>0</v>
      </c>
      <c r="G515" s="181"/>
      <c r="H515" s="181">
        <f t="shared" si="1049"/>
        <v>0</v>
      </c>
      <c r="I515" s="181"/>
      <c r="J515" s="181">
        <f t="shared" si="1050"/>
        <v>0</v>
      </c>
      <c r="K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1">
        <f t="shared" si="1051"/>
        <v>0</v>
      </c>
      <c r="AD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1">
        <f t="shared" si="1052"/>
        <v>0</v>
      </c>
      <c r="AH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1">
        <f t="shared" si="1053"/>
        <v>0</v>
      </c>
      <c r="AL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1">
        <f t="shared" si="1054"/>
        <v>0</v>
      </c>
      <c r="AP515" s="181">
        <f t="shared" si="1055"/>
        <v>0</v>
      </c>
    </row>
    <row r="516" spans="2:42" ht="14.45" x14ac:dyDescent="0.3">
      <c r="B516" s="179" t="s">
        <v>1263</v>
      </c>
      <c r="C516" s="180" t="s">
        <v>1264</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1048"/>
        <v>0</v>
      </c>
      <c r="G516" s="181"/>
      <c r="H516" s="181">
        <f t="shared" si="1049"/>
        <v>0</v>
      </c>
      <c r="I516" s="181"/>
      <c r="J516" s="181">
        <f t="shared" si="1050"/>
        <v>0</v>
      </c>
      <c r="K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1">
        <f t="shared" si="1051"/>
        <v>0</v>
      </c>
      <c r="AD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1">
        <f t="shared" si="1052"/>
        <v>0</v>
      </c>
      <c r="AH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1">
        <f t="shared" si="1053"/>
        <v>0</v>
      </c>
      <c r="AL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1">
        <f t="shared" si="1054"/>
        <v>0</v>
      </c>
      <c r="AP516" s="181">
        <f t="shared" si="1055"/>
        <v>0</v>
      </c>
    </row>
    <row r="517" spans="2:42" ht="14.45" x14ac:dyDescent="0.3">
      <c r="B517" s="179" t="s">
        <v>1265</v>
      </c>
      <c r="C517" s="180" t="s">
        <v>1266</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1048"/>
        <v>0</v>
      </c>
      <c r="G517" s="181"/>
      <c r="H517" s="181">
        <f t="shared" si="1049"/>
        <v>0</v>
      </c>
      <c r="I517" s="181"/>
      <c r="J517" s="181">
        <f t="shared" si="1050"/>
        <v>0</v>
      </c>
      <c r="K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1">
        <f t="shared" si="1051"/>
        <v>0</v>
      </c>
      <c r="AD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1">
        <f t="shared" si="1052"/>
        <v>0</v>
      </c>
      <c r="AH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1">
        <f t="shared" si="1053"/>
        <v>0</v>
      </c>
      <c r="AL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1">
        <f t="shared" si="1054"/>
        <v>0</v>
      </c>
      <c r="AP517" s="181">
        <f t="shared" si="1055"/>
        <v>0</v>
      </c>
    </row>
    <row r="518" spans="2:42" ht="14.45" x14ac:dyDescent="0.3">
      <c r="B518" s="179" t="s">
        <v>1267</v>
      </c>
      <c r="C518" s="180" t="s">
        <v>1268</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1048"/>
        <v>0</v>
      </c>
      <c r="G518" s="181"/>
      <c r="H518" s="181">
        <f t="shared" si="1049"/>
        <v>0</v>
      </c>
      <c r="I518" s="181"/>
      <c r="J518" s="181">
        <f t="shared" si="1050"/>
        <v>0</v>
      </c>
      <c r="K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1">
        <f t="shared" si="1051"/>
        <v>0</v>
      </c>
      <c r="AD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1">
        <f t="shared" si="1052"/>
        <v>0</v>
      </c>
      <c r="AH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1">
        <f t="shared" si="1053"/>
        <v>0</v>
      </c>
      <c r="AL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1">
        <f t="shared" si="1054"/>
        <v>0</v>
      </c>
      <c r="AP518" s="181">
        <f t="shared" si="1055"/>
        <v>0</v>
      </c>
    </row>
    <row r="519" spans="2:42" ht="14.45" x14ac:dyDescent="0.3">
      <c r="B519" s="179" t="s">
        <v>1269</v>
      </c>
      <c r="C519" s="180" t="s">
        <v>1270</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si="1002"/>
        <v>0</v>
      </c>
      <c r="G519" s="181"/>
      <c r="H519" s="181">
        <f t="shared" si="1004"/>
        <v>0</v>
      </c>
      <c r="I519" s="181"/>
      <c r="J519" s="181">
        <f t="shared" si="1005"/>
        <v>0</v>
      </c>
      <c r="K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1">
        <f t="shared" si="1010"/>
        <v>0</v>
      </c>
      <c r="AD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1">
        <f t="shared" si="1011"/>
        <v>0</v>
      </c>
      <c r="AH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1">
        <f t="shared" si="1012"/>
        <v>0</v>
      </c>
      <c r="AL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1">
        <f t="shared" si="1013"/>
        <v>0</v>
      </c>
      <c r="AP519" s="181">
        <f t="shared" si="1014"/>
        <v>0</v>
      </c>
    </row>
    <row r="520" spans="2:42" ht="14.45" x14ac:dyDescent="0.3">
      <c r="B520" s="179" t="s">
        <v>1271</v>
      </c>
      <c r="C520" s="180" t="s">
        <v>1272</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1002"/>
        <v>0</v>
      </c>
      <c r="G520" s="181"/>
      <c r="H520" s="181">
        <f t="shared" si="1004"/>
        <v>0</v>
      </c>
      <c r="I520" s="181"/>
      <c r="J520" s="181">
        <f t="shared" si="1005"/>
        <v>0</v>
      </c>
      <c r="K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1">
        <f t="shared" si="1010"/>
        <v>0</v>
      </c>
      <c r="AD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1">
        <f t="shared" si="1011"/>
        <v>0</v>
      </c>
      <c r="AH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1">
        <f t="shared" si="1012"/>
        <v>0</v>
      </c>
      <c r="AL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1">
        <f t="shared" si="1013"/>
        <v>0</v>
      </c>
      <c r="AP520" s="181">
        <f t="shared" si="1014"/>
        <v>0</v>
      </c>
    </row>
    <row r="521" spans="2:42" ht="14.45" x14ac:dyDescent="0.3">
      <c r="B521" s="179" t="s">
        <v>1273</v>
      </c>
      <c r="C521" s="180" t="s">
        <v>1274</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ref="F521:F522" si="1056">D521+E521</f>
        <v>0</v>
      </c>
      <c r="G521" s="181"/>
      <c r="H521" s="181">
        <f t="shared" ref="H521:H522" si="1057">F521-G521</f>
        <v>0</v>
      </c>
      <c r="I521" s="181"/>
      <c r="J521" s="181">
        <f t="shared" ref="J521:J522" si="1058">F521-I521</f>
        <v>0</v>
      </c>
      <c r="K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1">
        <f t="shared" ref="AC521:AC522" si="1059">Z521+AA521+AB521</f>
        <v>0</v>
      </c>
      <c r="AD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1">
        <f t="shared" ref="AG521:AG522" si="1060">AD521+AE521+AF521</f>
        <v>0</v>
      </c>
      <c r="AH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1">
        <f t="shared" ref="AK521:AK522" si="1061">AH521+AI521+AJ521</f>
        <v>0</v>
      </c>
      <c r="AL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1">
        <f t="shared" ref="AO521:AO522" si="1062">AL521+AM521+AN521</f>
        <v>0</v>
      </c>
      <c r="AP521" s="181">
        <f t="shared" ref="AP521:AP522" si="1063">AC521+AG521+AK521+AO521</f>
        <v>0</v>
      </c>
    </row>
    <row r="522" spans="2:42" ht="14.45" x14ac:dyDescent="0.3">
      <c r="B522" s="179" t="s">
        <v>1275</v>
      </c>
      <c r="C522" s="180" t="s">
        <v>1276</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1056"/>
        <v>0</v>
      </c>
      <c r="G522" s="181"/>
      <c r="H522" s="181">
        <f t="shared" si="1057"/>
        <v>0</v>
      </c>
      <c r="I522" s="181"/>
      <c r="J522" s="181">
        <f t="shared" si="1058"/>
        <v>0</v>
      </c>
      <c r="K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1">
        <f t="shared" si="1059"/>
        <v>0</v>
      </c>
      <c r="AD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1">
        <f t="shared" si="1060"/>
        <v>0</v>
      </c>
      <c r="AH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1">
        <f t="shared" si="1061"/>
        <v>0</v>
      </c>
      <c r="AL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1">
        <f t="shared" si="1062"/>
        <v>0</v>
      </c>
      <c r="AP522" s="181">
        <f t="shared" si="1063"/>
        <v>0</v>
      </c>
    </row>
    <row r="523" spans="2:42" ht="14.45" x14ac:dyDescent="0.3">
      <c r="B523" s="179" t="s">
        <v>1277</v>
      </c>
      <c r="C523" s="180" t="s">
        <v>1278</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ref="F523:F524" si="1064">D523+E523</f>
        <v>0</v>
      </c>
      <c r="G523" s="181"/>
      <c r="H523" s="181">
        <f t="shared" ref="H523:H524" si="1065">F523-G523</f>
        <v>0</v>
      </c>
      <c r="I523" s="181"/>
      <c r="J523" s="181">
        <f t="shared" ref="J523:J524" si="1066">F523-I523</f>
        <v>0</v>
      </c>
      <c r="K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1">
        <f t="shared" ref="AC523:AC524" si="1067">Z523+AA523+AB523</f>
        <v>0</v>
      </c>
      <c r="AD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1">
        <f t="shared" ref="AG523:AG524" si="1068">AD523+AE523+AF523</f>
        <v>0</v>
      </c>
      <c r="AH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1">
        <f t="shared" ref="AK523:AK524" si="1069">AH523+AI523+AJ523</f>
        <v>0</v>
      </c>
      <c r="AL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1">
        <f t="shared" ref="AO523:AO524" si="1070">AL523+AM523+AN523</f>
        <v>0</v>
      </c>
      <c r="AP523" s="181">
        <f t="shared" ref="AP523:AP524" si="1071">AC523+AG523+AK523+AO523</f>
        <v>0</v>
      </c>
    </row>
    <row r="524" spans="2:42" ht="14.45" x14ac:dyDescent="0.3">
      <c r="B524" s="179" t="s">
        <v>1279</v>
      </c>
      <c r="C524" s="180" t="s">
        <v>1280</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1064"/>
        <v>0</v>
      </c>
      <c r="G524" s="181"/>
      <c r="H524" s="181">
        <f t="shared" si="1065"/>
        <v>0</v>
      </c>
      <c r="I524" s="181"/>
      <c r="J524" s="181">
        <f t="shared" si="1066"/>
        <v>0</v>
      </c>
      <c r="K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1">
        <f t="shared" si="1067"/>
        <v>0</v>
      </c>
      <c r="AD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1">
        <f t="shared" si="1068"/>
        <v>0</v>
      </c>
      <c r="AH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1">
        <f t="shared" si="1069"/>
        <v>0</v>
      </c>
      <c r="AL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1">
        <f t="shared" si="1070"/>
        <v>0</v>
      </c>
      <c r="AP524" s="181">
        <f t="shared" si="1071"/>
        <v>0</v>
      </c>
    </row>
    <row r="525" spans="2:42" ht="14.45" x14ac:dyDescent="0.3">
      <c r="B525" s="179" t="s">
        <v>1281</v>
      </c>
      <c r="C525" s="180" t="s">
        <v>1282</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1002"/>
        <v>0</v>
      </c>
      <c r="G525" s="181"/>
      <c r="H525" s="181">
        <f t="shared" si="1004"/>
        <v>0</v>
      </c>
      <c r="I525" s="181"/>
      <c r="J525" s="181">
        <f t="shared" si="1005"/>
        <v>0</v>
      </c>
      <c r="K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1">
        <f t="shared" si="1010"/>
        <v>0</v>
      </c>
      <c r="AD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1">
        <f t="shared" si="1011"/>
        <v>0</v>
      </c>
      <c r="AH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1">
        <f t="shared" si="1012"/>
        <v>0</v>
      </c>
      <c r="AL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1">
        <f t="shared" si="1013"/>
        <v>0</v>
      </c>
      <c r="AP525" s="181">
        <f t="shared" si="1014"/>
        <v>0</v>
      </c>
    </row>
    <row r="526" spans="2:42" ht="14.45" x14ac:dyDescent="0.3">
      <c r="B526" s="176" t="s">
        <v>382</v>
      </c>
      <c r="C526" s="177" t="s">
        <v>247</v>
      </c>
      <c r="D526" s="178">
        <f>D527+D541</f>
        <v>0</v>
      </c>
      <c r="E526" s="178">
        <f>E527+E541</f>
        <v>0</v>
      </c>
      <c r="F526" s="178">
        <f t="shared" si="1002"/>
        <v>0</v>
      </c>
      <c r="G526" s="178">
        <f t="shared" ref="G526:I526" si="1072">G527+G541</f>
        <v>0</v>
      </c>
      <c r="H526" s="178">
        <f t="shared" si="1004"/>
        <v>0</v>
      </c>
      <c r="I526" s="178">
        <f t="shared" si="1072"/>
        <v>0</v>
      </c>
      <c r="J526" s="178">
        <f t="shared" si="1005"/>
        <v>0</v>
      </c>
      <c r="K526" s="178">
        <f t="shared" ref="K526:AN526" si="1073">K527+K541</f>
        <v>0</v>
      </c>
      <c r="L526" s="178">
        <f t="shared" si="1073"/>
        <v>0</v>
      </c>
      <c r="M526" s="178">
        <f t="shared" si="1073"/>
        <v>0</v>
      </c>
      <c r="N526" s="178">
        <f t="shared" si="1073"/>
        <v>0</v>
      </c>
      <c r="O526" s="178">
        <f t="shared" si="1073"/>
        <v>0</v>
      </c>
      <c r="P526" s="178">
        <f t="shared" ref="P526:Q526" si="1074">P527+P541</f>
        <v>0</v>
      </c>
      <c r="Q526" s="178">
        <f t="shared" si="1074"/>
        <v>0</v>
      </c>
      <c r="R526" s="178">
        <f t="shared" si="1073"/>
        <v>0</v>
      </c>
      <c r="S526" s="178">
        <f t="shared" si="1073"/>
        <v>0</v>
      </c>
      <c r="T526" s="178">
        <f t="shared" ref="T526" si="1075">T527+T541</f>
        <v>0</v>
      </c>
      <c r="U526" s="178">
        <f t="shared" si="1073"/>
        <v>0</v>
      </c>
      <c r="V526" s="178">
        <f t="shared" si="1073"/>
        <v>0</v>
      </c>
      <c r="W526" s="178">
        <f t="shared" ref="W526" si="1076">W527+W541</f>
        <v>0</v>
      </c>
      <c r="X526" s="178">
        <f t="shared" si="1073"/>
        <v>0</v>
      </c>
      <c r="Y526" s="178">
        <f t="shared" si="1073"/>
        <v>0</v>
      </c>
      <c r="Z526" s="178">
        <f t="shared" si="1073"/>
        <v>0</v>
      </c>
      <c r="AA526" s="178">
        <f t="shared" si="1073"/>
        <v>0</v>
      </c>
      <c r="AB526" s="178">
        <f t="shared" si="1073"/>
        <v>0</v>
      </c>
      <c r="AC526" s="178">
        <f t="shared" si="1010"/>
        <v>0</v>
      </c>
      <c r="AD526" s="178">
        <f t="shared" si="1073"/>
        <v>0</v>
      </c>
      <c r="AE526" s="178">
        <f t="shared" si="1073"/>
        <v>0</v>
      </c>
      <c r="AF526" s="178">
        <f t="shared" si="1073"/>
        <v>0</v>
      </c>
      <c r="AG526" s="178">
        <f t="shared" si="1011"/>
        <v>0</v>
      </c>
      <c r="AH526" s="178">
        <f t="shared" si="1073"/>
        <v>0</v>
      </c>
      <c r="AI526" s="178">
        <f t="shared" si="1073"/>
        <v>0</v>
      </c>
      <c r="AJ526" s="178">
        <f t="shared" si="1073"/>
        <v>0</v>
      </c>
      <c r="AK526" s="178">
        <f t="shared" si="1012"/>
        <v>0</v>
      </c>
      <c r="AL526" s="178">
        <f t="shared" si="1073"/>
        <v>0</v>
      </c>
      <c r="AM526" s="178">
        <f t="shared" si="1073"/>
        <v>0</v>
      </c>
      <c r="AN526" s="178">
        <f t="shared" si="1073"/>
        <v>0</v>
      </c>
      <c r="AO526" s="178">
        <f t="shared" si="1013"/>
        <v>0</v>
      </c>
      <c r="AP526" s="178">
        <f t="shared" si="1014"/>
        <v>0</v>
      </c>
    </row>
    <row r="527" spans="2:42" ht="14.45" x14ac:dyDescent="0.3">
      <c r="B527" s="188" t="s">
        <v>383</v>
      </c>
      <c r="C527" s="189" t="s">
        <v>248</v>
      </c>
      <c r="D527" s="190">
        <f>SUM(D528:D540)</f>
        <v>0</v>
      </c>
      <c r="E527" s="190">
        <f>SUM(E528:E540)</f>
        <v>0</v>
      </c>
      <c r="F527" s="190">
        <f t="shared" si="1002"/>
        <v>0</v>
      </c>
      <c r="G527" s="190">
        <f t="shared" ref="G527:I527" si="1077">SUM(G528:G540)</f>
        <v>0</v>
      </c>
      <c r="H527" s="190">
        <f t="shared" si="1004"/>
        <v>0</v>
      </c>
      <c r="I527" s="190">
        <f t="shared" si="1077"/>
        <v>0</v>
      </c>
      <c r="J527" s="190">
        <f t="shared" si="1005"/>
        <v>0</v>
      </c>
      <c r="K527" s="190">
        <f t="shared" ref="K527:AN527" si="1078">SUM(K528:K540)</f>
        <v>0</v>
      </c>
      <c r="L527" s="190">
        <f t="shared" si="1078"/>
        <v>0</v>
      </c>
      <c r="M527" s="190">
        <f t="shared" si="1078"/>
        <v>0</v>
      </c>
      <c r="N527" s="190">
        <f t="shared" si="1078"/>
        <v>0</v>
      </c>
      <c r="O527" s="190">
        <f t="shared" si="1078"/>
        <v>0</v>
      </c>
      <c r="P527" s="190">
        <f t="shared" ref="P527:Q527" si="1079">SUM(P528:P540)</f>
        <v>0</v>
      </c>
      <c r="Q527" s="190">
        <f t="shared" si="1079"/>
        <v>0</v>
      </c>
      <c r="R527" s="190">
        <f t="shared" si="1078"/>
        <v>0</v>
      </c>
      <c r="S527" s="190">
        <f t="shared" si="1078"/>
        <v>0</v>
      </c>
      <c r="T527" s="190">
        <f t="shared" ref="T527" si="1080">SUM(T528:T540)</f>
        <v>0</v>
      </c>
      <c r="U527" s="190">
        <f t="shared" si="1078"/>
        <v>0</v>
      </c>
      <c r="V527" s="190">
        <f t="shared" si="1078"/>
        <v>0</v>
      </c>
      <c r="W527" s="190">
        <f t="shared" ref="W527" si="1081">SUM(W528:W540)</f>
        <v>0</v>
      </c>
      <c r="X527" s="190">
        <f t="shared" si="1078"/>
        <v>0</v>
      </c>
      <c r="Y527" s="190">
        <f t="shared" si="1078"/>
        <v>0</v>
      </c>
      <c r="Z527" s="190">
        <f t="shared" si="1078"/>
        <v>0</v>
      </c>
      <c r="AA527" s="190">
        <f t="shared" si="1078"/>
        <v>0</v>
      </c>
      <c r="AB527" s="190">
        <f t="shared" si="1078"/>
        <v>0</v>
      </c>
      <c r="AC527" s="190">
        <f t="shared" si="1010"/>
        <v>0</v>
      </c>
      <c r="AD527" s="190">
        <f t="shared" si="1078"/>
        <v>0</v>
      </c>
      <c r="AE527" s="190">
        <f t="shared" si="1078"/>
        <v>0</v>
      </c>
      <c r="AF527" s="190">
        <f t="shared" si="1078"/>
        <v>0</v>
      </c>
      <c r="AG527" s="190">
        <f t="shared" si="1011"/>
        <v>0</v>
      </c>
      <c r="AH527" s="190">
        <f t="shared" si="1078"/>
        <v>0</v>
      </c>
      <c r="AI527" s="190">
        <f t="shared" si="1078"/>
        <v>0</v>
      </c>
      <c r="AJ527" s="190">
        <f t="shared" si="1078"/>
        <v>0</v>
      </c>
      <c r="AK527" s="190">
        <f t="shared" si="1012"/>
        <v>0</v>
      </c>
      <c r="AL527" s="190">
        <f t="shared" si="1078"/>
        <v>0</v>
      </c>
      <c r="AM527" s="190">
        <f t="shared" si="1078"/>
        <v>0</v>
      </c>
      <c r="AN527" s="190">
        <f t="shared" si="1078"/>
        <v>0</v>
      </c>
      <c r="AO527" s="190">
        <f t="shared" si="1013"/>
        <v>0</v>
      </c>
      <c r="AP527" s="190">
        <f t="shared" si="1014"/>
        <v>0</v>
      </c>
    </row>
    <row r="528" spans="2:42" ht="14.45" x14ac:dyDescent="0.3">
      <c r="B528" s="179" t="s">
        <v>384</v>
      </c>
      <c r="C528" s="180" t="s">
        <v>249</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ref="F528:F540" si="1082">D528+E528</f>
        <v>0</v>
      </c>
      <c r="G528" s="181"/>
      <c r="H528" s="181">
        <f t="shared" ref="H528:H540" si="1083">F528-G528</f>
        <v>0</v>
      </c>
      <c r="I528" s="181"/>
      <c r="J528" s="181">
        <f t="shared" ref="J528:J540" si="1084">F528-I528</f>
        <v>0</v>
      </c>
      <c r="K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1">
        <f t="shared" ref="AC528:AC540" si="1085">Z528+AA528+AB528</f>
        <v>0</v>
      </c>
      <c r="AD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1">
        <f t="shared" ref="AG528:AG540" si="1086">AD528+AE528+AF528</f>
        <v>0</v>
      </c>
      <c r="AH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1">
        <f t="shared" ref="AK528:AK540" si="1087">AH528+AI528+AJ528</f>
        <v>0</v>
      </c>
      <c r="AL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1">
        <f t="shared" ref="AO528:AO540" si="1088">AL528+AM528+AN528</f>
        <v>0</v>
      </c>
      <c r="AP528" s="181">
        <f t="shared" ref="AP528:AP540" si="1089">AC528+AG528+AK528+AO528</f>
        <v>0</v>
      </c>
    </row>
    <row r="529" spans="2:42" ht="14.45" x14ac:dyDescent="0.3">
      <c r="B529" s="179" t="s">
        <v>1283</v>
      </c>
      <c r="C529" s="180" t="s">
        <v>1284</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ref="F529:F533" si="1090">D529+E529</f>
        <v>0</v>
      </c>
      <c r="G529" s="181"/>
      <c r="H529" s="181">
        <f t="shared" ref="H529:H533" si="1091">F529-G529</f>
        <v>0</v>
      </c>
      <c r="I529" s="181"/>
      <c r="J529" s="181">
        <f t="shared" ref="J529:J533" si="1092">F529-I529</f>
        <v>0</v>
      </c>
      <c r="K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1">
        <f t="shared" ref="AC529:AC533" si="1093">Z529+AA529+AB529</f>
        <v>0</v>
      </c>
      <c r="AD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1">
        <f t="shared" ref="AG529:AG533" si="1094">AD529+AE529+AF529</f>
        <v>0</v>
      </c>
      <c r="AH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1">
        <f t="shared" ref="AK529:AK533" si="1095">AH529+AI529+AJ529</f>
        <v>0</v>
      </c>
      <c r="AL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1">
        <f t="shared" ref="AO529:AO533" si="1096">AL529+AM529+AN529</f>
        <v>0</v>
      </c>
      <c r="AP529" s="181">
        <f t="shared" ref="AP529:AP533" si="1097">AC529+AG529+AK529+AO529</f>
        <v>0</v>
      </c>
    </row>
    <row r="530" spans="2:42" ht="14.45" x14ac:dyDescent="0.3">
      <c r="B530" s="179" t="s">
        <v>1285</v>
      </c>
      <c r="C530" s="180" t="s">
        <v>1286</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1090"/>
        <v>0</v>
      </c>
      <c r="G530" s="181"/>
      <c r="H530" s="181">
        <f t="shared" si="1091"/>
        <v>0</v>
      </c>
      <c r="I530" s="181"/>
      <c r="J530" s="181">
        <f t="shared" si="1092"/>
        <v>0</v>
      </c>
      <c r="K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1">
        <f t="shared" si="1093"/>
        <v>0</v>
      </c>
      <c r="AD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1">
        <f t="shared" si="1094"/>
        <v>0</v>
      </c>
      <c r="AH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1">
        <f t="shared" si="1095"/>
        <v>0</v>
      </c>
      <c r="AL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1">
        <f t="shared" si="1096"/>
        <v>0</v>
      </c>
      <c r="AP530" s="181">
        <f t="shared" si="1097"/>
        <v>0</v>
      </c>
    </row>
    <row r="531" spans="2:42" ht="14.45" x14ac:dyDescent="0.3">
      <c r="B531" s="179" t="s">
        <v>1287</v>
      </c>
      <c r="C531" s="180" t="s">
        <v>1288</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1090"/>
        <v>0</v>
      </c>
      <c r="G531" s="181"/>
      <c r="H531" s="181">
        <f t="shared" si="1091"/>
        <v>0</v>
      </c>
      <c r="I531" s="181"/>
      <c r="J531" s="181">
        <f t="shared" si="1092"/>
        <v>0</v>
      </c>
      <c r="K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1">
        <f t="shared" si="1093"/>
        <v>0</v>
      </c>
      <c r="AD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1">
        <f t="shared" si="1094"/>
        <v>0</v>
      </c>
      <c r="AH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1">
        <f t="shared" si="1095"/>
        <v>0</v>
      </c>
      <c r="AL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1">
        <f t="shared" si="1096"/>
        <v>0</v>
      </c>
      <c r="AP531" s="181">
        <f t="shared" si="1097"/>
        <v>0</v>
      </c>
    </row>
    <row r="532" spans="2:42" x14ac:dyDescent="0.25">
      <c r="B532" s="179" t="s">
        <v>1289</v>
      </c>
      <c r="C532" s="180" t="s">
        <v>1290</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1090"/>
        <v>0</v>
      </c>
      <c r="G532" s="181"/>
      <c r="H532" s="181">
        <f t="shared" si="1091"/>
        <v>0</v>
      </c>
      <c r="I532" s="181"/>
      <c r="J532" s="181">
        <f t="shared" si="1092"/>
        <v>0</v>
      </c>
      <c r="K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1">
        <f t="shared" si="1093"/>
        <v>0</v>
      </c>
      <c r="AD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1">
        <f t="shared" si="1094"/>
        <v>0</v>
      </c>
      <c r="AH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1">
        <f t="shared" si="1095"/>
        <v>0</v>
      </c>
      <c r="AL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1">
        <f t="shared" si="1096"/>
        <v>0</v>
      </c>
      <c r="AP532" s="181">
        <f t="shared" si="1097"/>
        <v>0</v>
      </c>
    </row>
    <row r="533" spans="2:42" x14ac:dyDescent="0.25">
      <c r="B533" s="179" t="s">
        <v>1291</v>
      </c>
      <c r="C533" s="180" t="s">
        <v>1292</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1090"/>
        <v>0</v>
      </c>
      <c r="G533" s="181"/>
      <c r="H533" s="181">
        <f t="shared" si="1091"/>
        <v>0</v>
      </c>
      <c r="I533" s="181"/>
      <c r="J533" s="181">
        <f t="shared" si="1092"/>
        <v>0</v>
      </c>
      <c r="K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1">
        <f t="shared" si="1093"/>
        <v>0</v>
      </c>
      <c r="AD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1">
        <f t="shared" si="1094"/>
        <v>0</v>
      </c>
      <c r="AH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1">
        <f t="shared" si="1095"/>
        <v>0</v>
      </c>
      <c r="AL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1">
        <f t="shared" si="1096"/>
        <v>0</v>
      </c>
      <c r="AP533" s="181">
        <f t="shared" si="1097"/>
        <v>0</v>
      </c>
    </row>
    <row r="534" spans="2:42" ht="14.45" x14ac:dyDescent="0.3">
      <c r="B534" s="179" t="s">
        <v>385</v>
      </c>
      <c r="C534" s="180" t="s">
        <v>250</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1082"/>
        <v>0</v>
      </c>
      <c r="G534" s="181"/>
      <c r="H534" s="181">
        <f t="shared" si="1083"/>
        <v>0</v>
      </c>
      <c r="I534" s="181"/>
      <c r="J534" s="181">
        <f t="shared" si="1084"/>
        <v>0</v>
      </c>
      <c r="K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1">
        <f t="shared" si="1085"/>
        <v>0</v>
      </c>
      <c r="AD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1">
        <f t="shared" si="1086"/>
        <v>0</v>
      </c>
      <c r="AH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1">
        <f t="shared" si="1087"/>
        <v>0</v>
      </c>
      <c r="AL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1">
        <f t="shared" si="1088"/>
        <v>0</v>
      </c>
      <c r="AP534" s="181">
        <f t="shared" si="1089"/>
        <v>0</v>
      </c>
    </row>
    <row r="535" spans="2:42" ht="14.45" x14ac:dyDescent="0.3">
      <c r="B535" s="179" t="s">
        <v>1293</v>
      </c>
      <c r="C535" s="180" t="s">
        <v>1294</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1082"/>
        <v>0</v>
      </c>
      <c r="G535" s="181"/>
      <c r="H535" s="181">
        <f t="shared" si="1083"/>
        <v>0</v>
      </c>
      <c r="I535" s="181"/>
      <c r="J535" s="181">
        <f t="shared" si="1084"/>
        <v>0</v>
      </c>
      <c r="K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1">
        <f t="shared" si="1085"/>
        <v>0</v>
      </c>
      <c r="AD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1">
        <f t="shared" si="1086"/>
        <v>0</v>
      </c>
      <c r="AH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1">
        <f t="shared" si="1087"/>
        <v>0</v>
      </c>
      <c r="AL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1">
        <f t="shared" si="1088"/>
        <v>0</v>
      </c>
      <c r="AP535" s="181">
        <f t="shared" si="1089"/>
        <v>0</v>
      </c>
    </row>
    <row r="536" spans="2:42" ht="14.45" x14ac:dyDescent="0.3">
      <c r="B536" s="179" t="s">
        <v>1295</v>
      </c>
      <c r="C536" s="180" t="s">
        <v>1296</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1082"/>
        <v>0</v>
      </c>
      <c r="G536" s="181"/>
      <c r="H536" s="181">
        <f t="shared" si="1083"/>
        <v>0</v>
      </c>
      <c r="I536" s="181"/>
      <c r="J536" s="181">
        <f t="shared" si="1084"/>
        <v>0</v>
      </c>
      <c r="K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1">
        <f t="shared" si="1085"/>
        <v>0</v>
      </c>
      <c r="AD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1">
        <f t="shared" si="1086"/>
        <v>0</v>
      </c>
      <c r="AH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1">
        <f t="shared" si="1087"/>
        <v>0</v>
      </c>
      <c r="AL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1">
        <f t="shared" si="1088"/>
        <v>0</v>
      </c>
      <c r="AP536" s="181">
        <f t="shared" si="1089"/>
        <v>0</v>
      </c>
    </row>
    <row r="537" spans="2:42" x14ac:dyDescent="0.25">
      <c r="B537" s="179" t="s">
        <v>1297</v>
      </c>
      <c r="C537" s="180" t="s">
        <v>1298</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ref="F537" si="1098">D537+E537</f>
        <v>0</v>
      </c>
      <c r="G537" s="181"/>
      <c r="H537" s="181">
        <f t="shared" ref="H537" si="1099">F537-G537</f>
        <v>0</v>
      </c>
      <c r="I537" s="181"/>
      <c r="J537" s="181">
        <f t="shared" ref="J537" si="1100">F537-I537</f>
        <v>0</v>
      </c>
      <c r="K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1">
        <f t="shared" ref="AC537" si="1101">Z537+AA537+AB537</f>
        <v>0</v>
      </c>
      <c r="AD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1">
        <f t="shared" ref="AG537" si="1102">AD537+AE537+AF537</f>
        <v>0</v>
      </c>
      <c r="AH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1">
        <f t="shared" ref="AK537" si="1103">AH537+AI537+AJ537</f>
        <v>0</v>
      </c>
      <c r="AL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1">
        <f t="shared" ref="AO537" si="1104">AL537+AM537+AN537</f>
        <v>0</v>
      </c>
      <c r="AP537" s="181">
        <f t="shared" ref="AP537" si="1105">AC537+AG537+AK537+AO537</f>
        <v>0</v>
      </c>
    </row>
    <row r="538" spans="2:42" x14ac:dyDescent="0.25">
      <c r="B538" s="179" t="s">
        <v>1299</v>
      </c>
      <c r="C538" s="180" t="s">
        <v>1300</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ref="F538" si="1106">D538+E538</f>
        <v>0</v>
      </c>
      <c r="G538" s="181"/>
      <c r="H538" s="181">
        <f t="shared" ref="H538" si="1107">F538-G538</f>
        <v>0</v>
      </c>
      <c r="I538" s="181"/>
      <c r="J538" s="181">
        <f t="shared" ref="J538" si="1108">F538-I538</f>
        <v>0</v>
      </c>
      <c r="K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1">
        <f t="shared" ref="AC538" si="1109">Z538+AA538+AB538</f>
        <v>0</v>
      </c>
      <c r="AD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1">
        <f t="shared" ref="AG538" si="1110">AD538+AE538+AF538</f>
        <v>0</v>
      </c>
      <c r="AH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1">
        <f t="shared" ref="AK538" si="1111">AH538+AI538+AJ538</f>
        <v>0</v>
      </c>
      <c r="AL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1">
        <f t="shared" ref="AO538" si="1112">AL538+AM538+AN538</f>
        <v>0</v>
      </c>
      <c r="AP538" s="181">
        <f t="shared" ref="AP538" si="1113">AC538+AG538+AK538+AO538</f>
        <v>0</v>
      </c>
    </row>
    <row r="539" spans="2:42" x14ac:dyDescent="0.25">
      <c r="B539" s="179" t="s">
        <v>1301</v>
      </c>
      <c r="C539" s="180" t="s">
        <v>1302</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ref="F539" si="1114">D539+E539</f>
        <v>0</v>
      </c>
      <c r="G539" s="181"/>
      <c r="H539" s="181">
        <f t="shared" ref="H539" si="1115">F539-G539</f>
        <v>0</v>
      </c>
      <c r="I539" s="181"/>
      <c r="J539" s="181">
        <f t="shared" ref="J539" si="1116">F539-I539</f>
        <v>0</v>
      </c>
      <c r="K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1">
        <f t="shared" ref="AC539" si="1117">Z539+AA539+AB539</f>
        <v>0</v>
      </c>
      <c r="AD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1">
        <f t="shared" ref="AG539" si="1118">AD539+AE539+AF539</f>
        <v>0</v>
      </c>
      <c r="AH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1">
        <f t="shared" ref="AK539" si="1119">AH539+AI539+AJ539</f>
        <v>0</v>
      </c>
      <c r="AL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1">
        <f t="shared" ref="AO539" si="1120">AL539+AM539+AN539</f>
        <v>0</v>
      </c>
      <c r="AP539" s="181">
        <f t="shared" ref="AP539" si="1121">AC539+AG539+AK539+AO539</f>
        <v>0</v>
      </c>
    </row>
    <row r="540" spans="2:42" x14ac:dyDescent="0.25">
      <c r="B540" s="179" t="s">
        <v>1303</v>
      </c>
      <c r="C540" s="180" t="s">
        <v>1304</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1082"/>
        <v>0</v>
      </c>
      <c r="G540" s="181"/>
      <c r="H540" s="181">
        <f t="shared" si="1083"/>
        <v>0</v>
      </c>
      <c r="I540" s="181"/>
      <c r="J540" s="181">
        <f t="shared" si="1084"/>
        <v>0</v>
      </c>
      <c r="K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1">
        <f t="shared" si="1085"/>
        <v>0</v>
      </c>
      <c r="AD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1">
        <f t="shared" si="1086"/>
        <v>0</v>
      </c>
      <c r="AH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1">
        <f t="shared" si="1087"/>
        <v>0</v>
      </c>
      <c r="AL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1">
        <f t="shared" si="1088"/>
        <v>0</v>
      </c>
      <c r="AP540" s="181">
        <f t="shared" si="1089"/>
        <v>0</v>
      </c>
    </row>
    <row r="541" spans="2:42" x14ac:dyDescent="0.25">
      <c r="B541" s="188" t="s">
        <v>386</v>
      </c>
      <c r="C541" s="189" t="s">
        <v>251</v>
      </c>
      <c r="D541" s="190">
        <f>SUM(D542:D559)</f>
        <v>0</v>
      </c>
      <c r="E541" s="190">
        <f>E542</f>
        <v>0</v>
      </c>
      <c r="F541" s="190">
        <f t="shared" si="1002"/>
        <v>0</v>
      </c>
      <c r="G541" s="190">
        <f t="shared" ref="G541:I541" si="1122">G542</f>
        <v>0</v>
      </c>
      <c r="H541" s="190">
        <f t="shared" si="1004"/>
        <v>0</v>
      </c>
      <c r="I541" s="190">
        <f t="shared" si="1122"/>
        <v>0</v>
      </c>
      <c r="J541" s="190">
        <f t="shared" si="1005"/>
        <v>0</v>
      </c>
      <c r="K541" s="190">
        <f t="shared" ref="K541:AN541" si="1123">K542</f>
        <v>0</v>
      </c>
      <c r="L541" s="190">
        <f t="shared" si="1123"/>
        <v>0</v>
      </c>
      <c r="M541" s="190">
        <f t="shared" si="1123"/>
        <v>0</v>
      </c>
      <c r="N541" s="190">
        <f t="shared" si="1123"/>
        <v>0</v>
      </c>
      <c r="O541" s="190">
        <f t="shared" si="1123"/>
        <v>0</v>
      </c>
      <c r="P541" s="190">
        <f t="shared" si="1123"/>
        <v>0</v>
      </c>
      <c r="Q541" s="190">
        <f t="shared" si="1123"/>
        <v>0</v>
      </c>
      <c r="R541" s="190">
        <f t="shared" si="1123"/>
        <v>0</v>
      </c>
      <c r="S541" s="190">
        <f t="shared" si="1123"/>
        <v>0</v>
      </c>
      <c r="T541" s="190">
        <f t="shared" si="1123"/>
        <v>0</v>
      </c>
      <c r="U541" s="190">
        <f t="shared" si="1123"/>
        <v>0</v>
      </c>
      <c r="V541" s="190">
        <f t="shared" si="1123"/>
        <v>0</v>
      </c>
      <c r="W541" s="190">
        <f t="shared" si="1123"/>
        <v>0</v>
      </c>
      <c r="X541" s="190">
        <f t="shared" si="1123"/>
        <v>0</v>
      </c>
      <c r="Y541" s="190">
        <f t="shared" si="1123"/>
        <v>0</v>
      </c>
      <c r="Z541" s="190">
        <f t="shared" si="1123"/>
        <v>0</v>
      </c>
      <c r="AA541" s="190">
        <f t="shared" si="1123"/>
        <v>0</v>
      </c>
      <c r="AB541" s="190">
        <f t="shared" si="1123"/>
        <v>0</v>
      </c>
      <c r="AC541" s="190">
        <f t="shared" si="1010"/>
        <v>0</v>
      </c>
      <c r="AD541" s="190">
        <f t="shared" si="1123"/>
        <v>0</v>
      </c>
      <c r="AE541" s="190">
        <f t="shared" si="1123"/>
        <v>0</v>
      </c>
      <c r="AF541" s="190">
        <f t="shared" si="1123"/>
        <v>0</v>
      </c>
      <c r="AG541" s="190">
        <f t="shared" si="1011"/>
        <v>0</v>
      </c>
      <c r="AH541" s="190">
        <f t="shared" si="1123"/>
        <v>0</v>
      </c>
      <c r="AI541" s="190">
        <f t="shared" si="1123"/>
        <v>0</v>
      </c>
      <c r="AJ541" s="190">
        <f t="shared" si="1123"/>
        <v>0</v>
      </c>
      <c r="AK541" s="190">
        <f t="shared" si="1012"/>
        <v>0</v>
      </c>
      <c r="AL541" s="190">
        <f t="shared" si="1123"/>
        <v>0</v>
      </c>
      <c r="AM541" s="190">
        <f t="shared" si="1123"/>
        <v>0</v>
      </c>
      <c r="AN541" s="190">
        <f t="shared" si="1123"/>
        <v>0</v>
      </c>
      <c r="AO541" s="190">
        <f t="shared" si="1013"/>
        <v>0</v>
      </c>
      <c r="AP541" s="190">
        <f t="shared" si="1014"/>
        <v>0</v>
      </c>
    </row>
    <row r="542" spans="2:42" x14ac:dyDescent="0.25">
      <c r="B542" s="179" t="s">
        <v>387</v>
      </c>
      <c r="C542" s="180" t="s">
        <v>252</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ref="F542" si="1124">D542+E542</f>
        <v>0</v>
      </c>
      <c r="G542" s="181"/>
      <c r="H542" s="181">
        <f t="shared" ref="H542" si="1125">F542-G542</f>
        <v>0</v>
      </c>
      <c r="I542" s="181"/>
      <c r="J542" s="181">
        <f t="shared" ref="J542" si="1126">F542-I542</f>
        <v>0</v>
      </c>
      <c r="K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1">
        <f t="shared" ref="AC542" si="1127">Z542+AA542+AB542</f>
        <v>0</v>
      </c>
      <c r="AD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1">
        <f t="shared" ref="AG542" si="1128">AD542+AE542+AF542</f>
        <v>0</v>
      </c>
      <c r="AH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1">
        <f t="shared" ref="AK542" si="1129">AH542+AI542+AJ542</f>
        <v>0</v>
      </c>
      <c r="AL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1">
        <f t="shared" ref="AO542" si="1130">AL542+AM542+AN542</f>
        <v>0</v>
      </c>
      <c r="AP542" s="181">
        <f t="shared" ref="AP542" si="1131">AC542+AG542+AK542+AO542</f>
        <v>0</v>
      </c>
    </row>
    <row r="543" spans="2:42" x14ac:dyDescent="0.25">
      <c r="B543" s="179" t="s">
        <v>388</v>
      </c>
      <c r="C543" s="180" t="s">
        <v>253</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1132">D543+E543</f>
        <v>0</v>
      </c>
      <c r="G543" s="181"/>
      <c r="H543" s="181">
        <f t="shared" ref="H543:H559" si="1133">F543-G543</f>
        <v>0</v>
      </c>
      <c r="I543" s="181"/>
      <c r="J543" s="181">
        <f t="shared" ref="J543:J559" si="1134">F543-I543</f>
        <v>0</v>
      </c>
      <c r="K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1">
        <f t="shared" ref="AC543:AC559" si="1135">Z543+AA543+AB543</f>
        <v>0</v>
      </c>
      <c r="AD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1">
        <f t="shared" ref="AG543:AG559" si="1136">AD543+AE543+AF543</f>
        <v>0</v>
      </c>
      <c r="AH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1">
        <f t="shared" ref="AK543:AK559" si="1137">AH543+AI543+AJ543</f>
        <v>0</v>
      </c>
      <c r="AL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1">
        <f t="shared" ref="AO543:AO559" si="1138">AL543+AM543+AN543</f>
        <v>0</v>
      </c>
      <c r="AP543" s="181">
        <f t="shared" ref="AP543:AP559" si="1139">AC543+AG543+AK543+AO543</f>
        <v>0</v>
      </c>
    </row>
    <row r="544" spans="2:42" x14ac:dyDescent="0.25">
      <c r="B544" s="179" t="s">
        <v>1305</v>
      </c>
      <c r="C544" s="180" t="s">
        <v>1306</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1132"/>
        <v>0</v>
      </c>
      <c r="G544" s="181"/>
      <c r="H544" s="181">
        <f t="shared" si="1133"/>
        <v>0</v>
      </c>
      <c r="I544" s="181"/>
      <c r="J544" s="181">
        <f t="shared" si="1134"/>
        <v>0</v>
      </c>
      <c r="K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1">
        <f t="shared" si="1135"/>
        <v>0</v>
      </c>
      <c r="AD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1">
        <f t="shared" si="1136"/>
        <v>0</v>
      </c>
      <c r="AH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1">
        <f t="shared" si="1137"/>
        <v>0</v>
      </c>
      <c r="AL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1">
        <f t="shared" si="1138"/>
        <v>0</v>
      </c>
      <c r="AP544" s="181">
        <f t="shared" si="1139"/>
        <v>0</v>
      </c>
    </row>
    <row r="545" spans="2:42" x14ac:dyDescent="0.25">
      <c r="B545" s="179" t="s">
        <v>1307</v>
      </c>
      <c r="C545" s="180" t="s">
        <v>524</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1132"/>
        <v>0</v>
      </c>
      <c r="G545" s="181"/>
      <c r="H545" s="181">
        <f t="shared" si="1133"/>
        <v>0</v>
      </c>
      <c r="I545" s="181"/>
      <c r="J545" s="181">
        <f t="shared" si="1134"/>
        <v>0</v>
      </c>
      <c r="K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1">
        <f t="shared" si="1135"/>
        <v>0</v>
      </c>
      <c r="AD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1">
        <f t="shared" si="1136"/>
        <v>0</v>
      </c>
      <c r="AH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1">
        <f t="shared" si="1137"/>
        <v>0</v>
      </c>
      <c r="AL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1">
        <f t="shared" si="1138"/>
        <v>0</v>
      </c>
      <c r="AP545" s="181">
        <f t="shared" si="1139"/>
        <v>0</v>
      </c>
    </row>
    <row r="546" spans="2:42" x14ac:dyDescent="0.25">
      <c r="B546" s="179" t="s">
        <v>1308</v>
      </c>
      <c r="C546" s="180" t="s">
        <v>1309</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1132"/>
        <v>0</v>
      </c>
      <c r="G546" s="181"/>
      <c r="H546" s="181">
        <f t="shared" si="1133"/>
        <v>0</v>
      </c>
      <c r="I546" s="181"/>
      <c r="J546" s="181">
        <f t="shared" si="1134"/>
        <v>0</v>
      </c>
      <c r="K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1">
        <f t="shared" si="1135"/>
        <v>0</v>
      </c>
      <c r="AD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1">
        <f t="shared" si="1136"/>
        <v>0</v>
      </c>
      <c r="AH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1">
        <f t="shared" si="1137"/>
        <v>0</v>
      </c>
      <c r="AL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1">
        <f t="shared" si="1138"/>
        <v>0</v>
      </c>
      <c r="AP546" s="181">
        <f t="shared" si="1139"/>
        <v>0</v>
      </c>
    </row>
    <row r="547" spans="2:42" x14ac:dyDescent="0.25">
      <c r="B547" s="179" t="s">
        <v>1310</v>
      </c>
      <c r="C547" s="180" t="s">
        <v>1311</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1132"/>
        <v>0</v>
      </c>
      <c r="G547" s="181"/>
      <c r="H547" s="181">
        <f t="shared" si="1133"/>
        <v>0</v>
      </c>
      <c r="I547" s="181"/>
      <c r="J547" s="181">
        <f t="shared" si="1134"/>
        <v>0</v>
      </c>
      <c r="K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1">
        <f t="shared" si="1135"/>
        <v>0</v>
      </c>
      <c r="AD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1">
        <f t="shared" si="1136"/>
        <v>0</v>
      </c>
      <c r="AH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1">
        <f t="shared" si="1137"/>
        <v>0</v>
      </c>
      <c r="AL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1">
        <f t="shared" si="1138"/>
        <v>0</v>
      </c>
      <c r="AP547" s="181">
        <f t="shared" si="1139"/>
        <v>0</v>
      </c>
    </row>
    <row r="548" spans="2:42" x14ac:dyDescent="0.25">
      <c r="B548" s="179" t="s">
        <v>1312</v>
      </c>
      <c r="C548" s="180" t="s">
        <v>1313</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1132"/>
        <v>0</v>
      </c>
      <c r="G548" s="181"/>
      <c r="H548" s="181">
        <f t="shared" si="1133"/>
        <v>0</v>
      </c>
      <c r="I548" s="181"/>
      <c r="J548" s="181">
        <f t="shared" si="1134"/>
        <v>0</v>
      </c>
      <c r="K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1">
        <f t="shared" si="1135"/>
        <v>0</v>
      </c>
      <c r="AD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1">
        <f t="shared" si="1136"/>
        <v>0</v>
      </c>
      <c r="AH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1">
        <f t="shared" si="1137"/>
        <v>0</v>
      </c>
      <c r="AL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1">
        <f t="shared" si="1138"/>
        <v>0</v>
      </c>
      <c r="AP548" s="181">
        <f t="shared" si="1139"/>
        <v>0</v>
      </c>
    </row>
    <row r="549" spans="2:42" x14ac:dyDescent="0.25">
      <c r="B549" s="179" t="s">
        <v>1314</v>
      </c>
      <c r="C549" s="180" t="s">
        <v>1315</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1132"/>
        <v>0</v>
      </c>
      <c r="G549" s="181"/>
      <c r="H549" s="181">
        <f t="shared" si="1133"/>
        <v>0</v>
      </c>
      <c r="I549" s="181"/>
      <c r="J549" s="181">
        <f t="shared" si="1134"/>
        <v>0</v>
      </c>
      <c r="K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1">
        <f t="shared" si="1135"/>
        <v>0</v>
      </c>
      <c r="AD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1">
        <f t="shared" si="1136"/>
        <v>0</v>
      </c>
      <c r="AH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1">
        <f t="shared" si="1137"/>
        <v>0</v>
      </c>
      <c r="AL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1">
        <f t="shared" si="1138"/>
        <v>0</v>
      </c>
      <c r="AP549" s="181">
        <f t="shared" si="1139"/>
        <v>0</v>
      </c>
    </row>
    <row r="550" spans="2:42" x14ac:dyDescent="0.25">
      <c r="B550" s="179" t="s">
        <v>1316</v>
      </c>
      <c r="C550" s="180" t="s">
        <v>1317</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1132"/>
        <v>0</v>
      </c>
      <c r="G550" s="181"/>
      <c r="H550" s="181">
        <f t="shared" si="1133"/>
        <v>0</v>
      </c>
      <c r="I550" s="181"/>
      <c r="J550" s="181">
        <f t="shared" si="1134"/>
        <v>0</v>
      </c>
      <c r="K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1">
        <f t="shared" si="1135"/>
        <v>0</v>
      </c>
      <c r="AD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1">
        <f t="shared" si="1136"/>
        <v>0</v>
      </c>
      <c r="AH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1">
        <f t="shared" si="1137"/>
        <v>0</v>
      </c>
      <c r="AL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1">
        <f t="shared" si="1138"/>
        <v>0</v>
      </c>
      <c r="AP550" s="181">
        <f t="shared" si="1139"/>
        <v>0</v>
      </c>
    </row>
    <row r="551" spans="2:42" x14ac:dyDescent="0.25">
      <c r="B551" s="179" t="s">
        <v>1318</v>
      </c>
      <c r="C551" s="180" t="s">
        <v>1319</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1132"/>
        <v>0</v>
      </c>
      <c r="G551" s="181"/>
      <c r="H551" s="181">
        <f t="shared" si="1133"/>
        <v>0</v>
      </c>
      <c r="I551" s="181"/>
      <c r="J551" s="181">
        <f t="shared" si="1134"/>
        <v>0</v>
      </c>
      <c r="K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1">
        <f t="shared" si="1135"/>
        <v>0</v>
      </c>
      <c r="AD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1">
        <f t="shared" si="1136"/>
        <v>0</v>
      </c>
      <c r="AH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1">
        <f t="shared" si="1137"/>
        <v>0</v>
      </c>
      <c r="AL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1">
        <f t="shared" si="1138"/>
        <v>0</v>
      </c>
      <c r="AP551" s="181">
        <f t="shared" si="1139"/>
        <v>0</v>
      </c>
    </row>
    <row r="552" spans="2:42" x14ac:dyDescent="0.25">
      <c r="B552" s="179" t="s">
        <v>1320</v>
      </c>
      <c r="C552" s="180" t="s">
        <v>1321</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1132"/>
        <v>0</v>
      </c>
      <c r="G552" s="181"/>
      <c r="H552" s="181">
        <f t="shared" si="1133"/>
        <v>0</v>
      </c>
      <c r="I552" s="181"/>
      <c r="J552" s="181">
        <f t="shared" si="1134"/>
        <v>0</v>
      </c>
      <c r="K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1">
        <f t="shared" si="1135"/>
        <v>0</v>
      </c>
      <c r="AD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1">
        <f t="shared" si="1136"/>
        <v>0</v>
      </c>
      <c r="AH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1">
        <f t="shared" si="1137"/>
        <v>0</v>
      </c>
      <c r="AL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1">
        <f t="shared" si="1138"/>
        <v>0</v>
      </c>
      <c r="AP552" s="181">
        <f t="shared" si="1139"/>
        <v>0</v>
      </c>
    </row>
    <row r="553" spans="2:42" x14ac:dyDescent="0.25">
      <c r="B553" s="179" t="s">
        <v>1322</v>
      </c>
      <c r="C553" s="180" t="s">
        <v>1323</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1132"/>
        <v>0</v>
      </c>
      <c r="G553" s="181"/>
      <c r="H553" s="181">
        <f t="shared" si="1133"/>
        <v>0</v>
      </c>
      <c r="I553" s="181"/>
      <c r="J553" s="181">
        <f t="shared" si="1134"/>
        <v>0</v>
      </c>
      <c r="K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1">
        <f t="shared" si="1135"/>
        <v>0</v>
      </c>
      <c r="AD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1">
        <f t="shared" si="1136"/>
        <v>0</v>
      </c>
      <c r="AH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1">
        <f t="shared" si="1137"/>
        <v>0</v>
      </c>
      <c r="AL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1">
        <f t="shared" si="1138"/>
        <v>0</v>
      </c>
      <c r="AP553" s="181">
        <f t="shared" si="1139"/>
        <v>0</v>
      </c>
    </row>
    <row r="554" spans="2:42" x14ac:dyDescent="0.25">
      <c r="B554" s="179" t="s">
        <v>1324</v>
      </c>
      <c r="C554" s="180" t="s">
        <v>1325</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1132"/>
        <v>0</v>
      </c>
      <c r="G554" s="181"/>
      <c r="H554" s="181">
        <f t="shared" si="1133"/>
        <v>0</v>
      </c>
      <c r="I554" s="181"/>
      <c r="J554" s="181">
        <f t="shared" si="1134"/>
        <v>0</v>
      </c>
      <c r="K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1">
        <f t="shared" si="1135"/>
        <v>0</v>
      </c>
      <c r="AD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1">
        <f t="shared" si="1136"/>
        <v>0</v>
      </c>
      <c r="AH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1">
        <f t="shared" si="1137"/>
        <v>0</v>
      </c>
      <c r="AL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1">
        <f t="shared" si="1138"/>
        <v>0</v>
      </c>
      <c r="AP554" s="181">
        <f t="shared" si="1139"/>
        <v>0</v>
      </c>
    </row>
    <row r="555" spans="2:42" x14ac:dyDescent="0.25">
      <c r="B555" s="179" t="s">
        <v>1326</v>
      </c>
      <c r="C555" s="180" t="s">
        <v>1327</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1132"/>
        <v>0</v>
      </c>
      <c r="G555" s="181"/>
      <c r="H555" s="181">
        <f t="shared" si="1133"/>
        <v>0</v>
      </c>
      <c r="I555" s="181"/>
      <c r="J555" s="181">
        <f t="shared" si="1134"/>
        <v>0</v>
      </c>
      <c r="K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1">
        <f t="shared" si="1135"/>
        <v>0</v>
      </c>
      <c r="AD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1">
        <f t="shared" si="1136"/>
        <v>0</v>
      </c>
      <c r="AH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1">
        <f t="shared" si="1137"/>
        <v>0</v>
      </c>
      <c r="AL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1">
        <f t="shared" si="1138"/>
        <v>0</v>
      </c>
      <c r="AP555" s="181">
        <f t="shared" si="1139"/>
        <v>0</v>
      </c>
    </row>
    <row r="556" spans="2:42" x14ac:dyDescent="0.25">
      <c r="B556" s="179" t="s">
        <v>1328</v>
      </c>
      <c r="C556" s="180" t="s">
        <v>1329</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1132"/>
        <v>0</v>
      </c>
      <c r="G556" s="181"/>
      <c r="H556" s="181">
        <f t="shared" si="1133"/>
        <v>0</v>
      </c>
      <c r="I556" s="181"/>
      <c r="J556" s="181">
        <f t="shared" si="1134"/>
        <v>0</v>
      </c>
      <c r="K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1">
        <f t="shared" si="1135"/>
        <v>0</v>
      </c>
      <c r="AD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1">
        <f t="shared" si="1136"/>
        <v>0</v>
      </c>
      <c r="AH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1">
        <f t="shared" si="1137"/>
        <v>0</v>
      </c>
      <c r="AL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1">
        <f t="shared" si="1138"/>
        <v>0</v>
      </c>
      <c r="AP556" s="181">
        <f t="shared" si="1139"/>
        <v>0</v>
      </c>
    </row>
    <row r="557" spans="2:42" x14ac:dyDescent="0.25">
      <c r="B557" s="179" t="s">
        <v>1330</v>
      </c>
      <c r="C557" s="180" t="s">
        <v>1331</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1132"/>
        <v>0</v>
      </c>
      <c r="G557" s="181"/>
      <c r="H557" s="181">
        <f t="shared" si="1133"/>
        <v>0</v>
      </c>
      <c r="I557" s="181"/>
      <c r="J557" s="181">
        <f t="shared" si="1134"/>
        <v>0</v>
      </c>
      <c r="K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1">
        <f t="shared" si="1135"/>
        <v>0</v>
      </c>
      <c r="AD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1">
        <f t="shared" si="1136"/>
        <v>0</v>
      </c>
      <c r="AH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1">
        <f t="shared" si="1137"/>
        <v>0</v>
      </c>
      <c r="AL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1">
        <f t="shared" si="1138"/>
        <v>0</v>
      </c>
      <c r="AP557" s="181">
        <f t="shared" si="1139"/>
        <v>0</v>
      </c>
    </row>
    <row r="558" spans="2:42" x14ac:dyDescent="0.25">
      <c r="B558" s="179" t="s">
        <v>1332</v>
      </c>
      <c r="C558" s="180" t="s">
        <v>1333</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1132"/>
        <v>0</v>
      </c>
      <c r="G558" s="181"/>
      <c r="H558" s="181">
        <f t="shared" si="1133"/>
        <v>0</v>
      </c>
      <c r="I558" s="181"/>
      <c r="J558" s="181">
        <f t="shared" si="1134"/>
        <v>0</v>
      </c>
      <c r="K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1">
        <f t="shared" si="1135"/>
        <v>0</v>
      </c>
      <c r="AD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1">
        <f t="shared" si="1136"/>
        <v>0</v>
      </c>
      <c r="AH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1">
        <f t="shared" si="1137"/>
        <v>0</v>
      </c>
      <c r="AL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1">
        <f t="shared" si="1138"/>
        <v>0</v>
      </c>
      <c r="AP558" s="181">
        <f t="shared" si="1139"/>
        <v>0</v>
      </c>
    </row>
    <row r="559" spans="2:42" x14ac:dyDescent="0.25">
      <c r="B559" s="179" t="s">
        <v>1334</v>
      </c>
      <c r="C559" s="180" t="s">
        <v>1335</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1132"/>
        <v>0</v>
      </c>
      <c r="G559" s="181"/>
      <c r="H559" s="181">
        <f t="shared" si="1133"/>
        <v>0</v>
      </c>
      <c r="I559" s="181"/>
      <c r="J559" s="181">
        <f t="shared" si="1134"/>
        <v>0</v>
      </c>
      <c r="K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1">
        <f t="shared" si="1135"/>
        <v>0</v>
      </c>
      <c r="AD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1">
        <f t="shared" si="1136"/>
        <v>0</v>
      </c>
      <c r="AH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1">
        <f t="shared" si="1137"/>
        <v>0</v>
      </c>
      <c r="AL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1">
        <f t="shared" si="1138"/>
        <v>0</v>
      </c>
      <c r="AP559" s="181">
        <f t="shared" si="1139"/>
        <v>0</v>
      </c>
    </row>
    <row r="560" spans="2:42" x14ac:dyDescent="0.25">
      <c r="B560" s="176" t="s">
        <v>1336</v>
      </c>
      <c r="C560" s="177" t="s">
        <v>1337</v>
      </c>
      <c r="D560" s="178">
        <f>SUM(D561:D565)</f>
        <v>0</v>
      </c>
      <c r="E560" s="178">
        <f>SUM(E561:E565)</f>
        <v>0</v>
      </c>
      <c r="F560" s="178">
        <f t="shared" ref="F560:F565" si="1140">D560+E560</f>
        <v>0</v>
      </c>
      <c r="G560" s="178">
        <f>SUM(G561:G565)</f>
        <v>0</v>
      </c>
      <c r="H560" s="178">
        <f t="shared" ref="H560:H565" si="1141">F560-G560</f>
        <v>0</v>
      </c>
      <c r="I560" s="178">
        <f>SUM(I561:I565)</f>
        <v>0</v>
      </c>
      <c r="J560" s="178">
        <f t="shared" ref="J560:J565" si="1142">F560-I560</f>
        <v>0</v>
      </c>
      <c r="K560" s="178">
        <f t="shared" ref="K560:AB560" si="1143">SUM(K561:K565)</f>
        <v>0</v>
      </c>
      <c r="L560" s="178">
        <f t="shared" si="1143"/>
        <v>0</v>
      </c>
      <c r="M560" s="178">
        <f t="shared" si="1143"/>
        <v>0</v>
      </c>
      <c r="N560" s="178">
        <f t="shared" si="1143"/>
        <v>0</v>
      </c>
      <c r="O560" s="178">
        <f t="shared" si="1143"/>
        <v>0</v>
      </c>
      <c r="P560" s="178">
        <f t="shared" ref="P560:Q560" si="1144">SUM(P561:P565)</f>
        <v>0</v>
      </c>
      <c r="Q560" s="178">
        <f t="shared" si="1144"/>
        <v>0</v>
      </c>
      <c r="R560" s="178">
        <f t="shared" si="1143"/>
        <v>0</v>
      </c>
      <c r="S560" s="178">
        <f t="shared" si="1143"/>
        <v>0</v>
      </c>
      <c r="T560" s="178">
        <f t="shared" ref="T560" si="1145">SUM(T561:T565)</f>
        <v>0</v>
      </c>
      <c r="U560" s="178">
        <f t="shared" si="1143"/>
        <v>0</v>
      </c>
      <c r="V560" s="178">
        <f t="shared" si="1143"/>
        <v>0</v>
      </c>
      <c r="W560" s="178">
        <f t="shared" ref="W560" si="1146">SUM(W561:W565)</f>
        <v>0</v>
      </c>
      <c r="X560" s="178">
        <f t="shared" si="1143"/>
        <v>0</v>
      </c>
      <c r="Y560" s="178">
        <f t="shared" si="1143"/>
        <v>0</v>
      </c>
      <c r="Z560" s="178">
        <f t="shared" si="1143"/>
        <v>0</v>
      </c>
      <c r="AA560" s="178">
        <f t="shared" si="1143"/>
        <v>0</v>
      </c>
      <c r="AB560" s="178">
        <f t="shared" si="1143"/>
        <v>0</v>
      </c>
      <c r="AC560" s="178">
        <f t="shared" ref="AC560:AC565" si="1147">Z560+AA560+AB560</f>
        <v>0</v>
      </c>
      <c r="AD560" s="178">
        <f>SUM(AD561:AD565)</f>
        <v>0</v>
      </c>
      <c r="AE560" s="178">
        <f>SUM(AE561:AE565)</f>
        <v>0</v>
      </c>
      <c r="AF560" s="178">
        <f>SUM(AF561:AF565)</f>
        <v>0</v>
      </c>
      <c r="AG560" s="178">
        <f t="shared" ref="AG560:AG565" si="1148">AD560+AE560+AF560</f>
        <v>0</v>
      </c>
      <c r="AH560" s="178">
        <f>SUM(AH561:AH565)</f>
        <v>0</v>
      </c>
      <c r="AI560" s="178">
        <f>SUM(AI561:AI565)</f>
        <v>0</v>
      </c>
      <c r="AJ560" s="178">
        <f>SUM(AJ561:AJ565)</f>
        <v>0</v>
      </c>
      <c r="AK560" s="178">
        <f t="shared" ref="AK560:AK565" si="1149">AH560+AI560+AJ560</f>
        <v>0</v>
      </c>
      <c r="AL560" s="178">
        <f>SUM(AL561:AL565)</f>
        <v>0</v>
      </c>
      <c r="AM560" s="178">
        <f>SUM(AM561:AM565)</f>
        <v>0</v>
      </c>
      <c r="AN560" s="178">
        <f>SUM(AN561:AN565)</f>
        <v>0</v>
      </c>
      <c r="AO560" s="178">
        <f t="shared" ref="AO560:AO565" si="1150">AL560+AM560+AN560</f>
        <v>0</v>
      </c>
      <c r="AP560" s="178">
        <f t="shared" ref="AP560:AP565" si="1151">AC560+AG560+AK560+AO560</f>
        <v>0</v>
      </c>
    </row>
    <row r="561" spans="2:42" x14ac:dyDescent="0.25">
      <c r="B561" s="179" t="s">
        <v>1338</v>
      </c>
      <c r="C561" s="180" t="s">
        <v>1339</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1140"/>
        <v>0</v>
      </c>
      <c r="G561" s="181"/>
      <c r="H561" s="181">
        <f t="shared" si="1141"/>
        <v>0</v>
      </c>
      <c r="I561" s="181"/>
      <c r="J561" s="181">
        <f t="shared" si="1142"/>
        <v>0</v>
      </c>
      <c r="K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1">
        <f t="shared" si="1147"/>
        <v>0</v>
      </c>
      <c r="AD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1">
        <f t="shared" si="1148"/>
        <v>0</v>
      </c>
      <c r="AH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1">
        <f t="shared" si="1149"/>
        <v>0</v>
      </c>
      <c r="AL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1">
        <f t="shared" si="1150"/>
        <v>0</v>
      </c>
      <c r="AP561" s="181">
        <f t="shared" si="1151"/>
        <v>0</v>
      </c>
    </row>
    <row r="562" spans="2:42" x14ac:dyDescent="0.25">
      <c r="B562" s="179" t="s">
        <v>1340</v>
      </c>
      <c r="C562" s="180" t="s">
        <v>1341</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1140"/>
        <v>0</v>
      </c>
      <c r="G562" s="181"/>
      <c r="H562" s="181">
        <f t="shared" si="1141"/>
        <v>0</v>
      </c>
      <c r="I562" s="181"/>
      <c r="J562" s="181">
        <f t="shared" si="1142"/>
        <v>0</v>
      </c>
      <c r="K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1">
        <f t="shared" si="1147"/>
        <v>0</v>
      </c>
      <c r="AD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1">
        <f t="shared" si="1148"/>
        <v>0</v>
      </c>
      <c r="AH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1">
        <f t="shared" si="1149"/>
        <v>0</v>
      </c>
      <c r="AL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1">
        <f t="shared" si="1150"/>
        <v>0</v>
      </c>
      <c r="AP562" s="181">
        <f t="shared" si="1151"/>
        <v>0</v>
      </c>
    </row>
    <row r="563" spans="2:42" x14ac:dyDescent="0.25">
      <c r="B563" s="179" t="s">
        <v>1342</v>
      </c>
      <c r="C563" s="180" t="s">
        <v>1343</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1140"/>
        <v>0</v>
      </c>
      <c r="G563" s="181"/>
      <c r="H563" s="181">
        <f t="shared" si="1141"/>
        <v>0</v>
      </c>
      <c r="I563" s="181"/>
      <c r="J563" s="181">
        <f t="shared" si="1142"/>
        <v>0</v>
      </c>
      <c r="K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1">
        <f t="shared" si="1147"/>
        <v>0</v>
      </c>
      <c r="AD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1">
        <f t="shared" si="1148"/>
        <v>0</v>
      </c>
      <c r="AH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1">
        <f t="shared" si="1149"/>
        <v>0</v>
      </c>
      <c r="AL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1">
        <f t="shared" si="1150"/>
        <v>0</v>
      </c>
      <c r="AP563" s="181">
        <f t="shared" si="1151"/>
        <v>0</v>
      </c>
    </row>
    <row r="564" spans="2:42" x14ac:dyDescent="0.25">
      <c r="B564" s="179" t="s">
        <v>1344</v>
      </c>
      <c r="C564" s="180" t="s">
        <v>1345</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1140"/>
        <v>0</v>
      </c>
      <c r="G564" s="181"/>
      <c r="H564" s="181">
        <f t="shared" si="1141"/>
        <v>0</v>
      </c>
      <c r="I564" s="181"/>
      <c r="J564" s="181">
        <f t="shared" si="1142"/>
        <v>0</v>
      </c>
      <c r="K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1">
        <f t="shared" si="1147"/>
        <v>0</v>
      </c>
      <c r="AD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1">
        <f t="shared" si="1148"/>
        <v>0</v>
      </c>
      <c r="AH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1">
        <f t="shared" si="1149"/>
        <v>0</v>
      </c>
      <c r="AL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1">
        <f t="shared" si="1150"/>
        <v>0</v>
      </c>
      <c r="AP564" s="181">
        <f t="shared" si="1151"/>
        <v>0</v>
      </c>
    </row>
    <row r="565" spans="2:42" x14ac:dyDescent="0.25">
      <c r="B565" s="179" t="s">
        <v>1346</v>
      </c>
      <c r="C565" s="180" t="s">
        <v>1347</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1140"/>
        <v>0</v>
      </c>
      <c r="G565" s="181"/>
      <c r="H565" s="181">
        <f t="shared" si="1141"/>
        <v>0</v>
      </c>
      <c r="I565" s="181"/>
      <c r="J565" s="181">
        <f t="shared" si="1142"/>
        <v>0</v>
      </c>
      <c r="K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1">
        <f t="shared" si="1147"/>
        <v>0</v>
      </c>
      <c r="AD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1">
        <f t="shared" si="1148"/>
        <v>0</v>
      </c>
      <c r="AH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1">
        <f t="shared" si="1149"/>
        <v>0</v>
      </c>
      <c r="AL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1">
        <f t="shared" si="1150"/>
        <v>0</v>
      </c>
      <c r="AP565" s="181">
        <f t="shared" si="1151"/>
        <v>0</v>
      </c>
    </row>
    <row r="566" spans="2:42" ht="26.25" x14ac:dyDescent="0.25">
      <c r="B566" s="182"/>
      <c r="C566" s="183" t="s">
        <v>254</v>
      </c>
      <c r="D566" s="625">
        <f>D12+D106+D222+D327+D397+D499+D526+D560</f>
        <v>1593350.24</v>
      </c>
      <c r="E566" s="184">
        <f>E12+E106+E222+E327+E397+E499+E526+E560</f>
        <v>11122067.52</v>
      </c>
      <c r="F566" s="184">
        <f t="shared" si="1002"/>
        <v>12715417.76</v>
      </c>
      <c r="G566" s="184">
        <f>G12+G106+G222+G327+G397+G499+G526+G560</f>
        <v>0</v>
      </c>
      <c r="H566" s="184">
        <f t="shared" si="1004"/>
        <v>12715417.76</v>
      </c>
      <c r="I566" s="184">
        <f>I12+I106+I222+I327+I397+I499+I526+I560</f>
        <v>0</v>
      </c>
      <c r="J566" s="184">
        <f t="shared" si="1005"/>
        <v>12715417.76</v>
      </c>
      <c r="K566" s="184">
        <f>K12+K106+K222+K327+K397+K499+K526+K560</f>
        <v>1455580</v>
      </c>
      <c r="L566" s="184">
        <f>L12+L106+L222+L327+L397+L499+L526+L560</f>
        <v>1192706.26</v>
      </c>
      <c r="M566" s="184">
        <f t="shared" ref="M566:AB566" si="1152">M12+M106+M222+M327+M397+M499+M526+M560</f>
        <v>420890</v>
      </c>
      <c r="N566" s="184">
        <f t="shared" si="1152"/>
        <v>2118990</v>
      </c>
      <c r="O566" s="184">
        <f t="shared" si="1152"/>
        <v>2998731</v>
      </c>
      <c r="P566" s="184">
        <f t="shared" ref="P566:Q566" si="1153">P12+P106+P222+P327+P397+P499+P526+P560</f>
        <v>149520</v>
      </c>
      <c r="Q566" s="184">
        <f t="shared" si="1153"/>
        <v>216730</v>
      </c>
      <c r="R566" s="184">
        <f t="shared" si="1152"/>
        <v>19430</v>
      </c>
      <c r="S566" s="184">
        <f t="shared" si="1152"/>
        <v>4445</v>
      </c>
      <c r="T566" s="184">
        <f t="shared" ref="T566" si="1154">T12+T106+T222+T327+T397+T499+T526+T560</f>
        <v>0</v>
      </c>
      <c r="U566" s="184">
        <f t="shared" si="1152"/>
        <v>3191608.26</v>
      </c>
      <c r="V566" s="184">
        <f t="shared" si="1152"/>
        <v>6530</v>
      </c>
      <c r="W566" s="184">
        <f t="shared" ref="W566" si="1155">W12+W106+W222+W327+W397+W499+W526+W560</f>
        <v>91727</v>
      </c>
      <c r="X566" s="184">
        <f t="shared" si="1152"/>
        <v>782155.24</v>
      </c>
      <c r="Y566" s="184">
        <f t="shared" si="1152"/>
        <v>66375</v>
      </c>
      <c r="Z566" s="184">
        <f t="shared" si="1152"/>
        <v>471205.24</v>
      </c>
      <c r="AA566" s="184">
        <f t="shared" si="1152"/>
        <v>1481725</v>
      </c>
      <c r="AB566" s="184">
        <f t="shared" si="1152"/>
        <v>5416070</v>
      </c>
      <c r="AC566" s="184">
        <f t="shared" si="1010"/>
        <v>7369000.2400000002</v>
      </c>
      <c r="AD566" s="184">
        <f t="shared" ref="AD566:AF566" si="1156">AD12+AD106+AD222+AD327+AD397+AD499+AD526+AD560</f>
        <v>1264938.26</v>
      </c>
      <c r="AE566" s="184">
        <f t="shared" si="1156"/>
        <v>174400</v>
      </c>
      <c r="AF566" s="184">
        <f t="shared" si="1156"/>
        <v>2250918</v>
      </c>
      <c r="AG566" s="184">
        <f t="shared" si="1011"/>
        <v>3690256.26</v>
      </c>
      <c r="AH566" s="184">
        <f t="shared" ref="AH566:AJ566" si="1157">AH12+AH106+AH222+AH327+AH397+AH499+AH526+AH560</f>
        <v>688136.26</v>
      </c>
      <c r="AI566" s="184">
        <f t="shared" si="1157"/>
        <v>20000</v>
      </c>
      <c r="AJ566" s="184">
        <f t="shared" si="1157"/>
        <v>377480</v>
      </c>
      <c r="AK566" s="184">
        <f t="shared" si="1012"/>
        <v>1085616.26</v>
      </c>
      <c r="AL566" s="184">
        <f t="shared" ref="AL566:AN566" si="1158">AL12+AL106+AL222+AL327+AL397+AL499+AL526+AL560</f>
        <v>85820</v>
      </c>
      <c r="AM566" s="184">
        <f t="shared" si="1158"/>
        <v>484725</v>
      </c>
      <c r="AN566" s="184">
        <f t="shared" si="1158"/>
        <v>0</v>
      </c>
      <c r="AO566" s="184">
        <f t="shared" si="1013"/>
        <v>570545</v>
      </c>
      <c r="AP566" s="184">
        <f t="shared" si="1014"/>
        <v>12715417.76</v>
      </c>
    </row>
    <row r="569" spans="2:42" x14ac:dyDescent="0.25">
      <c r="D569" s="173">
        <v>1593077</v>
      </c>
    </row>
    <row r="570" spans="2:42" x14ac:dyDescent="0.25">
      <c r="D570" s="173">
        <f>D569-D566</f>
        <v>-273.23999999999069</v>
      </c>
    </row>
    <row r="572" spans="2:42" x14ac:dyDescent="0.25">
      <c r="AP572" s="624">
        <f>AP566-F566</f>
        <v>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47"/>
  <sheetViews>
    <sheetView showGridLines="0" topLeftCell="A325" zoomScale="70" zoomScaleNormal="70" workbookViewId="0">
      <selection activeCell="I177" sqref="I177"/>
    </sheetView>
  </sheetViews>
  <sheetFormatPr baseColWidth="10" defaultColWidth="11.5703125" defaultRowHeight="15" x14ac:dyDescent="0.25"/>
  <cols>
    <col min="1" max="1" width="1.85546875" style="82" customWidth="1"/>
    <col min="2" max="2" width="7.85546875" style="82" customWidth="1"/>
    <col min="3" max="3" width="50" style="82" bestFit="1" customWidth="1"/>
    <col min="4" max="4" width="23.5703125" style="82" customWidth="1"/>
    <col min="5" max="5" width="10.140625" style="82" customWidth="1"/>
    <col min="6" max="7" width="13.85546875" style="82" customWidth="1"/>
    <col min="8" max="8" width="12.85546875" style="73" customWidth="1"/>
    <col min="9" max="9" width="14.85546875" style="82" customWidth="1"/>
    <col min="10" max="10" width="55.28515625" style="82" customWidth="1"/>
    <col min="11" max="11" width="63.28515625" style="82" customWidth="1"/>
    <col min="12" max="12" width="13.85546875" style="82" customWidth="1"/>
    <col min="13" max="33" width="11.5703125" style="82"/>
    <col min="34" max="34" width="45.42578125" style="82" bestFit="1" customWidth="1"/>
    <col min="35" max="35" width="35.28515625" style="82" bestFit="1" customWidth="1"/>
    <col min="36" max="36" width="35.7109375" style="82" bestFit="1" customWidth="1"/>
    <col min="37" max="41" width="46" style="82" customWidth="1"/>
    <col min="42" max="45" width="46.5703125" style="82" bestFit="1" customWidth="1"/>
    <col min="46" max="49" width="46.7109375" style="82" bestFit="1" customWidth="1"/>
    <col min="50" max="53" width="46.140625" style="82" bestFit="1" customWidth="1"/>
    <col min="54" max="56" width="45.42578125" style="82" bestFit="1" customWidth="1"/>
    <col min="57" max="57" width="49.28515625" style="82" bestFit="1" customWidth="1"/>
    <col min="58" max="61" width="46" style="82" bestFit="1" customWidth="1"/>
    <col min="62" max="65" width="46.5703125" style="82" bestFit="1" customWidth="1"/>
    <col min="66" max="69" width="46.7109375" style="82" bestFit="1" customWidth="1"/>
    <col min="70" max="73" width="46.140625" style="82" bestFit="1" customWidth="1"/>
    <col min="74" max="77" width="12.7109375" style="82" bestFit="1" customWidth="1"/>
    <col min="78" max="78" width="11.5703125" style="82"/>
    <col min="79" max="79" width="12.7109375" style="82" bestFit="1" customWidth="1"/>
    <col min="80" max="80" width="11.5703125" style="82"/>
    <col min="81" max="83" width="12.7109375" style="82" bestFit="1" customWidth="1"/>
    <col min="84" max="16384" width="11.5703125" style="82"/>
  </cols>
  <sheetData>
    <row r="1" spans="1:555" ht="25.9" hidden="1" x14ac:dyDescent="0.3">
      <c r="A1" s="185" t="s">
        <v>260</v>
      </c>
      <c r="B1" s="188" t="s">
        <v>261</v>
      </c>
      <c r="C1" s="179" t="s">
        <v>262</v>
      </c>
      <c r="D1" s="179" t="s">
        <v>508</v>
      </c>
      <c r="E1" s="179" t="s">
        <v>510</v>
      </c>
      <c r="F1" s="179" t="s">
        <v>512</v>
      </c>
      <c r="G1" s="179" t="s">
        <v>514</v>
      </c>
      <c r="H1" s="179" t="s">
        <v>516</v>
      </c>
      <c r="I1" s="179" t="s">
        <v>518</v>
      </c>
      <c r="J1" s="179" t="s">
        <v>263</v>
      </c>
      <c r="K1" s="179" t="s">
        <v>521</v>
      </c>
      <c r="L1" s="179" t="s">
        <v>264</v>
      </c>
      <c r="M1" s="179" t="s">
        <v>523</v>
      </c>
      <c r="N1" s="179" t="s">
        <v>525</v>
      </c>
      <c r="O1" s="179" t="s">
        <v>527</v>
      </c>
      <c r="P1" s="179" t="s">
        <v>265</v>
      </c>
      <c r="Q1" s="179" t="s">
        <v>528</v>
      </c>
      <c r="R1" s="179" t="s">
        <v>531</v>
      </c>
      <c r="S1" s="179" t="s">
        <v>266</v>
      </c>
      <c r="T1" s="179" t="s">
        <v>533</v>
      </c>
      <c r="U1" s="179" t="s">
        <v>267</v>
      </c>
      <c r="V1" s="179" t="s">
        <v>534</v>
      </c>
      <c r="W1" s="179" t="s">
        <v>535</v>
      </c>
      <c r="X1" s="179" t="s">
        <v>539</v>
      </c>
      <c r="Y1" s="179" t="s">
        <v>283</v>
      </c>
      <c r="Z1" s="179" t="s">
        <v>540</v>
      </c>
      <c r="AA1" s="179" t="s">
        <v>542</v>
      </c>
      <c r="AB1" s="179" t="s">
        <v>544</v>
      </c>
      <c r="AC1" s="179" t="s">
        <v>284</v>
      </c>
      <c r="AD1" s="179" t="s">
        <v>546</v>
      </c>
      <c r="AE1" s="179" t="s">
        <v>548</v>
      </c>
      <c r="AF1" s="179" t="s">
        <v>550</v>
      </c>
      <c r="AG1" s="179" t="s">
        <v>552</v>
      </c>
      <c r="AH1" s="179" t="s">
        <v>259</v>
      </c>
      <c r="AI1" s="179" t="s">
        <v>554</v>
      </c>
      <c r="AJ1" s="188" t="s">
        <v>268</v>
      </c>
      <c r="AK1" s="179" t="s">
        <v>556</v>
      </c>
      <c r="AL1" s="179" t="s">
        <v>269</v>
      </c>
      <c r="AM1" s="179" t="s">
        <v>558</v>
      </c>
      <c r="AN1" s="179" t="s">
        <v>560</v>
      </c>
      <c r="AO1" s="179" t="s">
        <v>270</v>
      </c>
      <c r="AP1" s="179" t="s">
        <v>562</v>
      </c>
      <c r="AQ1" s="179" t="s">
        <v>564</v>
      </c>
      <c r="AR1" s="179" t="s">
        <v>271</v>
      </c>
      <c r="AS1" s="179" t="s">
        <v>565</v>
      </c>
      <c r="AT1" s="179" t="s">
        <v>567</v>
      </c>
      <c r="AU1" s="179" t="s">
        <v>568</v>
      </c>
      <c r="AV1" s="179" t="s">
        <v>569</v>
      </c>
      <c r="AW1" s="179" t="s">
        <v>571</v>
      </c>
      <c r="AX1" s="179" t="s">
        <v>573</v>
      </c>
      <c r="AY1" s="179" t="s">
        <v>574</v>
      </c>
      <c r="AZ1" s="179" t="s">
        <v>272</v>
      </c>
      <c r="BA1" s="179" t="s">
        <v>576</v>
      </c>
      <c r="BB1" s="179" t="s">
        <v>578</v>
      </c>
      <c r="BC1" s="179" t="s">
        <v>580</v>
      </c>
      <c r="BD1" s="179" t="s">
        <v>582</v>
      </c>
      <c r="BE1" s="179" t="s">
        <v>584</v>
      </c>
      <c r="BF1" s="179" t="s">
        <v>586</v>
      </c>
      <c r="BG1" s="179" t="s">
        <v>588</v>
      </c>
      <c r="BH1" s="179" t="s">
        <v>590</v>
      </c>
      <c r="BI1" s="179" t="s">
        <v>285</v>
      </c>
      <c r="BJ1" s="179" t="s">
        <v>592</v>
      </c>
      <c r="BK1" s="179" t="s">
        <v>594</v>
      </c>
      <c r="BL1" s="179" t="s">
        <v>596</v>
      </c>
      <c r="BM1" s="179" t="s">
        <v>598</v>
      </c>
      <c r="BN1" s="179" t="s">
        <v>600</v>
      </c>
      <c r="BO1" s="179" t="s">
        <v>602</v>
      </c>
      <c r="BP1" s="179" t="s">
        <v>604</v>
      </c>
      <c r="BQ1" s="179" t="s">
        <v>606</v>
      </c>
      <c r="BR1" s="179" t="s">
        <v>608</v>
      </c>
      <c r="BS1" s="179" t="s">
        <v>610</v>
      </c>
      <c r="BT1" s="188" t="s">
        <v>273</v>
      </c>
      <c r="BU1" s="179" t="s">
        <v>274</v>
      </c>
      <c r="BV1" s="179" t="s">
        <v>612</v>
      </c>
      <c r="BW1" s="179" t="s">
        <v>275</v>
      </c>
      <c r="BX1" s="179" t="s">
        <v>614</v>
      </c>
      <c r="BY1" s="179" t="s">
        <v>616</v>
      </c>
      <c r="BZ1" s="188" t="s">
        <v>276</v>
      </c>
      <c r="CA1" s="179" t="s">
        <v>277</v>
      </c>
      <c r="CB1" s="179" t="s">
        <v>618</v>
      </c>
      <c r="CC1" s="179" t="s">
        <v>278</v>
      </c>
      <c r="CD1" s="179" t="s">
        <v>620</v>
      </c>
      <c r="CE1" s="179" t="s">
        <v>622</v>
      </c>
      <c r="CF1" s="179" t="s">
        <v>624</v>
      </c>
      <c r="CG1" s="188" t="s">
        <v>279</v>
      </c>
      <c r="CH1" s="179" t="s">
        <v>630</v>
      </c>
      <c r="CI1" s="179" t="s">
        <v>632</v>
      </c>
      <c r="CJ1" s="179" t="s">
        <v>280</v>
      </c>
      <c r="CK1" s="179" t="s">
        <v>626</v>
      </c>
      <c r="CL1" s="179" t="s">
        <v>628</v>
      </c>
      <c r="CM1" s="179" t="s">
        <v>281</v>
      </c>
      <c r="CN1" s="179" t="s">
        <v>634</v>
      </c>
      <c r="CO1" s="179" t="s">
        <v>282</v>
      </c>
      <c r="CP1" s="179" t="s">
        <v>635</v>
      </c>
      <c r="CQ1" s="176" t="s">
        <v>286</v>
      </c>
      <c r="CR1" s="188" t="s">
        <v>287</v>
      </c>
      <c r="CS1" s="179" t="s">
        <v>636</v>
      </c>
      <c r="CT1" s="179" t="s">
        <v>637</v>
      </c>
      <c r="CU1" s="179" t="s">
        <v>639</v>
      </c>
      <c r="CV1" s="179" t="s">
        <v>288</v>
      </c>
      <c r="CW1" s="179" t="s">
        <v>641</v>
      </c>
      <c r="CX1" s="179" t="s">
        <v>643</v>
      </c>
      <c r="CY1" s="179" t="s">
        <v>645</v>
      </c>
      <c r="CZ1" s="179" t="s">
        <v>647</v>
      </c>
      <c r="DA1" s="179" t="s">
        <v>649</v>
      </c>
      <c r="DB1" s="179" t="s">
        <v>651</v>
      </c>
      <c r="DC1" s="188" t="s">
        <v>289</v>
      </c>
      <c r="DD1" s="179" t="s">
        <v>290</v>
      </c>
      <c r="DE1" s="179" t="s">
        <v>653</v>
      </c>
      <c r="DF1" s="179" t="s">
        <v>291</v>
      </c>
      <c r="DG1" s="179" t="s">
        <v>655</v>
      </c>
      <c r="DH1" s="179" t="s">
        <v>657</v>
      </c>
      <c r="DI1" s="179" t="s">
        <v>659</v>
      </c>
      <c r="DJ1" s="179" t="s">
        <v>661</v>
      </c>
      <c r="DK1" s="179" t="s">
        <v>663</v>
      </c>
      <c r="DL1" s="179" t="s">
        <v>665</v>
      </c>
      <c r="DM1" s="179" t="s">
        <v>667</v>
      </c>
      <c r="DN1" s="179" t="s">
        <v>292</v>
      </c>
      <c r="DO1" s="179" t="s">
        <v>669</v>
      </c>
      <c r="DP1" s="179" t="s">
        <v>671</v>
      </c>
      <c r="DQ1" s="179" t="s">
        <v>673</v>
      </c>
      <c r="DR1" s="188" t="s">
        <v>293</v>
      </c>
      <c r="DS1" s="179" t="s">
        <v>675</v>
      </c>
      <c r="DT1" s="179" t="s">
        <v>294</v>
      </c>
      <c r="DU1" s="179" t="s">
        <v>677</v>
      </c>
      <c r="DV1" s="179" t="s">
        <v>295</v>
      </c>
      <c r="DW1" s="179" t="s">
        <v>679</v>
      </c>
      <c r="DX1" s="179" t="s">
        <v>681</v>
      </c>
      <c r="DY1" s="179" t="s">
        <v>683</v>
      </c>
      <c r="DZ1" s="179" t="s">
        <v>685</v>
      </c>
      <c r="EA1" s="179" t="s">
        <v>687</v>
      </c>
      <c r="EB1" s="179" t="s">
        <v>689</v>
      </c>
      <c r="EC1" s="179" t="s">
        <v>691</v>
      </c>
      <c r="ED1" s="179" t="s">
        <v>693</v>
      </c>
      <c r="EE1" s="179" t="s">
        <v>695</v>
      </c>
      <c r="EF1" s="179" t="s">
        <v>697</v>
      </c>
      <c r="EG1" s="179" t="s">
        <v>699</v>
      </c>
      <c r="EH1" s="188" t="s">
        <v>296</v>
      </c>
      <c r="EI1" s="179" t="s">
        <v>701</v>
      </c>
      <c r="EJ1" s="179" t="s">
        <v>297</v>
      </c>
      <c r="EK1" s="179" t="s">
        <v>703</v>
      </c>
      <c r="EL1" s="179" t="s">
        <v>705</v>
      </c>
      <c r="EM1" s="179" t="s">
        <v>298</v>
      </c>
      <c r="EN1" s="179" t="s">
        <v>707</v>
      </c>
      <c r="EO1" s="179" t="s">
        <v>709</v>
      </c>
      <c r="EP1" s="179" t="s">
        <v>299</v>
      </c>
      <c r="EQ1" s="179" t="s">
        <v>711</v>
      </c>
      <c r="ER1" s="179" t="s">
        <v>713</v>
      </c>
      <c r="ES1" s="179" t="s">
        <v>715</v>
      </c>
      <c r="ET1" s="179" t="s">
        <v>300</v>
      </c>
      <c r="EU1" s="179" t="s">
        <v>717</v>
      </c>
      <c r="EV1" s="179" t="s">
        <v>719</v>
      </c>
      <c r="EW1" s="188" t="s">
        <v>301</v>
      </c>
      <c r="EX1" s="179" t="s">
        <v>302</v>
      </c>
      <c r="EY1" s="179" t="s">
        <v>721</v>
      </c>
      <c r="EZ1" s="179" t="s">
        <v>723</v>
      </c>
      <c r="FA1" s="179" t="s">
        <v>725</v>
      </c>
      <c r="FB1" s="179" t="s">
        <v>727</v>
      </c>
      <c r="FC1" s="179" t="s">
        <v>303</v>
      </c>
      <c r="FD1" s="179" t="s">
        <v>729</v>
      </c>
      <c r="FE1" s="179" t="s">
        <v>731</v>
      </c>
      <c r="FF1" s="179" t="s">
        <v>733</v>
      </c>
      <c r="FG1" s="179" t="s">
        <v>735</v>
      </c>
      <c r="FH1" s="179" t="s">
        <v>737</v>
      </c>
      <c r="FI1" s="179" t="s">
        <v>304</v>
      </c>
      <c r="FJ1" s="179" t="s">
        <v>740</v>
      </c>
      <c r="FK1" s="179" t="s">
        <v>305</v>
      </c>
      <c r="FL1" s="179" t="s">
        <v>743</v>
      </c>
      <c r="FM1" s="179" t="s">
        <v>744</v>
      </c>
      <c r="FN1" s="179" t="s">
        <v>746</v>
      </c>
      <c r="FO1" s="179" t="s">
        <v>306</v>
      </c>
      <c r="FP1" s="179" t="s">
        <v>749</v>
      </c>
      <c r="FQ1" s="179" t="s">
        <v>750</v>
      </c>
      <c r="FR1" s="179" t="s">
        <v>752</v>
      </c>
      <c r="FS1" s="179" t="s">
        <v>307</v>
      </c>
      <c r="FT1" s="179" t="s">
        <v>755</v>
      </c>
      <c r="FU1" s="179" t="s">
        <v>757</v>
      </c>
      <c r="FV1" s="179" t="s">
        <v>759</v>
      </c>
      <c r="FW1" s="188" t="s">
        <v>308</v>
      </c>
      <c r="FX1" s="188" t="s">
        <v>309</v>
      </c>
      <c r="FY1" s="179" t="s">
        <v>315</v>
      </c>
      <c r="FZ1" s="179" t="s">
        <v>761</v>
      </c>
      <c r="GA1" s="179" t="s">
        <v>763</v>
      </c>
      <c r="GB1" s="179" t="s">
        <v>765</v>
      </c>
      <c r="GC1" s="179" t="s">
        <v>767</v>
      </c>
      <c r="GD1" s="179" t="s">
        <v>769</v>
      </c>
      <c r="GE1" s="179" t="s">
        <v>771</v>
      </c>
      <c r="GF1" s="188" t="s">
        <v>310</v>
      </c>
      <c r="GG1" s="179" t="s">
        <v>316</v>
      </c>
      <c r="GH1" s="179" t="s">
        <v>773</v>
      </c>
      <c r="GI1" s="179" t="s">
        <v>775</v>
      </c>
      <c r="GJ1" s="179" t="s">
        <v>776</v>
      </c>
      <c r="GK1" s="179" t="s">
        <v>317</v>
      </c>
      <c r="GL1" s="179" t="s">
        <v>779</v>
      </c>
      <c r="GM1" s="179" t="s">
        <v>780</v>
      </c>
      <c r="GN1" s="188" t="s">
        <v>311</v>
      </c>
      <c r="GO1" s="179" t="s">
        <v>312</v>
      </c>
      <c r="GP1" s="179" t="s">
        <v>782</v>
      </c>
      <c r="GQ1" s="179" t="s">
        <v>784</v>
      </c>
      <c r="GR1" s="179" t="s">
        <v>786</v>
      </c>
      <c r="GS1" s="179" t="s">
        <v>788</v>
      </c>
      <c r="GT1" s="179" t="s">
        <v>790</v>
      </c>
      <c r="GU1" s="188" t="s">
        <v>313</v>
      </c>
      <c r="GV1" s="179" t="s">
        <v>314</v>
      </c>
      <c r="GW1" s="179" t="s">
        <v>792</v>
      </c>
      <c r="GX1" s="179" t="s">
        <v>794</v>
      </c>
      <c r="GY1" s="179" t="s">
        <v>796</v>
      </c>
      <c r="GZ1" s="179" t="s">
        <v>798</v>
      </c>
      <c r="HA1" s="179" t="s">
        <v>800</v>
      </c>
      <c r="HB1" s="179" t="s">
        <v>802</v>
      </c>
      <c r="HC1" s="176" t="s">
        <v>318</v>
      </c>
      <c r="HD1" s="188" t="s">
        <v>319</v>
      </c>
      <c r="HE1" s="179" t="s">
        <v>320</v>
      </c>
      <c r="HF1" s="179" t="s">
        <v>804</v>
      </c>
      <c r="HG1" s="179" t="s">
        <v>806</v>
      </c>
      <c r="HH1" s="179" t="s">
        <v>808</v>
      </c>
      <c r="HI1" s="179" t="s">
        <v>810</v>
      </c>
      <c r="HJ1" s="179" t="s">
        <v>321</v>
      </c>
      <c r="HK1" s="179" t="s">
        <v>813</v>
      </c>
      <c r="HL1" s="179" t="s">
        <v>338</v>
      </c>
      <c r="HM1" s="179" t="s">
        <v>851</v>
      </c>
      <c r="HN1" s="179" t="s">
        <v>853</v>
      </c>
      <c r="HO1" s="179" t="s">
        <v>855</v>
      </c>
      <c r="HP1" s="188" t="s">
        <v>322</v>
      </c>
      <c r="HQ1" s="179" t="s">
        <v>815</v>
      </c>
      <c r="HR1" s="179" t="s">
        <v>817</v>
      </c>
      <c r="HS1" s="179" t="s">
        <v>323</v>
      </c>
      <c r="HT1" s="179" t="s">
        <v>820</v>
      </c>
      <c r="HU1" s="179" t="s">
        <v>822</v>
      </c>
      <c r="HV1" s="179" t="s">
        <v>823</v>
      </c>
      <c r="HW1" s="179" t="s">
        <v>825</v>
      </c>
      <c r="HX1" s="188" t="s">
        <v>324</v>
      </c>
      <c r="HY1" s="179" t="s">
        <v>827</v>
      </c>
      <c r="HZ1" s="179" t="s">
        <v>829</v>
      </c>
      <c r="IA1" s="179" t="s">
        <v>831</v>
      </c>
      <c r="IB1" s="179" t="s">
        <v>325</v>
      </c>
      <c r="IC1" s="179" t="s">
        <v>833</v>
      </c>
      <c r="ID1" s="179" t="s">
        <v>835</v>
      </c>
      <c r="IE1" s="179" t="s">
        <v>326</v>
      </c>
      <c r="IF1" s="179" t="s">
        <v>837</v>
      </c>
      <c r="IG1" s="179" t="s">
        <v>839</v>
      </c>
      <c r="IH1" s="179" t="s">
        <v>327</v>
      </c>
      <c r="II1" s="179" t="s">
        <v>841</v>
      </c>
      <c r="IJ1" s="179" t="s">
        <v>843</v>
      </c>
      <c r="IK1" s="179" t="s">
        <v>845</v>
      </c>
      <c r="IL1" s="179" t="s">
        <v>847</v>
      </c>
      <c r="IM1" s="179" t="s">
        <v>328</v>
      </c>
      <c r="IN1" s="179" t="s">
        <v>849</v>
      </c>
      <c r="IO1" s="188" t="s">
        <v>329</v>
      </c>
      <c r="IP1" s="179" t="s">
        <v>857</v>
      </c>
      <c r="IQ1" s="179" t="s">
        <v>859</v>
      </c>
      <c r="IR1" s="179" t="s">
        <v>330</v>
      </c>
      <c r="IS1" s="179" t="s">
        <v>861</v>
      </c>
      <c r="IT1" s="179" t="s">
        <v>863</v>
      </c>
      <c r="IU1" s="179" t="s">
        <v>865</v>
      </c>
      <c r="IV1" s="188" t="s">
        <v>331</v>
      </c>
      <c r="IW1" s="179" t="s">
        <v>867</v>
      </c>
      <c r="IX1" s="179" t="s">
        <v>332</v>
      </c>
      <c r="IY1" s="179" t="s">
        <v>870</v>
      </c>
      <c r="IZ1" s="179" t="s">
        <v>872</v>
      </c>
      <c r="JA1" s="179" t="s">
        <v>874</v>
      </c>
      <c r="JB1" s="179" t="s">
        <v>876</v>
      </c>
      <c r="JC1" s="179" t="s">
        <v>878</v>
      </c>
      <c r="JD1" s="179" t="s">
        <v>880</v>
      </c>
      <c r="JE1" s="179" t="s">
        <v>333</v>
      </c>
      <c r="JF1" s="179" t="s">
        <v>883</v>
      </c>
      <c r="JG1" s="179" t="s">
        <v>885</v>
      </c>
      <c r="JH1" s="179" t="s">
        <v>887</v>
      </c>
      <c r="JI1" s="179" t="s">
        <v>889</v>
      </c>
      <c r="JJ1" s="179" t="s">
        <v>891</v>
      </c>
      <c r="JK1" s="179" t="s">
        <v>893</v>
      </c>
      <c r="JL1" s="179" t="s">
        <v>895</v>
      </c>
      <c r="JM1" s="179" t="s">
        <v>897</v>
      </c>
      <c r="JN1" s="179" t="s">
        <v>334</v>
      </c>
      <c r="JO1" s="179" t="s">
        <v>900</v>
      </c>
      <c r="JP1" s="179" t="s">
        <v>902</v>
      </c>
      <c r="JQ1" s="179" t="s">
        <v>904</v>
      </c>
      <c r="JR1" s="179" t="s">
        <v>906</v>
      </c>
      <c r="JS1" s="179" t="s">
        <v>907</v>
      </c>
      <c r="JT1" s="179" t="s">
        <v>909</v>
      </c>
      <c r="JU1" s="179" t="s">
        <v>911</v>
      </c>
      <c r="JV1" s="179" t="s">
        <v>913</v>
      </c>
      <c r="JW1" s="179" t="s">
        <v>915</v>
      </c>
      <c r="JX1" s="179" t="s">
        <v>917</v>
      </c>
      <c r="JY1" s="179" t="s">
        <v>919</v>
      </c>
      <c r="JZ1" s="179" t="s">
        <v>921</v>
      </c>
      <c r="KA1" s="179" t="s">
        <v>923</v>
      </c>
      <c r="KB1" s="179" t="s">
        <v>925</v>
      </c>
      <c r="KC1" s="179" t="s">
        <v>927</v>
      </c>
      <c r="KD1" s="179" t="s">
        <v>929</v>
      </c>
      <c r="KE1" s="179" t="s">
        <v>931</v>
      </c>
      <c r="KF1" s="179" t="s">
        <v>933</v>
      </c>
      <c r="KG1" s="179" t="s">
        <v>935</v>
      </c>
      <c r="KH1" s="179" t="s">
        <v>937</v>
      </c>
      <c r="KI1" s="179" t="s">
        <v>939</v>
      </c>
      <c r="KJ1" s="179" t="s">
        <v>941</v>
      </c>
      <c r="KK1" s="179" t="s">
        <v>943</v>
      </c>
      <c r="KL1" s="179" t="s">
        <v>945</v>
      </c>
      <c r="KM1" s="179" t="s">
        <v>947</v>
      </c>
      <c r="KN1" s="179" t="s">
        <v>949</v>
      </c>
      <c r="KO1" s="188" t="s">
        <v>335</v>
      </c>
      <c r="KP1" s="179" t="s">
        <v>951</v>
      </c>
      <c r="KQ1" s="179" t="s">
        <v>336</v>
      </c>
      <c r="KR1" s="179" t="s">
        <v>954</v>
      </c>
      <c r="KS1" s="179" t="s">
        <v>956</v>
      </c>
      <c r="KT1" s="179" t="s">
        <v>958</v>
      </c>
      <c r="KU1" s="179" t="s">
        <v>960</v>
      </c>
      <c r="KV1" s="179" t="s">
        <v>337</v>
      </c>
      <c r="KW1" s="179" t="s">
        <v>963</v>
      </c>
      <c r="KX1" s="179" t="s">
        <v>965</v>
      </c>
      <c r="KY1" s="179" t="s">
        <v>967</v>
      </c>
      <c r="KZ1" s="179" t="s">
        <v>969</v>
      </c>
      <c r="LA1" s="179" t="s">
        <v>971</v>
      </c>
      <c r="LB1" s="179" t="s">
        <v>973</v>
      </c>
      <c r="LC1" s="179" t="s">
        <v>975</v>
      </c>
      <c r="LD1" s="176" t="s">
        <v>339</v>
      </c>
      <c r="LE1" s="188" t="s">
        <v>340</v>
      </c>
      <c r="LF1" s="179" t="s">
        <v>341</v>
      </c>
      <c r="LG1" s="179" t="s">
        <v>355</v>
      </c>
      <c r="LH1" s="179" t="s">
        <v>977</v>
      </c>
      <c r="LI1" s="179" t="s">
        <v>979</v>
      </c>
      <c r="LJ1" s="179" t="s">
        <v>981</v>
      </c>
      <c r="LK1" s="179" t="s">
        <v>983</v>
      </c>
      <c r="LL1" s="179" t="s">
        <v>356</v>
      </c>
      <c r="LM1" s="179" t="s">
        <v>985</v>
      </c>
      <c r="LN1" s="179" t="s">
        <v>357</v>
      </c>
      <c r="LO1" s="179" t="s">
        <v>987</v>
      </c>
      <c r="LP1" s="179" t="s">
        <v>342</v>
      </c>
      <c r="LQ1" s="179" t="s">
        <v>989</v>
      </c>
      <c r="LR1" s="179" t="s">
        <v>358</v>
      </c>
      <c r="LS1" s="179" t="s">
        <v>991</v>
      </c>
      <c r="LT1" s="179" t="s">
        <v>993</v>
      </c>
      <c r="LU1" s="179" t="s">
        <v>359</v>
      </c>
      <c r="LV1" s="188" t="s">
        <v>343</v>
      </c>
      <c r="LW1" s="179" t="s">
        <v>344</v>
      </c>
      <c r="LX1" s="179" t="s">
        <v>995</v>
      </c>
      <c r="LY1" s="179" t="s">
        <v>997</v>
      </c>
      <c r="LZ1" s="179" t="s">
        <v>998</v>
      </c>
      <c r="MA1" s="179" t="s">
        <v>1000</v>
      </c>
      <c r="MB1" s="179" t="s">
        <v>1001</v>
      </c>
      <c r="MC1" s="179" t="s">
        <v>1003</v>
      </c>
      <c r="MD1" s="179" t="s">
        <v>1005</v>
      </c>
      <c r="ME1" s="179" t="s">
        <v>1007</v>
      </c>
      <c r="MF1" s="179" t="s">
        <v>1009</v>
      </c>
      <c r="MG1" s="179" t="s">
        <v>345</v>
      </c>
      <c r="MH1" s="179" t="s">
        <v>1012</v>
      </c>
      <c r="MI1" s="179" t="s">
        <v>1013</v>
      </c>
      <c r="MJ1" s="179" t="s">
        <v>1015</v>
      </c>
      <c r="MK1" s="179" t="s">
        <v>346</v>
      </c>
      <c r="ML1" s="179" t="s">
        <v>1018</v>
      </c>
      <c r="MM1" s="179" t="s">
        <v>1019</v>
      </c>
      <c r="MN1" s="179" t="s">
        <v>1021</v>
      </c>
      <c r="MO1" s="179" t="s">
        <v>1023</v>
      </c>
      <c r="MP1" s="179" t="s">
        <v>347</v>
      </c>
      <c r="MQ1" s="179" t="s">
        <v>1026</v>
      </c>
      <c r="MR1" s="179" t="s">
        <v>1028</v>
      </c>
      <c r="MS1" s="179" t="s">
        <v>1030</v>
      </c>
      <c r="MT1" s="179" t="s">
        <v>1032</v>
      </c>
      <c r="MU1" s="179" t="s">
        <v>348</v>
      </c>
      <c r="MV1" s="179" t="s">
        <v>1035</v>
      </c>
      <c r="MW1" s="179" t="s">
        <v>1037</v>
      </c>
      <c r="MX1" s="179" t="s">
        <v>1039</v>
      </c>
      <c r="MY1" s="179" t="s">
        <v>1041</v>
      </c>
      <c r="MZ1" s="179" t="s">
        <v>1043</v>
      </c>
      <c r="NA1" s="179" t="s">
        <v>1045</v>
      </c>
      <c r="NB1" s="179" t="s">
        <v>1047</v>
      </c>
      <c r="NC1" s="179" t="s">
        <v>1049</v>
      </c>
      <c r="ND1" s="179" t="s">
        <v>1051</v>
      </c>
      <c r="NE1" s="179" t="s">
        <v>1053</v>
      </c>
      <c r="NF1" s="179" t="s">
        <v>1055</v>
      </c>
      <c r="NG1" s="179" t="s">
        <v>1056</v>
      </c>
      <c r="NH1" s="188" t="s">
        <v>349</v>
      </c>
      <c r="NI1" s="179" t="s">
        <v>350</v>
      </c>
      <c r="NJ1" s="179" t="s">
        <v>1058</v>
      </c>
      <c r="NK1" s="179" t="s">
        <v>1060</v>
      </c>
      <c r="NL1" s="179" t="s">
        <v>1062</v>
      </c>
      <c r="NM1" s="179" t="s">
        <v>1064</v>
      </c>
      <c r="NN1" s="188" t="s">
        <v>351</v>
      </c>
      <c r="NO1" s="179" t="s">
        <v>352</v>
      </c>
      <c r="NP1" s="179" t="s">
        <v>1065</v>
      </c>
      <c r="NQ1" s="179" t="s">
        <v>353</v>
      </c>
      <c r="NR1" s="179" t="s">
        <v>1067</v>
      </c>
      <c r="NS1" s="179" t="s">
        <v>1069</v>
      </c>
      <c r="NT1" s="179" t="s">
        <v>354</v>
      </c>
      <c r="NU1" s="179" t="s">
        <v>1071</v>
      </c>
      <c r="NV1" s="176" t="s">
        <v>360</v>
      </c>
      <c r="NW1" s="188" t="s">
        <v>361</v>
      </c>
      <c r="NX1" s="179" t="s">
        <v>362</v>
      </c>
      <c r="NY1" s="179" t="s">
        <v>1074</v>
      </c>
      <c r="NZ1" s="179" t="s">
        <v>1076</v>
      </c>
      <c r="OA1" s="179" t="s">
        <v>363</v>
      </c>
      <c r="OB1" s="179" t="s">
        <v>373</v>
      </c>
      <c r="OC1" s="179" t="s">
        <v>1078</v>
      </c>
      <c r="OD1" s="179" t="s">
        <v>1080</v>
      </c>
      <c r="OE1" s="179" t="s">
        <v>1082</v>
      </c>
      <c r="OF1" s="179" t="s">
        <v>1084</v>
      </c>
      <c r="OG1" s="179" t="s">
        <v>1086</v>
      </c>
      <c r="OH1" s="179" t="s">
        <v>1088</v>
      </c>
      <c r="OI1" s="179" t="s">
        <v>1090</v>
      </c>
      <c r="OJ1" s="179" t="s">
        <v>1092</v>
      </c>
      <c r="OK1" s="179" t="s">
        <v>1094</v>
      </c>
      <c r="OL1" s="179" t="s">
        <v>1096</v>
      </c>
      <c r="OM1" s="179" t="s">
        <v>1098</v>
      </c>
      <c r="ON1" s="179" t="s">
        <v>1100</v>
      </c>
      <c r="OO1" s="179" t="s">
        <v>1102</v>
      </c>
      <c r="OP1" s="179" t="s">
        <v>1104</v>
      </c>
      <c r="OQ1" s="179" t="s">
        <v>1106</v>
      </c>
      <c r="OR1" s="179" t="s">
        <v>1108</v>
      </c>
      <c r="OS1" s="179" t="s">
        <v>1110</v>
      </c>
      <c r="OT1" s="179" t="s">
        <v>1112</v>
      </c>
      <c r="OU1" s="179" t="s">
        <v>1114</v>
      </c>
      <c r="OV1" s="179" t="s">
        <v>1116</v>
      </c>
      <c r="OW1" s="179" t="s">
        <v>1118</v>
      </c>
      <c r="OX1" s="179" t="s">
        <v>1120</v>
      </c>
      <c r="OY1" s="179" t="s">
        <v>374</v>
      </c>
      <c r="OZ1" s="179" t="s">
        <v>1123</v>
      </c>
      <c r="PA1" s="179" t="s">
        <v>1125</v>
      </c>
      <c r="PB1" s="179" t="s">
        <v>1126</v>
      </c>
      <c r="PC1" s="179" t="s">
        <v>1128</v>
      </c>
      <c r="PD1" s="179" t="s">
        <v>1130</v>
      </c>
      <c r="PE1" s="179" t="s">
        <v>1132</v>
      </c>
      <c r="PF1" s="179" t="s">
        <v>1134</v>
      </c>
      <c r="PG1" s="179" t="s">
        <v>1136</v>
      </c>
      <c r="PH1" s="179" t="s">
        <v>1138</v>
      </c>
      <c r="PI1" s="179" t="s">
        <v>1140</v>
      </c>
      <c r="PJ1" s="179" t="s">
        <v>1142</v>
      </c>
      <c r="PK1" s="179" t="s">
        <v>1144</v>
      </c>
      <c r="PL1" s="179" t="s">
        <v>1146</v>
      </c>
      <c r="PM1" s="179" t="s">
        <v>1148</v>
      </c>
      <c r="PN1" s="179" t="s">
        <v>1150</v>
      </c>
      <c r="PO1" s="179" t="s">
        <v>1152</v>
      </c>
      <c r="PP1" s="179" t="s">
        <v>1154</v>
      </c>
      <c r="PQ1" s="179" t="s">
        <v>1156</v>
      </c>
      <c r="PR1" s="179" t="s">
        <v>1158</v>
      </c>
      <c r="PS1" s="179" t="s">
        <v>1160</v>
      </c>
      <c r="PT1" s="179" t="s">
        <v>1162</v>
      </c>
      <c r="PU1" s="179" t="s">
        <v>1164</v>
      </c>
      <c r="PV1" s="179" t="s">
        <v>1166</v>
      </c>
      <c r="PW1" s="179" t="s">
        <v>1168</v>
      </c>
      <c r="PX1" s="179" t="s">
        <v>1170</v>
      </c>
      <c r="PY1" s="179" t="s">
        <v>1172</v>
      </c>
      <c r="PZ1" s="179" t="s">
        <v>364</v>
      </c>
      <c r="QA1" s="179" t="s">
        <v>1174</v>
      </c>
      <c r="QB1" s="179" t="s">
        <v>1176</v>
      </c>
      <c r="QC1" s="179" t="s">
        <v>1178</v>
      </c>
      <c r="QD1" s="179" t="s">
        <v>1180</v>
      </c>
      <c r="QE1" s="179" t="s">
        <v>1182</v>
      </c>
      <c r="QF1" s="188" t="s">
        <v>365</v>
      </c>
      <c r="QG1" s="179" t="s">
        <v>366</v>
      </c>
      <c r="QH1" s="179" t="s">
        <v>1184</v>
      </c>
      <c r="QI1" s="179" t="s">
        <v>1186</v>
      </c>
      <c r="QJ1" s="179" t="s">
        <v>1188</v>
      </c>
      <c r="QK1" s="179" t="s">
        <v>1190</v>
      </c>
      <c r="QL1" s="179" t="s">
        <v>1192</v>
      </c>
      <c r="QM1" s="179" t="s">
        <v>1194</v>
      </c>
      <c r="QN1" s="188" t="s">
        <v>367</v>
      </c>
      <c r="QO1" s="179" t="s">
        <v>1196</v>
      </c>
      <c r="QP1" s="179" t="s">
        <v>368</v>
      </c>
      <c r="QQ1" s="179" t="s">
        <v>375</v>
      </c>
      <c r="QR1" s="179" t="s">
        <v>1198</v>
      </c>
      <c r="QS1" s="179" t="s">
        <v>1200</v>
      </c>
      <c r="QT1" s="179" t="s">
        <v>1202</v>
      </c>
      <c r="QU1" s="179" t="s">
        <v>1204</v>
      </c>
      <c r="QV1" s="179" t="s">
        <v>1206</v>
      </c>
      <c r="QW1" s="179" t="s">
        <v>1208</v>
      </c>
      <c r="QX1" s="179" t="s">
        <v>1210</v>
      </c>
      <c r="QY1" s="179" t="s">
        <v>1212</v>
      </c>
      <c r="QZ1" s="179" t="s">
        <v>1214</v>
      </c>
      <c r="RA1" s="179" t="s">
        <v>1216</v>
      </c>
      <c r="RB1" s="179" t="s">
        <v>1218</v>
      </c>
      <c r="RC1" s="179" t="s">
        <v>1220</v>
      </c>
      <c r="RD1" s="179" t="s">
        <v>1222</v>
      </c>
      <c r="RE1" s="179" t="s">
        <v>1224</v>
      </c>
      <c r="RF1" s="188" t="s">
        <v>369</v>
      </c>
      <c r="RG1" s="179" t="s">
        <v>370</v>
      </c>
      <c r="RH1" s="179" t="s">
        <v>1226</v>
      </c>
      <c r="RI1" s="179" t="s">
        <v>1228</v>
      </c>
      <c r="RJ1" s="188" t="s">
        <v>371</v>
      </c>
      <c r="RK1" s="179" t="s">
        <v>372</v>
      </c>
      <c r="RL1" s="179" t="s">
        <v>1230</v>
      </c>
      <c r="RM1" s="179" t="s">
        <v>1231</v>
      </c>
      <c r="RN1" s="179" t="s">
        <v>1232</v>
      </c>
      <c r="RO1" s="179" t="s">
        <v>1233</v>
      </c>
      <c r="RP1" s="179" t="s">
        <v>1235</v>
      </c>
      <c r="RQ1" s="179" t="s">
        <v>1236</v>
      </c>
      <c r="RR1" s="179" t="s">
        <v>1238</v>
      </c>
      <c r="RS1" s="179" t="s">
        <v>1239</v>
      </c>
      <c r="RT1" s="176" t="s">
        <v>376</v>
      </c>
      <c r="RU1" s="188" t="s">
        <v>377</v>
      </c>
      <c r="RV1" s="179" t="s">
        <v>378</v>
      </c>
      <c r="RW1" s="179" t="s">
        <v>1241</v>
      </c>
      <c r="RX1" s="179" t="s">
        <v>1243</v>
      </c>
      <c r="RY1" s="179" t="s">
        <v>379</v>
      </c>
      <c r="RZ1" s="179" t="s">
        <v>1245</v>
      </c>
      <c r="SA1" s="179" t="s">
        <v>1247</v>
      </c>
      <c r="SB1" s="179" t="s">
        <v>1249</v>
      </c>
      <c r="SC1" s="179" t="s">
        <v>1251</v>
      </c>
      <c r="SD1" s="188" t="s">
        <v>380</v>
      </c>
      <c r="SE1" s="179" t="s">
        <v>381</v>
      </c>
      <c r="SF1" s="179" t="s">
        <v>1253</v>
      </c>
      <c r="SG1" s="179" t="s">
        <v>1255</v>
      </c>
      <c r="SH1" s="179" t="s">
        <v>1257</v>
      </c>
      <c r="SI1" s="179" t="s">
        <v>1259</v>
      </c>
      <c r="SJ1" s="179" t="s">
        <v>1261</v>
      </c>
      <c r="SK1" s="179" t="s">
        <v>1263</v>
      </c>
      <c r="SL1" s="179" t="s">
        <v>1265</v>
      </c>
      <c r="SM1" s="179" t="s">
        <v>1267</v>
      </c>
      <c r="SN1" s="179" t="s">
        <v>1269</v>
      </c>
      <c r="SO1" s="179" t="s">
        <v>1271</v>
      </c>
      <c r="SP1" s="179" t="s">
        <v>1273</v>
      </c>
      <c r="SQ1" s="179" t="s">
        <v>1275</v>
      </c>
      <c r="SR1" s="179" t="s">
        <v>1277</v>
      </c>
      <c r="SS1" s="179" t="s">
        <v>1279</v>
      </c>
      <c r="ST1" s="179" t="s">
        <v>1281</v>
      </c>
      <c r="SU1" s="176" t="s">
        <v>382</v>
      </c>
      <c r="SV1" s="188" t="s">
        <v>383</v>
      </c>
      <c r="SW1" s="179" t="s">
        <v>384</v>
      </c>
      <c r="SX1" s="179" t="s">
        <v>1283</v>
      </c>
      <c r="SY1" s="179" t="s">
        <v>1285</v>
      </c>
      <c r="SZ1" s="179" t="s">
        <v>1287</v>
      </c>
      <c r="TA1" s="179" t="s">
        <v>1289</v>
      </c>
      <c r="TB1" s="179" t="s">
        <v>1291</v>
      </c>
      <c r="TC1" s="179" t="s">
        <v>385</v>
      </c>
      <c r="TD1" s="179" t="s">
        <v>1293</v>
      </c>
      <c r="TE1" s="179" t="s">
        <v>1295</v>
      </c>
      <c r="TF1" s="179" t="s">
        <v>1297</v>
      </c>
      <c r="TG1" s="179" t="s">
        <v>1299</v>
      </c>
      <c r="TH1" s="179" t="s">
        <v>1301</v>
      </c>
      <c r="TI1" s="179" t="s">
        <v>1303</v>
      </c>
      <c r="TJ1" s="188" t="s">
        <v>386</v>
      </c>
      <c r="TK1" s="179" t="s">
        <v>387</v>
      </c>
      <c r="TL1" s="179" t="s">
        <v>388</v>
      </c>
      <c r="TM1" s="179" t="s">
        <v>1305</v>
      </c>
      <c r="TN1" s="179" t="s">
        <v>1307</v>
      </c>
      <c r="TO1" s="179" t="s">
        <v>1308</v>
      </c>
      <c r="TP1" s="179" t="s">
        <v>1310</v>
      </c>
      <c r="TQ1" s="179" t="s">
        <v>1312</v>
      </c>
      <c r="TR1" s="179" t="s">
        <v>1314</v>
      </c>
      <c r="TS1" s="179" t="s">
        <v>1316</v>
      </c>
      <c r="TT1" s="179" t="s">
        <v>1318</v>
      </c>
      <c r="TU1" s="179" t="s">
        <v>1320</v>
      </c>
      <c r="TV1" s="179" t="s">
        <v>1322</v>
      </c>
      <c r="TW1" s="179" t="s">
        <v>1324</v>
      </c>
      <c r="TX1" s="179" t="s">
        <v>1326</v>
      </c>
      <c r="TY1" s="179" t="s">
        <v>1328</v>
      </c>
      <c r="TZ1" s="179" t="s">
        <v>1330</v>
      </c>
      <c r="UA1" s="179" t="s">
        <v>1332</v>
      </c>
      <c r="UB1" s="179" t="s">
        <v>1334</v>
      </c>
      <c r="UC1" s="176" t="s">
        <v>1336</v>
      </c>
      <c r="UD1" s="179" t="s">
        <v>1338</v>
      </c>
      <c r="UE1" s="179" t="s">
        <v>1340</v>
      </c>
      <c r="UF1" s="179" t="s">
        <v>1342</v>
      </c>
      <c r="UG1" s="179" t="s">
        <v>1344</v>
      </c>
      <c r="UH1" s="179" t="s">
        <v>1346</v>
      </c>
      <c r="UI1" s="182"/>
    </row>
    <row r="2" spans="1:555" s="119" customFormat="1" ht="14.45" hidden="1" x14ac:dyDescent="0.3">
      <c r="A2" s="122" t="s">
        <v>1376</v>
      </c>
      <c r="B2" s="122" t="s">
        <v>1378</v>
      </c>
      <c r="C2" s="122" t="s">
        <v>482</v>
      </c>
      <c r="D2" s="122" t="s">
        <v>1377</v>
      </c>
      <c r="E2" s="122" t="s">
        <v>1379</v>
      </c>
      <c r="F2" s="122" t="s">
        <v>483</v>
      </c>
      <c r="G2" s="122" t="s">
        <v>1380</v>
      </c>
      <c r="H2" s="122" t="s">
        <v>1381</v>
      </c>
      <c r="I2" s="122" t="s">
        <v>1382</v>
      </c>
      <c r="J2" s="122" t="s">
        <v>1468</v>
      </c>
      <c r="K2" s="122" t="s">
        <v>1383</v>
      </c>
      <c r="L2" s="122" t="s">
        <v>1384</v>
      </c>
      <c r="M2" s="122" t="s">
        <v>1385</v>
      </c>
      <c r="N2" s="122" t="s">
        <v>1386</v>
      </c>
      <c r="O2" s="122" t="s">
        <v>1387</v>
      </c>
      <c r="S2" s="119" t="s">
        <v>137</v>
      </c>
      <c r="T2" s="119" t="s">
        <v>1467</v>
      </c>
      <c r="U2" s="119" t="s">
        <v>404</v>
      </c>
      <c r="V2" s="119" t="s">
        <v>422</v>
      </c>
      <c r="W2" s="119" t="s">
        <v>405</v>
      </c>
      <c r="X2" s="119" t="s">
        <v>406</v>
      </c>
      <c r="Y2" s="119" t="s">
        <v>407</v>
      </c>
      <c r="Z2" s="119" t="s">
        <v>408</v>
      </c>
      <c r="AA2" s="119" t="s">
        <v>409</v>
      </c>
      <c r="AB2" s="119" t="s">
        <v>410</v>
      </c>
      <c r="AC2" s="119" t="s">
        <v>411</v>
      </c>
      <c r="AD2" s="119" t="s">
        <v>412</v>
      </c>
      <c r="AE2" s="119" t="s">
        <v>413</v>
      </c>
      <c r="AF2" s="119" t="s">
        <v>414</v>
      </c>
      <c r="AH2" s="215" t="s">
        <v>431</v>
      </c>
      <c r="AI2" s="215" t="s">
        <v>432</v>
      </c>
      <c r="AJ2" s="215" t="s">
        <v>433</v>
      </c>
      <c r="AK2" s="215" t="s">
        <v>434</v>
      </c>
      <c r="AL2" s="215" t="s">
        <v>435</v>
      </c>
      <c r="AM2" s="215" t="s">
        <v>438</v>
      </c>
      <c r="AN2" s="215" t="s">
        <v>436</v>
      </c>
      <c r="AO2" s="215" t="s">
        <v>437</v>
      </c>
      <c r="AP2" s="215" t="s">
        <v>439</v>
      </c>
      <c r="AQ2" s="215" t="s">
        <v>440</v>
      </c>
      <c r="AR2" s="215" t="s">
        <v>441</v>
      </c>
      <c r="AS2" s="215" t="s">
        <v>442</v>
      </c>
      <c r="AT2" s="215" t="s">
        <v>443</v>
      </c>
      <c r="AU2" s="215" t="s">
        <v>444</v>
      </c>
      <c r="AV2" s="215" t="s">
        <v>445</v>
      </c>
      <c r="AW2" s="215" t="s">
        <v>446</v>
      </c>
      <c r="AX2" s="215" t="s">
        <v>447</v>
      </c>
      <c r="AY2" s="215" t="s">
        <v>448</v>
      </c>
      <c r="AZ2" s="215" t="s">
        <v>449</v>
      </c>
      <c r="BA2" s="215" t="s">
        <v>450</v>
      </c>
      <c r="BB2" s="215" t="s">
        <v>451</v>
      </c>
      <c r="BC2" s="215" t="s">
        <v>452</v>
      </c>
      <c r="BD2" s="215" t="s">
        <v>453</v>
      </c>
      <c r="BE2" s="215" t="s">
        <v>454</v>
      </c>
      <c r="BF2" s="215" t="s">
        <v>455</v>
      </c>
      <c r="BG2" s="215" t="s">
        <v>456</v>
      </c>
      <c r="BH2" s="215" t="s">
        <v>457</v>
      </c>
      <c r="BI2" s="215" t="s">
        <v>458</v>
      </c>
      <c r="BJ2" s="215" t="s">
        <v>459</v>
      </c>
      <c r="BK2" s="215" t="s">
        <v>460</v>
      </c>
      <c r="BL2" s="215" t="s">
        <v>461</v>
      </c>
      <c r="BM2" s="215" t="s">
        <v>462</v>
      </c>
      <c r="BN2" s="215" t="s">
        <v>463</v>
      </c>
      <c r="BO2" s="215" t="s">
        <v>464</v>
      </c>
      <c r="BP2" s="215" t="s">
        <v>465</v>
      </c>
      <c r="BQ2" s="215" t="s">
        <v>466</v>
      </c>
      <c r="BR2" s="215" t="s">
        <v>467</v>
      </c>
      <c r="BS2" s="215" t="s">
        <v>468</v>
      </c>
      <c r="BT2" s="215" t="s">
        <v>469</v>
      </c>
      <c r="BU2" s="215" t="s">
        <v>470</v>
      </c>
    </row>
    <row r="3" spans="1:555" s="119" customFormat="1" ht="14.45" hidden="1" x14ac:dyDescent="0.3">
      <c r="A3" s="150"/>
      <c r="B3" s="150"/>
      <c r="C3" s="150"/>
      <c r="D3" s="150"/>
      <c r="E3" s="150"/>
      <c r="F3" s="150"/>
      <c r="G3" s="152"/>
      <c r="H3" s="152"/>
      <c r="I3" s="152"/>
      <c r="J3" s="152"/>
      <c r="K3" s="152"/>
      <c r="AH3" s="216">
        <v>2500</v>
      </c>
      <c r="AI3" s="216">
        <v>1900</v>
      </c>
      <c r="AJ3" s="216">
        <v>1650</v>
      </c>
      <c r="AK3" s="216">
        <v>1580</v>
      </c>
      <c r="AL3" s="216">
        <v>2250</v>
      </c>
      <c r="AM3" s="216">
        <v>1650</v>
      </c>
      <c r="AN3" s="216">
        <v>1400</v>
      </c>
      <c r="AO3" s="217">
        <v>1340</v>
      </c>
      <c r="AP3" s="217">
        <v>2000</v>
      </c>
      <c r="AQ3" s="217">
        <v>1400</v>
      </c>
      <c r="AR3" s="217">
        <v>1150</v>
      </c>
      <c r="AS3" s="217">
        <v>1100</v>
      </c>
      <c r="AT3" s="217">
        <v>1750</v>
      </c>
      <c r="AU3" s="217">
        <v>1150</v>
      </c>
      <c r="AV3" s="217">
        <v>900</v>
      </c>
      <c r="AW3" s="217">
        <v>860</v>
      </c>
      <c r="AX3" s="217">
        <v>1200</v>
      </c>
      <c r="AY3" s="119">
        <v>900</v>
      </c>
      <c r="AZ3" s="119">
        <v>650</v>
      </c>
      <c r="BA3" s="119">
        <v>620</v>
      </c>
      <c r="BB3" s="216">
        <v>5355</v>
      </c>
      <c r="BC3" s="216">
        <v>4935</v>
      </c>
      <c r="BD3" s="216">
        <v>6300</v>
      </c>
      <c r="BE3" s="216">
        <v>5880</v>
      </c>
      <c r="BF3" s="216">
        <v>4725</v>
      </c>
      <c r="BG3" s="216">
        <v>4305</v>
      </c>
      <c r="BH3" s="216">
        <v>5670</v>
      </c>
      <c r="BI3" s="217">
        <v>5250</v>
      </c>
      <c r="BJ3" s="217">
        <v>4095</v>
      </c>
      <c r="BK3" s="217">
        <v>3780</v>
      </c>
      <c r="BL3" s="217">
        <v>5040</v>
      </c>
      <c r="BM3" s="217">
        <v>4620</v>
      </c>
      <c r="BN3" s="217">
        <v>3465</v>
      </c>
      <c r="BO3" s="217">
        <v>3150</v>
      </c>
      <c r="BP3" s="217">
        <v>4410</v>
      </c>
      <c r="BQ3" s="217">
        <v>4095</v>
      </c>
      <c r="BR3" s="217">
        <v>3045</v>
      </c>
      <c r="BS3" s="119">
        <v>2835</v>
      </c>
      <c r="BT3" s="119">
        <v>3885</v>
      </c>
      <c r="BU3" s="119">
        <v>3570</v>
      </c>
    </row>
    <row r="5" spans="1:555" ht="60" customHeight="1" x14ac:dyDescent="0.3">
      <c r="C5" s="193" t="s">
        <v>258</v>
      </c>
      <c r="D5" s="166">
        <f>SUMIF(C:C,$C$10,D:D)</f>
        <v>612123</v>
      </c>
    </row>
    <row r="6" spans="1:555" ht="14.45" x14ac:dyDescent="0.3">
      <c r="C6" s="70"/>
      <c r="D6" s="70"/>
      <c r="E6" s="70"/>
      <c r="F6" s="70"/>
      <c r="G6" s="70"/>
      <c r="H6" s="75"/>
      <c r="I6" s="70"/>
      <c r="J6" s="70"/>
    </row>
    <row r="7" spans="1:555" ht="14.45" x14ac:dyDescent="0.3">
      <c r="C7" s="70" t="s">
        <v>41</v>
      </c>
      <c r="D7" s="70"/>
      <c r="E7" s="70"/>
      <c r="F7" s="70"/>
      <c r="G7" s="70"/>
      <c r="H7" s="75"/>
      <c r="I7" s="70"/>
      <c r="J7" s="70"/>
    </row>
    <row r="8" spans="1:555" x14ac:dyDescent="0.25">
      <c r="C8" s="70" t="s">
        <v>42</v>
      </c>
      <c r="D8" s="70"/>
      <c r="E8" s="70"/>
      <c r="F8" s="70"/>
      <c r="G8" s="70"/>
      <c r="H8" s="75"/>
      <c r="I8" s="70"/>
      <c r="J8" s="70"/>
    </row>
    <row r="9" spans="1:555" ht="15.75" thickBot="1" x14ac:dyDescent="0.3">
      <c r="B9" s="90"/>
      <c r="C9" s="175"/>
      <c r="D9" s="175"/>
      <c r="E9" s="175"/>
      <c r="F9" s="175"/>
      <c r="G9" s="175"/>
      <c r="H9" s="75"/>
      <c r="I9" s="175"/>
      <c r="J9" s="175"/>
      <c r="K9" s="109"/>
    </row>
    <row r="10" spans="1:555" ht="15.75" thickBot="1" x14ac:dyDescent="0.3">
      <c r="B10" s="90"/>
      <c r="C10" s="29" t="s">
        <v>43</v>
      </c>
      <c r="D10" s="30">
        <f>SUM(G17:G19)</f>
        <v>1500</v>
      </c>
      <c r="E10" s="571"/>
      <c r="F10" s="90"/>
      <c r="G10" s="90"/>
      <c r="H10" s="72"/>
      <c r="I10" s="72"/>
      <c r="J10" s="72"/>
      <c r="K10" s="109"/>
    </row>
    <row r="11" spans="1:555" x14ac:dyDescent="0.25">
      <c r="B11" s="90"/>
      <c r="C11" s="70"/>
      <c r="D11" s="31"/>
      <c r="E11" s="90"/>
      <c r="F11" s="90"/>
      <c r="G11" s="90"/>
      <c r="H11" s="72"/>
      <c r="I11" s="72"/>
      <c r="J11" s="72"/>
      <c r="K11" s="109"/>
    </row>
    <row r="12" spans="1:555" x14ac:dyDescent="0.25">
      <c r="B12" s="90"/>
      <c r="C12" s="70"/>
      <c r="D12" s="31"/>
      <c r="E12" s="90"/>
      <c r="F12" s="90"/>
      <c r="G12" s="90"/>
      <c r="H12" s="72"/>
      <c r="I12" s="72"/>
      <c r="J12" s="72"/>
      <c r="K12" s="109"/>
      <c r="N12" s="150"/>
    </row>
    <row r="13" spans="1:555" ht="15.75" x14ac:dyDescent="0.25">
      <c r="B13" s="90"/>
      <c r="C13" s="201" t="s">
        <v>401</v>
      </c>
      <c r="D13" s="359" t="s">
        <v>402</v>
      </c>
      <c r="E13" s="90"/>
      <c r="F13" s="90"/>
      <c r="G13" s="90"/>
      <c r="H13" s="72"/>
      <c r="I13" s="72"/>
      <c r="J13" s="72"/>
      <c r="K13" s="109"/>
      <c r="N13" s="150"/>
    </row>
    <row r="14" spans="1:555" ht="18.75" x14ac:dyDescent="0.25">
      <c r="B14" s="90"/>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E.S.'!$E:$F,2,FALSE),IFERROR(VLOOKUP(D13,[1]Posgrado!$E:$F,2,FALSE),IFERROR(VLOOKUP(D13,'Cultura de Innovación Insti...'!$E:$F,2,FALSE),VLOOKUP(D13,'Lo Esencial de la Reforma Univ.'!$E:$F,2,0)))))))))))))))</f>
        <v xml:space="preserve">Socializar los cambios del plan de estudios  reformado a nivel interno para producir los ajustes pertinentes e incorporarlos en la versión preliminar     </v>
      </c>
      <c r="D14" s="31"/>
      <c r="E14" s="90"/>
      <c r="F14" s="90"/>
      <c r="G14" s="90"/>
      <c r="H14" s="72"/>
      <c r="I14" s="72"/>
      <c r="J14" s="72"/>
      <c r="K14" s="109"/>
      <c r="N14" s="150"/>
    </row>
    <row r="15" spans="1:555" ht="15.75" thickBot="1" x14ac:dyDescent="0.3">
      <c r="B15" s="90"/>
      <c r="C15" s="70"/>
      <c r="D15" s="31"/>
      <c r="E15" s="90"/>
      <c r="F15" s="90"/>
      <c r="G15" s="90"/>
      <c r="H15" s="72"/>
      <c r="I15" s="72"/>
      <c r="J15" s="72"/>
      <c r="K15" s="109"/>
      <c r="N15" s="150"/>
    </row>
    <row r="16" spans="1:555" ht="32.25" customHeight="1" thickBot="1" x14ac:dyDescent="0.3">
      <c r="B16" s="90"/>
      <c r="C16" s="123" t="s">
        <v>44</v>
      </c>
      <c r="D16" s="135" t="s">
        <v>45</v>
      </c>
      <c r="E16" s="125" t="s">
        <v>55</v>
      </c>
      <c r="F16" s="125" t="s">
        <v>57</v>
      </c>
      <c r="G16" s="124" t="s">
        <v>27</v>
      </c>
      <c r="H16" s="130" t="s">
        <v>139</v>
      </c>
      <c r="I16" s="125" t="s">
        <v>46</v>
      </c>
      <c r="J16" s="125" t="s">
        <v>140</v>
      </c>
      <c r="K16" s="125" t="s">
        <v>420</v>
      </c>
      <c r="L16" s="125" t="s">
        <v>421</v>
      </c>
      <c r="N16" s="150"/>
    </row>
    <row r="17" spans="2:14" x14ac:dyDescent="0.25">
      <c r="B17" s="90"/>
      <c r="C17" s="566" t="s">
        <v>47</v>
      </c>
      <c r="D17" s="712"/>
      <c r="E17" s="310"/>
      <c r="F17" s="112">
        <v>30000</v>
      </c>
      <c r="G17" s="311">
        <f t="shared" ref="G17:G19" si="0">E17*F17</f>
        <v>0</v>
      </c>
      <c r="H17" s="312" t="s">
        <v>137</v>
      </c>
      <c r="I17" s="113" t="s">
        <v>711</v>
      </c>
      <c r="J17" s="113" t="str">
        <f>VLOOKUP(I17,Presupuesto!$B$11:$C$566,2,0)</f>
        <v>SERVICIOS DE CAPACITACION.</v>
      </c>
      <c r="K17" s="313" t="s">
        <v>1376</v>
      </c>
      <c r="L17" s="113" t="s">
        <v>404</v>
      </c>
      <c r="N17" s="150"/>
    </row>
    <row r="18" spans="2:14" x14ac:dyDescent="0.25">
      <c r="B18" s="90"/>
      <c r="C18" s="169" t="s">
        <v>48</v>
      </c>
      <c r="D18" s="712"/>
      <c r="E18" s="198">
        <v>25</v>
      </c>
      <c r="F18" s="97">
        <v>10</v>
      </c>
      <c r="G18" s="94">
        <f t="shared" si="0"/>
        <v>250</v>
      </c>
      <c r="H18" s="158" t="s">
        <v>137</v>
      </c>
      <c r="I18" s="95" t="s">
        <v>729</v>
      </c>
      <c r="J18" s="95" t="str">
        <f>VLOOKUP(I18,Presupuesto!$B$11:$C$566,2,0)</f>
        <v>SERVICIOS DE IMPRENTA PUBLIC.Y REPRODUCCION</v>
      </c>
      <c r="K18" s="95" t="str">
        <f t="shared" ref="K18:K19" si="1">$K$17</f>
        <v>Desarrollo e Innovación Curricular</v>
      </c>
      <c r="L18" s="95" t="s">
        <v>422</v>
      </c>
      <c r="N18" s="150"/>
    </row>
    <row r="19" spans="2:14" x14ac:dyDescent="0.25">
      <c r="B19" s="90"/>
      <c r="C19" s="169" t="s">
        <v>49</v>
      </c>
      <c r="D19" s="712"/>
      <c r="E19" s="198">
        <v>25</v>
      </c>
      <c r="F19" s="97">
        <v>50</v>
      </c>
      <c r="G19" s="94">
        <f t="shared" si="0"/>
        <v>1250</v>
      </c>
      <c r="H19" s="158" t="s">
        <v>137</v>
      </c>
      <c r="I19" s="95" t="s">
        <v>804</v>
      </c>
      <c r="J19" s="95" t="str">
        <f>VLOOKUP(I19,Presupuesto!$B$11:$C$566,2,0)</f>
        <v>ALIMENTOS B EBIDAS PARA PERSONAS</v>
      </c>
      <c r="K19" s="95" t="str">
        <f t="shared" si="1"/>
        <v>Desarrollo e Innovación Curricular</v>
      </c>
      <c r="L19" s="95" t="s">
        <v>422</v>
      </c>
      <c r="N19" s="150"/>
    </row>
    <row r="20" spans="2:14" x14ac:dyDescent="0.25">
      <c r="B20" s="90"/>
      <c r="C20" s="90"/>
      <c r="E20" s="109"/>
      <c r="F20" s="109"/>
      <c r="G20" s="109"/>
      <c r="H20" s="172"/>
      <c r="I20" s="109"/>
      <c r="J20" s="109"/>
      <c r="K20" s="109"/>
    </row>
    <row r="23" spans="2:14" x14ac:dyDescent="0.25">
      <c r="C23" s="70" t="s">
        <v>41</v>
      </c>
      <c r="D23" s="70"/>
      <c r="E23" s="70"/>
      <c r="F23" s="70"/>
      <c r="G23" s="70"/>
      <c r="H23" s="75"/>
      <c r="I23" s="70"/>
      <c r="J23" s="70"/>
    </row>
    <row r="24" spans="2:14" x14ac:dyDescent="0.25">
      <c r="C24" s="70" t="s">
        <v>42</v>
      </c>
      <c r="D24" s="70"/>
      <c r="E24" s="70"/>
      <c r="F24" s="70"/>
      <c r="G24" s="70"/>
      <c r="H24" s="75"/>
      <c r="I24" s="70"/>
      <c r="J24" s="70"/>
    </row>
    <row r="25" spans="2:14" ht="15.75" thickBot="1" x14ac:dyDescent="0.3">
      <c r="C25" s="175"/>
      <c r="D25" s="175"/>
      <c r="E25" s="175"/>
      <c r="F25" s="175"/>
      <c r="G25" s="175"/>
      <c r="H25" s="75"/>
      <c r="I25" s="175"/>
      <c r="J25" s="175"/>
      <c r="K25" s="109"/>
    </row>
    <row r="26" spans="2:14" ht="15.75" thickBot="1" x14ac:dyDescent="0.3">
      <c r="C26" s="29" t="s">
        <v>43</v>
      </c>
      <c r="D26" s="30">
        <f>SUM(G33:G42)</f>
        <v>8400</v>
      </c>
      <c r="E26" s="571"/>
      <c r="F26" s="90"/>
      <c r="G26" s="90"/>
      <c r="H26" s="72"/>
      <c r="I26" s="72"/>
      <c r="J26" s="72"/>
      <c r="K26" s="109"/>
    </row>
    <row r="27" spans="2:14" x14ac:dyDescent="0.25">
      <c r="C27" s="70"/>
      <c r="D27" s="31"/>
      <c r="E27" s="90"/>
      <c r="F27" s="90"/>
      <c r="G27" s="90"/>
      <c r="H27" s="72"/>
      <c r="I27" s="72"/>
      <c r="J27" s="72"/>
      <c r="K27" s="109"/>
    </row>
    <row r="28" spans="2:14" x14ac:dyDescent="0.25">
      <c r="C28" s="70"/>
      <c r="D28" s="31"/>
      <c r="E28" s="90"/>
      <c r="F28" s="90"/>
      <c r="G28" s="90"/>
      <c r="H28" s="72"/>
      <c r="I28" s="72"/>
      <c r="J28" s="72"/>
      <c r="K28" s="109"/>
    </row>
    <row r="29" spans="2:14" ht="15.75" x14ac:dyDescent="0.25">
      <c r="C29" s="201" t="s">
        <v>401</v>
      </c>
      <c r="D29" s="359" t="s">
        <v>2221</v>
      </c>
      <c r="E29" s="90"/>
      <c r="F29" s="90"/>
      <c r="G29" s="90"/>
      <c r="H29" s="72"/>
      <c r="I29" s="72"/>
      <c r="J29" s="72"/>
      <c r="K29" s="109"/>
    </row>
    <row r="30" spans="2:14" ht="18.75" x14ac:dyDescent="0.25">
      <c r="C30" s="210" t="str">
        <f>IFERROR(VLOOKUP(D29,'Desarrollo e Innov. Curricular'!$E:$F,2,FALSE),IFERROR(VLOOKUP(D29,'Investigación Científica'!$E:$F,2,FALSE),IFERROR(VLOOKUP(D29,'Vinculación Univ. Sociedad'!$E:$F,2,FALSE),IFERROR(VLOOKUP(D29,'Docencia y Profesorado Universi'!$E:$F,2,FALSE),IFERROR(VLOOKUP(D29,'Estudiantes y Graduados'!$E:$F,2,FALSE),IFERROR(VLOOKUP(D29,'Gestion Administrativa'!$E:$F,2,FALSE),IFERROR(VLOOKUP(D29,'Gestión Académica'!$E:$F,2,FALSE),IFERROR(VLOOKUP(D29,'Aseguramiento de la Calidad'!$E:$F,2,FALSE),IFERROR(VLOOKUP(D29,'Gestión del Conocimiento'!$E:$F,2,FALSE),IFERROR(VLOOKUP(D29,'Gobernabilidad y Procesos...'!$E:$F,2,FALSE),IFERROR(VLOOKUP(D29,'Gestión del Talento Humano'!$E:$F,2,FALSE),IFERROR(VLOOKUP(D29,'Internacionalización de la E.S.'!$E:$F,2,FALSE),IFERROR(VLOOKUP(D29,[1]Posgrado!$E:$F,2,FALSE),IFERROR(VLOOKUP(D29,'Cultura de Innovación Insti...'!$E:$F,2,FALSE),VLOOKUP(D29,'Lo Esencial de la Reforma Univ.'!$E:$F,2,0)))))))))))))))</f>
        <v>Lanzamiento e inicio del Técnico Universitario en Promoción y Defensa de los Derechos Humanos</v>
      </c>
      <c r="D30" s="31"/>
      <c r="E30" s="90"/>
      <c r="F30" s="90"/>
      <c r="G30" s="90"/>
      <c r="H30" s="72"/>
      <c r="I30" s="72"/>
      <c r="J30" s="72"/>
      <c r="K30" s="109"/>
    </row>
    <row r="31" spans="2:14" ht="15.75" thickBot="1" x14ac:dyDescent="0.3">
      <c r="C31" s="70"/>
      <c r="D31" s="31"/>
      <c r="E31" s="90"/>
      <c r="F31" s="90"/>
      <c r="G31" s="90"/>
      <c r="H31" s="72"/>
      <c r="I31" s="72"/>
      <c r="J31" s="72"/>
      <c r="K31" s="109"/>
    </row>
    <row r="32" spans="2:14" ht="30.75" thickBot="1" x14ac:dyDescent="0.3">
      <c r="C32" s="123" t="s">
        <v>44</v>
      </c>
      <c r="D32" s="126" t="s">
        <v>45</v>
      </c>
      <c r="E32" s="125" t="s">
        <v>55</v>
      </c>
      <c r="F32" s="125" t="s">
        <v>57</v>
      </c>
      <c r="G32" s="124" t="s">
        <v>27</v>
      </c>
      <c r="H32" s="130" t="s">
        <v>139</v>
      </c>
      <c r="I32" s="125" t="s">
        <v>46</v>
      </c>
      <c r="J32" s="125" t="s">
        <v>140</v>
      </c>
      <c r="K32" s="125" t="s">
        <v>420</v>
      </c>
      <c r="L32" s="125" t="s">
        <v>421</v>
      </c>
    </row>
    <row r="33" spans="3:12" x14ac:dyDescent="0.25">
      <c r="C33" s="309" t="s">
        <v>47</v>
      </c>
      <c r="D33" s="710"/>
      <c r="E33" s="310"/>
      <c r="F33" s="112">
        <v>30000</v>
      </c>
      <c r="G33" s="311">
        <f t="shared" ref="G33:G41" si="2">E33*F33</f>
        <v>0</v>
      </c>
      <c r="H33" s="312" t="s">
        <v>1467</v>
      </c>
      <c r="I33" s="113" t="s">
        <v>711</v>
      </c>
      <c r="J33" s="113" t="str">
        <f>VLOOKUP(I33,Presupuesto!$B$11:$C$566,2,0)</f>
        <v>SERVICIOS DE CAPACITACION.</v>
      </c>
      <c r="K33" s="313" t="s">
        <v>1376</v>
      </c>
      <c r="L33" s="113" t="s">
        <v>408</v>
      </c>
    </row>
    <row r="34" spans="3:12" x14ac:dyDescent="0.25">
      <c r="C34" s="96" t="s">
        <v>48</v>
      </c>
      <c r="D34" s="711"/>
      <c r="E34" s="198">
        <v>100</v>
      </c>
      <c r="F34" s="97">
        <v>20</v>
      </c>
      <c r="G34" s="94">
        <f t="shared" si="2"/>
        <v>2000</v>
      </c>
      <c r="H34" s="158" t="s">
        <v>1467</v>
      </c>
      <c r="I34" s="95" t="s">
        <v>729</v>
      </c>
      <c r="J34" s="95" t="str">
        <f>VLOOKUP(I34,Presupuesto!$B$11:$C$566,2,0)</f>
        <v>SERVICIOS DE IMPRENTA PUBLIC.Y REPRODUCCION</v>
      </c>
      <c r="K34" s="95" t="str">
        <f t="shared" ref="K34:K42" si="3">$K$17</f>
        <v>Desarrollo e Innovación Curricular</v>
      </c>
      <c r="L34" s="95" t="s">
        <v>408</v>
      </c>
    </row>
    <row r="35" spans="3:12" x14ac:dyDescent="0.25">
      <c r="C35" s="96" t="s">
        <v>49</v>
      </c>
      <c r="D35" s="711"/>
      <c r="E35" s="198">
        <v>80</v>
      </c>
      <c r="F35" s="97">
        <v>80</v>
      </c>
      <c r="G35" s="94">
        <f t="shared" si="2"/>
        <v>6400</v>
      </c>
      <c r="H35" s="158" t="s">
        <v>1467</v>
      </c>
      <c r="I35" s="95" t="s">
        <v>804</v>
      </c>
      <c r="J35" s="95" t="str">
        <f>VLOOKUP(I35,Presupuesto!$B$11:$C$566,2,0)</f>
        <v>ALIMENTOS B EBIDAS PARA PERSONAS</v>
      </c>
      <c r="K35" s="95" t="str">
        <f t="shared" si="3"/>
        <v>Desarrollo e Innovación Curricular</v>
      </c>
      <c r="L35" s="95" t="s">
        <v>408</v>
      </c>
    </row>
    <row r="36" spans="3:12" x14ac:dyDescent="0.25">
      <c r="C36" s="96" t="s">
        <v>50</v>
      </c>
      <c r="D36" s="711"/>
      <c r="E36" s="148">
        <v>0</v>
      </c>
      <c r="F36" s="115">
        <v>10000</v>
      </c>
      <c r="G36" s="94">
        <f t="shared" si="2"/>
        <v>0</v>
      </c>
      <c r="H36" s="158" t="s">
        <v>1467</v>
      </c>
      <c r="I36" s="306" t="s">
        <v>309</v>
      </c>
      <c r="J36" s="95" t="str">
        <f>VLOOKUP(I36,Presupuesto!$B$11:$C$566,2,0)</f>
        <v>PASAJES (26100-00)</v>
      </c>
      <c r="K36" s="95" t="str">
        <f t="shared" si="3"/>
        <v>Desarrollo e Innovación Curricular</v>
      </c>
      <c r="L36" s="95" t="s">
        <v>408</v>
      </c>
    </row>
    <row r="37" spans="3:12" x14ac:dyDescent="0.25">
      <c r="C37" s="96" t="s">
        <v>428</v>
      </c>
      <c r="D37" s="711"/>
      <c r="E37" s="148">
        <v>0</v>
      </c>
      <c r="F37" s="115">
        <v>250</v>
      </c>
      <c r="G37" s="94">
        <f t="shared" si="2"/>
        <v>0</v>
      </c>
      <c r="H37" s="158" t="s">
        <v>1467</v>
      </c>
      <c r="I37" s="95" t="s">
        <v>833</v>
      </c>
      <c r="J37" s="95" t="str">
        <f>VLOOKUP(I37,Presupuesto!$B$11:$C$566,2,0)</f>
        <v>PRODUCTOS PAPEL Y CARTON</v>
      </c>
      <c r="K37" s="95" t="str">
        <f t="shared" si="3"/>
        <v>Desarrollo e Innovación Curricular</v>
      </c>
      <c r="L37" s="95" t="s">
        <v>408</v>
      </c>
    </row>
    <row r="38" spans="3:12" x14ac:dyDescent="0.25">
      <c r="C38" s="96" t="s">
        <v>51</v>
      </c>
      <c r="D38" s="711"/>
      <c r="E38" s="198">
        <v>0</v>
      </c>
      <c r="F38" s="97">
        <v>85</v>
      </c>
      <c r="G38" s="94">
        <f t="shared" si="2"/>
        <v>0</v>
      </c>
      <c r="H38" s="158" t="s">
        <v>1467</v>
      </c>
      <c r="I38" s="95" t="s">
        <v>833</v>
      </c>
      <c r="J38" s="95" t="str">
        <f>VLOOKUP(I38,Presupuesto!$B$11:$C$566,2,0)</f>
        <v>PRODUCTOS PAPEL Y CARTON</v>
      </c>
      <c r="K38" s="95" t="str">
        <f t="shared" si="3"/>
        <v>Desarrollo e Innovación Curricular</v>
      </c>
      <c r="L38" s="95" t="s">
        <v>408</v>
      </c>
    </row>
    <row r="39" spans="3:12" x14ac:dyDescent="0.25">
      <c r="C39" s="96" t="s">
        <v>131</v>
      </c>
      <c r="D39" s="711"/>
      <c r="E39" s="198">
        <v>0</v>
      </c>
      <c r="F39" s="97">
        <v>36</v>
      </c>
      <c r="G39" s="94">
        <f t="shared" si="2"/>
        <v>0</v>
      </c>
      <c r="H39" s="158" t="s">
        <v>1467</v>
      </c>
      <c r="I39" s="95" t="s">
        <v>954</v>
      </c>
      <c r="J39" s="95" t="str">
        <f>VLOOKUP(I39,Presupuesto!$B$11:$C$566,2,0)</f>
        <v>UTILES DE ESCRITORIO, OFICINA Y ENSE¥ANZA</v>
      </c>
      <c r="K39" s="95" t="str">
        <f t="shared" si="3"/>
        <v>Desarrollo e Innovación Curricular</v>
      </c>
      <c r="L39" s="95" t="s">
        <v>408</v>
      </c>
    </row>
    <row r="40" spans="3:12" x14ac:dyDescent="0.25">
      <c r="C40" s="96" t="s">
        <v>34</v>
      </c>
      <c r="D40" s="711"/>
      <c r="E40" s="198">
        <f>D33/12</f>
        <v>0</v>
      </c>
      <c r="F40" s="97">
        <v>80</v>
      </c>
      <c r="G40" s="94">
        <f t="shared" si="2"/>
        <v>0</v>
      </c>
      <c r="H40" s="158" t="s">
        <v>1467</v>
      </c>
      <c r="I40" s="95" t="s">
        <v>954</v>
      </c>
      <c r="J40" s="95" t="str">
        <f>VLOOKUP(I40,Presupuesto!$B$11:$C$566,2,0)</f>
        <v>UTILES DE ESCRITORIO, OFICINA Y ENSE¥ANZA</v>
      </c>
      <c r="K40" s="95" t="str">
        <f t="shared" si="3"/>
        <v>Desarrollo e Innovación Curricular</v>
      </c>
      <c r="L40" s="95" t="s">
        <v>408</v>
      </c>
    </row>
    <row r="41" spans="3:12" x14ac:dyDescent="0.25">
      <c r="C41" s="106" t="s">
        <v>52</v>
      </c>
      <c r="D41" s="711"/>
      <c r="E41" s="214">
        <v>0</v>
      </c>
      <c r="F41" s="116">
        <v>25</v>
      </c>
      <c r="G41" s="94">
        <f t="shared" si="2"/>
        <v>0</v>
      </c>
      <c r="H41" s="158" t="s">
        <v>1467</v>
      </c>
      <c r="I41" s="95" t="s">
        <v>954</v>
      </c>
      <c r="J41" s="95" t="str">
        <f>VLOOKUP(I41,Presupuesto!$B$11:$C$566,2,0)</f>
        <v>UTILES DE ESCRITORIO, OFICINA Y ENSE¥ANZA</v>
      </c>
      <c r="K41" s="95" t="str">
        <f t="shared" si="3"/>
        <v>Desarrollo e Innovación Curricular</v>
      </c>
      <c r="L41" s="95" t="s">
        <v>408</v>
      </c>
    </row>
    <row r="42" spans="3:12" ht="15.75" thickBot="1" x14ac:dyDescent="0.3">
      <c r="C42" s="218" t="s">
        <v>441</v>
      </c>
      <c r="D42" s="219">
        <v>0</v>
      </c>
      <c r="E42" s="314">
        <v>0</v>
      </c>
      <c r="F42" s="101">
        <f>HLOOKUP(C42,$AH$2:$BU$3,2,0)</f>
        <v>1150</v>
      </c>
      <c r="G42" s="102">
        <f>D42*E42*F42</f>
        <v>0</v>
      </c>
      <c r="H42" s="315" t="s">
        <v>1467</v>
      </c>
      <c r="I42" s="316" t="s">
        <v>310</v>
      </c>
      <c r="J42" s="103" t="str">
        <f>VLOOKUP(I42,Presupuesto!$B$11:$C$566,2,0)</f>
        <v>VIATICOS (26200-00)</v>
      </c>
      <c r="K42" s="317" t="str">
        <f t="shared" si="3"/>
        <v>Desarrollo e Innovación Curricular</v>
      </c>
      <c r="L42" s="95" t="s">
        <v>408</v>
      </c>
    </row>
    <row r="44" spans="3:12" ht="14.45" x14ac:dyDescent="0.3">
      <c r="C44" s="70" t="s">
        <v>41</v>
      </c>
      <c r="D44" s="70"/>
      <c r="E44" s="70"/>
      <c r="F44" s="70"/>
      <c r="G44" s="70"/>
      <c r="H44" s="75"/>
      <c r="I44" s="70"/>
      <c r="J44" s="70"/>
    </row>
    <row r="45" spans="3:12" ht="14.45" x14ac:dyDescent="0.3">
      <c r="C45" s="70" t="s">
        <v>42</v>
      </c>
      <c r="D45" s="70"/>
      <c r="E45" s="70"/>
      <c r="F45" s="70"/>
      <c r="G45" s="70"/>
      <c r="H45" s="75"/>
      <c r="I45" s="70"/>
      <c r="J45" s="70"/>
    </row>
    <row r="46" spans="3:12" thickBot="1" x14ac:dyDescent="0.35">
      <c r="C46" s="175"/>
      <c r="D46" s="175"/>
      <c r="E46" s="175"/>
      <c r="F46" s="175"/>
      <c r="G46" s="175"/>
      <c r="H46" s="75"/>
      <c r="I46" s="175"/>
      <c r="J46" s="175"/>
      <c r="K46" s="109"/>
    </row>
    <row r="47" spans="3:12" thickBot="1" x14ac:dyDescent="0.35">
      <c r="C47" s="29" t="s">
        <v>43</v>
      </c>
      <c r="D47" s="30">
        <f>SUM(G54:G63)</f>
        <v>8400</v>
      </c>
      <c r="E47" s="571"/>
      <c r="F47" s="90"/>
      <c r="G47" s="90"/>
      <c r="H47" s="72"/>
      <c r="I47" s="72"/>
      <c r="J47" s="72"/>
      <c r="K47" s="109"/>
    </row>
    <row r="48" spans="3:12" ht="14.45" x14ac:dyDescent="0.3">
      <c r="C48" s="70"/>
      <c r="D48" s="31"/>
      <c r="E48" s="90"/>
      <c r="F48" s="90"/>
      <c r="G48" s="90"/>
      <c r="H48" s="72"/>
      <c r="I48" s="72"/>
      <c r="J48" s="72"/>
      <c r="K48" s="109"/>
    </row>
    <row r="49" spans="3:12" ht="14.45" x14ac:dyDescent="0.3">
      <c r="C49" s="70"/>
      <c r="D49" s="31"/>
      <c r="E49" s="90"/>
      <c r="F49" s="90"/>
      <c r="G49" s="90"/>
      <c r="H49" s="72"/>
      <c r="I49" s="72"/>
      <c r="J49" s="72"/>
      <c r="K49" s="109"/>
    </row>
    <row r="50" spans="3:12" ht="15.6" x14ac:dyDescent="0.3">
      <c r="C50" s="201" t="s">
        <v>401</v>
      </c>
      <c r="D50" s="359" t="s">
        <v>2223</v>
      </c>
      <c r="E50" s="90"/>
      <c r="F50" s="90"/>
      <c r="G50" s="90"/>
      <c r="H50" s="72"/>
      <c r="I50" s="72"/>
      <c r="J50" s="72"/>
      <c r="K50" s="109"/>
    </row>
    <row r="51" spans="3:12" ht="18" x14ac:dyDescent="0.3">
      <c r="C51" s="210" t="str">
        <f>IFERROR(VLOOKUP(D50,'Desarrollo e Innov. Curricular'!$E:$F,2,FALSE),IFERROR(VLOOKUP(D50,'Investigación Científica'!$E:$F,2,FALSE),IFERROR(VLOOKUP(D50,'Vinculación Univ. Sociedad'!$E:$F,2,FALSE),IFERROR(VLOOKUP(D50,'Docencia y Profesorado Universi'!$E:$F,2,FALSE),IFERROR(VLOOKUP(D50,'Estudiantes y Graduados'!$E:$F,2,FALSE),IFERROR(VLOOKUP(D50,'Gestion Administrativa'!$E:$F,2,FALSE),IFERROR(VLOOKUP(D50,'Gestión Académica'!$E:$F,2,FALSE),IFERROR(VLOOKUP(D50,'Aseguramiento de la Calidad'!$E:$F,2,FALSE),IFERROR(VLOOKUP(D50,'Gestión del Conocimiento'!$E:$F,2,FALSE),IFERROR(VLOOKUP(D50,'Gobernabilidad y Procesos...'!$E:$F,2,FALSE),IFERROR(VLOOKUP(D50,'Gestión del Talento Humano'!$E:$F,2,FALSE),IFERROR(VLOOKUP(D50,'Internacionalización de la E.S.'!$E:$F,2,FALSE),IFERROR(VLOOKUP(D50,[1]Posgrado!$E:$F,2,FALSE),IFERROR(VLOOKUP(D50,'Cultura de Innovación Insti...'!$E:$F,2,FALSE),VLOOKUP(D50,'Lo Esencial de la Reforma Univ.'!$E:$F,2,0)))))))))))))))</f>
        <v>Socializar el proceso de reforma y creación de carreras</v>
      </c>
      <c r="D51" s="31"/>
      <c r="E51" s="90"/>
      <c r="F51" s="90"/>
      <c r="G51" s="90"/>
      <c r="H51" s="72"/>
      <c r="I51" s="72"/>
      <c r="J51" s="72"/>
      <c r="K51" s="109"/>
    </row>
    <row r="52" spans="3:12" thickBot="1" x14ac:dyDescent="0.35">
      <c r="C52" s="70"/>
      <c r="D52" s="31"/>
      <c r="E52" s="90"/>
      <c r="F52" s="90"/>
      <c r="G52" s="90"/>
      <c r="H52" s="72"/>
      <c r="I52" s="72"/>
      <c r="J52" s="72"/>
      <c r="K52" s="109"/>
    </row>
    <row r="53" spans="3:12" ht="30.75" thickBot="1" x14ac:dyDescent="0.3">
      <c r="C53" s="123" t="s">
        <v>44</v>
      </c>
      <c r="D53" s="126" t="s">
        <v>45</v>
      </c>
      <c r="E53" s="125" t="s">
        <v>55</v>
      </c>
      <c r="F53" s="125" t="s">
        <v>57</v>
      </c>
      <c r="G53" s="124" t="s">
        <v>27</v>
      </c>
      <c r="H53" s="130" t="s">
        <v>139</v>
      </c>
      <c r="I53" s="125" t="s">
        <v>46</v>
      </c>
      <c r="J53" s="125" t="s">
        <v>140</v>
      </c>
      <c r="K53" s="125" t="s">
        <v>420</v>
      </c>
      <c r="L53" s="125" t="s">
        <v>421</v>
      </c>
    </row>
    <row r="54" spans="3:12" x14ac:dyDescent="0.25">
      <c r="C54" s="309" t="s">
        <v>47</v>
      </c>
      <c r="D54" s="710"/>
      <c r="E54" s="310"/>
      <c r="F54" s="112">
        <v>30000</v>
      </c>
      <c r="G54" s="311">
        <f t="shared" ref="G54:G62" si="4">E54*F54</f>
        <v>0</v>
      </c>
      <c r="H54" s="312" t="s">
        <v>137</v>
      </c>
      <c r="I54" s="113" t="s">
        <v>711</v>
      </c>
      <c r="J54" s="113" t="str">
        <f>VLOOKUP(I54,Presupuesto!$B$11:$C$566,2,0)</f>
        <v>SERVICIOS DE CAPACITACION.</v>
      </c>
      <c r="K54" s="313" t="s">
        <v>1376</v>
      </c>
      <c r="L54" s="113" t="s">
        <v>408</v>
      </c>
    </row>
    <row r="55" spans="3:12" x14ac:dyDescent="0.25">
      <c r="C55" s="96" t="s">
        <v>48</v>
      </c>
      <c r="D55" s="711"/>
      <c r="E55" s="198">
        <v>100</v>
      </c>
      <c r="F55" s="97">
        <v>20</v>
      </c>
      <c r="G55" s="94">
        <f t="shared" si="4"/>
        <v>2000</v>
      </c>
      <c r="H55" s="158" t="s">
        <v>137</v>
      </c>
      <c r="I55" s="95" t="s">
        <v>729</v>
      </c>
      <c r="J55" s="95" t="str">
        <f>VLOOKUP(I55,Presupuesto!$B$11:$C$566,2,0)</f>
        <v>SERVICIOS DE IMPRENTA PUBLIC.Y REPRODUCCION</v>
      </c>
      <c r="K55" s="95" t="str">
        <f t="shared" ref="K55:K63" si="5">$K$17</f>
        <v>Desarrollo e Innovación Curricular</v>
      </c>
      <c r="L55" s="95" t="s">
        <v>408</v>
      </c>
    </row>
    <row r="56" spans="3:12" x14ac:dyDescent="0.25">
      <c r="C56" s="96" t="s">
        <v>49</v>
      </c>
      <c r="D56" s="711"/>
      <c r="E56" s="198">
        <v>80</v>
      </c>
      <c r="F56" s="97">
        <v>80</v>
      </c>
      <c r="G56" s="94">
        <f t="shared" si="4"/>
        <v>6400</v>
      </c>
      <c r="H56" s="158" t="s">
        <v>137</v>
      </c>
      <c r="I56" s="95" t="s">
        <v>804</v>
      </c>
      <c r="J56" s="95" t="str">
        <f>VLOOKUP(I56,Presupuesto!$B$11:$C$566,2,0)</f>
        <v>ALIMENTOS B EBIDAS PARA PERSONAS</v>
      </c>
      <c r="K56" s="95" t="str">
        <f t="shared" si="5"/>
        <v>Desarrollo e Innovación Curricular</v>
      </c>
      <c r="L56" s="95" t="s">
        <v>408</v>
      </c>
    </row>
    <row r="57" spans="3:12" x14ac:dyDescent="0.25">
      <c r="C57" s="96" t="s">
        <v>50</v>
      </c>
      <c r="D57" s="711"/>
      <c r="E57" s="148">
        <v>0</v>
      </c>
      <c r="F57" s="115">
        <v>10000</v>
      </c>
      <c r="G57" s="94">
        <f t="shared" si="4"/>
        <v>0</v>
      </c>
      <c r="H57" s="158" t="s">
        <v>137</v>
      </c>
      <c r="I57" s="306" t="s">
        <v>309</v>
      </c>
      <c r="J57" s="95" t="str">
        <f>VLOOKUP(I57,Presupuesto!$B$11:$C$566,2,0)</f>
        <v>PASAJES (26100-00)</v>
      </c>
      <c r="K57" s="95" t="str">
        <f t="shared" si="5"/>
        <v>Desarrollo e Innovación Curricular</v>
      </c>
      <c r="L57" s="95" t="s">
        <v>408</v>
      </c>
    </row>
    <row r="58" spans="3:12" x14ac:dyDescent="0.25">
      <c r="C58" s="96" t="s">
        <v>428</v>
      </c>
      <c r="D58" s="711"/>
      <c r="E58" s="148">
        <v>0</v>
      </c>
      <c r="F58" s="115">
        <v>250</v>
      </c>
      <c r="G58" s="94">
        <f t="shared" si="4"/>
        <v>0</v>
      </c>
      <c r="H58" s="158" t="s">
        <v>137</v>
      </c>
      <c r="I58" s="95" t="s">
        <v>833</v>
      </c>
      <c r="J58" s="95" t="str">
        <f>VLOOKUP(I58,Presupuesto!$B$11:$C$566,2,0)</f>
        <v>PRODUCTOS PAPEL Y CARTON</v>
      </c>
      <c r="K58" s="95" t="str">
        <f t="shared" si="5"/>
        <v>Desarrollo e Innovación Curricular</v>
      </c>
      <c r="L58" s="95" t="s">
        <v>408</v>
      </c>
    </row>
    <row r="59" spans="3:12" x14ac:dyDescent="0.25">
      <c r="C59" s="96" t="s">
        <v>51</v>
      </c>
      <c r="D59" s="711"/>
      <c r="E59" s="198">
        <v>0</v>
      </c>
      <c r="F59" s="97">
        <v>85</v>
      </c>
      <c r="G59" s="94">
        <f t="shared" si="4"/>
        <v>0</v>
      </c>
      <c r="H59" s="158" t="s">
        <v>137</v>
      </c>
      <c r="I59" s="95" t="s">
        <v>833</v>
      </c>
      <c r="J59" s="95" t="str">
        <f>VLOOKUP(I59,Presupuesto!$B$11:$C$566,2,0)</f>
        <v>PRODUCTOS PAPEL Y CARTON</v>
      </c>
      <c r="K59" s="95" t="str">
        <f t="shared" si="5"/>
        <v>Desarrollo e Innovación Curricular</v>
      </c>
      <c r="L59" s="95" t="s">
        <v>408</v>
      </c>
    </row>
    <row r="60" spans="3:12" x14ac:dyDescent="0.25">
      <c r="C60" s="96" t="s">
        <v>131</v>
      </c>
      <c r="D60" s="711"/>
      <c r="E60" s="198">
        <v>0</v>
      </c>
      <c r="F60" s="97">
        <v>36</v>
      </c>
      <c r="G60" s="94">
        <f t="shared" si="4"/>
        <v>0</v>
      </c>
      <c r="H60" s="158" t="s">
        <v>137</v>
      </c>
      <c r="I60" s="95" t="s">
        <v>954</v>
      </c>
      <c r="J60" s="95" t="str">
        <f>VLOOKUP(I60,Presupuesto!$B$11:$C$566,2,0)</f>
        <v>UTILES DE ESCRITORIO, OFICINA Y ENSE¥ANZA</v>
      </c>
      <c r="K60" s="95" t="str">
        <f t="shared" si="5"/>
        <v>Desarrollo e Innovación Curricular</v>
      </c>
      <c r="L60" s="95" t="s">
        <v>408</v>
      </c>
    </row>
    <row r="61" spans="3:12" x14ac:dyDescent="0.25">
      <c r="C61" s="96" t="s">
        <v>34</v>
      </c>
      <c r="D61" s="711"/>
      <c r="E61" s="198">
        <f>D54/12</f>
        <v>0</v>
      </c>
      <c r="F61" s="97">
        <v>80</v>
      </c>
      <c r="G61" s="94">
        <f t="shared" si="4"/>
        <v>0</v>
      </c>
      <c r="H61" s="158" t="s">
        <v>137</v>
      </c>
      <c r="I61" s="95" t="s">
        <v>954</v>
      </c>
      <c r="J61" s="95" t="str">
        <f>VLOOKUP(I61,Presupuesto!$B$11:$C$566,2,0)</f>
        <v>UTILES DE ESCRITORIO, OFICINA Y ENSE¥ANZA</v>
      </c>
      <c r="K61" s="95" t="str">
        <f t="shared" si="5"/>
        <v>Desarrollo e Innovación Curricular</v>
      </c>
      <c r="L61" s="95" t="s">
        <v>408</v>
      </c>
    </row>
    <row r="62" spans="3:12" x14ac:dyDescent="0.25">
      <c r="C62" s="106" t="s">
        <v>52</v>
      </c>
      <c r="D62" s="711"/>
      <c r="E62" s="214">
        <v>0</v>
      </c>
      <c r="F62" s="116">
        <v>25</v>
      </c>
      <c r="G62" s="94">
        <f t="shared" si="4"/>
        <v>0</v>
      </c>
      <c r="H62" s="158" t="s">
        <v>137</v>
      </c>
      <c r="I62" s="95" t="s">
        <v>954</v>
      </c>
      <c r="J62" s="95" t="str">
        <f>VLOOKUP(I62,Presupuesto!$B$11:$C$566,2,0)</f>
        <v>UTILES DE ESCRITORIO, OFICINA Y ENSE¥ANZA</v>
      </c>
      <c r="K62" s="95" t="str">
        <f t="shared" si="5"/>
        <v>Desarrollo e Innovación Curricular</v>
      </c>
      <c r="L62" s="95" t="s">
        <v>408</v>
      </c>
    </row>
    <row r="63" spans="3:12" ht="15.75" thickBot="1" x14ac:dyDescent="0.3">
      <c r="C63" s="218" t="s">
        <v>441</v>
      </c>
      <c r="D63" s="219">
        <v>0</v>
      </c>
      <c r="E63" s="314">
        <v>0</v>
      </c>
      <c r="F63" s="101">
        <f>HLOOKUP(C63,$AH$2:$BU$3,2,0)</f>
        <v>1150</v>
      </c>
      <c r="G63" s="102">
        <f>D63*E63*F63</f>
        <v>0</v>
      </c>
      <c r="H63" s="315" t="s">
        <v>137</v>
      </c>
      <c r="I63" s="316" t="s">
        <v>310</v>
      </c>
      <c r="J63" s="103" t="str">
        <f>VLOOKUP(I63,Presupuesto!$B$11:$C$566,2,0)</f>
        <v>VIATICOS (26200-00)</v>
      </c>
      <c r="K63" s="317" t="str">
        <f t="shared" si="5"/>
        <v>Desarrollo e Innovación Curricular</v>
      </c>
      <c r="L63" s="95" t="s">
        <v>408</v>
      </c>
    </row>
    <row r="64" spans="3:12" thickBot="1" x14ac:dyDescent="0.35"/>
    <row r="65" spans="3:12" thickBot="1" x14ac:dyDescent="0.35">
      <c r="C65" s="29" t="s">
        <v>43</v>
      </c>
      <c r="D65" s="30">
        <f>SUM(G72:G81)</f>
        <v>10000</v>
      </c>
      <c r="E65" s="571"/>
      <c r="F65" s="90"/>
      <c r="G65" s="90"/>
      <c r="H65" s="72"/>
      <c r="I65" s="72"/>
      <c r="J65" s="72"/>
      <c r="K65" s="109"/>
    </row>
    <row r="66" spans="3:12" ht="14.45" x14ac:dyDescent="0.3">
      <c r="C66" s="70"/>
      <c r="D66" s="31"/>
      <c r="E66" s="90"/>
      <c r="F66" s="90"/>
      <c r="G66" s="90"/>
      <c r="H66" s="72"/>
      <c r="I66" s="72"/>
      <c r="J66" s="72"/>
      <c r="K66" s="109"/>
    </row>
    <row r="67" spans="3:12" ht="14.45" x14ac:dyDescent="0.3">
      <c r="C67" s="70"/>
      <c r="D67" s="31"/>
      <c r="E67" s="90"/>
      <c r="F67" s="90"/>
      <c r="G67" s="90"/>
      <c r="H67" s="72"/>
      <c r="I67" s="72"/>
      <c r="J67" s="72"/>
      <c r="K67" s="109"/>
    </row>
    <row r="68" spans="3:12" ht="15.6" x14ac:dyDescent="0.3">
      <c r="C68" s="201" t="s">
        <v>401</v>
      </c>
      <c r="D68" s="359" t="s">
        <v>2236</v>
      </c>
      <c r="E68" s="90"/>
      <c r="F68" s="90"/>
      <c r="G68" s="90"/>
      <c r="H68" s="72"/>
      <c r="I68" s="72"/>
      <c r="J68" s="72"/>
      <c r="K68" s="109"/>
    </row>
    <row r="69" spans="3:12" ht="18" x14ac:dyDescent="0.3">
      <c r="C69" s="210" t="str">
        <f>IFERROR(VLOOKUP(D68,'Desarrollo e Innov. Curricular'!$E:$F,2,FALSE),IFERROR(VLOOKUP(D68,'Investigación Científica'!$E:$F,2,FALSE),IFERROR(VLOOKUP(D68,'Vinculación Univ. Sociedad'!$E:$F,2,FALSE),IFERROR(VLOOKUP(D68,'Docencia y Profesorado Universi'!$E:$F,2,FALSE),IFERROR(VLOOKUP(D68,'Estudiantes y Graduados'!$E:$F,2,FALSE),IFERROR(VLOOKUP(D68,'Gestion Administrativa'!$E:$F,2,FALSE),IFERROR(VLOOKUP(D68,'Gestión Académica'!$E:$F,2,FALSE),IFERROR(VLOOKUP(D68,'Aseguramiento de la Calidad'!$E:$F,2,FALSE),IFERROR(VLOOKUP(D68,'Gestión del Conocimiento'!$E:$F,2,FALSE),IFERROR(VLOOKUP(D68,'Gobernabilidad y Procesos...'!$E:$F,2,FALSE),IFERROR(VLOOKUP(D68,'Gestión del Talento Humano'!$E:$F,2,FALSE),IFERROR(VLOOKUP(D68,'Internacionalización de la E.S.'!$E:$F,2,FALSE),IFERROR(VLOOKUP(D68,[1]Posgrado!$E:$F,2,FALSE),IFERROR(VLOOKUP(D68,'Cultura de Innovación Insti...'!$E:$F,2,FALSE),VLOOKUP(D68,'Lo Esencial de la Reforma Univ.'!$E:$F,2,0)))))))))))))))</f>
        <v xml:space="preserve"> Cursos de fortalecimiento y desarrollo de capacidades en los docentes para la aplicación de la bimodalidad</v>
      </c>
      <c r="D69" s="31"/>
      <c r="E69" s="90"/>
      <c r="F69" s="90"/>
      <c r="G69" s="90"/>
      <c r="H69" s="72"/>
      <c r="I69" s="72"/>
      <c r="J69" s="72"/>
      <c r="K69" s="109"/>
    </row>
    <row r="70" spans="3:12" thickBot="1" x14ac:dyDescent="0.35">
      <c r="C70" s="70"/>
      <c r="D70" s="31"/>
      <c r="E70" s="90"/>
      <c r="F70" s="90"/>
      <c r="G70" s="90"/>
      <c r="H70" s="72"/>
      <c r="I70" s="72"/>
      <c r="J70" s="72"/>
      <c r="K70" s="109"/>
    </row>
    <row r="71" spans="3:12" ht="30.75" thickBot="1" x14ac:dyDescent="0.3">
      <c r="C71" s="123" t="s">
        <v>44</v>
      </c>
      <c r="D71" s="126" t="s">
        <v>45</v>
      </c>
      <c r="E71" s="125" t="s">
        <v>55</v>
      </c>
      <c r="F71" s="125" t="s">
        <v>57</v>
      </c>
      <c r="G71" s="124" t="s">
        <v>27</v>
      </c>
      <c r="H71" s="130" t="s">
        <v>139</v>
      </c>
      <c r="I71" s="125" t="s">
        <v>46</v>
      </c>
      <c r="J71" s="125" t="s">
        <v>140</v>
      </c>
      <c r="K71" s="125" t="s">
        <v>420</v>
      </c>
      <c r="L71" s="125" t="s">
        <v>421</v>
      </c>
    </row>
    <row r="72" spans="3:12" x14ac:dyDescent="0.25">
      <c r="C72" s="309" t="s">
        <v>47</v>
      </c>
      <c r="D72" s="710"/>
      <c r="E72" s="310"/>
      <c r="F72" s="112">
        <v>30000</v>
      </c>
      <c r="G72" s="311">
        <f t="shared" ref="G72:G80" si="6">E72*F72</f>
        <v>0</v>
      </c>
      <c r="H72" s="312" t="s">
        <v>137</v>
      </c>
      <c r="I72" s="113" t="s">
        <v>711</v>
      </c>
      <c r="J72" s="113" t="str">
        <f>VLOOKUP(I72,Presupuesto!$B$11:$C$566,2,0)</f>
        <v>SERVICIOS DE CAPACITACION.</v>
      </c>
      <c r="K72" s="313" t="s">
        <v>1376</v>
      </c>
      <c r="L72" s="113" t="s">
        <v>408</v>
      </c>
    </row>
    <row r="73" spans="3:12" x14ac:dyDescent="0.25">
      <c r="C73" s="96" t="s">
        <v>48</v>
      </c>
      <c r="D73" s="711"/>
      <c r="E73" s="198">
        <v>100</v>
      </c>
      <c r="F73" s="97">
        <v>20</v>
      </c>
      <c r="G73" s="94">
        <f t="shared" si="6"/>
        <v>2000</v>
      </c>
      <c r="H73" s="158" t="s">
        <v>137</v>
      </c>
      <c r="I73" s="95" t="s">
        <v>729</v>
      </c>
      <c r="J73" s="95" t="str">
        <f>VLOOKUP(I73,Presupuesto!$B$11:$C$566,2,0)</f>
        <v>SERVICIOS DE IMPRENTA PUBLIC.Y REPRODUCCION</v>
      </c>
      <c r="K73" s="95" t="str">
        <f t="shared" ref="K73:K81" si="7">$K$17</f>
        <v>Desarrollo e Innovación Curricular</v>
      </c>
      <c r="L73" s="95" t="s">
        <v>408</v>
      </c>
    </row>
    <row r="74" spans="3:12" x14ac:dyDescent="0.25">
      <c r="C74" s="96" t="s">
        <v>49</v>
      </c>
      <c r="D74" s="711"/>
      <c r="E74" s="198">
        <v>100</v>
      </c>
      <c r="F74" s="97">
        <v>80</v>
      </c>
      <c r="G74" s="94">
        <f t="shared" si="6"/>
        <v>8000</v>
      </c>
      <c r="H74" s="158" t="s">
        <v>137</v>
      </c>
      <c r="I74" s="95" t="s">
        <v>804</v>
      </c>
      <c r="J74" s="95" t="str">
        <f>VLOOKUP(I74,Presupuesto!$B$11:$C$566,2,0)</f>
        <v>ALIMENTOS B EBIDAS PARA PERSONAS</v>
      </c>
      <c r="K74" s="95" t="str">
        <f t="shared" si="7"/>
        <v>Desarrollo e Innovación Curricular</v>
      </c>
      <c r="L74" s="95" t="s">
        <v>408</v>
      </c>
    </row>
    <row r="75" spans="3:12" x14ac:dyDescent="0.25">
      <c r="C75" s="96" t="s">
        <v>50</v>
      </c>
      <c r="D75" s="711"/>
      <c r="E75" s="148">
        <v>0</v>
      </c>
      <c r="F75" s="115">
        <v>10000</v>
      </c>
      <c r="G75" s="94">
        <f t="shared" si="6"/>
        <v>0</v>
      </c>
      <c r="H75" s="158" t="s">
        <v>137</v>
      </c>
      <c r="I75" s="306" t="s">
        <v>309</v>
      </c>
      <c r="J75" s="95" t="str">
        <f>VLOOKUP(I75,Presupuesto!$B$11:$C$566,2,0)</f>
        <v>PASAJES (26100-00)</v>
      </c>
      <c r="K75" s="95" t="str">
        <f t="shared" si="7"/>
        <v>Desarrollo e Innovación Curricular</v>
      </c>
      <c r="L75" s="95" t="s">
        <v>408</v>
      </c>
    </row>
    <row r="76" spans="3:12" x14ac:dyDescent="0.25">
      <c r="C76" s="96" t="s">
        <v>428</v>
      </c>
      <c r="D76" s="711"/>
      <c r="E76" s="148">
        <v>0</v>
      </c>
      <c r="F76" s="115">
        <v>250</v>
      </c>
      <c r="G76" s="94">
        <f t="shared" si="6"/>
        <v>0</v>
      </c>
      <c r="H76" s="158" t="s">
        <v>137</v>
      </c>
      <c r="I76" s="95" t="s">
        <v>833</v>
      </c>
      <c r="J76" s="95" t="str">
        <f>VLOOKUP(I76,Presupuesto!$B$11:$C$566,2,0)</f>
        <v>PRODUCTOS PAPEL Y CARTON</v>
      </c>
      <c r="K76" s="95" t="str">
        <f t="shared" si="7"/>
        <v>Desarrollo e Innovación Curricular</v>
      </c>
      <c r="L76" s="95" t="s">
        <v>408</v>
      </c>
    </row>
    <row r="77" spans="3:12" x14ac:dyDescent="0.25">
      <c r="C77" s="96" t="s">
        <v>51</v>
      </c>
      <c r="D77" s="711"/>
      <c r="E77" s="198">
        <v>0</v>
      </c>
      <c r="F77" s="97">
        <v>85</v>
      </c>
      <c r="G77" s="94">
        <f t="shared" si="6"/>
        <v>0</v>
      </c>
      <c r="H77" s="158" t="s">
        <v>137</v>
      </c>
      <c r="I77" s="95" t="s">
        <v>833</v>
      </c>
      <c r="J77" s="95" t="str">
        <f>VLOOKUP(I77,Presupuesto!$B$11:$C$566,2,0)</f>
        <v>PRODUCTOS PAPEL Y CARTON</v>
      </c>
      <c r="K77" s="95" t="str">
        <f t="shared" si="7"/>
        <v>Desarrollo e Innovación Curricular</v>
      </c>
      <c r="L77" s="95" t="s">
        <v>408</v>
      </c>
    </row>
    <row r="78" spans="3:12" x14ac:dyDescent="0.25">
      <c r="C78" s="96" t="s">
        <v>131</v>
      </c>
      <c r="D78" s="711"/>
      <c r="E78" s="198">
        <v>0</v>
      </c>
      <c r="F78" s="97">
        <v>36</v>
      </c>
      <c r="G78" s="94">
        <f t="shared" si="6"/>
        <v>0</v>
      </c>
      <c r="H78" s="158" t="s">
        <v>137</v>
      </c>
      <c r="I78" s="95" t="s">
        <v>954</v>
      </c>
      <c r="J78" s="95" t="str">
        <f>VLOOKUP(I78,Presupuesto!$B$11:$C$566,2,0)</f>
        <v>UTILES DE ESCRITORIO, OFICINA Y ENSE¥ANZA</v>
      </c>
      <c r="K78" s="95" t="str">
        <f t="shared" si="7"/>
        <v>Desarrollo e Innovación Curricular</v>
      </c>
      <c r="L78" s="95" t="s">
        <v>408</v>
      </c>
    </row>
    <row r="79" spans="3:12" x14ac:dyDescent="0.25">
      <c r="C79" s="96" t="s">
        <v>34</v>
      </c>
      <c r="D79" s="711"/>
      <c r="E79" s="198">
        <f>D72/12</f>
        <v>0</v>
      </c>
      <c r="F79" s="97">
        <v>80</v>
      </c>
      <c r="G79" s="94">
        <f t="shared" si="6"/>
        <v>0</v>
      </c>
      <c r="H79" s="158" t="s">
        <v>137</v>
      </c>
      <c r="I79" s="95" t="s">
        <v>954</v>
      </c>
      <c r="J79" s="95" t="str">
        <f>VLOOKUP(I79,Presupuesto!$B$11:$C$566,2,0)</f>
        <v>UTILES DE ESCRITORIO, OFICINA Y ENSE¥ANZA</v>
      </c>
      <c r="K79" s="95" t="str">
        <f t="shared" si="7"/>
        <v>Desarrollo e Innovación Curricular</v>
      </c>
      <c r="L79" s="95" t="s">
        <v>408</v>
      </c>
    </row>
    <row r="80" spans="3:12" x14ac:dyDescent="0.25">
      <c r="C80" s="106" t="s">
        <v>52</v>
      </c>
      <c r="D80" s="711"/>
      <c r="E80" s="214">
        <v>0</v>
      </c>
      <c r="F80" s="116">
        <v>25</v>
      </c>
      <c r="G80" s="94">
        <f t="shared" si="6"/>
        <v>0</v>
      </c>
      <c r="H80" s="158" t="s">
        <v>137</v>
      </c>
      <c r="I80" s="95" t="s">
        <v>954</v>
      </c>
      <c r="J80" s="95" t="str">
        <f>VLOOKUP(I80,Presupuesto!$B$11:$C$566,2,0)</f>
        <v>UTILES DE ESCRITORIO, OFICINA Y ENSE¥ANZA</v>
      </c>
      <c r="K80" s="95" t="str">
        <f t="shared" si="7"/>
        <v>Desarrollo e Innovación Curricular</v>
      </c>
      <c r="L80" s="95" t="s">
        <v>408</v>
      </c>
    </row>
    <row r="81" spans="3:12" ht="15.75" thickBot="1" x14ac:dyDescent="0.3">
      <c r="C81" s="218" t="s">
        <v>441</v>
      </c>
      <c r="D81" s="219">
        <v>0</v>
      </c>
      <c r="E81" s="314">
        <v>0</v>
      </c>
      <c r="F81" s="101">
        <f>HLOOKUP(C81,$AH$2:$BU$3,2,0)</f>
        <v>1150</v>
      </c>
      <c r="G81" s="102">
        <f>D81*E81*F81</f>
        <v>0</v>
      </c>
      <c r="H81" s="315" t="s">
        <v>137</v>
      </c>
      <c r="I81" s="316" t="s">
        <v>310</v>
      </c>
      <c r="J81" s="103" t="str">
        <f>VLOOKUP(I81,Presupuesto!$B$11:$C$566,2,0)</f>
        <v>VIATICOS (26200-00)</v>
      </c>
      <c r="K81" s="317" t="str">
        <f t="shared" si="7"/>
        <v>Desarrollo e Innovación Curricular</v>
      </c>
      <c r="L81" s="95" t="s">
        <v>408</v>
      </c>
    </row>
    <row r="82" spans="3:12" thickBot="1" x14ac:dyDescent="0.35"/>
    <row r="83" spans="3:12" thickBot="1" x14ac:dyDescent="0.35">
      <c r="C83" s="29" t="s">
        <v>43</v>
      </c>
      <c r="D83" s="30">
        <f>SUM(G90:G99)</f>
        <v>32020</v>
      </c>
      <c r="E83" s="582"/>
      <c r="F83" s="90"/>
      <c r="G83" s="90"/>
      <c r="H83" s="72"/>
      <c r="I83" s="72"/>
      <c r="J83" s="72"/>
      <c r="K83" s="109"/>
    </row>
    <row r="84" spans="3:12" ht="14.45" x14ac:dyDescent="0.3">
      <c r="C84" s="70"/>
      <c r="D84" s="31"/>
      <c r="E84" s="90"/>
      <c r="F84" s="90"/>
      <c r="G84" s="90"/>
      <c r="H84" s="72"/>
      <c r="I84" s="72"/>
      <c r="J84" s="72"/>
      <c r="K84" s="109"/>
    </row>
    <row r="85" spans="3:12" ht="14.45" x14ac:dyDescent="0.3">
      <c r="C85" s="70"/>
      <c r="D85" s="31"/>
      <c r="E85" s="90"/>
      <c r="F85" s="90"/>
      <c r="G85" s="90"/>
      <c r="H85" s="72"/>
      <c r="I85" s="72"/>
      <c r="J85" s="72"/>
      <c r="K85" s="109"/>
    </row>
    <row r="86" spans="3:12" ht="15.6" x14ac:dyDescent="0.3">
      <c r="C86" s="201" t="s">
        <v>401</v>
      </c>
      <c r="D86" s="359" t="s">
        <v>2154</v>
      </c>
      <c r="E86" s="90"/>
      <c r="F86" s="90"/>
      <c r="G86" s="90"/>
      <c r="H86" s="72"/>
      <c r="I86" s="72"/>
      <c r="J86" s="72"/>
      <c r="K86" s="109"/>
    </row>
    <row r="87" spans="3:12" ht="18" x14ac:dyDescent="0.3">
      <c r="C87" s="210" t="str">
        <f>IFERROR(VLOOKUP(D86,'Desarrollo e Innov. Curricular'!$E:$F,2,FALSE),IFERROR(VLOOKUP(D86,'Investigación Científica'!$E:$F,2,FALSE),IFERROR(VLOOKUP(D86,'Vinculación Univ. Sociedad'!$E:$F,2,FALSE),IFERROR(VLOOKUP(D86,'Docencia y Profesorado Universi'!$E:$F,2,FALSE),IFERROR(VLOOKUP(D86,'Estudiantes y Graduados'!$E:$F,2,FALSE),IFERROR(VLOOKUP(D86,'Gestion Administrativa'!$E:$F,2,FALSE),IFERROR(VLOOKUP(D86,'Gestión Académica'!$E:$F,2,FALSE),IFERROR(VLOOKUP(D86,'Aseguramiento de la Calidad'!$E:$F,2,FALSE),IFERROR(VLOOKUP(D86,'Gestión del Conocimiento'!$E:$F,2,FALSE),IFERROR(VLOOKUP(D86,'Gobernabilidad y Procesos...'!$E:$F,2,FALSE),IFERROR(VLOOKUP(D86,'Gestión del Talento Humano'!$E:$F,2,FALSE),IFERROR(VLOOKUP(D86,'Internacionalización de la E.S.'!$E:$F,2,FALSE),IFERROR(VLOOKUP(D86,[1]Posgrado!$E:$F,2,FALSE),IFERROR(VLOOKUP(D86,'Cultura de Innovación Insti...'!$E:$F,2,FALSE),VLOOKUP(D86,'Lo Esencial de la Reforma Univ.'!$E:$F,2,0)))))))))))))))</f>
        <v xml:space="preserve"> Planificar  y ejecutar un taller para dominar y  aplicar las orientaciones metodológicas y de contenido de los criterios de calidad para diseños e informes de investigación  </v>
      </c>
      <c r="D87" s="31"/>
      <c r="E87" s="90"/>
      <c r="F87" s="90"/>
      <c r="G87" s="90"/>
      <c r="H87" s="72"/>
      <c r="I87" s="72"/>
      <c r="J87" s="72"/>
      <c r="K87" s="109"/>
    </row>
    <row r="88" spans="3:12" thickBot="1" x14ac:dyDescent="0.35">
      <c r="C88" s="70"/>
      <c r="D88" s="31"/>
      <c r="E88" s="90"/>
      <c r="F88" s="90"/>
      <c r="G88" s="90"/>
      <c r="H88" s="72"/>
      <c r="I88" s="72"/>
      <c r="J88" s="72"/>
      <c r="K88" s="109"/>
    </row>
    <row r="89" spans="3:12" ht="30.75" thickBot="1" x14ac:dyDescent="0.3">
      <c r="C89" s="123" t="s">
        <v>44</v>
      </c>
      <c r="D89" s="126" t="s">
        <v>45</v>
      </c>
      <c r="E89" s="125" t="s">
        <v>55</v>
      </c>
      <c r="F89" s="125" t="s">
        <v>57</v>
      </c>
      <c r="G89" s="124" t="s">
        <v>27</v>
      </c>
      <c r="H89" s="130" t="s">
        <v>139</v>
      </c>
      <c r="I89" s="125" t="s">
        <v>46</v>
      </c>
      <c r="J89" s="125" t="s">
        <v>140</v>
      </c>
      <c r="K89" s="125" t="s">
        <v>420</v>
      </c>
      <c r="L89" s="125" t="s">
        <v>421</v>
      </c>
    </row>
    <row r="90" spans="3:12" x14ac:dyDescent="0.25">
      <c r="C90" s="309" t="s">
        <v>47</v>
      </c>
      <c r="D90" s="710"/>
      <c r="E90" s="310"/>
      <c r="F90" s="112">
        <v>30000</v>
      </c>
      <c r="G90" s="311">
        <f t="shared" ref="G90:G98" si="8">E90*F90</f>
        <v>0</v>
      </c>
      <c r="H90" s="312" t="s">
        <v>1467</v>
      </c>
      <c r="I90" s="113" t="s">
        <v>711</v>
      </c>
      <c r="J90" s="113" t="str">
        <f>VLOOKUP(I90,Presupuesto!$B$11:$C$566,2,0)</f>
        <v>SERVICIOS DE CAPACITACION.</v>
      </c>
      <c r="K90" s="313" t="s">
        <v>1378</v>
      </c>
      <c r="L90" s="113" t="s">
        <v>408</v>
      </c>
    </row>
    <row r="91" spans="3:12" x14ac:dyDescent="0.25">
      <c r="C91" s="96" t="s">
        <v>48</v>
      </c>
      <c r="D91" s="711"/>
      <c r="E91" s="198">
        <v>130</v>
      </c>
      <c r="F91" s="97">
        <v>20</v>
      </c>
      <c r="G91" s="94">
        <f t="shared" si="8"/>
        <v>2600</v>
      </c>
      <c r="H91" s="158" t="s">
        <v>1467</v>
      </c>
      <c r="I91" s="95" t="s">
        <v>729</v>
      </c>
      <c r="J91" s="95" t="str">
        <f>VLOOKUP(I91,Presupuesto!$B$11:$C$566,2,0)</f>
        <v>SERVICIOS DE IMPRENTA PUBLIC.Y REPRODUCCION</v>
      </c>
      <c r="K91" s="95" t="s">
        <v>1378</v>
      </c>
      <c r="L91" s="95" t="s">
        <v>408</v>
      </c>
    </row>
    <row r="92" spans="3:12" x14ac:dyDescent="0.25">
      <c r="C92" s="96" t="s">
        <v>49</v>
      </c>
      <c r="D92" s="711"/>
      <c r="E92" s="198">
        <v>130</v>
      </c>
      <c r="F92" s="97">
        <v>200</v>
      </c>
      <c r="G92" s="94">
        <f t="shared" si="8"/>
        <v>26000</v>
      </c>
      <c r="H92" s="158" t="s">
        <v>1467</v>
      </c>
      <c r="I92" s="95" t="s">
        <v>804</v>
      </c>
      <c r="J92" s="95" t="str">
        <f>VLOOKUP(I92,Presupuesto!$B$11:$C$566,2,0)</f>
        <v>ALIMENTOS B EBIDAS PARA PERSONAS</v>
      </c>
      <c r="K92" s="95" t="s">
        <v>1378</v>
      </c>
      <c r="L92" s="95" t="s">
        <v>408</v>
      </c>
    </row>
    <row r="93" spans="3:12" x14ac:dyDescent="0.25">
      <c r="C93" s="96" t="s">
        <v>50</v>
      </c>
      <c r="D93" s="711"/>
      <c r="E93" s="148">
        <v>0</v>
      </c>
      <c r="F93" s="115">
        <v>10000</v>
      </c>
      <c r="G93" s="94">
        <f t="shared" si="8"/>
        <v>0</v>
      </c>
      <c r="H93" s="158" t="s">
        <v>1467</v>
      </c>
      <c r="I93" s="306" t="s">
        <v>309</v>
      </c>
      <c r="J93" s="95" t="str">
        <f>VLOOKUP(I93,Presupuesto!$B$11:$C$566,2,0)</f>
        <v>PASAJES (26100-00)</v>
      </c>
      <c r="K93" s="95" t="s">
        <v>1378</v>
      </c>
      <c r="L93" s="95" t="s">
        <v>408</v>
      </c>
    </row>
    <row r="94" spans="3:12" x14ac:dyDescent="0.25">
      <c r="C94" s="96" t="s">
        <v>428</v>
      </c>
      <c r="D94" s="711"/>
      <c r="E94" s="148">
        <v>20</v>
      </c>
      <c r="F94" s="115">
        <v>50</v>
      </c>
      <c r="G94" s="94">
        <f t="shared" si="8"/>
        <v>1000</v>
      </c>
      <c r="H94" s="158" t="s">
        <v>1467</v>
      </c>
      <c r="I94" s="95" t="s">
        <v>833</v>
      </c>
      <c r="J94" s="95" t="str">
        <f>VLOOKUP(I94,Presupuesto!$B$11:$C$566,2,0)</f>
        <v>PRODUCTOS PAPEL Y CARTON</v>
      </c>
      <c r="K94" s="95" t="s">
        <v>1378</v>
      </c>
      <c r="L94" s="95" t="s">
        <v>408</v>
      </c>
    </row>
    <row r="95" spans="3:12" x14ac:dyDescent="0.25">
      <c r="C95" s="96" t="s">
        <v>51</v>
      </c>
      <c r="D95" s="711"/>
      <c r="E95" s="198">
        <v>2</v>
      </c>
      <c r="F95" s="97">
        <v>85</v>
      </c>
      <c r="G95" s="94">
        <f t="shared" si="8"/>
        <v>170</v>
      </c>
      <c r="H95" s="158" t="s">
        <v>1467</v>
      </c>
      <c r="I95" s="95" t="s">
        <v>833</v>
      </c>
      <c r="J95" s="95" t="str">
        <f>VLOOKUP(I95,Presupuesto!$B$11:$C$566,2,0)</f>
        <v>PRODUCTOS PAPEL Y CARTON</v>
      </c>
      <c r="K95" s="95" t="s">
        <v>1378</v>
      </c>
      <c r="L95" s="95" t="s">
        <v>408</v>
      </c>
    </row>
    <row r="96" spans="3:12" x14ac:dyDescent="0.25">
      <c r="C96" s="96" t="s">
        <v>131</v>
      </c>
      <c r="D96" s="711"/>
      <c r="E96" s="198">
        <v>10</v>
      </c>
      <c r="F96" s="97">
        <v>36</v>
      </c>
      <c r="G96" s="94">
        <f t="shared" si="8"/>
        <v>360</v>
      </c>
      <c r="H96" s="158" t="s">
        <v>1467</v>
      </c>
      <c r="I96" s="95" t="s">
        <v>954</v>
      </c>
      <c r="J96" s="95" t="str">
        <f>VLOOKUP(I96,Presupuesto!$B$11:$C$566,2,0)</f>
        <v>UTILES DE ESCRITORIO, OFICINA Y ENSE¥ANZA</v>
      </c>
      <c r="K96" s="95" t="s">
        <v>1378</v>
      </c>
      <c r="L96" s="95" t="s">
        <v>408</v>
      </c>
    </row>
    <row r="97" spans="3:12" x14ac:dyDescent="0.25">
      <c r="C97" s="96" t="s">
        <v>34</v>
      </c>
      <c r="D97" s="711"/>
      <c r="E97" s="198">
        <v>8</v>
      </c>
      <c r="F97" s="97">
        <v>80</v>
      </c>
      <c r="G97" s="94">
        <f t="shared" si="8"/>
        <v>640</v>
      </c>
      <c r="H97" s="158" t="s">
        <v>1467</v>
      </c>
      <c r="I97" s="95" t="s">
        <v>954</v>
      </c>
      <c r="J97" s="95" t="str">
        <f>VLOOKUP(I97,Presupuesto!$B$11:$C$566,2,0)</f>
        <v>UTILES DE ESCRITORIO, OFICINA Y ENSE¥ANZA</v>
      </c>
      <c r="K97" s="95" t="s">
        <v>1378</v>
      </c>
      <c r="L97" s="95" t="s">
        <v>408</v>
      </c>
    </row>
    <row r="98" spans="3:12" x14ac:dyDescent="0.25">
      <c r="C98" s="106" t="s">
        <v>52</v>
      </c>
      <c r="D98" s="711"/>
      <c r="E98" s="214">
        <v>50</v>
      </c>
      <c r="F98" s="116">
        <v>25</v>
      </c>
      <c r="G98" s="94">
        <f t="shared" si="8"/>
        <v>1250</v>
      </c>
      <c r="H98" s="158" t="s">
        <v>1467</v>
      </c>
      <c r="I98" s="95" t="s">
        <v>954</v>
      </c>
      <c r="J98" s="95" t="str">
        <f>VLOOKUP(I98,Presupuesto!$B$11:$C$566,2,0)</f>
        <v>UTILES DE ESCRITORIO, OFICINA Y ENSE¥ANZA</v>
      </c>
      <c r="K98" s="95" t="s">
        <v>1378</v>
      </c>
      <c r="L98" s="95" t="s">
        <v>408</v>
      </c>
    </row>
    <row r="99" spans="3:12" ht="15.75" thickBot="1" x14ac:dyDescent="0.3">
      <c r="C99" s="218" t="s">
        <v>441</v>
      </c>
      <c r="D99" s="219">
        <v>0</v>
      </c>
      <c r="E99" s="314">
        <v>0</v>
      </c>
      <c r="F99" s="101">
        <f>HLOOKUP(C99,$AH$2:$BU$3,2,0)</f>
        <v>1150</v>
      </c>
      <c r="G99" s="102">
        <f>D99*E99*F99</f>
        <v>0</v>
      </c>
      <c r="H99" s="315" t="s">
        <v>1467</v>
      </c>
      <c r="I99" s="316" t="s">
        <v>310</v>
      </c>
      <c r="J99" s="103" t="str">
        <f>VLOOKUP(I99,Presupuesto!$B$11:$C$566,2,0)</f>
        <v>VIATICOS (26200-00)</v>
      </c>
      <c r="K99" s="95" t="s">
        <v>1378</v>
      </c>
      <c r="L99" s="95" t="s">
        <v>408</v>
      </c>
    </row>
    <row r="100" spans="3:12" thickBot="1" x14ac:dyDescent="0.35"/>
    <row r="101" spans="3:12" thickBot="1" x14ac:dyDescent="0.35">
      <c r="C101" s="29" t="s">
        <v>43</v>
      </c>
      <c r="D101" s="30">
        <f>SUM(G108:G117)</f>
        <v>8000</v>
      </c>
      <c r="E101" s="582"/>
      <c r="F101" s="90"/>
      <c r="G101" s="90"/>
      <c r="H101" s="72"/>
      <c r="I101" s="72"/>
      <c r="J101" s="72"/>
      <c r="K101" s="109"/>
    </row>
    <row r="102" spans="3:12" ht="14.45" x14ac:dyDescent="0.3">
      <c r="C102" s="70"/>
      <c r="D102" s="31"/>
      <c r="E102" s="90"/>
      <c r="F102" s="90"/>
      <c r="G102" s="90"/>
      <c r="H102" s="72"/>
      <c r="I102" s="72"/>
      <c r="J102" s="72"/>
      <c r="K102" s="109"/>
    </row>
    <row r="103" spans="3:12" ht="14.45" x14ac:dyDescent="0.3">
      <c r="C103" s="70"/>
      <c r="D103" s="31"/>
      <c r="E103" s="90"/>
      <c r="F103" s="90"/>
      <c r="G103" s="90"/>
      <c r="H103" s="72"/>
      <c r="I103" s="72"/>
      <c r="J103" s="72"/>
      <c r="K103" s="109"/>
    </row>
    <row r="104" spans="3:12" ht="15.6" x14ac:dyDescent="0.3">
      <c r="C104" s="201" t="s">
        <v>401</v>
      </c>
      <c r="D104" s="359" t="s">
        <v>2161</v>
      </c>
      <c r="E104" s="90"/>
      <c r="F104" s="90"/>
      <c r="G104" s="90"/>
      <c r="H104" s="72"/>
      <c r="I104" s="72"/>
      <c r="J104" s="72"/>
      <c r="K104" s="109"/>
    </row>
    <row r="105" spans="3:12" ht="18" x14ac:dyDescent="0.3">
      <c r="C105" s="210" t="str">
        <f>IFERROR(VLOOKUP(D104,'Desarrollo e Innov. Curricular'!$E:$F,2,FALSE),IFERROR(VLOOKUP(D104,'Investigación Científica'!$E:$F,2,FALSE),IFERROR(VLOOKUP(D104,'Vinculación Univ. Sociedad'!$E:$F,2,FALSE),IFERROR(VLOOKUP(D104,'Docencia y Profesorado Universi'!$E:$F,2,FALSE),IFERROR(VLOOKUP(D104,'Estudiantes y Graduados'!$E:$F,2,FALSE),IFERROR(VLOOKUP(D104,'Gestion Administrativa'!$E:$F,2,FALSE),IFERROR(VLOOKUP(D104,'Gestión Académica'!$E:$F,2,FALSE),IFERROR(VLOOKUP(D104,'Aseguramiento de la Calidad'!$E:$F,2,FALSE),IFERROR(VLOOKUP(D104,'Gestión del Conocimiento'!$E:$F,2,FALSE),IFERROR(VLOOKUP(D104,'Gobernabilidad y Procesos...'!$E:$F,2,FALSE),IFERROR(VLOOKUP(D104,'Gestión del Talento Humano'!$E:$F,2,FALSE),IFERROR(VLOOKUP(D104,'Internacionalización de la E.S.'!$E:$F,2,FALSE),IFERROR(VLOOKUP(D104,[1]Posgrado!$E:$F,2,FALSE),IFERROR(VLOOKUP(D104,'Cultura de Innovación Insti...'!$E:$F,2,FALSE),VLOOKUP(D104,'Lo Esencial de la Reforma Univ.'!$E:$F,2,0)))))))))))))))</f>
        <v>Lanzamiento y apertura de Laboratorio de Investigación Forense</v>
      </c>
      <c r="D105" s="31"/>
      <c r="E105" s="90"/>
      <c r="F105" s="90"/>
      <c r="G105" s="90"/>
      <c r="H105" s="72"/>
      <c r="I105" s="72"/>
      <c r="J105" s="72"/>
      <c r="K105" s="109"/>
    </row>
    <row r="106" spans="3:12" thickBot="1" x14ac:dyDescent="0.35">
      <c r="C106" s="70"/>
      <c r="D106" s="31"/>
      <c r="E106" s="90"/>
      <c r="F106" s="90"/>
      <c r="G106" s="90"/>
      <c r="H106" s="72"/>
      <c r="I106" s="72"/>
      <c r="J106" s="72"/>
      <c r="K106" s="109"/>
    </row>
    <row r="107" spans="3:12" ht="30.75" thickBot="1" x14ac:dyDescent="0.3">
      <c r="C107" s="123" t="s">
        <v>44</v>
      </c>
      <c r="D107" s="126" t="s">
        <v>45</v>
      </c>
      <c r="E107" s="125" t="s">
        <v>55</v>
      </c>
      <c r="F107" s="125" t="s">
        <v>57</v>
      </c>
      <c r="G107" s="124" t="s">
        <v>27</v>
      </c>
      <c r="H107" s="130" t="s">
        <v>139</v>
      </c>
      <c r="I107" s="125" t="s">
        <v>46</v>
      </c>
      <c r="J107" s="125" t="s">
        <v>140</v>
      </c>
      <c r="K107" s="125" t="s">
        <v>420</v>
      </c>
      <c r="L107" s="125" t="s">
        <v>421</v>
      </c>
    </row>
    <row r="108" spans="3:12" x14ac:dyDescent="0.25">
      <c r="C108" s="309" t="s">
        <v>47</v>
      </c>
      <c r="D108" s="710"/>
      <c r="E108" s="310"/>
      <c r="F108" s="112">
        <v>30000</v>
      </c>
      <c r="G108" s="311">
        <f t="shared" ref="G108:G116" si="9">E108*F108</f>
        <v>0</v>
      </c>
      <c r="H108" s="312" t="s">
        <v>137</v>
      </c>
      <c r="I108" s="113" t="s">
        <v>711</v>
      </c>
      <c r="J108" s="113" t="str">
        <f>VLOOKUP(I108,Presupuesto!$B$11:$C$566,2,0)</f>
        <v>SERVICIOS DE CAPACITACION.</v>
      </c>
      <c r="K108" s="313" t="s">
        <v>1378</v>
      </c>
      <c r="L108" s="113" t="s">
        <v>412</v>
      </c>
    </row>
    <row r="109" spans="3:12" x14ac:dyDescent="0.25">
      <c r="C109" s="96" t="s">
        <v>48</v>
      </c>
      <c r="D109" s="711"/>
      <c r="E109" s="198">
        <v>80</v>
      </c>
      <c r="F109" s="97">
        <v>20</v>
      </c>
      <c r="G109" s="94">
        <f t="shared" si="9"/>
        <v>1600</v>
      </c>
      <c r="H109" s="158" t="s">
        <v>137</v>
      </c>
      <c r="I109" s="95" t="s">
        <v>729</v>
      </c>
      <c r="J109" s="95" t="str">
        <f>VLOOKUP(I109,Presupuesto!$B$11:$C$566,2,0)</f>
        <v>SERVICIOS DE IMPRENTA PUBLIC.Y REPRODUCCION</v>
      </c>
      <c r="K109" s="95" t="s">
        <v>1378</v>
      </c>
      <c r="L109" s="95" t="s">
        <v>412</v>
      </c>
    </row>
    <row r="110" spans="3:12" x14ac:dyDescent="0.25">
      <c r="C110" s="96" t="s">
        <v>49</v>
      </c>
      <c r="D110" s="711"/>
      <c r="E110" s="198">
        <v>80</v>
      </c>
      <c r="F110" s="97">
        <v>80</v>
      </c>
      <c r="G110" s="94">
        <f t="shared" si="9"/>
        <v>6400</v>
      </c>
      <c r="H110" s="158" t="s">
        <v>137</v>
      </c>
      <c r="I110" s="95" t="s">
        <v>804</v>
      </c>
      <c r="J110" s="95" t="str">
        <f>VLOOKUP(I110,Presupuesto!$B$11:$C$566,2,0)</f>
        <v>ALIMENTOS B EBIDAS PARA PERSONAS</v>
      </c>
      <c r="K110" s="95" t="s">
        <v>1378</v>
      </c>
      <c r="L110" s="95" t="s">
        <v>412</v>
      </c>
    </row>
    <row r="111" spans="3:12" x14ac:dyDescent="0.25">
      <c r="C111" s="96" t="s">
        <v>50</v>
      </c>
      <c r="D111" s="711"/>
      <c r="E111" s="148">
        <v>0</v>
      </c>
      <c r="F111" s="115">
        <v>10000</v>
      </c>
      <c r="G111" s="94">
        <f t="shared" si="9"/>
        <v>0</v>
      </c>
      <c r="H111" s="158" t="s">
        <v>137</v>
      </c>
      <c r="I111" s="306" t="s">
        <v>309</v>
      </c>
      <c r="J111" s="95" t="str">
        <f>VLOOKUP(I111,Presupuesto!$B$11:$C$566,2,0)</f>
        <v>PASAJES (26100-00)</v>
      </c>
      <c r="K111" s="95" t="s">
        <v>1378</v>
      </c>
      <c r="L111" s="95" t="s">
        <v>412</v>
      </c>
    </row>
    <row r="112" spans="3:12" x14ac:dyDescent="0.25">
      <c r="C112" s="96" t="s">
        <v>428</v>
      </c>
      <c r="D112" s="711"/>
      <c r="E112" s="148">
        <v>0</v>
      </c>
      <c r="F112" s="115">
        <v>50</v>
      </c>
      <c r="G112" s="94">
        <f t="shared" si="9"/>
        <v>0</v>
      </c>
      <c r="H112" s="158" t="s">
        <v>137</v>
      </c>
      <c r="I112" s="95" t="s">
        <v>833</v>
      </c>
      <c r="J112" s="95" t="str">
        <f>VLOOKUP(I112,Presupuesto!$B$11:$C$566,2,0)</f>
        <v>PRODUCTOS PAPEL Y CARTON</v>
      </c>
      <c r="K112" s="95" t="s">
        <v>1378</v>
      </c>
      <c r="L112" s="95" t="s">
        <v>412</v>
      </c>
    </row>
    <row r="113" spans="3:12" x14ac:dyDescent="0.25">
      <c r="C113" s="96" t="s">
        <v>51</v>
      </c>
      <c r="D113" s="711"/>
      <c r="E113" s="198">
        <v>0</v>
      </c>
      <c r="F113" s="97">
        <v>85</v>
      </c>
      <c r="G113" s="94">
        <f t="shared" si="9"/>
        <v>0</v>
      </c>
      <c r="H113" s="158" t="s">
        <v>137</v>
      </c>
      <c r="I113" s="95" t="s">
        <v>833</v>
      </c>
      <c r="J113" s="95" t="str">
        <f>VLOOKUP(I113,Presupuesto!$B$11:$C$566,2,0)</f>
        <v>PRODUCTOS PAPEL Y CARTON</v>
      </c>
      <c r="K113" s="95" t="s">
        <v>1378</v>
      </c>
      <c r="L113" s="95" t="s">
        <v>412</v>
      </c>
    </row>
    <row r="114" spans="3:12" x14ac:dyDescent="0.25">
      <c r="C114" s="96" t="s">
        <v>131</v>
      </c>
      <c r="D114" s="711"/>
      <c r="E114" s="198">
        <v>0</v>
      </c>
      <c r="F114" s="97">
        <v>36</v>
      </c>
      <c r="G114" s="94">
        <f t="shared" si="9"/>
        <v>0</v>
      </c>
      <c r="H114" s="158" t="s">
        <v>137</v>
      </c>
      <c r="I114" s="95" t="s">
        <v>954</v>
      </c>
      <c r="J114" s="95" t="str">
        <f>VLOOKUP(I114,Presupuesto!$B$11:$C$566,2,0)</f>
        <v>UTILES DE ESCRITORIO, OFICINA Y ENSE¥ANZA</v>
      </c>
      <c r="K114" s="95" t="s">
        <v>1378</v>
      </c>
      <c r="L114" s="95" t="s">
        <v>412</v>
      </c>
    </row>
    <row r="115" spans="3:12" x14ac:dyDescent="0.25">
      <c r="C115" s="96" t="s">
        <v>34</v>
      </c>
      <c r="D115" s="711"/>
      <c r="E115" s="198">
        <v>0</v>
      </c>
      <c r="F115" s="97">
        <v>80</v>
      </c>
      <c r="G115" s="94">
        <f t="shared" si="9"/>
        <v>0</v>
      </c>
      <c r="H115" s="158" t="s">
        <v>137</v>
      </c>
      <c r="I115" s="95" t="s">
        <v>954</v>
      </c>
      <c r="J115" s="95" t="str">
        <f>VLOOKUP(I115,Presupuesto!$B$11:$C$566,2,0)</f>
        <v>UTILES DE ESCRITORIO, OFICINA Y ENSE¥ANZA</v>
      </c>
      <c r="K115" s="95" t="s">
        <v>1378</v>
      </c>
      <c r="L115" s="95" t="s">
        <v>412</v>
      </c>
    </row>
    <row r="116" spans="3:12" x14ac:dyDescent="0.25">
      <c r="C116" s="106" t="s">
        <v>52</v>
      </c>
      <c r="D116" s="711"/>
      <c r="E116" s="214">
        <v>0</v>
      </c>
      <c r="F116" s="116">
        <v>25</v>
      </c>
      <c r="G116" s="94">
        <f t="shared" si="9"/>
        <v>0</v>
      </c>
      <c r="H116" s="158" t="s">
        <v>137</v>
      </c>
      <c r="I116" s="95" t="s">
        <v>954</v>
      </c>
      <c r="J116" s="95" t="str">
        <f>VLOOKUP(I116,Presupuesto!$B$11:$C$566,2,0)</f>
        <v>UTILES DE ESCRITORIO, OFICINA Y ENSE¥ANZA</v>
      </c>
      <c r="K116" s="95" t="s">
        <v>1378</v>
      </c>
      <c r="L116" s="95" t="s">
        <v>412</v>
      </c>
    </row>
    <row r="117" spans="3:12" ht="15.75" thickBot="1" x14ac:dyDescent="0.3">
      <c r="C117" s="218" t="s">
        <v>441</v>
      </c>
      <c r="D117" s="219">
        <v>0</v>
      </c>
      <c r="E117" s="314">
        <v>0</v>
      </c>
      <c r="F117" s="101">
        <f>HLOOKUP(C117,$AH$2:$BU$3,2,0)</f>
        <v>1150</v>
      </c>
      <c r="G117" s="102">
        <f>D117*E117*F117</f>
        <v>0</v>
      </c>
      <c r="H117" s="315" t="s">
        <v>137</v>
      </c>
      <c r="I117" s="316" t="s">
        <v>310</v>
      </c>
      <c r="J117" s="103" t="str">
        <f>VLOOKUP(I117,Presupuesto!$B$11:$C$566,2,0)</f>
        <v>VIATICOS (26200-00)</v>
      </c>
      <c r="K117" s="95" t="s">
        <v>1378</v>
      </c>
      <c r="L117" s="95" t="s">
        <v>412</v>
      </c>
    </row>
    <row r="118" spans="3:12" thickBot="1" x14ac:dyDescent="0.35"/>
    <row r="119" spans="3:12" thickBot="1" x14ac:dyDescent="0.35">
      <c r="C119" s="29" t="s">
        <v>43</v>
      </c>
      <c r="D119" s="30">
        <f>SUM(G126:G129)</f>
        <v>26500</v>
      </c>
      <c r="E119" s="582"/>
      <c r="F119" s="90"/>
      <c r="G119" s="90"/>
      <c r="H119" s="72"/>
      <c r="I119" s="72"/>
      <c r="J119" s="72"/>
      <c r="K119" s="109"/>
    </row>
    <row r="120" spans="3:12" ht="14.45" x14ac:dyDescent="0.3">
      <c r="C120" s="70"/>
      <c r="D120" s="31"/>
      <c r="E120" s="90"/>
      <c r="F120" s="90"/>
      <c r="G120" s="90"/>
      <c r="H120" s="72"/>
      <c r="I120" s="72"/>
      <c r="J120" s="72"/>
      <c r="K120" s="109"/>
    </row>
    <row r="121" spans="3:12" ht="14.45" x14ac:dyDescent="0.3">
      <c r="C121" s="70"/>
      <c r="D121" s="31"/>
      <c r="E121" s="90"/>
      <c r="F121" s="90"/>
      <c r="G121" s="90"/>
      <c r="H121" s="72"/>
      <c r="I121" s="72"/>
      <c r="J121" s="72"/>
      <c r="K121" s="109"/>
    </row>
    <row r="122" spans="3:12" ht="15.6" x14ac:dyDescent="0.3">
      <c r="C122" s="201" t="s">
        <v>401</v>
      </c>
      <c r="D122" s="359" t="s">
        <v>2169</v>
      </c>
      <c r="E122" s="90"/>
      <c r="F122" s="90"/>
      <c r="G122" s="90"/>
      <c r="H122" s="72"/>
      <c r="I122" s="72"/>
      <c r="J122" s="72"/>
      <c r="K122" s="109"/>
    </row>
    <row r="123" spans="3:12" ht="18" x14ac:dyDescent="0.3">
      <c r="C123" s="210" t="str">
        <f>IFERROR(VLOOKUP(D122,'Desarrollo e Innov. Curricular'!$E:$F,2,FALSE),IFERROR(VLOOKUP(D122,'Investigación Científica'!$E:$F,2,FALSE),IFERROR(VLOOKUP(D122,'Vinculación Univ. Sociedad'!$E:$F,2,FALSE),IFERROR(VLOOKUP(D122,'Docencia y Profesorado Universi'!$E:$F,2,FALSE),IFERROR(VLOOKUP(D122,'Estudiantes y Graduados'!$E:$F,2,FALSE),IFERROR(VLOOKUP(D122,'Gestion Administrativa'!$E:$F,2,FALSE),IFERROR(VLOOKUP(D122,'Gestión Académica'!$E:$F,2,FALSE),IFERROR(VLOOKUP(D122,'Aseguramiento de la Calidad'!$E:$F,2,FALSE),IFERROR(VLOOKUP(D122,'Gestión del Conocimiento'!$E:$F,2,FALSE),IFERROR(VLOOKUP(D122,'Gobernabilidad y Procesos...'!$E:$F,2,FALSE),IFERROR(VLOOKUP(D122,'Gestión del Talento Humano'!$E:$F,2,FALSE),IFERROR(VLOOKUP(D122,'Internacionalización de la E.S.'!$E:$F,2,FALSE),IFERROR(VLOOKUP(D122,[1]Posgrado!$E:$F,2,FALSE),IFERROR(VLOOKUP(D122,'Cultura de Innovación Insti...'!$E:$F,2,FALSE),VLOOKUP(D122,'Lo Esencial de la Reforma Univ.'!$E:$F,2,0)))))))))))))))</f>
        <v>Desarrollar un evento ( conferencia, conversatorio, etc.) para publicar los resultados de investigación</v>
      </c>
      <c r="D123" s="31"/>
      <c r="E123" s="90"/>
      <c r="F123" s="90"/>
      <c r="G123" s="90"/>
      <c r="H123" s="72"/>
      <c r="I123" s="72"/>
      <c r="J123" s="72"/>
      <c r="K123" s="109"/>
    </row>
    <row r="124" spans="3:12" thickBot="1" x14ac:dyDescent="0.35">
      <c r="C124" s="70"/>
      <c r="D124" s="31"/>
      <c r="E124" s="90"/>
      <c r="F124" s="90"/>
      <c r="G124" s="90"/>
      <c r="H124" s="72"/>
      <c r="I124" s="72"/>
      <c r="J124" s="72"/>
      <c r="K124" s="109"/>
    </row>
    <row r="125" spans="3:12" ht="30.75" thickBot="1" x14ac:dyDescent="0.3">
      <c r="C125" s="123" t="s">
        <v>44</v>
      </c>
      <c r="D125" s="126" t="s">
        <v>45</v>
      </c>
      <c r="E125" s="125" t="s">
        <v>55</v>
      </c>
      <c r="F125" s="125" t="s">
        <v>57</v>
      </c>
      <c r="G125" s="124" t="s">
        <v>27</v>
      </c>
      <c r="H125" s="130" t="s">
        <v>139</v>
      </c>
      <c r="I125" s="125" t="s">
        <v>46</v>
      </c>
      <c r="J125" s="125" t="s">
        <v>140</v>
      </c>
      <c r="K125" s="125" t="s">
        <v>420</v>
      </c>
      <c r="L125" s="125" t="s">
        <v>421</v>
      </c>
    </row>
    <row r="126" spans="3:12" x14ac:dyDescent="0.25">
      <c r="C126" s="309" t="s">
        <v>47</v>
      </c>
      <c r="D126" s="710"/>
      <c r="E126" s="310"/>
      <c r="F126" s="112">
        <v>30000</v>
      </c>
      <c r="G126" s="311">
        <f t="shared" ref="G126:G129" si="10">E126*F126</f>
        <v>0</v>
      </c>
      <c r="H126" s="312" t="s">
        <v>1467</v>
      </c>
      <c r="I126" s="113" t="s">
        <v>711</v>
      </c>
      <c r="J126" s="113" t="str">
        <f>VLOOKUP(I126,Presupuesto!$B$11:$C$566,2,0)</f>
        <v>SERVICIOS DE CAPACITACION.</v>
      </c>
      <c r="K126" s="313" t="s">
        <v>1378</v>
      </c>
      <c r="L126" s="113" t="s">
        <v>408</v>
      </c>
    </row>
    <row r="127" spans="3:12" x14ac:dyDescent="0.25">
      <c r="C127" s="96" t="s">
        <v>48</v>
      </c>
      <c r="D127" s="711"/>
      <c r="E127" s="198">
        <v>150</v>
      </c>
      <c r="F127" s="97">
        <v>50</v>
      </c>
      <c r="G127" s="94">
        <f t="shared" si="10"/>
        <v>7500</v>
      </c>
      <c r="H127" s="158" t="s">
        <v>1467</v>
      </c>
      <c r="I127" s="95" t="s">
        <v>729</v>
      </c>
      <c r="J127" s="95" t="str">
        <f>VLOOKUP(I127,Presupuesto!$B$11:$C$566,2,0)</f>
        <v>SERVICIOS DE IMPRENTA PUBLIC.Y REPRODUCCION</v>
      </c>
      <c r="K127" s="95" t="s">
        <v>1378</v>
      </c>
      <c r="L127" s="95" t="s">
        <v>408</v>
      </c>
    </row>
    <row r="128" spans="3:12" x14ac:dyDescent="0.25">
      <c r="C128" s="96" t="s">
        <v>49</v>
      </c>
      <c r="D128" s="711"/>
      <c r="E128" s="198">
        <v>150</v>
      </c>
      <c r="F128" s="97">
        <v>100</v>
      </c>
      <c r="G128" s="94">
        <f t="shared" si="10"/>
        <v>15000</v>
      </c>
      <c r="H128" s="158" t="s">
        <v>1467</v>
      </c>
      <c r="I128" s="95" t="s">
        <v>804</v>
      </c>
      <c r="J128" s="95" t="str">
        <f>VLOOKUP(I128,Presupuesto!$B$11:$C$566,2,0)</f>
        <v>ALIMENTOS B EBIDAS PARA PERSONAS</v>
      </c>
      <c r="K128" s="95" t="s">
        <v>1378</v>
      </c>
      <c r="L128" s="95" t="s">
        <v>408</v>
      </c>
    </row>
    <row r="129" spans="3:12" x14ac:dyDescent="0.25">
      <c r="C129" s="96" t="s">
        <v>2267</v>
      </c>
      <c r="D129" s="711"/>
      <c r="E129" s="148">
        <v>2</v>
      </c>
      <c r="F129" s="115">
        <v>2000</v>
      </c>
      <c r="G129" s="94">
        <f t="shared" si="10"/>
        <v>4000</v>
      </c>
      <c r="H129" s="158" t="s">
        <v>1467</v>
      </c>
      <c r="I129" s="555" t="s">
        <v>743</v>
      </c>
      <c r="J129" s="95" t="str">
        <f>VLOOKUP(I129,Presupuesto!$B$11:$C$566,2,0)</f>
        <v>PUBLICIDAD Y PROPAGANDA</v>
      </c>
      <c r="K129" s="95" t="s">
        <v>1378</v>
      </c>
      <c r="L129" s="95" t="s">
        <v>408</v>
      </c>
    </row>
    <row r="130" spans="3:12" thickBot="1" x14ac:dyDescent="0.35"/>
    <row r="131" spans="3:12" thickBot="1" x14ac:dyDescent="0.35">
      <c r="C131" s="29" t="s">
        <v>43</v>
      </c>
      <c r="D131" s="30">
        <f>SUM(G138:G141)</f>
        <v>15530</v>
      </c>
      <c r="E131" s="582"/>
      <c r="F131" s="90"/>
      <c r="G131" s="90"/>
      <c r="H131" s="72"/>
      <c r="I131" s="72"/>
      <c r="J131" s="72"/>
      <c r="K131" s="109"/>
    </row>
    <row r="132" spans="3:12" ht="14.45" x14ac:dyDescent="0.3">
      <c r="C132" s="70"/>
      <c r="D132" s="31"/>
      <c r="E132" s="90"/>
      <c r="F132" s="90"/>
      <c r="G132" s="90"/>
      <c r="H132" s="72"/>
      <c r="I132" s="72"/>
      <c r="J132" s="72"/>
      <c r="K132" s="109"/>
    </row>
    <row r="133" spans="3:12" ht="14.45" x14ac:dyDescent="0.3">
      <c r="C133" s="70"/>
      <c r="D133" s="31"/>
      <c r="E133" s="90"/>
      <c r="F133" s="90"/>
      <c r="G133" s="90"/>
      <c r="H133" s="72"/>
      <c r="I133" s="72"/>
      <c r="J133" s="72"/>
      <c r="K133" s="109"/>
    </row>
    <row r="134" spans="3:12" ht="15.6" x14ac:dyDescent="0.3">
      <c r="C134" s="201" t="s">
        <v>401</v>
      </c>
      <c r="D134" s="359" t="s">
        <v>2180</v>
      </c>
      <c r="E134" s="90"/>
      <c r="F134" s="90"/>
      <c r="G134" s="90"/>
      <c r="H134" s="72"/>
      <c r="I134" s="72"/>
      <c r="J134" s="72"/>
      <c r="K134" s="109"/>
    </row>
    <row r="135" spans="3:12" ht="18" x14ac:dyDescent="0.3">
      <c r="C135" s="210" t="str">
        <f>IFERROR(VLOOKUP(D134,'Desarrollo e Innov. Curricular'!$E:$F,2,FALSE),IFERROR(VLOOKUP(D134,'Investigación Científica'!$E:$F,2,FALSE),IFERROR(VLOOKUP(D134,'Vinculación Univ. Sociedad'!$E:$F,2,FALSE),IFERROR(VLOOKUP(D134,'Docencia y Profesorado Universi'!$E:$F,2,FALSE),IFERROR(VLOOKUP(D134,'Estudiantes y Graduados'!$E:$F,2,FALSE),IFERROR(VLOOKUP(D134,'Gestion Administrativa'!$E:$F,2,FALSE),IFERROR(VLOOKUP(D134,'Gestión Académica'!$E:$F,2,FALSE),IFERROR(VLOOKUP(D134,'Aseguramiento de la Calidad'!$E:$F,2,FALSE),IFERROR(VLOOKUP(D134,'Gestión del Conocimiento'!$E:$F,2,FALSE),IFERROR(VLOOKUP(D134,'Gobernabilidad y Procesos...'!$E:$F,2,FALSE),IFERROR(VLOOKUP(D134,'Gestión del Talento Humano'!$E:$F,2,FALSE),IFERROR(VLOOKUP(D134,'Internacionalización de la E.S.'!$E:$F,2,FALSE),IFERROR(VLOOKUP(D134,[1]Posgrado!$E:$F,2,FALSE),IFERROR(VLOOKUP(D134,'Cultura de Innovación Insti...'!$E:$F,2,FALSE),VLOOKUP(D134,'Lo Esencial de la Reforma Univ.'!$E:$F,2,0)))))))))))))))</f>
        <v xml:space="preserve">Ejecutar la jornada de socialización de las políticas de investigación     </v>
      </c>
      <c r="D135" s="31"/>
      <c r="E135" s="90"/>
      <c r="F135" s="90"/>
      <c r="G135" s="90"/>
      <c r="H135" s="72"/>
      <c r="I135" s="72"/>
      <c r="J135" s="72"/>
      <c r="K135" s="109"/>
    </row>
    <row r="136" spans="3:12" thickBot="1" x14ac:dyDescent="0.35">
      <c r="C136" s="70"/>
      <c r="D136" s="31"/>
      <c r="E136" s="90"/>
      <c r="F136" s="90"/>
      <c r="G136" s="90"/>
      <c r="H136" s="72"/>
      <c r="I136" s="72"/>
      <c r="J136" s="72"/>
      <c r="K136" s="109"/>
    </row>
    <row r="137" spans="3:12" ht="30.75" thickBot="1" x14ac:dyDescent="0.3">
      <c r="C137" s="123" t="s">
        <v>44</v>
      </c>
      <c r="D137" s="126" t="s">
        <v>45</v>
      </c>
      <c r="E137" s="125" t="s">
        <v>55</v>
      </c>
      <c r="F137" s="125" t="s">
        <v>57</v>
      </c>
      <c r="G137" s="124" t="s">
        <v>27</v>
      </c>
      <c r="H137" s="130" t="s">
        <v>139</v>
      </c>
      <c r="I137" s="125" t="s">
        <v>46</v>
      </c>
      <c r="J137" s="125" t="s">
        <v>140</v>
      </c>
      <c r="K137" s="125" t="s">
        <v>420</v>
      </c>
      <c r="L137" s="125" t="s">
        <v>421</v>
      </c>
    </row>
    <row r="138" spans="3:12" x14ac:dyDescent="0.25">
      <c r="C138" s="309" t="s">
        <v>47</v>
      </c>
      <c r="D138" s="710"/>
      <c r="E138" s="310"/>
      <c r="F138" s="112">
        <v>30000</v>
      </c>
      <c r="G138" s="311">
        <f t="shared" ref="G138:G141" si="11">E138*F138</f>
        <v>0</v>
      </c>
      <c r="H138" s="312" t="s">
        <v>137</v>
      </c>
      <c r="I138" s="113" t="s">
        <v>711</v>
      </c>
      <c r="J138" s="113" t="str">
        <f>VLOOKUP(I138,Presupuesto!$B$11:$C$566,2,0)</f>
        <v>SERVICIOS DE CAPACITACION.</v>
      </c>
      <c r="K138" s="313" t="s">
        <v>1378</v>
      </c>
      <c r="L138" s="113" t="s">
        <v>408</v>
      </c>
    </row>
    <row r="139" spans="3:12" x14ac:dyDescent="0.25">
      <c r="C139" s="96" t="s">
        <v>48</v>
      </c>
      <c r="D139" s="711"/>
      <c r="E139" s="198">
        <v>300</v>
      </c>
      <c r="F139" s="97">
        <v>50</v>
      </c>
      <c r="G139" s="94">
        <f t="shared" si="11"/>
        <v>15000</v>
      </c>
      <c r="H139" s="158" t="s">
        <v>137</v>
      </c>
      <c r="I139" s="95" t="s">
        <v>729</v>
      </c>
      <c r="J139" s="95" t="str">
        <f>VLOOKUP(I139,Presupuesto!$B$11:$C$566,2,0)</f>
        <v>SERVICIOS DE IMPRENTA PUBLIC.Y REPRODUCCION</v>
      </c>
      <c r="K139" s="95" t="s">
        <v>1378</v>
      </c>
      <c r="L139" s="95" t="s">
        <v>408</v>
      </c>
    </row>
    <row r="140" spans="3:12" x14ac:dyDescent="0.25">
      <c r="C140" s="96" t="s">
        <v>51</v>
      </c>
      <c r="D140" s="711"/>
      <c r="E140" s="198">
        <v>2</v>
      </c>
      <c r="F140" s="97">
        <v>85</v>
      </c>
      <c r="G140" s="94">
        <f t="shared" si="11"/>
        <v>170</v>
      </c>
      <c r="H140" s="158" t="s">
        <v>137</v>
      </c>
      <c r="I140" s="95" t="s">
        <v>833</v>
      </c>
      <c r="J140" s="95" t="str">
        <f>VLOOKUP(I140,Presupuesto!$B$11:$C$566,2,0)</f>
        <v>PRODUCTOS PAPEL Y CARTON</v>
      </c>
      <c r="K140" s="95" t="s">
        <v>1378</v>
      </c>
      <c r="L140" s="95" t="s">
        <v>408</v>
      </c>
    </row>
    <row r="141" spans="3:12" x14ac:dyDescent="0.25">
      <c r="C141" s="96" t="s">
        <v>131</v>
      </c>
      <c r="D141" s="711"/>
      <c r="E141" s="198">
        <v>10</v>
      </c>
      <c r="F141" s="97">
        <v>36</v>
      </c>
      <c r="G141" s="94">
        <f t="shared" si="11"/>
        <v>360</v>
      </c>
      <c r="H141" s="158" t="s">
        <v>137</v>
      </c>
      <c r="I141" s="95" t="s">
        <v>954</v>
      </c>
      <c r="J141" s="95" t="str">
        <f>VLOOKUP(I141,Presupuesto!$B$11:$C$566,2,0)</f>
        <v>UTILES DE ESCRITORIO, OFICINA Y ENSE¥ANZA</v>
      </c>
      <c r="K141" s="95" t="s">
        <v>1378</v>
      </c>
      <c r="L141" s="95" t="s">
        <v>408</v>
      </c>
    </row>
    <row r="142" spans="3:12" thickBot="1" x14ac:dyDescent="0.35">
      <c r="K142" s="95"/>
    </row>
    <row r="143" spans="3:12" thickBot="1" x14ac:dyDescent="0.35">
      <c r="C143" s="29" t="s">
        <v>43</v>
      </c>
      <c r="D143" s="30">
        <f>SUM(G150:G159)</f>
        <v>11730</v>
      </c>
      <c r="E143" s="588"/>
      <c r="F143" s="90"/>
      <c r="G143" s="90"/>
      <c r="H143" s="72"/>
      <c r="I143" s="72"/>
      <c r="J143" s="72"/>
      <c r="K143" s="109"/>
    </row>
    <row r="144" spans="3:12" ht="14.45" x14ac:dyDescent="0.3">
      <c r="C144" s="70"/>
      <c r="D144" s="31"/>
      <c r="E144" s="90"/>
      <c r="F144" s="90"/>
      <c r="G144" s="90"/>
      <c r="H144" s="72"/>
      <c r="I144" s="72"/>
      <c r="J144" s="72"/>
      <c r="K144" s="109"/>
    </row>
    <row r="145" spans="3:12" ht="14.45" x14ac:dyDescent="0.3">
      <c r="C145" s="70"/>
      <c r="D145" s="31"/>
      <c r="E145" s="90"/>
      <c r="F145" s="90"/>
      <c r="G145" s="90"/>
      <c r="H145" s="72"/>
      <c r="I145" s="72"/>
      <c r="J145" s="72"/>
      <c r="K145" s="109"/>
    </row>
    <row r="146" spans="3:12" ht="15.6" x14ac:dyDescent="0.3">
      <c r="C146" s="201" t="s">
        <v>401</v>
      </c>
      <c r="D146" s="359" t="s">
        <v>2297</v>
      </c>
      <c r="E146" s="90"/>
      <c r="F146" s="90"/>
      <c r="G146" s="90"/>
      <c r="H146" s="72"/>
      <c r="I146" s="72"/>
      <c r="J146" s="72"/>
      <c r="K146" s="109"/>
    </row>
    <row r="147" spans="3:12" ht="18" x14ac:dyDescent="0.3">
      <c r="C147" s="210" t="str">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Calidad'!$E:$F,2,FALSE),IFERROR(VLOOKUP(D146,'Gestión del Conocimiento'!$E:$F,2,FALSE),IFERROR(VLOOKUP(D146,'Gobernabilidad y Procesos...'!$E:$F,2,FALSE),IFERROR(VLOOKUP(D146,'Gestión del Talento Humano'!$E:$F,2,FALSE),IFERROR(VLOOKUP(D146,'Internacionalización de la E.S.'!$E:$F,2,FALSE),IFERROR(VLOOKUP(D146,[1]Posgrado!$E:$F,2,FALSE),IFERROR(VLOOKUP(D146,'Cultura de Innovación Insti...'!$E:$F,2,FALSE),VLOOKUP(D146,'Lo Esencial de la Reforma Univ.'!$E:$F,2,0)))))))))))))))</f>
        <v xml:space="preserve">Desarrollar un taller para la socialización del Reglamento del Servicio Comunitario con docentes de la Facultad </v>
      </c>
      <c r="D147" s="31"/>
      <c r="E147" s="90"/>
      <c r="F147" s="90"/>
      <c r="G147" s="90"/>
      <c r="H147" s="72"/>
      <c r="I147" s="72"/>
      <c r="J147" s="72"/>
      <c r="K147" s="109"/>
    </row>
    <row r="148" spans="3:12" thickBot="1" x14ac:dyDescent="0.35">
      <c r="C148" s="70"/>
      <c r="D148" s="31"/>
      <c r="E148" s="90"/>
      <c r="F148" s="90"/>
      <c r="G148" s="90"/>
      <c r="H148" s="72"/>
      <c r="I148" s="72"/>
      <c r="J148" s="72"/>
      <c r="K148" s="109"/>
    </row>
    <row r="149" spans="3:12" ht="30.75" thickBot="1" x14ac:dyDescent="0.3">
      <c r="C149" s="123" t="s">
        <v>44</v>
      </c>
      <c r="D149" s="126" t="s">
        <v>45</v>
      </c>
      <c r="E149" s="125" t="s">
        <v>55</v>
      </c>
      <c r="F149" s="125" t="s">
        <v>57</v>
      </c>
      <c r="G149" s="124" t="s">
        <v>27</v>
      </c>
      <c r="H149" s="130" t="s">
        <v>139</v>
      </c>
      <c r="I149" s="125" t="s">
        <v>46</v>
      </c>
      <c r="J149" s="125" t="s">
        <v>140</v>
      </c>
      <c r="K149" s="125" t="s">
        <v>420</v>
      </c>
      <c r="L149" s="125" t="s">
        <v>421</v>
      </c>
    </row>
    <row r="150" spans="3:12" x14ac:dyDescent="0.25">
      <c r="C150" s="309" t="s">
        <v>47</v>
      </c>
      <c r="D150" s="710"/>
      <c r="E150" s="310"/>
      <c r="F150" s="112">
        <v>30000</v>
      </c>
      <c r="G150" s="311">
        <f t="shared" ref="G150:G158" si="12">E150*F150</f>
        <v>0</v>
      </c>
      <c r="H150" s="312" t="s">
        <v>137</v>
      </c>
      <c r="I150" s="113" t="s">
        <v>711</v>
      </c>
      <c r="J150" s="113" t="str">
        <f>VLOOKUP(I150,Presupuesto!$B$11:$C$566,2,0)</f>
        <v>SERVICIOS DE CAPACITACION.</v>
      </c>
      <c r="K150" s="313" t="s">
        <v>482</v>
      </c>
      <c r="L150" s="113" t="s">
        <v>405</v>
      </c>
    </row>
    <row r="151" spans="3:12" x14ac:dyDescent="0.25">
      <c r="C151" s="96" t="s">
        <v>48</v>
      </c>
      <c r="D151" s="711"/>
      <c r="E151" s="198">
        <v>100</v>
      </c>
      <c r="F151" s="97">
        <v>50</v>
      </c>
      <c r="G151" s="94">
        <f t="shared" si="12"/>
        <v>5000</v>
      </c>
      <c r="H151" s="158" t="s">
        <v>137</v>
      </c>
      <c r="I151" s="95" t="s">
        <v>729</v>
      </c>
      <c r="J151" s="95" t="str">
        <f>VLOOKUP(I151,Presupuesto!$B$11:$C$566,2,0)</f>
        <v>SERVICIOS DE IMPRENTA PUBLIC.Y REPRODUCCION</v>
      </c>
      <c r="K151" s="95" t="s">
        <v>482</v>
      </c>
      <c r="L151" s="95" t="s">
        <v>405</v>
      </c>
    </row>
    <row r="152" spans="3:12" x14ac:dyDescent="0.25">
      <c r="C152" s="96" t="s">
        <v>49</v>
      </c>
      <c r="D152" s="711"/>
      <c r="E152" s="198">
        <v>100</v>
      </c>
      <c r="F152" s="97">
        <v>60</v>
      </c>
      <c r="G152" s="94">
        <f t="shared" si="12"/>
        <v>6000</v>
      </c>
      <c r="H152" s="158" t="s">
        <v>137</v>
      </c>
      <c r="I152" s="95" t="s">
        <v>804</v>
      </c>
      <c r="J152" s="95" t="str">
        <f>VLOOKUP(I152,Presupuesto!$B$11:$C$566,2,0)</f>
        <v>ALIMENTOS B EBIDAS PARA PERSONAS</v>
      </c>
      <c r="K152" s="95" t="s">
        <v>482</v>
      </c>
      <c r="L152" s="95" t="s">
        <v>405</v>
      </c>
    </row>
    <row r="153" spans="3:12" x14ac:dyDescent="0.25">
      <c r="C153" s="96" t="s">
        <v>2267</v>
      </c>
      <c r="D153" s="711"/>
      <c r="E153" s="148">
        <v>0</v>
      </c>
      <c r="F153" s="115">
        <v>2000</v>
      </c>
      <c r="G153" s="94">
        <f t="shared" si="12"/>
        <v>0</v>
      </c>
      <c r="H153" s="158" t="s">
        <v>137</v>
      </c>
      <c r="I153" s="306" t="s">
        <v>309</v>
      </c>
      <c r="J153" s="95" t="str">
        <f>VLOOKUP(I153,Presupuesto!$B$11:$C$566,2,0)</f>
        <v>PASAJES (26100-00)</v>
      </c>
      <c r="K153" s="95" t="s">
        <v>482</v>
      </c>
      <c r="L153" s="95" t="s">
        <v>405</v>
      </c>
    </row>
    <row r="154" spans="3:12" x14ac:dyDescent="0.25">
      <c r="C154" s="96" t="s">
        <v>428</v>
      </c>
      <c r="D154" s="711"/>
      <c r="E154" s="148">
        <v>0</v>
      </c>
      <c r="F154" s="115">
        <v>50</v>
      </c>
      <c r="G154" s="94">
        <f t="shared" si="12"/>
        <v>0</v>
      </c>
      <c r="H154" s="158" t="s">
        <v>137</v>
      </c>
      <c r="I154" s="95" t="s">
        <v>833</v>
      </c>
      <c r="J154" s="95" t="str">
        <f>VLOOKUP(I154,Presupuesto!$B$11:$C$566,2,0)</f>
        <v>PRODUCTOS PAPEL Y CARTON</v>
      </c>
      <c r="K154" s="95" t="s">
        <v>482</v>
      </c>
      <c r="L154" s="95" t="s">
        <v>405</v>
      </c>
    </row>
    <row r="155" spans="3:12" x14ac:dyDescent="0.25">
      <c r="C155" s="96" t="s">
        <v>51</v>
      </c>
      <c r="D155" s="711"/>
      <c r="E155" s="198">
        <v>2</v>
      </c>
      <c r="F155" s="97">
        <v>85</v>
      </c>
      <c r="G155" s="94">
        <f t="shared" si="12"/>
        <v>170</v>
      </c>
      <c r="H155" s="158" t="s">
        <v>137</v>
      </c>
      <c r="I155" s="95" t="s">
        <v>833</v>
      </c>
      <c r="J155" s="95" t="str">
        <f>VLOOKUP(I155,Presupuesto!$B$11:$C$566,2,0)</f>
        <v>PRODUCTOS PAPEL Y CARTON</v>
      </c>
      <c r="K155" s="95" t="s">
        <v>482</v>
      </c>
      <c r="L155" s="95" t="s">
        <v>405</v>
      </c>
    </row>
    <row r="156" spans="3:12" x14ac:dyDescent="0.25">
      <c r="C156" s="96" t="s">
        <v>131</v>
      </c>
      <c r="D156" s="711"/>
      <c r="E156" s="198">
        <v>10</v>
      </c>
      <c r="F156" s="97">
        <v>36</v>
      </c>
      <c r="G156" s="94">
        <f t="shared" si="12"/>
        <v>360</v>
      </c>
      <c r="H156" s="158" t="s">
        <v>137</v>
      </c>
      <c r="I156" s="95" t="s">
        <v>954</v>
      </c>
      <c r="J156" s="95" t="str">
        <f>VLOOKUP(I156,Presupuesto!$B$11:$C$566,2,0)</f>
        <v>UTILES DE ESCRITORIO, OFICINA Y ENSE¥ANZA</v>
      </c>
      <c r="K156" s="95" t="s">
        <v>482</v>
      </c>
      <c r="L156" s="95" t="s">
        <v>405</v>
      </c>
    </row>
    <row r="157" spans="3:12" x14ac:dyDescent="0.25">
      <c r="C157" s="96" t="s">
        <v>2335</v>
      </c>
      <c r="D157" s="711"/>
      <c r="E157" s="198">
        <v>10</v>
      </c>
      <c r="F157" s="97">
        <v>20</v>
      </c>
      <c r="G157" s="94">
        <f t="shared" si="12"/>
        <v>200</v>
      </c>
      <c r="H157" s="158" t="s">
        <v>137</v>
      </c>
      <c r="I157" s="95" t="s">
        <v>954</v>
      </c>
      <c r="J157" s="95" t="str">
        <f>VLOOKUP(I157,Presupuesto!$B$11:$C$566,2,0)</f>
        <v>UTILES DE ESCRITORIO, OFICINA Y ENSE¥ANZA</v>
      </c>
      <c r="K157" s="95" t="s">
        <v>482</v>
      </c>
      <c r="L157" s="95" t="s">
        <v>405</v>
      </c>
    </row>
    <row r="158" spans="3:12" x14ac:dyDescent="0.25">
      <c r="C158" s="106" t="s">
        <v>52</v>
      </c>
      <c r="D158" s="711"/>
      <c r="E158" s="214">
        <v>0</v>
      </c>
      <c r="F158" s="116">
        <v>25</v>
      </c>
      <c r="G158" s="94">
        <f t="shared" si="12"/>
        <v>0</v>
      </c>
      <c r="H158" s="158" t="s">
        <v>137</v>
      </c>
      <c r="I158" s="95" t="s">
        <v>954</v>
      </c>
      <c r="J158" s="95" t="str">
        <f>VLOOKUP(I158,Presupuesto!$B$11:$C$566,2,0)</f>
        <v>UTILES DE ESCRITORIO, OFICINA Y ENSE¥ANZA</v>
      </c>
      <c r="K158" s="95" t="s">
        <v>482</v>
      </c>
      <c r="L158" s="95" t="s">
        <v>405</v>
      </c>
    </row>
    <row r="159" spans="3:12" ht="15.75" thickBot="1" x14ac:dyDescent="0.3">
      <c r="C159" s="218" t="s">
        <v>441</v>
      </c>
      <c r="D159" s="219">
        <v>0</v>
      </c>
      <c r="E159" s="314">
        <v>0</v>
      </c>
      <c r="F159" s="101">
        <f>HLOOKUP(C159,$AH$2:$BU$3,2,0)</f>
        <v>1150</v>
      </c>
      <c r="G159" s="102">
        <f>D159*E159*F159</f>
        <v>0</v>
      </c>
      <c r="H159" s="315" t="s">
        <v>137</v>
      </c>
      <c r="I159" s="316" t="s">
        <v>310</v>
      </c>
      <c r="J159" s="103" t="str">
        <f>VLOOKUP(I159,Presupuesto!$B$11:$C$566,2,0)</f>
        <v>VIATICOS (26200-00)</v>
      </c>
      <c r="K159" s="95" t="s">
        <v>482</v>
      </c>
      <c r="L159" s="95" t="s">
        <v>405</v>
      </c>
    </row>
    <row r="160" spans="3:12" thickBot="1" x14ac:dyDescent="0.35"/>
    <row r="161" spans="3:12" thickBot="1" x14ac:dyDescent="0.35">
      <c r="C161" s="29" t="s">
        <v>43</v>
      </c>
      <c r="D161" s="30">
        <f>SUM(G168:G177)</f>
        <v>81720</v>
      </c>
      <c r="E161" s="588"/>
      <c r="F161" s="90"/>
      <c r="G161" s="90"/>
      <c r="H161" s="72"/>
      <c r="I161" s="72"/>
      <c r="J161" s="72"/>
      <c r="K161" s="109"/>
    </row>
    <row r="162" spans="3:12" ht="14.45" x14ac:dyDescent="0.3">
      <c r="C162" s="70"/>
      <c r="D162" s="31"/>
      <c r="E162" s="90"/>
      <c r="F162" s="90"/>
      <c r="G162" s="90"/>
      <c r="H162" s="72"/>
      <c r="I162" s="72"/>
      <c r="J162" s="72"/>
      <c r="K162" s="109"/>
    </row>
    <row r="163" spans="3:12" ht="14.45" x14ac:dyDescent="0.3">
      <c r="C163" s="70"/>
      <c r="D163" s="31"/>
      <c r="E163" s="90"/>
      <c r="F163" s="90"/>
      <c r="G163" s="90"/>
      <c r="H163" s="72"/>
      <c r="I163" s="72"/>
      <c r="J163" s="72"/>
      <c r="K163" s="109"/>
    </row>
    <row r="164" spans="3:12" ht="15.6" x14ac:dyDescent="0.3">
      <c r="C164" s="201" t="s">
        <v>401</v>
      </c>
      <c r="D164" s="359" t="s">
        <v>2314</v>
      </c>
      <c r="E164" s="90"/>
      <c r="F164" s="90"/>
      <c r="G164" s="90"/>
      <c r="H164" s="72"/>
      <c r="I164" s="72"/>
      <c r="J164" s="72"/>
      <c r="K164" s="109"/>
    </row>
    <row r="165" spans="3:12" ht="18" x14ac:dyDescent="0.3">
      <c r="C165" s="210" t="str">
        <f>IFERROR(VLOOKUP(D164,'Desarrollo e Innov. Curricular'!$E:$F,2,FALSE),IFERROR(VLOOKUP(D164,'Investigación Científica'!$E:$F,2,FALSE),IFERROR(VLOOKUP(D164,'Vinculación Univ. Sociedad'!$E:$F,2,FALSE),IFERROR(VLOOKUP(D164,'Docencia y Profesorado Universi'!$E:$F,2,FALSE),IFERROR(VLOOKUP(D164,'Estudiantes y Graduados'!$E:$F,2,FALSE),IFERROR(VLOOKUP(D164,'Gestion Administrativa'!$E:$F,2,FALSE),IFERROR(VLOOKUP(D164,'Gestión Académica'!$E:$F,2,FALSE),IFERROR(VLOOKUP(D164,'Aseguramiento de la Calidad'!$E:$F,2,FALSE),IFERROR(VLOOKUP(D164,'Gestión del Conocimiento'!$E:$F,2,FALSE),IFERROR(VLOOKUP(D164,'Gobernabilidad y Procesos...'!$E:$F,2,FALSE),IFERROR(VLOOKUP(D164,'Gestión del Talento Humano'!$E:$F,2,FALSE),IFERROR(VLOOKUP(D164,'Internacionalización de la E.S.'!$E:$F,2,FALSE),IFERROR(VLOOKUP(D164,[1]Posgrado!$E:$F,2,FALSE),IFERROR(VLOOKUP(D164,'Cultura de Innovación Insti...'!$E:$F,2,FALSE),VLOOKUP(D164,'Lo Esencial de la Reforma Univ.'!$E:$F,2,0)))))))))))))))</f>
        <v>Desarrollar las jornadas de intercambio de experiencias de proyectos de vinculación,  debidamente documentados y sistematizados entre otras facultades de la UNAH y centros regionales</v>
      </c>
      <c r="D165" s="31"/>
      <c r="E165" s="90"/>
      <c r="F165" s="90"/>
      <c r="G165" s="90"/>
      <c r="H165" s="72"/>
      <c r="I165" s="72"/>
      <c r="J165" s="72"/>
      <c r="K165" s="109"/>
    </row>
    <row r="166" spans="3:12" thickBot="1" x14ac:dyDescent="0.35">
      <c r="C166" s="70"/>
      <c r="D166" s="31"/>
      <c r="E166" s="90"/>
      <c r="F166" s="90"/>
      <c r="G166" s="90"/>
      <c r="H166" s="72"/>
      <c r="I166" s="72"/>
      <c r="J166" s="72"/>
      <c r="K166" s="109"/>
    </row>
    <row r="167" spans="3:12" ht="30.75" thickBot="1" x14ac:dyDescent="0.3">
      <c r="C167" s="123" t="s">
        <v>44</v>
      </c>
      <c r="D167" s="126" t="s">
        <v>45</v>
      </c>
      <c r="E167" s="125" t="s">
        <v>55</v>
      </c>
      <c r="F167" s="125" t="s">
        <v>57</v>
      </c>
      <c r="G167" s="124" t="s">
        <v>27</v>
      </c>
      <c r="H167" s="130" t="s">
        <v>139</v>
      </c>
      <c r="I167" s="125" t="s">
        <v>46</v>
      </c>
      <c r="J167" s="125" t="s">
        <v>140</v>
      </c>
      <c r="K167" s="125" t="s">
        <v>420</v>
      </c>
      <c r="L167" s="125" t="s">
        <v>421</v>
      </c>
    </row>
    <row r="168" spans="3:12" x14ac:dyDescent="0.25">
      <c r="C168" s="309" t="s">
        <v>47</v>
      </c>
      <c r="D168" s="710"/>
      <c r="E168" s="310"/>
      <c r="F168" s="112">
        <v>30000</v>
      </c>
      <c r="G168" s="311">
        <f t="shared" ref="G168:G176" si="13">E168*F168</f>
        <v>0</v>
      </c>
      <c r="H168" s="312" t="s">
        <v>137</v>
      </c>
      <c r="I168" s="113" t="s">
        <v>711</v>
      </c>
      <c r="J168" s="113" t="str">
        <f>VLOOKUP(I168,Presupuesto!$B$11:$C$566,2,0)</f>
        <v>SERVICIOS DE CAPACITACION.</v>
      </c>
      <c r="K168" s="313" t="s">
        <v>482</v>
      </c>
      <c r="L168" s="113" t="s">
        <v>408</v>
      </c>
    </row>
    <row r="169" spans="3:12" x14ac:dyDescent="0.25">
      <c r="C169" s="96" t="s">
        <v>48</v>
      </c>
      <c r="D169" s="711"/>
      <c r="E169" s="198">
        <v>100</v>
      </c>
      <c r="F169" s="97">
        <v>50</v>
      </c>
      <c r="G169" s="94">
        <f t="shared" si="13"/>
        <v>5000</v>
      </c>
      <c r="H169" s="158" t="s">
        <v>137</v>
      </c>
      <c r="I169" s="95" t="s">
        <v>729</v>
      </c>
      <c r="J169" s="95" t="str">
        <f>VLOOKUP(I169,Presupuesto!$B$11:$C$566,2,0)</f>
        <v>SERVICIOS DE IMPRENTA PUBLIC.Y REPRODUCCION</v>
      </c>
      <c r="K169" s="95" t="s">
        <v>482</v>
      </c>
      <c r="L169" s="95" t="s">
        <v>408</v>
      </c>
    </row>
    <row r="170" spans="3:12" x14ac:dyDescent="0.25">
      <c r="C170" s="96" t="s">
        <v>49</v>
      </c>
      <c r="D170" s="711"/>
      <c r="E170" s="198">
        <v>150</v>
      </c>
      <c r="F170" s="97">
        <v>70</v>
      </c>
      <c r="G170" s="94">
        <f t="shared" si="13"/>
        <v>10500</v>
      </c>
      <c r="H170" s="158" t="s">
        <v>137</v>
      </c>
      <c r="I170" s="95" t="s">
        <v>804</v>
      </c>
      <c r="J170" s="95" t="str">
        <f>VLOOKUP(I170,Presupuesto!$B$11:$C$566,2,0)</f>
        <v>ALIMENTOS B EBIDAS PARA PERSONAS</v>
      </c>
      <c r="K170" s="95" t="s">
        <v>482</v>
      </c>
      <c r="L170" s="95" t="s">
        <v>408</v>
      </c>
    </row>
    <row r="171" spans="3:12" x14ac:dyDescent="0.25">
      <c r="C171" s="96" t="s">
        <v>2267</v>
      </c>
      <c r="D171" s="711"/>
      <c r="E171" s="148">
        <v>1</v>
      </c>
      <c r="F171" s="115">
        <v>2000</v>
      </c>
      <c r="G171" s="94">
        <f t="shared" si="13"/>
        <v>2000</v>
      </c>
      <c r="H171" s="158" t="s">
        <v>137</v>
      </c>
      <c r="I171" s="555" t="s">
        <v>743</v>
      </c>
      <c r="J171" s="95" t="str">
        <f>VLOOKUP(I171,Presupuesto!$B$11:$C$566,2,0)</f>
        <v>PUBLICIDAD Y PROPAGANDA</v>
      </c>
      <c r="K171" s="95" t="s">
        <v>482</v>
      </c>
      <c r="L171" s="95" t="s">
        <v>408</v>
      </c>
    </row>
    <row r="172" spans="3:12" x14ac:dyDescent="0.25">
      <c r="C172" s="96" t="s">
        <v>2362</v>
      </c>
      <c r="D172" s="711"/>
      <c r="E172" s="148">
        <v>20</v>
      </c>
      <c r="F172" s="115">
        <v>200</v>
      </c>
      <c r="G172" s="94">
        <f t="shared" si="13"/>
        <v>4000</v>
      </c>
      <c r="H172" s="158" t="s">
        <v>137</v>
      </c>
      <c r="I172" s="95" t="s">
        <v>833</v>
      </c>
      <c r="J172" s="95" t="str">
        <f>VLOOKUP(I172,Presupuesto!$B$11:$C$566,2,0)</f>
        <v>PRODUCTOS PAPEL Y CARTON</v>
      </c>
      <c r="K172" s="95" t="s">
        <v>482</v>
      </c>
      <c r="L172" s="95" t="s">
        <v>408</v>
      </c>
    </row>
    <row r="173" spans="3:12" x14ac:dyDescent="0.25">
      <c r="C173" s="96" t="s">
        <v>51</v>
      </c>
      <c r="D173" s="711"/>
      <c r="E173" s="198">
        <v>2</v>
      </c>
      <c r="F173" s="97">
        <v>85</v>
      </c>
      <c r="G173" s="94">
        <f t="shared" si="13"/>
        <v>170</v>
      </c>
      <c r="H173" s="158" t="s">
        <v>137</v>
      </c>
      <c r="I173" s="95" t="s">
        <v>833</v>
      </c>
      <c r="J173" s="95" t="str">
        <f>VLOOKUP(I173,Presupuesto!$B$11:$C$566,2,0)</f>
        <v>PRODUCTOS PAPEL Y CARTON</v>
      </c>
      <c r="K173" s="95" t="s">
        <v>482</v>
      </c>
      <c r="L173" s="95" t="s">
        <v>408</v>
      </c>
    </row>
    <row r="174" spans="3:12" x14ac:dyDescent="0.25">
      <c r="C174" s="96" t="s">
        <v>131</v>
      </c>
      <c r="D174" s="711"/>
      <c r="E174" s="198">
        <v>100</v>
      </c>
      <c r="F174" s="97">
        <v>36</v>
      </c>
      <c r="G174" s="94">
        <f t="shared" si="13"/>
        <v>3600</v>
      </c>
      <c r="H174" s="158" t="s">
        <v>137</v>
      </c>
      <c r="I174" s="95" t="s">
        <v>954</v>
      </c>
      <c r="J174" s="95" t="str">
        <f>VLOOKUP(I174,Presupuesto!$B$11:$C$566,2,0)</f>
        <v>UTILES DE ESCRITORIO, OFICINA Y ENSE¥ANZA</v>
      </c>
      <c r="K174" s="95" t="s">
        <v>482</v>
      </c>
      <c r="L174" s="95" t="s">
        <v>408</v>
      </c>
    </row>
    <row r="175" spans="3:12" x14ac:dyDescent="0.25">
      <c r="C175" s="96" t="s">
        <v>2335</v>
      </c>
      <c r="D175" s="711"/>
      <c r="E175" s="198">
        <v>0</v>
      </c>
      <c r="F175" s="97">
        <v>20</v>
      </c>
      <c r="G175" s="94">
        <f t="shared" si="13"/>
        <v>0</v>
      </c>
      <c r="H175" s="158" t="s">
        <v>137</v>
      </c>
      <c r="I175" s="95" t="s">
        <v>954</v>
      </c>
      <c r="J175" s="95" t="str">
        <f>VLOOKUP(I175,Presupuesto!$B$11:$C$566,2,0)</f>
        <v>UTILES DE ESCRITORIO, OFICINA Y ENSE¥ANZA</v>
      </c>
      <c r="K175" s="95" t="s">
        <v>482</v>
      </c>
      <c r="L175" s="95" t="s">
        <v>408</v>
      </c>
    </row>
    <row r="176" spans="3:12" x14ac:dyDescent="0.25">
      <c r="C176" s="106" t="s">
        <v>52</v>
      </c>
      <c r="D176" s="711"/>
      <c r="E176" s="214">
        <v>50</v>
      </c>
      <c r="F176" s="116">
        <v>25</v>
      </c>
      <c r="G176" s="94">
        <f t="shared" si="13"/>
        <v>1250</v>
      </c>
      <c r="H176" s="158" t="s">
        <v>137</v>
      </c>
      <c r="I176" s="95" t="s">
        <v>954</v>
      </c>
      <c r="J176" s="95" t="str">
        <f>VLOOKUP(I176,Presupuesto!$B$11:$C$566,2,0)</f>
        <v>UTILES DE ESCRITORIO, OFICINA Y ENSE¥ANZA</v>
      </c>
      <c r="K176" s="95" t="s">
        <v>482</v>
      </c>
      <c r="L176" s="95" t="s">
        <v>408</v>
      </c>
    </row>
    <row r="177" spans="3:12" ht="15.75" thickBot="1" x14ac:dyDescent="0.3">
      <c r="C177" s="218" t="s">
        <v>441</v>
      </c>
      <c r="D177" s="219">
        <v>16</v>
      </c>
      <c r="E177" s="314">
        <v>3</v>
      </c>
      <c r="F177" s="101">
        <f>HLOOKUP(C177,$AH$2:$BU$3,2,0)</f>
        <v>1150</v>
      </c>
      <c r="G177" s="102">
        <f>D177*E177*F177</f>
        <v>55200</v>
      </c>
      <c r="H177" s="315" t="s">
        <v>137</v>
      </c>
      <c r="I177" s="316" t="s">
        <v>773</v>
      </c>
      <c r="J177" s="103" t="str">
        <f>VLOOKUP(I177,Presupuesto!$B$11:$C$566,2,0)</f>
        <v>VIATICOS NACIONALES</v>
      </c>
      <c r="K177" s="317" t="s">
        <v>482</v>
      </c>
      <c r="L177" s="95" t="s">
        <v>408</v>
      </c>
    </row>
    <row r="178" spans="3:12" thickBot="1" x14ac:dyDescent="0.35"/>
    <row r="179" spans="3:12" thickBot="1" x14ac:dyDescent="0.35">
      <c r="C179" s="29" t="s">
        <v>43</v>
      </c>
      <c r="D179" s="30">
        <f>SUM(G186:G195)</f>
        <v>13020</v>
      </c>
      <c r="E179" s="588"/>
      <c r="F179" s="90"/>
      <c r="G179" s="90"/>
      <c r="H179" s="72"/>
      <c r="I179" s="72"/>
      <c r="J179" s="72"/>
      <c r="K179" s="109"/>
    </row>
    <row r="180" spans="3:12" ht="14.45" x14ac:dyDescent="0.3">
      <c r="C180" s="70"/>
      <c r="D180" s="31"/>
      <c r="E180" s="90"/>
      <c r="F180" s="90"/>
      <c r="G180" s="90"/>
      <c r="H180" s="72"/>
      <c r="I180" s="72"/>
      <c r="J180" s="72"/>
      <c r="K180" s="109"/>
    </row>
    <row r="181" spans="3:12" ht="14.45" x14ac:dyDescent="0.3">
      <c r="C181" s="70"/>
      <c r="D181" s="31"/>
      <c r="E181" s="90"/>
      <c r="F181" s="90"/>
      <c r="G181" s="90"/>
      <c r="H181" s="72"/>
      <c r="I181" s="72"/>
      <c r="J181" s="72"/>
      <c r="K181" s="109"/>
    </row>
    <row r="182" spans="3:12" ht="15.6" x14ac:dyDescent="0.3">
      <c r="C182" s="201" t="s">
        <v>401</v>
      </c>
      <c r="D182" s="359" t="s">
        <v>2317</v>
      </c>
      <c r="E182" s="90"/>
      <c r="F182" s="90"/>
      <c r="G182" s="90"/>
      <c r="H182" s="72"/>
      <c r="I182" s="72"/>
      <c r="J182" s="72"/>
      <c r="K182" s="109"/>
    </row>
    <row r="183" spans="3:12" ht="18" x14ac:dyDescent="0.3">
      <c r="C183" s="210" t="str">
        <f>IFERROR(VLOOKUP(D182,'Desarrollo e Innov. Curricular'!$E:$F,2,FALSE),IFERROR(VLOOKUP(D182,'Investigación Científica'!$E:$F,2,FALSE),IFERROR(VLOOKUP(D182,'Vinculación Univ. Sociedad'!$E:$F,2,FALSE),IFERROR(VLOOKUP(D182,'Docencia y Profesorado Universi'!$E:$F,2,FALSE),IFERROR(VLOOKUP(D182,'Estudiantes y Graduados'!$E:$F,2,FALSE),IFERROR(VLOOKUP(D182,'Gestion Administrativa'!$E:$F,2,FALSE),IFERROR(VLOOKUP(D182,'Gestión Académica'!$E:$F,2,FALSE),IFERROR(VLOOKUP(D182,'Aseguramiento de la Calidad'!$E:$F,2,FALSE),IFERROR(VLOOKUP(D182,'Gestión del Conocimiento'!$E:$F,2,FALSE),IFERROR(VLOOKUP(D182,'Gobernabilidad y Procesos...'!$E:$F,2,FALSE),IFERROR(VLOOKUP(D182,'Gestión del Talento Humano'!$E:$F,2,FALSE),IFERROR(VLOOKUP(D182,'Internacionalización de la E.S.'!$E:$F,2,FALSE),IFERROR(VLOOKUP(D182,[1]Posgrado!$E:$F,2,FALSE),IFERROR(VLOOKUP(D182,'Cultura de Innovación Insti...'!$E:$F,2,FALSE),VLOOKUP(D182,'Lo Esencial de la Reforma Univ.'!$E:$F,2,0)))))))))))))))</f>
        <v>Desarrollar trimestralmente las jornadas de capacitación ( talleres, seminarios, etc.) con las diferentes unidades de la FCJ y de la UNAH, en temas de gestión en redes y ejecución de proyectos de vinculación en red</v>
      </c>
      <c r="D183" s="31"/>
      <c r="E183" s="90"/>
      <c r="F183" s="90"/>
      <c r="G183" s="90"/>
      <c r="H183" s="72"/>
      <c r="I183" s="72"/>
      <c r="J183" s="72"/>
      <c r="K183" s="109"/>
    </row>
    <row r="184" spans="3:12" thickBot="1" x14ac:dyDescent="0.35">
      <c r="C184" s="70"/>
      <c r="D184" s="31"/>
      <c r="E184" s="90"/>
      <c r="F184" s="90"/>
      <c r="G184" s="90"/>
      <c r="H184" s="72"/>
      <c r="I184" s="72"/>
      <c r="J184" s="72"/>
      <c r="K184" s="109"/>
    </row>
    <row r="185" spans="3:12" ht="30.75" thickBot="1" x14ac:dyDescent="0.3">
      <c r="C185" s="123" t="s">
        <v>44</v>
      </c>
      <c r="D185" s="126" t="s">
        <v>45</v>
      </c>
      <c r="E185" s="125" t="s">
        <v>55</v>
      </c>
      <c r="F185" s="125" t="s">
        <v>57</v>
      </c>
      <c r="G185" s="124" t="s">
        <v>27</v>
      </c>
      <c r="H185" s="130" t="s">
        <v>139</v>
      </c>
      <c r="I185" s="125" t="s">
        <v>46</v>
      </c>
      <c r="J185" s="125" t="s">
        <v>140</v>
      </c>
      <c r="K185" s="125" t="s">
        <v>420</v>
      </c>
      <c r="L185" s="125" t="s">
        <v>421</v>
      </c>
    </row>
    <row r="186" spans="3:12" x14ac:dyDescent="0.25">
      <c r="C186" s="309" t="s">
        <v>47</v>
      </c>
      <c r="D186" s="710"/>
      <c r="E186" s="310">
        <v>0</v>
      </c>
      <c r="F186" s="112">
        <v>30000</v>
      </c>
      <c r="G186" s="311">
        <f t="shared" ref="G186:G194" si="14">E186*F186</f>
        <v>0</v>
      </c>
      <c r="H186" s="312" t="s">
        <v>137</v>
      </c>
      <c r="I186" s="113" t="s">
        <v>711</v>
      </c>
      <c r="J186" s="113" t="str">
        <f>VLOOKUP(I186,Presupuesto!$B$11:$C$566,2,0)</f>
        <v>SERVICIOS DE CAPACITACION.</v>
      </c>
      <c r="K186" s="313" t="s">
        <v>482</v>
      </c>
      <c r="L186" s="113" t="s">
        <v>408</v>
      </c>
    </row>
    <row r="187" spans="3:12" x14ac:dyDescent="0.25">
      <c r="C187" s="96" t="s">
        <v>48</v>
      </c>
      <c r="D187" s="711"/>
      <c r="E187" s="198">
        <v>100</v>
      </c>
      <c r="F187" s="97">
        <v>50</v>
      </c>
      <c r="G187" s="94">
        <f t="shared" si="14"/>
        <v>5000</v>
      </c>
      <c r="H187" s="158" t="s">
        <v>137</v>
      </c>
      <c r="I187" s="95" t="s">
        <v>729</v>
      </c>
      <c r="J187" s="95" t="str">
        <f>VLOOKUP(I187,Presupuesto!$B$11:$C$566,2,0)</f>
        <v>SERVICIOS DE IMPRENTA PUBLIC.Y REPRODUCCION</v>
      </c>
      <c r="K187" s="95" t="s">
        <v>482</v>
      </c>
      <c r="L187" s="95" t="s">
        <v>408</v>
      </c>
    </row>
    <row r="188" spans="3:12" x14ac:dyDescent="0.25">
      <c r="C188" s="96" t="s">
        <v>49</v>
      </c>
      <c r="D188" s="711"/>
      <c r="E188" s="198">
        <v>100</v>
      </c>
      <c r="F188" s="97">
        <v>30</v>
      </c>
      <c r="G188" s="94">
        <f t="shared" si="14"/>
        <v>3000</v>
      </c>
      <c r="H188" s="158" t="s">
        <v>137</v>
      </c>
      <c r="I188" s="95" t="s">
        <v>804</v>
      </c>
      <c r="J188" s="95" t="str">
        <f>VLOOKUP(I188,Presupuesto!$B$11:$C$566,2,0)</f>
        <v>ALIMENTOS B EBIDAS PARA PERSONAS</v>
      </c>
      <c r="K188" s="95" t="s">
        <v>482</v>
      </c>
      <c r="L188" s="95" t="s">
        <v>408</v>
      </c>
    </row>
    <row r="189" spans="3:12" x14ac:dyDescent="0.25">
      <c r="C189" s="96" t="s">
        <v>2267</v>
      </c>
      <c r="D189" s="711"/>
      <c r="E189" s="148">
        <v>0</v>
      </c>
      <c r="F189" s="115">
        <v>2000</v>
      </c>
      <c r="G189" s="94">
        <f t="shared" si="14"/>
        <v>0</v>
      </c>
      <c r="H189" s="158" t="s">
        <v>137</v>
      </c>
      <c r="I189" s="306" t="s">
        <v>309</v>
      </c>
      <c r="J189" s="95" t="str">
        <f>VLOOKUP(I189,Presupuesto!$B$11:$C$566,2,0)</f>
        <v>PASAJES (26100-00)</v>
      </c>
      <c r="K189" s="95" t="s">
        <v>482</v>
      </c>
      <c r="L189" s="95" t="s">
        <v>408</v>
      </c>
    </row>
    <row r="190" spans="3:12" x14ac:dyDescent="0.25">
      <c r="C190" s="96" t="s">
        <v>2362</v>
      </c>
      <c r="D190" s="711"/>
      <c r="E190" s="148">
        <v>0</v>
      </c>
      <c r="F190" s="115">
        <v>200</v>
      </c>
      <c r="G190" s="94">
        <f t="shared" si="14"/>
        <v>0</v>
      </c>
      <c r="H190" s="158" t="s">
        <v>137</v>
      </c>
      <c r="I190" s="95" t="s">
        <v>833</v>
      </c>
      <c r="J190" s="95" t="str">
        <f>VLOOKUP(I190,Presupuesto!$B$11:$C$566,2,0)</f>
        <v>PRODUCTOS PAPEL Y CARTON</v>
      </c>
      <c r="K190" s="95" t="s">
        <v>482</v>
      </c>
      <c r="L190" s="95" t="s">
        <v>408</v>
      </c>
    </row>
    <row r="191" spans="3:12" x14ac:dyDescent="0.25">
      <c r="C191" s="96" t="s">
        <v>51</v>
      </c>
      <c r="D191" s="711"/>
      <c r="E191" s="198">
        <v>2</v>
      </c>
      <c r="F191" s="97">
        <v>85</v>
      </c>
      <c r="G191" s="94">
        <f t="shared" si="14"/>
        <v>170</v>
      </c>
      <c r="H191" s="158" t="s">
        <v>137</v>
      </c>
      <c r="I191" s="95" t="s">
        <v>833</v>
      </c>
      <c r="J191" s="95" t="str">
        <f>VLOOKUP(I191,Presupuesto!$B$11:$C$566,2,0)</f>
        <v>PRODUCTOS PAPEL Y CARTON</v>
      </c>
      <c r="K191" s="95" t="s">
        <v>482</v>
      </c>
      <c r="L191" s="95" t="s">
        <v>408</v>
      </c>
    </row>
    <row r="192" spans="3:12" x14ac:dyDescent="0.25">
      <c r="C192" s="96" t="s">
        <v>131</v>
      </c>
      <c r="D192" s="711"/>
      <c r="E192" s="198">
        <v>100</v>
      </c>
      <c r="F192" s="97">
        <v>36</v>
      </c>
      <c r="G192" s="94">
        <f t="shared" si="14"/>
        <v>3600</v>
      </c>
      <c r="H192" s="158" t="s">
        <v>137</v>
      </c>
      <c r="I192" s="95" t="s">
        <v>954</v>
      </c>
      <c r="J192" s="95" t="str">
        <f>VLOOKUP(I192,Presupuesto!$B$11:$C$566,2,0)</f>
        <v>UTILES DE ESCRITORIO, OFICINA Y ENSE¥ANZA</v>
      </c>
      <c r="K192" s="95" t="s">
        <v>482</v>
      </c>
      <c r="L192" s="95" t="s">
        <v>408</v>
      </c>
    </row>
    <row r="193" spans="3:12" x14ac:dyDescent="0.25">
      <c r="C193" s="96" t="s">
        <v>2335</v>
      </c>
      <c r="D193" s="711"/>
      <c r="E193" s="198">
        <v>0</v>
      </c>
      <c r="F193" s="97">
        <v>20</v>
      </c>
      <c r="G193" s="94">
        <f t="shared" si="14"/>
        <v>0</v>
      </c>
      <c r="H193" s="158" t="s">
        <v>137</v>
      </c>
      <c r="I193" s="95" t="s">
        <v>954</v>
      </c>
      <c r="J193" s="95" t="str">
        <f>VLOOKUP(I193,Presupuesto!$B$11:$C$566,2,0)</f>
        <v>UTILES DE ESCRITORIO, OFICINA Y ENSE¥ANZA</v>
      </c>
      <c r="K193" s="95" t="s">
        <v>482</v>
      </c>
      <c r="L193" s="95" t="s">
        <v>408</v>
      </c>
    </row>
    <row r="194" spans="3:12" x14ac:dyDescent="0.25">
      <c r="C194" s="106" t="s">
        <v>52</v>
      </c>
      <c r="D194" s="711"/>
      <c r="E194" s="214">
        <v>50</v>
      </c>
      <c r="F194" s="116">
        <v>25</v>
      </c>
      <c r="G194" s="94">
        <f t="shared" si="14"/>
        <v>1250</v>
      </c>
      <c r="H194" s="158" t="s">
        <v>137</v>
      </c>
      <c r="I194" s="95" t="s">
        <v>954</v>
      </c>
      <c r="J194" s="95" t="str">
        <f>VLOOKUP(I194,Presupuesto!$B$11:$C$566,2,0)</f>
        <v>UTILES DE ESCRITORIO, OFICINA Y ENSE¥ANZA</v>
      </c>
      <c r="K194" s="95" t="s">
        <v>482</v>
      </c>
      <c r="L194" s="95" t="s">
        <v>408</v>
      </c>
    </row>
    <row r="195" spans="3:12" ht="15.75" thickBot="1" x14ac:dyDescent="0.3">
      <c r="C195" s="218" t="s">
        <v>441</v>
      </c>
      <c r="D195" s="219">
        <v>16</v>
      </c>
      <c r="E195" s="314">
        <v>0</v>
      </c>
      <c r="F195" s="101">
        <f>HLOOKUP(C195,$AH$2:$BU$3,2,0)</f>
        <v>1150</v>
      </c>
      <c r="G195" s="102">
        <f>D195*E195*F195</f>
        <v>0</v>
      </c>
      <c r="H195" s="315" t="s">
        <v>137</v>
      </c>
      <c r="I195" s="316" t="s">
        <v>310</v>
      </c>
      <c r="J195" s="103" t="str">
        <f>VLOOKUP(I195,Presupuesto!$B$11:$C$566,2,0)</f>
        <v>VIATICOS (26200-00)</v>
      </c>
      <c r="K195" s="317" t="s">
        <v>482</v>
      </c>
      <c r="L195" s="95" t="s">
        <v>408</v>
      </c>
    </row>
    <row r="196" spans="3:12" thickBot="1" x14ac:dyDescent="0.35"/>
    <row r="197" spans="3:12" thickBot="1" x14ac:dyDescent="0.35">
      <c r="C197" s="29" t="s">
        <v>43</v>
      </c>
      <c r="D197" s="30">
        <f>SUM(G204:G213)</f>
        <v>13420</v>
      </c>
      <c r="E197" s="592"/>
      <c r="F197" s="90"/>
      <c r="G197" s="90"/>
      <c r="H197" s="72"/>
      <c r="I197" s="72"/>
      <c r="J197" s="72"/>
      <c r="K197" s="109"/>
    </row>
    <row r="198" spans="3:12" ht="14.45" x14ac:dyDescent="0.3">
      <c r="C198" s="70"/>
      <c r="D198" s="31"/>
      <c r="E198" s="90"/>
      <c r="F198" s="90"/>
      <c r="G198" s="90"/>
      <c r="H198" s="72"/>
      <c r="I198" s="72"/>
      <c r="J198" s="72"/>
      <c r="K198" s="109"/>
    </row>
    <row r="199" spans="3:12" ht="14.45" x14ac:dyDescent="0.3">
      <c r="C199" s="70"/>
      <c r="D199" s="31"/>
      <c r="E199" s="90"/>
      <c r="F199" s="90"/>
      <c r="G199" s="90"/>
      <c r="H199" s="72"/>
      <c r="I199" s="72"/>
      <c r="J199" s="72"/>
      <c r="K199" s="109"/>
    </row>
    <row r="200" spans="3:12" ht="15.6" x14ac:dyDescent="0.3">
      <c r="C200" s="201" t="s">
        <v>401</v>
      </c>
      <c r="D200" s="359" t="s">
        <v>2375</v>
      </c>
      <c r="E200" s="90"/>
      <c r="F200" s="90"/>
      <c r="G200" s="90"/>
      <c r="H200" s="72"/>
      <c r="I200" s="72"/>
      <c r="J200" s="72"/>
      <c r="K200" s="109"/>
    </row>
    <row r="201" spans="3:12" ht="18" x14ac:dyDescent="0.3">
      <c r="C201" s="210" t="str">
        <f>IFERROR(VLOOKUP(D200,'Desarrollo e Innov. Curricular'!$E:$F,2,FALSE),IFERROR(VLOOKUP(D200,'Investigación Científica'!$E:$F,2,FALSE),IFERROR(VLOOKUP(D200,'Vinculación Univ. Sociedad'!$E:$F,2,FALSE),IFERROR(VLOOKUP(D200,'Docencia y Profesorado Universi'!$E:$F,2,FALSE),IFERROR(VLOOKUP(D200,'Estudiantes y Graduados'!$E:$F,2,FALSE),IFERROR(VLOOKUP(D200,'Gestion Administrativa'!$E:$F,2,FALSE),IFERROR(VLOOKUP(D200,'Gestión Académica'!$E:$F,2,FALSE),IFERROR(VLOOKUP(D200,'Aseguramiento de la Calidad'!$E:$F,2,FALSE),IFERROR(VLOOKUP(D200,'Gestión del Conocimiento'!$E:$F,2,FALSE),IFERROR(VLOOKUP(D200,'Gobernabilidad y Procesos...'!$E:$F,2,FALSE),IFERROR(VLOOKUP(D200,'Gestión del Talento Humano'!$E:$F,2,FALSE),IFERROR(VLOOKUP(D200,'Internacionalización de la E.S.'!$E:$F,2,FALSE),IFERROR(VLOOKUP(D200,[1]Posgrado!$E:$F,2,FALSE),IFERROR(VLOOKUP(D200,'Cultura de Innovación Insti...'!$E:$F,2,FALSE),VLOOKUP(D200,'Lo Esencial de la Reforma Univ.'!$E:$F,2,0)))))))))))))))</f>
        <v>Desarrollar círculos de estudio del modelo educativo de la UNAH en cada departamento de las carreras de la Facultad de Ciencias Jurídicas, observando su operacionalización con clases demostrativas, videos y el acompañamiento de los responsables de la capacitación didáctica</v>
      </c>
      <c r="D201" s="31"/>
      <c r="E201" s="90"/>
      <c r="F201" s="90"/>
      <c r="G201" s="90"/>
      <c r="H201" s="72"/>
      <c r="I201" s="72"/>
      <c r="J201" s="72"/>
      <c r="K201" s="109"/>
    </row>
    <row r="202" spans="3:12" thickBot="1" x14ac:dyDescent="0.35">
      <c r="C202" s="70"/>
      <c r="D202" s="31"/>
      <c r="E202" s="90"/>
      <c r="F202" s="90"/>
      <c r="G202" s="90"/>
      <c r="H202" s="72"/>
      <c r="I202" s="72"/>
      <c r="J202" s="72"/>
      <c r="K202" s="109"/>
    </row>
    <row r="203" spans="3:12" ht="30.75" thickBot="1" x14ac:dyDescent="0.3">
      <c r="C203" s="123" t="s">
        <v>44</v>
      </c>
      <c r="D203" s="126" t="s">
        <v>45</v>
      </c>
      <c r="E203" s="125" t="s">
        <v>55</v>
      </c>
      <c r="F203" s="125" t="s">
        <v>57</v>
      </c>
      <c r="G203" s="124" t="s">
        <v>27</v>
      </c>
      <c r="H203" s="130" t="s">
        <v>139</v>
      </c>
      <c r="I203" s="125" t="s">
        <v>46</v>
      </c>
      <c r="J203" s="125" t="s">
        <v>140</v>
      </c>
      <c r="K203" s="125" t="s">
        <v>420</v>
      </c>
      <c r="L203" s="125" t="s">
        <v>421</v>
      </c>
    </row>
    <row r="204" spans="3:12" x14ac:dyDescent="0.25">
      <c r="C204" s="309" t="s">
        <v>47</v>
      </c>
      <c r="D204" s="710"/>
      <c r="E204" s="310">
        <v>0</v>
      </c>
      <c r="F204" s="112">
        <v>30000</v>
      </c>
      <c r="G204" s="311">
        <f t="shared" ref="G204:G212" si="15">E204*F204</f>
        <v>0</v>
      </c>
      <c r="H204" s="312" t="s">
        <v>137</v>
      </c>
      <c r="I204" s="113" t="s">
        <v>711</v>
      </c>
      <c r="J204" s="113" t="str">
        <f>VLOOKUP(I204,Presupuesto!$B$11:$C$566,2,0)</f>
        <v>SERVICIOS DE CAPACITACION.</v>
      </c>
      <c r="K204" s="313" t="s">
        <v>1377</v>
      </c>
      <c r="L204" s="113" t="s">
        <v>405</v>
      </c>
    </row>
    <row r="205" spans="3:12" x14ac:dyDescent="0.25">
      <c r="C205" s="96" t="s">
        <v>2412</v>
      </c>
      <c r="D205" s="711"/>
      <c r="E205" s="198">
        <v>120</v>
      </c>
      <c r="F205" s="97">
        <v>50</v>
      </c>
      <c r="G205" s="94">
        <f t="shared" si="15"/>
        <v>6000</v>
      </c>
      <c r="H205" s="158" t="s">
        <v>137</v>
      </c>
      <c r="I205" s="95" t="s">
        <v>729</v>
      </c>
      <c r="J205" s="95" t="str">
        <f>VLOOKUP(I205,Presupuesto!$B$11:$C$566,2,0)</f>
        <v>SERVICIOS DE IMPRENTA PUBLIC.Y REPRODUCCION</v>
      </c>
      <c r="K205" s="95" t="s">
        <v>1377</v>
      </c>
      <c r="L205" s="95" t="s">
        <v>405</v>
      </c>
    </row>
    <row r="206" spans="3:12" x14ac:dyDescent="0.25">
      <c r="C206" s="96" t="s">
        <v>49</v>
      </c>
      <c r="D206" s="711"/>
      <c r="E206" s="198">
        <v>120</v>
      </c>
      <c r="F206" s="97">
        <v>50</v>
      </c>
      <c r="G206" s="94">
        <f t="shared" si="15"/>
        <v>6000</v>
      </c>
      <c r="H206" s="158" t="s">
        <v>137</v>
      </c>
      <c r="I206" s="95" t="s">
        <v>804</v>
      </c>
      <c r="J206" s="95" t="str">
        <f>VLOOKUP(I206,Presupuesto!$B$11:$C$566,2,0)</f>
        <v>ALIMENTOS B EBIDAS PARA PERSONAS</v>
      </c>
      <c r="K206" s="95" t="s">
        <v>1377</v>
      </c>
      <c r="L206" s="95" t="s">
        <v>405</v>
      </c>
    </row>
    <row r="207" spans="3:12" x14ac:dyDescent="0.25">
      <c r="C207" s="96" t="s">
        <v>2267</v>
      </c>
      <c r="D207" s="711"/>
      <c r="E207" s="148">
        <v>0</v>
      </c>
      <c r="F207" s="115">
        <v>2000</v>
      </c>
      <c r="G207" s="94">
        <f t="shared" si="15"/>
        <v>0</v>
      </c>
      <c r="H207" s="158" t="s">
        <v>137</v>
      </c>
      <c r="I207" s="306" t="s">
        <v>309</v>
      </c>
      <c r="J207" s="95" t="str">
        <f>VLOOKUP(I207,Presupuesto!$B$11:$C$566,2,0)</f>
        <v>PASAJES (26100-00)</v>
      </c>
      <c r="K207" s="95" t="s">
        <v>1377</v>
      </c>
      <c r="L207" s="95" t="s">
        <v>405</v>
      </c>
    </row>
    <row r="208" spans="3:12" x14ac:dyDescent="0.25">
      <c r="C208" s="96" t="s">
        <v>2362</v>
      </c>
      <c r="D208" s="711"/>
      <c r="E208" s="148">
        <v>0</v>
      </c>
      <c r="F208" s="115">
        <v>200</v>
      </c>
      <c r="G208" s="94">
        <f t="shared" si="15"/>
        <v>0</v>
      </c>
      <c r="H208" s="158" t="s">
        <v>137</v>
      </c>
      <c r="I208" s="95" t="s">
        <v>833</v>
      </c>
      <c r="J208" s="95" t="str">
        <f>VLOOKUP(I208,Presupuesto!$B$11:$C$566,2,0)</f>
        <v>PRODUCTOS PAPEL Y CARTON</v>
      </c>
      <c r="K208" s="95" t="s">
        <v>1377</v>
      </c>
      <c r="L208" s="95" t="s">
        <v>405</v>
      </c>
    </row>
    <row r="209" spans="3:12" x14ac:dyDescent="0.25">
      <c r="C209" s="96" t="s">
        <v>51</v>
      </c>
      <c r="D209" s="711"/>
      <c r="E209" s="198">
        <v>2</v>
      </c>
      <c r="F209" s="97">
        <v>85</v>
      </c>
      <c r="G209" s="94">
        <f t="shared" si="15"/>
        <v>170</v>
      </c>
      <c r="H209" s="158" t="s">
        <v>137</v>
      </c>
      <c r="I209" s="95" t="s">
        <v>833</v>
      </c>
      <c r="J209" s="95" t="str">
        <f>VLOOKUP(I209,Presupuesto!$B$11:$C$566,2,0)</f>
        <v>PRODUCTOS PAPEL Y CARTON</v>
      </c>
      <c r="K209" s="95" t="s">
        <v>1377</v>
      </c>
      <c r="L209" s="95" t="s">
        <v>405</v>
      </c>
    </row>
    <row r="210" spans="3:12" x14ac:dyDescent="0.25">
      <c r="C210" s="96" t="s">
        <v>131</v>
      </c>
      <c r="D210" s="711"/>
      <c r="E210" s="198">
        <v>0</v>
      </c>
      <c r="F210" s="97">
        <v>36</v>
      </c>
      <c r="G210" s="94">
        <f t="shared" si="15"/>
        <v>0</v>
      </c>
      <c r="H210" s="158" t="s">
        <v>137</v>
      </c>
      <c r="I210" s="95" t="s">
        <v>954</v>
      </c>
      <c r="J210" s="95" t="str">
        <f>VLOOKUP(I210,Presupuesto!$B$11:$C$566,2,0)</f>
        <v>UTILES DE ESCRITORIO, OFICINA Y ENSE¥ANZA</v>
      </c>
      <c r="K210" s="95" t="s">
        <v>1377</v>
      </c>
      <c r="L210" s="95" t="s">
        <v>405</v>
      </c>
    </row>
    <row r="211" spans="3:12" x14ac:dyDescent="0.25">
      <c r="C211" s="96" t="s">
        <v>2335</v>
      </c>
      <c r="D211" s="711"/>
      <c r="E211" s="198">
        <v>0</v>
      </c>
      <c r="F211" s="97">
        <v>20</v>
      </c>
      <c r="G211" s="94">
        <f t="shared" si="15"/>
        <v>0</v>
      </c>
      <c r="H211" s="158" t="s">
        <v>137</v>
      </c>
      <c r="I211" s="95" t="s">
        <v>954</v>
      </c>
      <c r="J211" s="95" t="str">
        <f>VLOOKUP(I211,Presupuesto!$B$11:$C$566,2,0)</f>
        <v>UTILES DE ESCRITORIO, OFICINA Y ENSE¥ANZA</v>
      </c>
      <c r="K211" s="95" t="s">
        <v>1377</v>
      </c>
      <c r="L211" s="95" t="s">
        <v>405</v>
      </c>
    </row>
    <row r="212" spans="3:12" x14ac:dyDescent="0.25">
      <c r="C212" s="106" t="s">
        <v>52</v>
      </c>
      <c r="D212" s="711"/>
      <c r="E212" s="214">
        <v>50</v>
      </c>
      <c r="F212" s="116">
        <v>25</v>
      </c>
      <c r="G212" s="94">
        <f t="shared" si="15"/>
        <v>1250</v>
      </c>
      <c r="H212" s="158" t="s">
        <v>137</v>
      </c>
      <c r="I212" s="95" t="s">
        <v>954</v>
      </c>
      <c r="J212" s="95" t="str">
        <f>VLOOKUP(I212,Presupuesto!$B$11:$C$566,2,0)</f>
        <v>UTILES DE ESCRITORIO, OFICINA Y ENSE¥ANZA</v>
      </c>
      <c r="K212" s="95" t="s">
        <v>1377</v>
      </c>
      <c r="L212" s="95" t="s">
        <v>405</v>
      </c>
    </row>
    <row r="213" spans="3:12" ht="15.75" thickBot="1" x14ac:dyDescent="0.3">
      <c r="C213" s="218" t="s">
        <v>441</v>
      </c>
      <c r="D213" s="219">
        <v>16</v>
      </c>
      <c r="E213" s="314">
        <v>0</v>
      </c>
      <c r="F213" s="101">
        <f>HLOOKUP(C213,$AH$2:$BU$3,2,0)</f>
        <v>1150</v>
      </c>
      <c r="G213" s="102">
        <f>D213*E213*F213</f>
        <v>0</v>
      </c>
      <c r="H213" s="315" t="s">
        <v>137</v>
      </c>
      <c r="I213" s="316" t="s">
        <v>773</v>
      </c>
      <c r="J213" s="103" t="str">
        <f>VLOOKUP(I213,Presupuesto!$B$11:$C$566,2,0)</f>
        <v>VIATICOS NACIONALES</v>
      </c>
      <c r="K213" s="317" t="s">
        <v>1377</v>
      </c>
      <c r="L213" s="95" t="s">
        <v>405</v>
      </c>
    </row>
    <row r="214" spans="3:12" thickBot="1" x14ac:dyDescent="0.35"/>
    <row r="215" spans="3:12" thickBot="1" x14ac:dyDescent="0.35">
      <c r="C215" s="29" t="s">
        <v>43</v>
      </c>
      <c r="D215" s="30">
        <f>SUM(G222:G231)</f>
        <v>81720</v>
      </c>
      <c r="E215" s="592"/>
      <c r="F215" s="90"/>
      <c r="G215" s="90"/>
      <c r="H215" s="72"/>
      <c r="I215" s="72"/>
      <c r="J215" s="72"/>
      <c r="K215" s="109"/>
    </row>
    <row r="216" spans="3:12" ht="14.45" x14ac:dyDescent="0.3">
      <c r="C216" s="70"/>
      <c r="D216" s="31"/>
      <c r="E216" s="90"/>
      <c r="F216" s="90"/>
      <c r="G216" s="90"/>
      <c r="H216" s="72"/>
      <c r="I216" s="72"/>
      <c r="J216" s="72"/>
      <c r="K216" s="109"/>
    </row>
    <row r="217" spans="3:12" ht="14.45" x14ac:dyDescent="0.3">
      <c r="C217" s="70"/>
      <c r="D217" s="31"/>
      <c r="E217" s="90"/>
      <c r="F217" s="90"/>
      <c r="G217" s="90"/>
      <c r="H217" s="72"/>
      <c r="I217" s="72"/>
      <c r="J217" s="72"/>
      <c r="K217" s="109"/>
    </row>
    <row r="218" spans="3:12" ht="15.6" x14ac:dyDescent="0.3">
      <c r="C218" s="201" t="s">
        <v>401</v>
      </c>
      <c r="D218" s="359" t="s">
        <v>2385</v>
      </c>
      <c r="E218" s="90"/>
      <c r="F218" s="90"/>
      <c r="G218" s="90"/>
      <c r="H218" s="72"/>
      <c r="I218" s="72"/>
      <c r="J218" s="72"/>
      <c r="K218" s="109"/>
    </row>
    <row r="219" spans="3:12" ht="18" x14ac:dyDescent="0.3">
      <c r="C219" s="210" t="str">
        <f>IFERROR(VLOOKUP(D218,'Desarrollo e Innov. Curricular'!$E:$F,2,FALSE),IFERROR(VLOOKUP(D218,'Investigación Científica'!$E:$F,2,FALSE),IFERROR(VLOOKUP(D218,'Vinculación Univ. Sociedad'!$E:$F,2,FALSE),IFERROR(VLOOKUP(D218,'Docencia y Profesorado Universi'!$E:$F,2,FALSE),IFERROR(VLOOKUP(D218,'Estudiantes y Graduados'!$E:$F,2,FALSE),IFERROR(VLOOKUP(D218,'Gestion Administrativa'!$E:$F,2,FALSE),IFERROR(VLOOKUP(D218,'Gestión Académica'!$E:$F,2,FALSE),IFERROR(VLOOKUP(D218,'Aseguramiento de la Calidad'!$E:$F,2,FALSE),IFERROR(VLOOKUP(D218,'Gestión del Conocimiento'!$E:$F,2,FALSE),IFERROR(VLOOKUP(D218,'Gobernabilidad y Procesos...'!$E:$F,2,FALSE),IFERROR(VLOOKUP(D218,'Gestión del Talento Humano'!$E:$F,2,FALSE),IFERROR(VLOOKUP(D218,'Internacionalización de la E.S.'!$E:$F,2,FALSE),IFERROR(VLOOKUP(D218,[1]Posgrado!$E:$F,2,FALSE),IFERROR(VLOOKUP(D218,'Cultura de Innovación Insti...'!$E:$F,2,FALSE),VLOOKUP(D218,'Lo Esencial de la Reforma Univ.'!$E:$F,2,0)))))))))))))))</f>
        <v xml:space="preserve">Planificar y ejecutar espacios académicos donde se desarrolle una cultura de ética y de derechos  humanos </v>
      </c>
      <c r="D219" s="31"/>
      <c r="E219" s="90"/>
      <c r="F219" s="90"/>
      <c r="G219" s="90"/>
      <c r="H219" s="72"/>
      <c r="I219" s="72"/>
      <c r="J219" s="72"/>
      <c r="K219" s="109"/>
    </row>
    <row r="220" spans="3:12" thickBot="1" x14ac:dyDescent="0.35">
      <c r="C220" s="70"/>
      <c r="D220" s="31"/>
      <c r="E220" s="90"/>
      <c r="F220" s="90"/>
      <c r="G220" s="90"/>
      <c r="H220" s="72"/>
      <c r="I220" s="72"/>
      <c r="J220" s="72"/>
      <c r="K220" s="109"/>
    </row>
    <row r="221" spans="3:12" ht="30.75" thickBot="1" x14ac:dyDescent="0.3">
      <c r="C221" s="123" t="s">
        <v>44</v>
      </c>
      <c r="D221" s="126" t="s">
        <v>45</v>
      </c>
      <c r="E221" s="125" t="s">
        <v>55</v>
      </c>
      <c r="F221" s="125" t="s">
        <v>57</v>
      </c>
      <c r="G221" s="124" t="s">
        <v>27</v>
      </c>
      <c r="H221" s="130" t="s">
        <v>139</v>
      </c>
      <c r="I221" s="125" t="s">
        <v>46</v>
      </c>
      <c r="J221" s="125" t="s">
        <v>140</v>
      </c>
      <c r="K221" s="125" t="s">
        <v>420</v>
      </c>
      <c r="L221" s="125" t="s">
        <v>421</v>
      </c>
    </row>
    <row r="222" spans="3:12" x14ac:dyDescent="0.25">
      <c r="C222" s="309" t="s">
        <v>47</v>
      </c>
      <c r="D222" s="710"/>
      <c r="E222" s="310"/>
      <c r="F222" s="112">
        <v>30000</v>
      </c>
      <c r="G222" s="311">
        <f t="shared" ref="G222:G230" si="16">E222*F222</f>
        <v>0</v>
      </c>
      <c r="H222" s="312" t="s">
        <v>1467</v>
      </c>
      <c r="I222" s="113" t="s">
        <v>711</v>
      </c>
      <c r="J222" s="113" t="str">
        <f>VLOOKUP(I222,Presupuesto!$B$11:$C$566,2,0)</f>
        <v>SERVICIOS DE CAPACITACION.</v>
      </c>
      <c r="K222" s="313" t="s">
        <v>1377</v>
      </c>
      <c r="L222" s="113" t="s">
        <v>408</v>
      </c>
    </row>
    <row r="223" spans="3:12" x14ac:dyDescent="0.25">
      <c r="C223" s="96" t="s">
        <v>48</v>
      </c>
      <c r="D223" s="711"/>
      <c r="E223" s="198">
        <v>100</v>
      </c>
      <c r="F223" s="97">
        <v>50</v>
      </c>
      <c r="G223" s="94">
        <f t="shared" si="16"/>
        <v>5000</v>
      </c>
      <c r="H223" s="158" t="s">
        <v>1467</v>
      </c>
      <c r="I223" s="95" t="s">
        <v>729</v>
      </c>
      <c r="J223" s="95" t="str">
        <f>VLOOKUP(I223,Presupuesto!$B$11:$C$566,2,0)</f>
        <v>SERVICIOS DE IMPRENTA PUBLIC.Y REPRODUCCION</v>
      </c>
      <c r="K223" s="95" t="s">
        <v>1377</v>
      </c>
      <c r="L223" s="95" t="s">
        <v>405</v>
      </c>
    </row>
    <row r="224" spans="3:12" x14ac:dyDescent="0.25">
      <c r="C224" s="96" t="s">
        <v>49</v>
      </c>
      <c r="D224" s="711"/>
      <c r="E224" s="198">
        <v>150</v>
      </c>
      <c r="F224" s="97">
        <v>70</v>
      </c>
      <c r="G224" s="94">
        <f t="shared" si="16"/>
        <v>10500</v>
      </c>
      <c r="H224" s="158" t="s">
        <v>1467</v>
      </c>
      <c r="I224" s="95" t="s">
        <v>804</v>
      </c>
      <c r="J224" s="95" t="str">
        <f>VLOOKUP(I224,Presupuesto!$B$11:$C$566,2,0)</f>
        <v>ALIMENTOS B EBIDAS PARA PERSONAS</v>
      </c>
      <c r="K224" s="95" t="s">
        <v>1377</v>
      </c>
      <c r="L224" s="95" t="s">
        <v>405</v>
      </c>
    </row>
    <row r="225" spans="3:12" x14ac:dyDescent="0.25">
      <c r="C225" s="96" t="s">
        <v>2267</v>
      </c>
      <c r="D225" s="711"/>
      <c r="E225" s="148">
        <v>1</v>
      </c>
      <c r="F225" s="115">
        <v>2000</v>
      </c>
      <c r="G225" s="94">
        <f t="shared" si="16"/>
        <v>2000</v>
      </c>
      <c r="H225" s="158" t="s">
        <v>1467</v>
      </c>
      <c r="I225" s="555" t="s">
        <v>743</v>
      </c>
      <c r="J225" s="95" t="str">
        <f>VLOOKUP(I225,Presupuesto!$B$11:$C$566,2,0)</f>
        <v>PUBLICIDAD Y PROPAGANDA</v>
      </c>
      <c r="K225" s="95" t="s">
        <v>1377</v>
      </c>
      <c r="L225" s="95" t="s">
        <v>405</v>
      </c>
    </row>
    <row r="226" spans="3:12" x14ac:dyDescent="0.25">
      <c r="C226" s="96" t="s">
        <v>2362</v>
      </c>
      <c r="D226" s="711"/>
      <c r="E226" s="148">
        <v>20</v>
      </c>
      <c r="F226" s="115">
        <v>200</v>
      </c>
      <c r="G226" s="94">
        <f t="shared" si="16"/>
        <v>4000</v>
      </c>
      <c r="H226" s="158" t="s">
        <v>1467</v>
      </c>
      <c r="I226" s="95" t="s">
        <v>833</v>
      </c>
      <c r="J226" s="95" t="str">
        <f>VLOOKUP(I226,Presupuesto!$B$11:$C$566,2,0)</f>
        <v>PRODUCTOS PAPEL Y CARTON</v>
      </c>
      <c r="K226" s="95" t="s">
        <v>1377</v>
      </c>
      <c r="L226" s="95" t="s">
        <v>405</v>
      </c>
    </row>
    <row r="227" spans="3:12" x14ac:dyDescent="0.25">
      <c r="C227" s="96" t="s">
        <v>51</v>
      </c>
      <c r="D227" s="711"/>
      <c r="E227" s="198">
        <v>2</v>
      </c>
      <c r="F227" s="97">
        <v>85</v>
      </c>
      <c r="G227" s="94">
        <f t="shared" si="16"/>
        <v>170</v>
      </c>
      <c r="H227" s="158" t="s">
        <v>1467</v>
      </c>
      <c r="I227" s="95" t="s">
        <v>833</v>
      </c>
      <c r="J227" s="95" t="str">
        <f>VLOOKUP(I227,Presupuesto!$B$11:$C$566,2,0)</f>
        <v>PRODUCTOS PAPEL Y CARTON</v>
      </c>
      <c r="K227" s="95" t="s">
        <v>1377</v>
      </c>
      <c r="L227" s="95" t="s">
        <v>405</v>
      </c>
    </row>
    <row r="228" spans="3:12" x14ac:dyDescent="0.25">
      <c r="C228" s="96" t="s">
        <v>131</v>
      </c>
      <c r="D228" s="711"/>
      <c r="E228" s="198">
        <v>100</v>
      </c>
      <c r="F228" s="97">
        <v>36</v>
      </c>
      <c r="G228" s="94">
        <f t="shared" si="16"/>
        <v>3600</v>
      </c>
      <c r="H228" s="158" t="s">
        <v>1467</v>
      </c>
      <c r="I228" s="95" t="s">
        <v>954</v>
      </c>
      <c r="J228" s="95" t="str">
        <f>VLOOKUP(I228,Presupuesto!$B$11:$C$566,2,0)</f>
        <v>UTILES DE ESCRITORIO, OFICINA Y ENSE¥ANZA</v>
      </c>
      <c r="K228" s="95" t="s">
        <v>1377</v>
      </c>
      <c r="L228" s="95" t="s">
        <v>405</v>
      </c>
    </row>
    <row r="229" spans="3:12" x14ac:dyDescent="0.25">
      <c r="C229" s="96" t="s">
        <v>2335</v>
      </c>
      <c r="D229" s="711"/>
      <c r="E229" s="198">
        <v>0</v>
      </c>
      <c r="F229" s="97">
        <v>20</v>
      </c>
      <c r="G229" s="94">
        <f t="shared" si="16"/>
        <v>0</v>
      </c>
      <c r="H229" s="158" t="s">
        <v>1467</v>
      </c>
      <c r="I229" s="95" t="s">
        <v>954</v>
      </c>
      <c r="J229" s="95" t="str">
        <f>VLOOKUP(I229,Presupuesto!$B$11:$C$566,2,0)</f>
        <v>UTILES DE ESCRITORIO, OFICINA Y ENSE¥ANZA</v>
      </c>
      <c r="K229" s="95" t="s">
        <v>1377</v>
      </c>
      <c r="L229" s="95" t="s">
        <v>405</v>
      </c>
    </row>
    <row r="230" spans="3:12" x14ac:dyDescent="0.25">
      <c r="C230" s="106" t="s">
        <v>52</v>
      </c>
      <c r="D230" s="711"/>
      <c r="E230" s="214">
        <v>50</v>
      </c>
      <c r="F230" s="116">
        <v>25</v>
      </c>
      <c r="G230" s="94">
        <f t="shared" si="16"/>
        <v>1250</v>
      </c>
      <c r="H230" s="158" t="s">
        <v>1467</v>
      </c>
      <c r="I230" s="95" t="s">
        <v>954</v>
      </c>
      <c r="J230" s="95" t="str">
        <f>VLOOKUP(I230,Presupuesto!$B$11:$C$566,2,0)</f>
        <v>UTILES DE ESCRITORIO, OFICINA Y ENSE¥ANZA</v>
      </c>
      <c r="K230" s="95" t="s">
        <v>1377</v>
      </c>
      <c r="L230" s="95" t="s">
        <v>405</v>
      </c>
    </row>
    <row r="231" spans="3:12" ht="15.75" thickBot="1" x14ac:dyDescent="0.3">
      <c r="C231" s="218" t="s">
        <v>441</v>
      </c>
      <c r="D231" s="219">
        <v>16</v>
      </c>
      <c r="E231" s="314">
        <v>3</v>
      </c>
      <c r="F231" s="101">
        <f>HLOOKUP(C231,$AH$2:$BU$3,2,0)</f>
        <v>1150</v>
      </c>
      <c r="G231" s="102">
        <f>D231*E231*F231</f>
        <v>55200</v>
      </c>
      <c r="H231" s="315" t="s">
        <v>1467</v>
      </c>
      <c r="I231" s="316" t="s">
        <v>773</v>
      </c>
      <c r="J231" s="103" t="str">
        <f>VLOOKUP(I231,Presupuesto!$B$11:$C$566,2,0)</f>
        <v>VIATICOS NACIONALES</v>
      </c>
      <c r="K231" s="317" t="s">
        <v>1377</v>
      </c>
      <c r="L231" s="95" t="s">
        <v>405</v>
      </c>
    </row>
    <row r="232" spans="3:12" thickBot="1" x14ac:dyDescent="0.35"/>
    <row r="233" spans="3:12" thickBot="1" x14ac:dyDescent="0.35">
      <c r="C233" s="29" t="s">
        <v>43</v>
      </c>
      <c r="D233" s="30">
        <f>SUM(G240:G249)</f>
        <v>7531</v>
      </c>
      <c r="E233" s="596"/>
      <c r="F233" s="90"/>
      <c r="G233" s="90"/>
      <c r="H233" s="72"/>
      <c r="I233" s="72"/>
      <c r="J233" s="72"/>
      <c r="K233" s="109"/>
    </row>
    <row r="234" spans="3:12" ht="14.45" x14ac:dyDescent="0.3">
      <c r="C234" s="70"/>
      <c r="D234" s="31"/>
      <c r="E234" s="90"/>
      <c r="F234" s="90"/>
      <c r="G234" s="90"/>
      <c r="H234" s="72"/>
      <c r="I234" s="72"/>
      <c r="J234" s="72"/>
      <c r="K234" s="109"/>
    </row>
    <row r="235" spans="3:12" ht="14.45" x14ac:dyDescent="0.3">
      <c r="C235" s="70"/>
      <c r="D235" s="31"/>
      <c r="E235" s="90"/>
      <c r="F235" s="90"/>
      <c r="G235" s="90"/>
      <c r="H235" s="72"/>
      <c r="I235" s="72"/>
      <c r="J235" s="72"/>
      <c r="K235" s="109"/>
    </row>
    <row r="236" spans="3:12" ht="15.6" x14ac:dyDescent="0.3">
      <c r="C236" s="201" t="s">
        <v>401</v>
      </c>
      <c r="D236" s="359" t="s">
        <v>2438</v>
      </c>
      <c r="E236" s="90"/>
      <c r="F236" s="90"/>
      <c r="G236" s="90"/>
      <c r="H236" s="72"/>
      <c r="I236" s="72"/>
      <c r="J236" s="72"/>
      <c r="K236" s="109"/>
    </row>
    <row r="237" spans="3:12" ht="18" x14ac:dyDescent="0.3">
      <c r="C237" s="210" t="str">
        <f>IFERROR(VLOOKUP(D236,'Desarrollo e Innov. Curricular'!$E:$F,2,FALSE),IFERROR(VLOOKUP(D236,'Investigación Científica'!$E:$F,2,FALSE),IFERROR(VLOOKUP(D236,'Vinculación Univ. Sociedad'!$E:$F,2,FALSE),IFERROR(VLOOKUP(D236,'Docencia y Profesorado Universi'!$E:$F,2,FALSE),IFERROR(VLOOKUP(D236,'Estudiantes y Graduados'!$E:$F,2,FALSE),IFERROR(VLOOKUP(D236,'Gestion Administrativa'!$E:$F,2,FALSE),IFERROR(VLOOKUP(D236,'Gestión Académica'!$E:$F,2,FALSE),IFERROR(VLOOKUP(D236,'Aseguramiento de la Calidad'!$E:$F,2,FALSE),IFERROR(VLOOKUP(D236,'Gestión del Conocimiento'!$E:$F,2,FALSE),IFERROR(VLOOKUP(D236,'Gobernabilidad y Procesos...'!$E:$F,2,FALSE),IFERROR(VLOOKUP(D236,'Gestión del Talento Humano'!$E:$F,2,FALSE),IFERROR(VLOOKUP(D236,'Internacionalización de la E.S.'!$E:$F,2,FALSE),IFERROR(VLOOKUP(D236,[1]Posgrado!$E:$F,2,FALSE),IFERROR(VLOOKUP(D236,'Cultura de Innovación Insti...'!$E:$F,2,FALSE),VLOOKUP(D236,'Lo Esencial de la Reforma Univ.'!$E:$F,2,0)))))))))))))))</f>
        <v>Desarrollar un taller sobre las características y funcionamiento de una bolsa de trabajo con la unidad de Seguimiento a Graduados</v>
      </c>
      <c r="D237" s="31"/>
      <c r="E237" s="90"/>
      <c r="F237" s="90"/>
      <c r="G237" s="90"/>
      <c r="H237" s="72"/>
      <c r="I237" s="72"/>
      <c r="J237" s="72"/>
      <c r="K237" s="109"/>
    </row>
    <row r="238" spans="3:12" thickBot="1" x14ac:dyDescent="0.35">
      <c r="C238" s="70"/>
      <c r="D238" s="31"/>
      <c r="E238" s="90"/>
      <c r="F238" s="90"/>
      <c r="G238" s="90"/>
      <c r="H238" s="72"/>
      <c r="I238" s="72"/>
      <c r="J238" s="72"/>
      <c r="K238" s="109"/>
    </row>
    <row r="239" spans="3:12" ht="30.75" thickBot="1" x14ac:dyDescent="0.3">
      <c r="C239" s="123" t="s">
        <v>44</v>
      </c>
      <c r="D239" s="126" t="s">
        <v>45</v>
      </c>
      <c r="E239" s="125" t="s">
        <v>55</v>
      </c>
      <c r="F239" s="125" t="s">
        <v>57</v>
      </c>
      <c r="G239" s="124" t="s">
        <v>27</v>
      </c>
      <c r="H239" s="130" t="s">
        <v>139</v>
      </c>
      <c r="I239" s="125" t="s">
        <v>46</v>
      </c>
      <c r="J239" s="125" t="s">
        <v>140</v>
      </c>
      <c r="K239" s="125" t="s">
        <v>420</v>
      </c>
      <c r="L239" s="125" t="s">
        <v>421</v>
      </c>
    </row>
    <row r="240" spans="3:12" x14ac:dyDescent="0.25">
      <c r="C240" s="309" t="s">
        <v>47</v>
      </c>
      <c r="D240" s="710"/>
      <c r="E240" s="310">
        <v>1</v>
      </c>
      <c r="F240" s="112">
        <v>5000</v>
      </c>
      <c r="G240" s="311">
        <f t="shared" ref="G240:G248" si="17">E240*F240</f>
        <v>5000</v>
      </c>
      <c r="H240" s="312" t="s">
        <v>137</v>
      </c>
      <c r="I240" s="113" t="s">
        <v>711</v>
      </c>
      <c r="J240" s="113" t="str">
        <f>VLOOKUP(I240,Presupuesto!$B$11:$C$566,2,0)</f>
        <v>SERVICIOS DE CAPACITACION.</v>
      </c>
      <c r="K240" s="313" t="s">
        <v>1379</v>
      </c>
      <c r="L240" s="113" t="s">
        <v>408</v>
      </c>
    </row>
    <row r="241" spans="3:12" x14ac:dyDescent="0.25">
      <c r="C241" s="96" t="s">
        <v>48</v>
      </c>
      <c r="D241" s="711"/>
      <c r="E241" s="198">
        <v>4</v>
      </c>
      <c r="F241" s="97">
        <v>50</v>
      </c>
      <c r="G241" s="94">
        <f t="shared" si="17"/>
        <v>200</v>
      </c>
      <c r="H241" s="158" t="s">
        <v>137</v>
      </c>
      <c r="I241" s="95" t="s">
        <v>729</v>
      </c>
      <c r="J241" s="95" t="str">
        <f>VLOOKUP(I241,Presupuesto!$B$11:$C$566,2,0)</f>
        <v>SERVICIOS DE IMPRENTA PUBLIC.Y REPRODUCCION</v>
      </c>
      <c r="K241" s="95" t="s">
        <v>1379</v>
      </c>
      <c r="L241" s="95" t="s">
        <v>408</v>
      </c>
    </row>
    <row r="242" spans="3:12" x14ac:dyDescent="0.25">
      <c r="C242" s="96" t="s">
        <v>49</v>
      </c>
      <c r="D242" s="711"/>
      <c r="E242" s="198">
        <v>0</v>
      </c>
      <c r="F242" s="97">
        <v>70</v>
      </c>
      <c r="G242" s="94">
        <f t="shared" si="17"/>
        <v>0</v>
      </c>
      <c r="H242" s="158" t="s">
        <v>137</v>
      </c>
      <c r="I242" s="95" t="s">
        <v>804</v>
      </c>
      <c r="J242" s="95" t="str">
        <f>VLOOKUP(I242,Presupuesto!$B$11:$C$566,2,0)</f>
        <v>ALIMENTOS B EBIDAS PARA PERSONAS</v>
      </c>
      <c r="K242" s="95" t="s">
        <v>1379</v>
      </c>
      <c r="L242" s="95" t="s">
        <v>408</v>
      </c>
    </row>
    <row r="243" spans="3:12" x14ac:dyDescent="0.25">
      <c r="C243" s="96" t="s">
        <v>2267</v>
      </c>
      <c r="D243" s="711"/>
      <c r="E243" s="148">
        <v>0</v>
      </c>
      <c r="F243" s="115">
        <v>2000</v>
      </c>
      <c r="G243" s="94">
        <f t="shared" si="17"/>
        <v>0</v>
      </c>
      <c r="H243" s="158" t="s">
        <v>137</v>
      </c>
      <c r="I243" s="306" t="s">
        <v>309</v>
      </c>
      <c r="J243" s="95" t="str">
        <f>VLOOKUP(I243,Presupuesto!$B$11:$C$566,2,0)</f>
        <v>PASAJES (26100-00)</v>
      </c>
      <c r="K243" s="95" t="s">
        <v>1379</v>
      </c>
      <c r="L243" s="95" t="s">
        <v>408</v>
      </c>
    </row>
    <row r="244" spans="3:12" x14ac:dyDescent="0.25">
      <c r="C244" s="96" t="s">
        <v>2362</v>
      </c>
      <c r="D244" s="711"/>
      <c r="E244" s="148">
        <v>10</v>
      </c>
      <c r="F244" s="115">
        <v>200</v>
      </c>
      <c r="G244" s="94">
        <f t="shared" si="17"/>
        <v>2000</v>
      </c>
      <c r="H244" s="158" t="s">
        <v>137</v>
      </c>
      <c r="I244" s="95" t="s">
        <v>833</v>
      </c>
      <c r="J244" s="95" t="str">
        <f>VLOOKUP(I244,Presupuesto!$B$11:$C$566,2,0)</f>
        <v>PRODUCTOS PAPEL Y CARTON</v>
      </c>
      <c r="K244" s="95" t="s">
        <v>1379</v>
      </c>
      <c r="L244" s="95" t="s">
        <v>408</v>
      </c>
    </row>
    <row r="245" spans="3:12" x14ac:dyDescent="0.25">
      <c r="C245" s="96" t="s">
        <v>51</v>
      </c>
      <c r="D245" s="711"/>
      <c r="E245" s="198">
        <v>2</v>
      </c>
      <c r="F245" s="97">
        <v>85</v>
      </c>
      <c r="G245" s="94">
        <f t="shared" si="17"/>
        <v>170</v>
      </c>
      <c r="H245" s="158" t="s">
        <v>137</v>
      </c>
      <c r="I245" s="95" t="s">
        <v>833</v>
      </c>
      <c r="J245" s="95" t="str">
        <f>VLOOKUP(I245,Presupuesto!$B$11:$C$566,2,0)</f>
        <v>PRODUCTOS PAPEL Y CARTON</v>
      </c>
      <c r="K245" s="95" t="s">
        <v>1379</v>
      </c>
      <c r="L245" s="95" t="s">
        <v>408</v>
      </c>
    </row>
    <row r="246" spans="3:12" x14ac:dyDescent="0.25">
      <c r="C246" s="96" t="s">
        <v>131</v>
      </c>
      <c r="D246" s="711"/>
      <c r="E246" s="198">
        <v>1</v>
      </c>
      <c r="F246" s="97">
        <v>36</v>
      </c>
      <c r="G246" s="94">
        <f t="shared" si="17"/>
        <v>36</v>
      </c>
      <c r="H246" s="158" t="s">
        <v>137</v>
      </c>
      <c r="I246" s="95" t="s">
        <v>954</v>
      </c>
      <c r="J246" s="95" t="str">
        <f>VLOOKUP(I246,Presupuesto!$B$11:$C$566,2,0)</f>
        <v>UTILES DE ESCRITORIO, OFICINA Y ENSE¥ANZA</v>
      </c>
      <c r="K246" s="95" t="s">
        <v>1379</v>
      </c>
      <c r="L246" s="95" t="s">
        <v>408</v>
      </c>
    </row>
    <row r="247" spans="3:12" x14ac:dyDescent="0.25">
      <c r="C247" s="96" t="s">
        <v>2335</v>
      </c>
      <c r="D247" s="711"/>
      <c r="E247" s="198">
        <v>0</v>
      </c>
      <c r="F247" s="97">
        <v>20</v>
      </c>
      <c r="G247" s="94">
        <f t="shared" si="17"/>
        <v>0</v>
      </c>
      <c r="H247" s="158" t="s">
        <v>137</v>
      </c>
      <c r="I247" s="95" t="s">
        <v>954</v>
      </c>
      <c r="J247" s="95" t="str">
        <f>VLOOKUP(I247,Presupuesto!$B$11:$C$566,2,0)</f>
        <v>UTILES DE ESCRITORIO, OFICINA Y ENSE¥ANZA</v>
      </c>
      <c r="K247" s="95" t="s">
        <v>1379</v>
      </c>
      <c r="L247" s="95" t="s">
        <v>408</v>
      </c>
    </row>
    <row r="248" spans="3:12" x14ac:dyDescent="0.25">
      <c r="C248" s="106" t="s">
        <v>52</v>
      </c>
      <c r="D248" s="711"/>
      <c r="E248" s="214">
        <v>5</v>
      </c>
      <c r="F248" s="116">
        <v>25</v>
      </c>
      <c r="G248" s="94">
        <f t="shared" si="17"/>
        <v>125</v>
      </c>
      <c r="H248" s="158" t="s">
        <v>137</v>
      </c>
      <c r="I248" s="95" t="s">
        <v>954</v>
      </c>
      <c r="J248" s="95" t="str">
        <f>VLOOKUP(I248,Presupuesto!$B$11:$C$566,2,0)</f>
        <v>UTILES DE ESCRITORIO, OFICINA Y ENSE¥ANZA</v>
      </c>
      <c r="K248" s="95" t="s">
        <v>1379</v>
      </c>
      <c r="L248" s="95" t="s">
        <v>408</v>
      </c>
    </row>
    <row r="249" spans="3:12" ht="15.75" thickBot="1" x14ac:dyDescent="0.3">
      <c r="C249" s="218" t="s">
        <v>441</v>
      </c>
      <c r="D249" s="219">
        <v>16</v>
      </c>
      <c r="E249" s="314">
        <v>0</v>
      </c>
      <c r="F249" s="101">
        <f>HLOOKUP(C249,$AH$2:$BU$3,2,0)</f>
        <v>1150</v>
      </c>
      <c r="G249" s="102">
        <f>D249*E249*F249</f>
        <v>0</v>
      </c>
      <c r="H249" s="315" t="s">
        <v>137</v>
      </c>
      <c r="I249" s="316" t="s">
        <v>310</v>
      </c>
      <c r="J249" s="103" t="str">
        <f>VLOOKUP(I249,Presupuesto!$B$11:$C$566,2,0)</f>
        <v>VIATICOS (26200-00)</v>
      </c>
      <c r="K249" s="317" t="s">
        <v>1379</v>
      </c>
      <c r="L249" s="95" t="s">
        <v>408</v>
      </c>
    </row>
    <row r="250" spans="3:12" thickBot="1" x14ac:dyDescent="0.35"/>
    <row r="251" spans="3:12" thickBot="1" x14ac:dyDescent="0.35">
      <c r="C251" s="29" t="s">
        <v>43</v>
      </c>
      <c r="D251" s="30">
        <f>SUM(G258:G267)</f>
        <v>41530</v>
      </c>
      <c r="E251" s="601"/>
      <c r="F251" s="90"/>
      <c r="G251" s="90"/>
      <c r="H251" s="72"/>
      <c r="I251" s="72"/>
      <c r="J251" s="72"/>
      <c r="K251" s="109"/>
    </row>
    <row r="252" spans="3:12" ht="14.45" x14ac:dyDescent="0.3">
      <c r="C252" s="70"/>
      <c r="D252" s="31"/>
      <c r="E252" s="90"/>
      <c r="F252" s="90"/>
      <c r="G252" s="90"/>
      <c r="H252" s="72"/>
      <c r="I252" s="72"/>
      <c r="J252" s="72"/>
      <c r="K252" s="109"/>
    </row>
    <row r="253" spans="3:12" ht="14.45" x14ac:dyDescent="0.3">
      <c r="C253" s="70"/>
      <c r="D253" s="31"/>
      <c r="E253" s="90"/>
      <c r="F253" s="90"/>
      <c r="G253" s="90"/>
      <c r="H253" s="72"/>
      <c r="I253" s="72"/>
      <c r="J253" s="72"/>
      <c r="K253" s="109"/>
    </row>
    <row r="254" spans="3:12" ht="15.6" x14ac:dyDescent="0.3">
      <c r="C254" s="201" t="s">
        <v>401</v>
      </c>
      <c r="D254" s="359" t="s">
        <v>2492</v>
      </c>
      <c r="E254" s="90"/>
      <c r="F254" s="90"/>
      <c r="G254" s="90"/>
      <c r="H254" s="72"/>
      <c r="I254" s="72"/>
      <c r="J254" s="72"/>
      <c r="K254" s="109"/>
    </row>
    <row r="255" spans="3:12" ht="18" x14ac:dyDescent="0.3">
      <c r="C255" s="210" t="str">
        <f>IFERROR(VLOOKUP(D254,'Desarrollo e Innov. Curricular'!$E:$F,2,FALSE),IFERROR(VLOOKUP(D254,'Investigación Científica'!$E:$F,2,FALSE),IFERROR(VLOOKUP(D254,'Vinculación Univ. Sociedad'!$E:$F,2,FALSE),IFERROR(VLOOKUP(D254,'Docencia y Profesorado Universi'!$E:$F,2,FALSE),IFERROR(VLOOKUP(D254,'Estudiantes y Graduados'!$E:$F,2,FALSE),IFERROR(VLOOKUP(D254,'Gestion Administrativa'!$E:$F,2,FALSE),IFERROR(VLOOKUP(D254,'Gestión Académica'!$E:$F,2,FALSE),IFERROR(VLOOKUP(D254,'Aseguramiento de la Calidad'!$E:$F,2,FALSE),IFERROR(VLOOKUP(D254,'Gestión del Conocimiento'!$E:$F,2,FALSE),IFERROR(VLOOKUP(D254,'Gobernabilidad y Procesos...'!$E:$F,2,FALSE),IFERROR(VLOOKUP(D254,'Gestión del Talento Humano'!$E:$F,2,FALSE),IFERROR(VLOOKUP(D254,'Internacionalización de la E.S.'!$E:$F,2,FALSE),IFERROR(VLOOKUP(D254,[1]Posgrado!$E:$F,2,FALSE),IFERROR(VLOOKUP(D254,'Cultura de Innovación Insti...'!$E:$F,2,FALSE),VLOOKUP(D254,'Lo Esencial de la Reforma Univ.'!$E:$F,2,0)))))))))))))))</f>
        <v>Desarrollar el taller o seminario de fortalecimiento las capacidades de los docentes para transverzalisar el eje de etica</v>
      </c>
      <c r="D255" s="31"/>
      <c r="E255" s="90"/>
      <c r="F255" s="90"/>
      <c r="G255" s="90"/>
      <c r="H255" s="72"/>
      <c r="I255" s="72"/>
      <c r="J255" s="72"/>
      <c r="K255" s="109"/>
    </row>
    <row r="256" spans="3:12" thickBot="1" x14ac:dyDescent="0.35">
      <c r="C256" s="70"/>
      <c r="D256" s="31"/>
      <c r="E256" s="90"/>
      <c r="F256" s="90"/>
      <c r="G256" s="90"/>
      <c r="H256" s="72"/>
      <c r="I256" s="72"/>
      <c r="J256" s="72"/>
      <c r="K256" s="109"/>
    </row>
    <row r="257" spans="3:12" ht="30.75" thickBot="1" x14ac:dyDescent="0.3">
      <c r="C257" s="123" t="s">
        <v>44</v>
      </c>
      <c r="D257" s="126" t="s">
        <v>45</v>
      </c>
      <c r="E257" s="125" t="s">
        <v>55</v>
      </c>
      <c r="F257" s="125" t="s">
        <v>57</v>
      </c>
      <c r="G257" s="124" t="s">
        <v>27</v>
      </c>
      <c r="H257" s="130" t="s">
        <v>139</v>
      </c>
      <c r="I257" s="125" t="s">
        <v>46</v>
      </c>
      <c r="J257" s="125" t="s">
        <v>140</v>
      </c>
      <c r="K257" s="125" t="s">
        <v>420</v>
      </c>
      <c r="L257" s="125" t="s">
        <v>421</v>
      </c>
    </row>
    <row r="258" spans="3:12" x14ac:dyDescent="0.25">
      <c r="C258" s="309" t="s">
        <v>47</v>
      </c>
      <c r="D258" s="710"/>
      <c r="E258" s="310">
        <v>1</v>
      </c>
      <c r="F258" s="112">
        <v>10000</v>
      </c>
      <c r="G258" s="311">
        <f t="shared" ref="G258:G266" si="18">E258*F258</f>
        <v>10000</v>
      </c>
      <c r="H258" s="312" t="s">
        <v>1467</v>
      </c>
      <c r="I258" s="113" t="s">
        <v>711</v>
      </c>
      <c r="J258" s="113" t="str">
        <f>VLOOKUP(I258,Presupuesto!$B$11:$C$566,2,0)</f>
        <v>SERVICIOS DE CAPACITACION.</v>
      </c>
      <c r="K258" s="313" t="s">
        <v>1380</v>
      </c>
      <c r="L258" s="113" t="s">
        <v>405</v>
      </c>
    </row>
    <row r="259" spans="3:12" x14ac:dyDescent="0.25">
      <c r="C259" s="96" t="s">
        <v>48</v>
      </c>
      <c r="D259" s="711"/>
      <c r="E259" s="198">
        <v>120</v>
      </c>
      <c r="F259" s="97">
        <v>30</v>
      </c>
      <c r="G259" s="94">
        <f t="shared" si="18"/>
        <v>3600</v>
      </c>
      <c r="H259" s="158" t="s">
        <v>1467</v>
      </c>
      <c r="I259" s="95" t="s">
        <v>729</v>
      </c>
      <c r="J259" s="95" t="str">
        <f>VLOOKUP(I259,Presupuesto!$B$11:$C$566,2,0)</f>
        <v>SERVICIOS DE IMPRENTA PUBLIC.Y REPRODUCCION</v>
      </c>
      <c r="K259" s="95" t="s">
        <v>1380</v>
      </c>
      <c r="L259" s="95" t="s">
        <v>405</v>
      </c>
    </row>
    <row r="260" spans="3:12" x14ac:dyDescent="0.25">
      <c r="C260" s="96" t="s">
        <v>49</v>
      </c>
      <c r="D260" s="711"/>
      <c r="E260" s="198">
        <v>120</v>
      </c>
      <c r="F260" s="97">
        <v>200</v>
      </c>
      <c r="G260" s="94">
        <f t="shared" si="18"/>
        <v>24000</v>
      </c>
      <c r="H260" s="158" t="s">
        <v>1467</v>
      </c>
      <c r="I260" s="95" t="s">
        <v>804</v>
      </c>
      <c r="J260" s="95" t="str">
        <f>VLOOKUP(I260,Presupuesto!$B$11:$C$566,2,0)</f>
        <v>ALIMENTOS B EBIDAS PARA PERSONAS</v>
      </c>
      <c r="K260" s="95" t="s">
        <v>1380</v>
      </c>
      <c r="L260" s="95" t="s">
        <v>405</v>
      </c>
    </row>
    <row r="261" spans="3:12" x14ac:dyDescent="0.25">
      <c r="C261" s="96" t="s">
        <v>2267</v>
      </c>
      <c r="D261" s="711"/>
      <c r="E261" s="148">
        <v>0</v>
      </c>
      <c r="F261" s="115">
        <v>2000</v>
      </c>
      <c r="G261" s="94">
        <f t="shared" si="18"/>
        <v>0</v>
      </c>
      <c r="H261" s="158" t="s">
        <v>1467</v>
      </c>
      <c r="I261" s="306" t="s">
        <v>309</v>
      </c>
      <c r="J261" s="95" t="str">
        <f>VLOOKUP(I261,Presupuesto!$B$11:$C$566,2,0)</f>
        <v>PASAJES (26100-00)</v>
      </c>
      <c r="K261" s="95" t="s">
        <v>1380</v>
      </c>
      <c r="L261" s="95" t="s">
        <v>405</v>
      </c>
    </row>
    <row r="262" spans="3:12" x14ac:dyDescent="0.25">
      <c r="C262" s="96" t="s">
        <v>2362</v>
      </c>
      <c r="D262" s="711"/>
      <c r="E262" s="148">
        <v>0</v>
      </c>
      <c r="F262" s="115">
        <v>200</v>
      </c>
      <c r="G262" s="94">
        <f t="shared" si="18"/>
        <v>0</v>
      </c>
      <c r="H262" s="158" t="s">
        <v>1467</v>
      </c>
      <c r="I262" s="95" t="s">
        <v>833</v>
      </c>
      <c r="J262" s="95" t="str">
        <f>VLOOKUP(I262,Presupuesto!$B$11:$C$566,2,0)</f>
        <v>PRODUCTOS PAPEL Y CARTON</v>
      </c>
      <c r="K262" s="95" t="s">
        <v>1380</v>
      </c>
      <c r="L262" s="95" t="s">
        <v>405</v>
      </c>
    </row>
    <row r="263" spans="3:12" x14ac:dyDescent="0.25">
      <c r="C263" s="96" t="s">
        <v>51</v>
      </c>
      <c r="D263" s="711"/>
      <c r="E263" s="198">
        <v>2</v>
      </c>
      <c r="F263" s="97">
        <v>85</v>
      </c>
      <c r="G263" s="94">
        <f t="shared" si="18"/>
        <v>170</v>
      </c>
      <c r="H263" s="158" t="s">
        <v>1467</v>
      </c>
      <c r="I263" s="95" t="s">
        <v>833</v>
      </c>
      <c r="J263" s="95" t="str">
        <f>VLOOKUP(I263,Presupuesto!$B$11:$C$566,2,0)</f>
        <v>PRODUCTOS PAPEL Y CARTON</v>
      </c>
      <c r="K263" s="95" t="s">
        <v>1380</v>
      </c>
      <c r="L263" s="95" t="s">
        <v>405</v>
      </c>
    </row>
    <row r="264" spans="3:12" x14ac:dyDescent="0.25">
      <c r="C264" s="96" t="s">
        <v>131</v>
      </c>
      <c r="D264" s="711"/>
      <c r="E264" s="198">
        <v>10</v>
      </c>
      <c r="F264" s="97">
        <v>36</v>
      </c>
      <c r="G264" s="94">
        <f t="shared" si="18"/>
        <v>360</v>
      </c>
      <c r="H264" s="158" t="s">
        <v>1467</v>
      </c>
      <c r="I264" s="95" t="s">
        <v>954</v>
      </c>
      <c r="J264" s="95" t="str">
        <f>VLOOKUP(I264,Presupuesto!$B$11:$C$566,2,0)</f>
        <v>UTILES DE ESCRITORIO, OFICINA Y ENSE¥ANZA</v>
      </c>
      <c r="K264" s="95" t="s">
        <v>1380</v>
      </c>
      <c r="L264" s="95" t="s">
        <v>405</v>
      </c>
    </row>
    <row r="265" spans="3:12" x14ac:dyDescent="0.25">
      <c r="C265" s="96" t="s">
        <v>2335</v>
      </c>
      <c r="D265" s="711"/>
      <c r="E265" s="198">
        <v>20</v>
      </c>
      <c r="F265" s="97">
        <v>20</v>
      </c>
      <c r="G265" s="94">
        <f t="shared" si="18"/>
        <v>400</v>
      </c>
      <c r="H265" s="158" t="s">
        <v>1467</v>
      </c>
      <c r="I265" s="95" t="s">
        <v>954</v>
      </c>
      <c r="J265" s="95" t="str">
        <f>VLOOKUP(I265,Presupuesto!$B$11:$C$566,2,0)</f>
        <v>UTILES DE ESCRITORIO, OFICINA Y ENSE¥ANZA</v>
      </c>
      <c r="K265" s="95" t="s">
        <v>1380</v>
      </c>
      <c r="L265" s="95" t="s">
        <v>405</v>
      </c>
    </row>
    <row r="266" spans="3:12" x14ac:dyDescent="0.25">
      <c r="C266" s="106" t="s">
        <v>52</v>
      </c>
      <c r="D266" s="711"/>
      <c r="E266" s="214">
        <v>120</v>
      </c>
      <c r="F266" s="116">
        <v>25</v>
      </c>
      <c r="G266" s="94">
        <f t="shared" si="18"/>
        <v>3000</v>
      </c>
      <c r="H266" s="158" t="s">
        <v>1467</v>
      </c>
      <c r="I266" s="95" t="s">
        <v>954</v>
      </c>
      <c r="J266" s="95" t="str">
        <f>VLOOKUP(I266,Presupuesto!$B$11:$C$566,2,0)</f>
        <v>UTILES DE ESCRITORIO, OFICINA Y ENSE¥ANZA</v>
      </c>
      <c r="K266" s="95" t="s">
        <v>1380</v>
      </c>
      <c r="L266" s="95" t="s">
        <v>405</v>
      </c>
    </row>
    <row r="267" spans="3:12" ht="15.75" thickBot="1" x14ac:dyDescent="0.3">
      <c r="C267" s="218" t="s">
        <v>441</v>
      </c>
      <c r="D267" s="219">
        <v>16</v>
      </c>
      <c r="E267" s="314">
        <v>0</v>
      </c>
      <c r="F267" s="101">
        <f>HLOOKUP(C267,$AH$2:$BU$3,2,0)</f>
        <v>1150</v>
      </c>
      <c r="G267" s="102">
        <f>D267*E267*F267</f>
        <v>0</v>
      </c>
      <c r="H267" s="315" t="s">
        <v>1467</v>
      </c>
      <c r="I267" s="316" t="s">
        <v>310</v>
      </c>
      <c r="J267" s="103" t="str">
        <f>VLOOKUP(I267,Presupuesto!$B$11:$C$566,2,0)</f>
        <v>VIATICOS (26200-00)</v>
      </c>
      <c r="K267" s="317" t="s">
        <v>1380</v>
      </c>
      <c r="L267" s="95" t="s">
        <v>405</v>
      </c>
    </row>
    <row r="268" spans="3:12" thickBot="1" x14ac:dyDescent="0.35"/>
    <row r="269" spans="3:12" thickBot="1" x14ac:dyDescent="0.35">
      <c r="C269" s="29" t="s">
        <v>43</v>
      </c>
      <c r="D269" s="30">
        <f>SUM(G276:G285)</f>
        <v>21680</v>
      </c>
      <c r="E269" s="601"/>
      <c r="F269" s="90"/>
      <c r="G269" s="90"/>
      <c r="H269" s="72"/>
      <c r="I269" s="72"/>
      <c r="J269" s="72"/>
      <c r="K269" s="109"/>
    </row>
    <row r="270" spans="3:12" ht="14.45" x14ac:dyDescent="0.3">
      <c r="C270" s="70"/>
      <c r="D270" s="31"/>
      <c r="E270" s="90"/>
      <c r="F270" s="90"/>
      <c r="G270" s="90"/>
      <c r="H270" s="72"/>
      <c r="I270" s="72"/>
      <c r="J270" s="72"/>
      <c r="K270" s="109"/>
    </row>
    <row r="271" spans="3:12" ht="14.45" x14ac:dyDescent="0.3">
      <c r="C271" s="70"/>
      <c r="D271" s="31"/>
      <c r="E271" s="90"/>
      <c r="F271" s="90"/>
      <c r="G271" s="90"/>
      <c r="H271" s="72"/>
      <c r="I271" s="72"/>
      <c r="J271" s="72"/>
      <c r="K271" s="109"/>
    </row>
    <row r="272" spans="3:12" ht="15.6" x14ac:dyDescent="0.3">
      <c r="C272" s="201" t="s">
        <v>401</v>
      </c>
      <c r="D272" s="359" t="s">
        <v>2494</v>
      </c>
      <c r="E272" s="90"/>
      <c r="F272" s="90"/>
      <c r="G272" s="90"/>
      <c r="H272" s="72"/>
      <c r="I272" s="72"/>
      <c r="J272" s="72"/>
      <c r="K272" s="109"/>
    </row>
    <row r="273" spans="3:12" ht="18" x14ac:dyDescent="0.3">
      <c r="C273" s="210" t="str">
        <f>IFERROR(VLOOKUP(D272,'Desarrollo e Innov. Curricular'!$E:$F,2,FALSE),IFERROR(VLOOKUP(D272,'Investigación Científica'!$E:$F,2,FALSE),IFERROR(VLOOKUP(D272,'Vinculación Univ. Sociedad'!$E:$F,2,FALSE),IFERROR(VLOOKUP(D272,'Docencia y Profesorado Universi'!$E:$F,2,FALSE),IFERROR(VLOOKUP(D272,'Estudiantes y Graduados'!$E:$F,2,FALSE),IFERROR(VLOOKUP(D272,'Gestion Administrativa'!$E:$F,2,FALSE),IFERROR(VLOOKUP(D272,'Gestión Académica'!$E:$F,2,FALSE),IFERROR(VLOOKUP(D272,'Aseguramiento de la Calidad'!$E:$F,2,FALSE),IFERROR(VLOOKUP(D272,'Gestión del Conocimiento'!$E:$F,2,FALSE),IFERROR(VLOOKUP(D272,'Gobernabilidad y Procesos...'!$E:$F,2,FALSE),IFERROR(VLOOKUP(D272,'Gestión del Talento Humano'!$E:$F,2,FALSE),IFERROR(VLOOKUP(D272,'Internacionalización de la E.S.'!$E:$F,2,FALSE),IFERROR(VLOOKUP(D272,[1]Posgrado!$E:$F,2,FALSE),IFERROR(VLOOKUP(D272,'Cultura de Innovación Insti...'!$E:$F,2,FALSE),VLOOKUP(D272,'Lo Esencial de la Reforma Univ.'!$E:$F,2,0)))))))))))))))</f>
        <v>Desarrollar un taller dirigido a colaboradores docentes y administrativos para fortalecer el comportamiento ético en el quehacer de cada unidad</v>
      </c>
      <c r="D273" s="31"/>
      <c r="E273" s="90"/>
      <c r="F273" s="90"/>
      <c r="G273" s="90"/>
      <c r="H273" s="72"/>
      <c r="I273" s="72"/>
      <c r="J273" s="72"/>
      <c r="K273" s="109"/>
    </row>
    <row r="274" spans="3:12" thickBot="1" x14ac:dyDescent="0.35">
      <c r="C274" s="70"/>
      <c r="D274" s="31"/>
      <c r="E274" s="90"/>
      <c r="F274" s="90"/>
      <c r="G274" s="90"/>
      <c r="H274" s="72"/>
      <c r="I274" s="72"/>
      <c r="J274" s="72"/>
      <c r="K274" s="109"/>
    </row>
    <row r="275" spans="3:12" ht="30.75" thickBot="1" x14ac:dyDescent="0.3">
      <c r="C275" s="123" t="s">
        <v>44</v>
      </c>
      <c r="D275" s="126" t="s">
        <v>45</v>
      </c>
      <c r="E275" s="125" t="s">
        <v>55</v>
      </c>
      <c r="F275" s="125" t="s">
        <v>57</v>
      </c>
      <c r="G275" s="124" t="s">
        <v>27</v>
      </c>
      <c r="H275" s="130" t="s">
        <v>139</v>
      </c>
      <c r="I275" s="125" t="s">
        <v>46</v>
      </c>
      <c r="J275" s="125" t="s">
        <v>140</v>
      </c>
      <c r="K275" s="125" t="s">
        <v>420</v>
      </c>
      <c r="L275" s="125" t="s">
        <v>421</v>
      </c>
    </row>
    <row r="276" spans="3:12" ht="15.75" thickBot="1" x14ac:dyDescent="0.3">
      <c r="C276" s="309" t="s">
        <v>47</v>
      </c>
      <c r="D276" s="710"/>
      <c r="E276" s="310">
        <v>1</v>
      </c>
      <c r="F276" s="112">
        <v>8000</v>
      </c>
      <c r="G276" s="311">
        <f t="shared" ref="G276:G284" si="19">E276*F276</f>
        <v>8000</v>
      </c>
      <c r="H276" s="312" t="s">
        <v>1467</v>
      </c>
      <c r="I276" s="113" t="s">
        <v>711</v>
      </c>
      <c r="J276" s="113" t="str">
        <f>VLOOKUP(I276,Presupuesto!$B$11:$C$566,2,0)</f>
        <v>SERVICIOS DE CAPACITACION.</v>
      </c>
      <c r="K276" s="313" t="s">
        <v>1380</v>
      </c>
      <c r="L276" s="113" t="s">
        <v>405</v>
      </c>
    </row>
    <row r="277" spans="3:12" ht="15.75" thickBot="1" x14ac:dyDescent="0.3">
      <c r="C277" s="96" t="s">
        <v>48</v>
      </c>
      <c r="D277" s="711"/>
      <c r="E277" s="198">
        <v>50</v>
      </c>
      <c r="F277" s="97">
        <v>30</v>
      </c>
      <c r="G277" s="94">
        <f t="shared" si="19"/>
        <v>1500</v>
      </c>
      <c r="H277" s="312" t="s">
        <v>1467</v>
      </c>
      <c r="I277" s="95" t="s">
        <v>729</v>
      </c>
      <c r="J277" s="95" t="str">
        <f>VLOOKUP(I277,Presupuesto!$B$11:$C$566,2,0)</f>
        <v>SERVICIOS DE IMPRENTA PUBLIC.Y REPRODUCCION</v>
      </c>
      <c r="K277" s="95" t="s">
        <v>1380</v>
      </c>
      <c r="L277" s="95" t="s">
        <v>405</v>
      </c>
    </row>
    <row r="278" spans="3:12" ht="15.75" thickBot="1" x14ac:dyDescent="0.3">
      <c r="C278" s="96" t="s">
        <v>49</v>
      </c>
      <c r="D278" s="711"/>
      <c r="E278" s="198">
        <v>50</v>
      </c>
      <c r="F278" s="97">
        <v>200</v>
      </c>
      <c r="G278" s="94">
        <f t="shared" si="19"/>
        <v>10000</v>
      </c>
      <c r="H278" s="312" t="s">
        <v>1467</v>
      </c>
      <c r="I278" s="95" t="s">
        <v>804</v>
      </c>
      <c r="J278" s="95" t="str">
        <f>VLOOKUP(I278,Presupuesto!$B$11:$C$566,2,0)</f>
        <v>ALIMENTOS B EBIDAS PARA PERSONAS</v>
      </c>
      <c r="K278" s="95" t="s">
        <v>1380</v>
      </c>
      <c r="L278" s="95" t="s">
        <v>405</v>
      </c>
    </row>
    <row r="279" spans="3:12" ht="15.75" thickBot="1" x14ac:dyDescent="0.3">
      <c r="C279" s="96" t="s">
        <v>2267</v>
      </c>
      <c r="D279" s="711"/>
      <c r="E279" s="148">
        <v>0</v>
      </c>
      <c r="F279" s="115">
        <v>2000</v>
      </c>
      <c r="G279" s="94">
        <f t="shared" si="19"/>
        <v>0</v>
      </c>
      <c r="H279" s="312" t="s">
        <v>1467</v>
      </c>
      <c r="I279" s="306" t="s">
        <v>309</v>
      </c>
      <c r="J279" s="95" t="str">
        <f>VLOOKUP(I279,Presupuesto!$B$11:$C$566,2,0)</f>
        <v>PASAJES (26100-00)</v>
      </c>
      <c r="K279" s="95" t="s">
        <v>1380</v>
      </c>
      <c r="L279" s="95" t="s">
        <v>405</v>
      </c>
    </row>
    <row r="280" spans="3:12" ht="15.75" thickBot="1" x14ac:dyDescent="0.3">
      <c r="C280" s="96" t="s">
        <v>2362</v>
      </c>
      <c r="D280" s="711"/>
      <c r="E280" s="148">
        <v>0</v>
      </c>
      <c r="F280" s="115">
        <v>200</v>
      </c>
      <c r="G280" s="94">
        <f t="shared" si="19"/>
        <v>0</v>
      </c>
      <c r="H280" s="312" t="s">
        <v>1467</v>
      </c>
      <c r="I280" s="95" t="s">
        <v>833</v>
      </c>
      <c r="J280" s="95" t="str">
        <f>VLOOKUP(I280,Presupuesto!$B$11:$C$566,2,0)</f>
        <v>PRODUCTOS PAPEL Y CARTON</v>
      </c>
      <c r="K280" s="95" t="s">
        <v>1380</v>
      </c>
      <c r="L280" s="95" t="s">
        <v>405</v>
      </c>
    </row>
    <row r="281" spans="3:12" ht="15.75" thickBot="1" x14ac:dyDescent="0.3">
      <c r="C281" s="96" t="s">
        <v>51</v>
      </c>
      <c r="D281" s="711"/>
      <c r="E281" s="198">
        <v>2</v>
      </c>
      <c r="F281" s="97">
        <v>85</v>
      </c>
      <c r="G281" s="94">
        <f t="shared" si="19"/>
        <v>170</v>
      </c>
      <c r="H281" s="312" t="s">
        <v>1467</v>
      </c>
      <c r="I281" s="95" t="s">
        <v>833</v>
      </c>
      <c r="J281" s="95" t="str">
        <f>VLOOKUP(I281,Presupuesto!$B$11:$C$566,2,0)</f>
        <v>PRODUCTOS PAPEL Y CARTON</v>
      </c>
      <c r="K281" s="95" t="s">
        <v>1380</v>
      </c>
      <c r="L281" s="95" t="s">
        <v>405</v>
      </c>
    </row>
    <row r="282" spans="3:12" ht="15.75" thickBot="1" x14ac:dyDescent="0.3">
      <c r="C282" s="96" t="s">
        <v>131</v>
      </c>
      <c r="D282" s="711"/>
      <c r="E282" s="198">
        <v>10</v>
      </c>
      <c r="F282" s="97">
        <v>36</v>
      </c>
      <c r="G282" s="94">
        <f t="shared" si="19"/>
        <v>360</v>
      </c>
      <c r="H282" s="312" t="s">
        <v>1467</v>
      </c>
      <c r="I282" s="95" t="s">
        <v>954</v>
      </c>
      <c r="J282" s="95" t="str">
        <f>VLOOKUP(I282,Presupuesto!$B$11:$C$566,2,0)</f>
        <v>UTILES DE ESCRITORIO, OFICINA Y ENSE¥ANZA</v>
      </c>
      <c r="K282" s="95" t="s">
        <v>1380</v>
      </c>
      <c r="L282" s="95" t="s">
        <v>405</v>
      </c>
    </row>
    <row r="283" spans="3:12" ht="15.75" thickBot="1" x14ac:dyDescent="0.3">
      <c r="C283" s="96" t="s">
        <v>2335</v>
      </c>
      <c r="D283" s="711"/>
      <c r="E283" s="198">
        <v>20</v>
      </c>
      <c r="F283" s="97">
        <v>20</v>
      </c>
      <c r="G283" s="94">
        <f t="shared" si="19"/>
        <v>400</v>
      </c>
      <c r="H283" s="312" t="s">
        <v>1467</v>
      </c>
      <c r="I283" s="95" t="s">
        <v>954</v>
      </c>
      <c r="J283" s="95" t="str">
        <f>VLOOKUP(I283,Presupuesto!$B$11:$C$566,2,0)</f>
        <v>UTILES DE ESCRITORIO, OFICINA Y ENSE¥ANZA</v>
      </c>
      <c r="K283" s="95" t="s">
        <v>1380</v>
      </c>
      <c r="L283" s="95" t="s">
        <v>405</v>
      </c>
    </row>
    <row r="284" spans="3:12" ht="15.75" thickBot="1" x14ac:dyDescent="0.3">
      <c r="C284" s="106" t="s">
        <v>52</v>
      </c>
      <c r="D284" s="711"/>
      <c r="E284" s="214">
        <v>50</v>
      </c>
      <c r="F284" s="116">
        <v>25</v>
      </c>
      <c r="G284" s="94">
        <f t="shared" si="19"/>
        <v>1250</v>
      </c>
      <c r="H284" s="312" t="s">
        <v>1467</v>
      </c>
      <c r="I284" s="95" t="s">
        <v>954</v>
      </c>
      <c r="J284" s="95" t="str">
        <f>VLOOKUP(I284,Presupuesto!$B$11:$C$566,2,0)</f>
        <v>UTILES DE ESCRITORIO, OFICINA Y ENSE¥ANZA</v>
      </c>
      <c r="K284" s="95" t="s">
        <v>1380</v>
      </c>
      <c r="L284" s="95" t="s">
        <v>405</v>
      </c>
    </row>
    <row r="285" spans="3:12" ht="15.75" thickBot="1" x14ac:dyDescent="0.3">
      <c r="C285" s="218" t="s">
        <v>441</v>
      </c>
      <c r="D285" s="219">
        <v>16</v>
      </c>
      <c r="E285" s="314">
        <v>0</v>
      </c>
      <c r="F285" s="101">
        <f>HLOOKUP(C285,$AH$2:$BU$3,2,0)</f>
        <v>1150</v>
      </c>
      <c r="G285" s="102">
        <f>D285*E285*F285</f>
        <v>0</v>
      </c>
      <c r="H285" s="312" t="s">
        <v>1467</v>
      </c>
      <c r="I285" s="316" t="s">
        <v>310</v>
      </c>
      <c r="J285" s="103" t="str">
        <f>VLOOKUP(I285,Presupuesto!$B$11:$C$566,2,0)</f>
        <v>VIATICOS (26200-00)</v>
      </c>
      <c r="K285" s="317" t="s">
        <v>1380</v>
      </c>
      <c r="L285" s="95" t="s">
        <v>405</v>
      </c>
    </row>
    <row r="286" spans="3:12" thickBot="1" x14ac:dyDescent="0.35"/>
    <row r="287" spans="3:12" thickBot="1" x14ac:dyDescent="0.35">
      <c r="C287" s="29" t="s">
        <v>43</v>
      </c>
      <c r="D287" s="30">
        <f>SUM(G294:G303)</f>
        <v>13680</v>
      </c>
      <c r="E287" s="601"/>
      <c r="F287" s="90"/>
      <c r="G287" s="90"/>
      <c r="H287" s="72"/>
      <c r="I287" s="72"/>
      <c r="J287" s="72"/>
      <c r="K287" s="109"/>
    </row>
    <row r="288" spans="3:12" ht="14.45" x14ac:dyDescent="0.3">
      <c r="C288" s="70"/>
      <c r="D288" s="31"/>
      <c r="E288" s="90"/>
      <c r="F288" s="90"/>
      <c r="G288" s="90"/>
      <c r="H288" s="72"/>
      <c r="I288" s="72"/>
      <c r="J288" s="72"/>
      <c r="K288" s="109"/>
    </row>
    <row r="289" spans="3:12" ht="14.45" x14ac:dyDescent="0.3">
      <c r="C289" s="70"/>
      <c r="D289" s="31"/>
      <c r="E289" s="90"/>
      <c r="F289" s="90"/>
      <c r="G289" s="90"/>
      <c r="H289" s="72"/>
      <c r="I289" s="72"/>
      <c r="J289" s="72"/>
      <c r="K289" s="109"/>
    </row>
    <row r="290" spans="3:12" ht="15.6" x14ac:dyDescent="0.3">
      <c r="C290" s="201" t="s">
        <v>401</v>
      </c>
      <c r="D290" s="359" t="s">
        <v>2499</v>
      </c>
      <c r="E290" s="90"/>
      <c r="F290" s="90"/>
      <c r="G290" s="90"/>
      <c r="H290" s="72"/>
      <c r="I290" s="72"/>
      <c r="J290" s="72"/>
      <c r="K290" s="109"/>
    </row>
    <row r="291" spans="3:12" ht="18" x14ac:dyDescent="0.3">
      <c r="C291" s="210" t="str">
        <f>IFERROR(VLOOKUP(D290,'Desarrollo e Innov. Curricular'!$E:$F,2,FALSE),IFERROR(VLOOKUP(D290,'Investigación Científica'!$E:$F,2,FALSE),IFERROR(VLOOKUP(D290,'Vinculación Univ. Sociedad'!$E:$F,2,FALSE),IFERROR(VLOOKUP(D290,'Docencia y Profesorado Universi'!$E:$F,2,FALSE),IFERROR(VLOOKUP(D290,'Estudiantes y Graduados'!$E:$F,2,FALSE),IFERROR(VLOOKUP(D290,'Gestion Administrativa'!$E:$F,2,FALSE),IFERROR(VLOOKUP(D290,'Gestión Académica'!$E:$F,2,FALSE),IFERROR(VLOOKUP(D290,'Aseguramiento de la Calidad'!$E:$F,2,FALSE),IFERROR(VLOOKUP(D290,'Gestión del Conocimiento'!$E:$F,2,FALSE),IFERROR(VLOOKUP(D290,'Gobernabilidad y Procesos...'!$E:$F,2,FALSE),IFERROR(VLOOKUP(D290,'Gestión del Talento Humano'!$E:$F,2,FALSE),IFERROR(VLOOKUP(D290,'Internacionalización de la E.S.'!$E:$F,2,FALSE),IFERROR(VLOOKUP(D290,[1]Posgrado!$E:$F,2,FALSE),IFERROR(VLOOKUP(D290,'Cultura de Innovación Insti...'!$E:$F,2,FALSE),VLOOKUP(D290,'Lo Esencial de la Reforma Univ.'!$E:$F,2,0)))))))))))))))</f>
        <v>Desarrollar un jornada de presentación de proyectos en Derechos Humanos</v>
      </c>
      <c r="D291" s="31"/>
      <c r="E291" s="90"/>
      <c r="F291" s="90"/>
      <c r="G291" s="90"/>
      <c r="H291" s="72"/>
      <c r="I291" s="72"/>
      <c r="J291" s="72"/>
      <c r="K291" s="109"/>
    </row>
    <row r="292" spans="3:12" thickBot="1" x14ac:dyDescent="0.35">
      <c r="C292" s="70"/>
      <c r="D292" s="31"/>
      <c r="E292" s="90"/>
      <c r="F292" s="90"/>
      <c r="G292" s="90"/>
      <c r="H292" s="72"/>
      <c r="I292" s="72"/>
      <c r="J292" s="72"/>
      <c r="K292" s="109"/>
    </row>
    <row r="293" spans="3:12" ht="30.75" thickBot="1" x14ac:dyDescent="0.3">
      <c r="C293" s="123" t="s">
        <v>44</v>
      </c>
      <c r="D293" s="126" t="s">
        <v>45</v>
      </c>
      <c r="E293" s="125" t="s">
        <v>55</v>
      </c>
      <c r="F293" s="125" t="s">
        <v>57</v>
      </c>
      <c r="G293" s="124" t="s">
        <v>27</v>
      </c>
      <c r="H293" s="130" t="s">
        <v>139</v>
      </c>
      <c r="I293" s="125" t="s">
        <v>46</v>
      </c>
      <c r="J293" s="125" t="s">
        <v>140</v>
      </c>
      <c r="K293" s="125" t="s">
        <v>420</v>
      </c>
      <c r="L293" s="125" t="s">
        <v>421</v>
      </c>
    </row>
    <row r="294" spans="3:12" x14ac:dyDescent="0.25">
      <c r="C294" s="309" t="s">
        <v>47</v>
      </c>
      <c r="D294" s="710"/>
      <c r="E294" s="310">
        <v>0</v>
      </c>
      <c r="F294" s="112">
        <v>8000</v>
      </c>
      <c r="G294" s="311">
        <f t="shared" ref="G294:G302" si="20">E294*F294</f>
        <v>0</v>
      </c>
      <c r="H294" s="312" t="s">
        <v>1467</v>
      </c>
      <c r="I294" s="113" t="s">
        <v>711</v>
      </c>
      <c r="J294" s="113" t="str">
        <f>VLOOKUP(I294,Presupuesto!$B$11:$C$566,2,0)</f>
        <v>SERVICIOS DE CAPACITACION.</v>
      </c>
      <c r="K294" s="313" t="s">
        <v>1380</v>
      </c>
      <c r="L294" s="113" t="s">
        <v>405</v>
      </c>
    </row>
    <row r="295" spans="3:12" x14ac:dyDescent="0.25">
      <c r="C295" s="96" t="s">
        <v>48</v>
      </c>
      <c r="D295" s="711"/>
      <c r="E295" s="198">
        <v>50</v>
      </c>
      <c r="F295" s="97">
        <v>30</v>
      </c>
      <c r="G295" s="94">
        <f t="shared" si="20"/>
        <v>1500</v>
      </c>
      <c r="H295" s="158" t="s">
        <v>1467</v>
      </c>
      <c r="I295" s="95" t="s">
        <v>729</v>
      </c>
      <c r="J295" s="95" t="str">
        <f>VLOOKUP(I295,Presupuesto!$B$11:$C$566,2,0)</f>
        <v>SERVICIOS DE IMPRENTA PUBLIC.Y REPRODUCCION</v>
      </c>
      <c r="K295" s="95" t="s">
        <v>1380</v>
      </c>
      <c r="L295" s="95" t="s">
        <v>405</v>
      </c>
    </row>
    <row r="296" spans="3:12" x14ac:dyDescent="0.25">
      <c r="C296" s="96" t="s">
        <v>49</v>
      </c>
      <c r="D296" s="711"/>
      <c r="E296" s="198">
        <v>50</v>
      </c>
      <c r="F296" s="97">
        <v>200</v>
      </c>
      <c r="G296" s="94">
        <f t="shared" si="20"/>
        <v>10000</v>
      </c>
      <c r="H296" s="158" t="s">
        <v>1467</v>
      </c>
      <c r="I296" s="95" t="s">
        <v>804</v>
      </c>
      <c r="J296" s="95" t="str">
        <f>VLOOKUP(I296,Presupuesto!$B$11:$C$566,2,0)</f>
        <v>ALIMENTOS B EBIDAS PARA PERSONAS</v>
      </c>
      <c r="K296" s="95" t="s">
        <v>1380</v>
      </c>
      <c r="L296" s="95" t="s">
        <v>405</v>
      </c>
    </row>
    <row r="297" spans="3:12" x14ac:dyDescent="0.25">
      <c r="C297" s="96" t="s">
        <v>2267</v>
      </c>
      <c r="D297" s="711"/>
      <c r="E297" s="148">
        <v>0</v>
      </c>
      <c r="F297" s="115">
        <v>2000</v>
      </c>
      <c r="G297" s="94">
        <f t="shared" si="20"/>
        <v>0</v>
      </c>
      <c r="H297" s="158" t="s">
        <v>1467</v>
      </c>
      <c r="I297" s="306" t="s">
        <v>309</v>
      </c>
      <c r="J297" s="95" t="str">
        <f>VLOOKUP(I297,Presupuesto!$B$11:$C$566,2,0)</f>
        <v>PASAJES (26100-00)</v>
      </c>
      <c r="K297" s="95" t="s">
        <v>1380</v>
      </c>
      <c r="L297" s="95" t="s">
        <v>405</v>
      </c>
    </row>
    <row r="298" spans="3:12" x14ac:dyDescent="0.25">
      <c r="C298" s="96" t="s">
        <v>2362</v>
      </c>
      <c r="D298" s="711"/>
      <c r="E298" s="148">
        <v>0</v>
      </c>
      <c r="F298" s="115">
        <v>200</v>
      </c>
      <c r="G298" s="94">
        <f t="shared" si="20"/>
        <v>0</v>
      </c>
      <c r="H298" s="158" t="s">
        <v>1467</v>
      </c>
      <c r="I298" s="95" t="s">
        <v>833</v>
      </c>
      <c r="J298" s="95" t="str">
        <f>VLOOKUP(I298,Presupuesto!$B$11:$C$566,2,0)</f>
        <v>PRODUCTOS PAPEL Y CARTON</v>
      </c>
      <c r="K298" s="95" t="s">
        <v>1380</v>
      </c>
      <c r="L298" s="95" t="s">
        <v>405</v>
      </c>
    </row>
    <row r="299" spans="3:12" x14ac:dyDescent="0.25">
      <c r="C299" s="96" t="s">
        <v>51</v>
      </c>
      <c r="D299" s="711"/>
      <c r="E299" s="198">
        <v>2</v>
      </c>
      <c r="F299" s="97">
        <v>85</v>
      </c>
      <c r="G299" s="94">
        <f t="shared" si="20"/>
        <v>170</v>
      </c>
      <c r="H299" s="158" t="s">
        <v>1467</v>
      </c>
      <c r="I299" s="95" t="s">
        <v>833</v>
      </c>
      <c r="J299" s="95" t="str">
        <f>VLOOKUP(I299,Presupuesto!$B$11:$C$566,2,0)</f>
        <v>PRODUCTOS PAPEL Y CARTON</v>
      </c>
      <c r="K299" s="95" t="s">
        <v>1380</v>
      </c>
      <c r="L299" s="95" t="s">
        <v>405</v>
      </c>
    </row>
    <row r="300" spans="3:12" x14ac:dyDescent="0.25">
      <c r="C300" s="96" t="s">
        <v>131</v>
      </c>
      <c r="D300" s="711"/>
      <c r="E300" s="198">
        <v>10</v>
      </c>
      <c r="F300" s="97">
        <v>36</v>
      </c>
      <c r="G300" s="94">
        <f t="shared" si="20"/>
        <v>360</v>
      </c>
      <c r="H300" s="158" t="s">
        <v>1467</v>
      </c>
      <c r="I300" s="95" t="s">
        <v>954</v>
      </c>
      <c r="J300" s="95" t="str">
        <f>VLOOKUP(I300,Presupuesto!$B$11:$C$566,2,0)</f>
        <v>UTILES DE ESCRITORIO, OFICINA Y ENSE¥ANZA</v>
      </c>
      <c r="K300" s="95" t="s">
        <v>1380</v>
      </c>
      <c r="L300" s="95" t="s">
        <v>405</v>
      </c>
    </row>
    <row r="301" spans="3:12" x14ac:dyDescent="0.25">
      <c r="C301" s="96" t="s">
        <v>2335</v>
      </c>
      <c r="D301" s="711"/>
      <c r="E301" s="198">
        <v>20</v>
      </c>
      <c r="F301" s="97">
        <v>20</v>
      </c>
      <c r="G301" s="94">
        <f t="shared" si="20"/>
        <v>400</v>
      </c>
      <c r="H301" s="158" t="s">
        <v>1467</v>
      </c>
      <c r="I301" s="95" t="s">
        <v>954</v>
      </c>
      <c r="J301" s="95" t="str">
        <f>VLOOKUP(I301,Presupuesto!$B$11:$C$566,2,0)</f>
        <v>UTILES DE ESCRITORIO, OFICINA Y ENSE¥ANZA</v>
      </c>
      <c r="K301" s="95" t="s">
        <v>1380</v>
      </c>
      <c r="L301" s="95" t="s">
        <v>405</v>
      </c>
    </row>
    <row r="302" spans="3:12" x14ac:dyDescent="0.25">
      <c r="C302" s="106" t="s">
        <v>52</v>
      </c>
      <c r="D302" s="711"/>
      <c r="E302" s="214">
        <v>50</v>
      </c>
      <c r="F302" s="116">
        <v>25</v>
      </c>
      <c r="G302" s="94">
        <f t="shared" si="20"/>
        <v>1250</v>
      </c>
      <c r="H302" s="158" t="s">
        <v>1467</v>
      </c>
      <c r="I302" s="95" t="s">
        <v>954</v>
      </c>
      <c r="J302" s="95" t="str">
        <f>VLOOKUP(I302,Presupuesto!$B$11:$C$566,2,0)</f>
        <v>UTILES DE ESCRITORIO, OFICINA Y ENSE¥ANZA</v>
      </c>
      <c r="K302" s="95" t="s">
        <v>1380</v>
      </c>
      <c r="L302" s="95" t="s">
        <v>405</v>
      </c>
    </row>
    <row r="303" spans="3:12" ht="15.75" thickBot="1" x14ac:dyDescent="0.3">
      <c r="C303" s="218" t="s">
        <v>441</v>
      </c>
      <c r="D303" s="219">
        <v>16</v>
      </c>
      <c r="E303" s="314">
        <v>0</v>
      </c>
      <c r="F303" s="101">
        <f>HLOOKUP(C303,$AH$2:$BU$3,2,0)</f>
        <v>1150</v>
      </c>
      <c r="G303" s="102">
        <f>D303*E303*F303</f>
        <v>0</v>
      </c>
      <c r="H303" s="315" t="s">
        <v>1467</v>
      </c>
      <c r="I303" s="316" t="s">
        <v>775</v>
      </c>
      <c r="J303" s="103" t="str">
        <f>VLOOKUP(I303,Presupuesto!$B$11:$C$566,2,0)</f>
        <v>VIATICOS NACIONALES</v>
      </c>
      <c r="K303" s="317" t="s">
        <v>1380</v>
      </c>
      <c r="L303" s="95" t="s">
        <v>405</v>
      </c>
    </row>
    <row r="304" spans="3:12" thickBot="1" x14ac:dyDescent="0.35"/>
    <row r="305" spans="3:12" thickBot="1" x14ac:dyDescent="0.35">
      <c r="C305" s="29" t="s">
        <v>43</v>
      </c>
      <c r="D305" s="30">
        <f>SUM(G312:G322)</f>
        <v>36430</v>
      </c>
      <c r="E305" s="601"/>
      <c r="F305" s="90"/>
      <c r="G305" s="90"/>
      <c r="H305" s="72"/>
      <c r="I305" s="72"/>
      <c r="J305" s="72"/>
      <c r="K305" s="109"/>
    </row>
    <row r="306" spans="3:12" ht="14.45" x14ac:dyDescent="0.3">
      <c r="C306" s="70"/>
      <c r="D306" s="31"/>
      <c r="E306" s="90"/>
      <c r="F306" s="90"/>
      <c r="G306" s="90"/>
      <c r="H306" s="72"/>
      <c r="I306" s="72"/>
      <c r="J306" s="72"/>
      <c r="K306" s="109"/>
    </row>
    <row r="307" spans="3:12" ht="14.45" x14ac:dyDescent="0.3">
      <c r="C307" s="70"/>
      <c r="D307" s="31"/>
      <c r="E307" s="90"/>
      <c r="F307" s="90"/>
      <c r="G307" s="90"/>
      <c r="H307" s="72"/>
      <c r="I307" s="72"/>
      <c r="J307" s="72"/>
      <c r="K307" s="109"/>
    </row>
    <row r="308" spans="3:12" ht="15.6" x14ac:dyDescent="0.3">
      <c r="C308" s="201" t="s">
        <v>401</v>
      </c>
      <c r="D308" s="359" t="s">
        <v>2500</v>
      </c>
      <c r="E308" s="90"/>
      <c r="F308" s="90"/>
      <c r="G308" s="90"/>
      <c r="H308" s="72"/>
      <c r="I308" s="72"/>
      <c r="J308" s="72"/>
      <c r="K308" s="109"/>
    </row>
    <row r="309" spans="3:12" ht="18" x14ac:dyDescent="0.3">
      <c r="C309" s="210" t="str">
        <f>IFERROR(VLOOKUP(D308,'Desarrollo e Innov. Curricular'!$E:$F,2,FALSE),IFERROR(VLOOKUP(D308,'Investigación Científica'!$E:$F,2,FALSE),IFERROR(VLOOKUP(D308,'Vinculación Univ. Sociedad'!$E:$F,2,FALSE),IFERROR(VLOOKUP(D308,'Docencia y Profesorado Universi'!$E:$F,2,FALSE),IFERROR(VLOOKUP(D308,'Estudiantes y Graduados'!$E:$F,2,FALSE),IFERROR(VLOOKUP(D308,'Gestion Administrativa'!$E:$F,2,FALSE),IFERROR(VLOOKUP(D308,'Gestión Académica'!$E:$F,2,FALSE),IFERROR(VLOOKUP(D308,'Aseguramiento de la Calidad'!$E:$F,2,FALSE),IFERROR(VLOOKUP(D308,'Gestión del Conocimiento'!$E:$F,2,FALSE),IFERROR(VLOOKUP(D308,'Gobernabilidad y Procesos...'!$E:$F,2,FALSE),IFERROR(VLOOKUP(D308,'Gestión del Talento Humano'!$E:$F,2,FALSE),IFERROR(VLOOKUP(D308,'Internacionalización de la E.S.'!$E:$F,2,FALSE),IFERROR(VLOOKUP(D308,[1]Posgrado!$E:$F,2,FALSE),IFERROR(VLOOKUP(D308,'Cultura de Innovación Insti...'!$E:$F,2,FALSE),VLOOKUP(D308,'Lo Esencial de la Reforma Univ.'!$E:$F,2,0)))))))))))))))</f>
        <v xml:space="preserve">Desarrollar el 1er. Encuentro nacional de graduados de Diplomados en Derechos Humanos de la UNAH (experiencias, socialización de maestrías y compromisos).
</v>
      </c>
      <c r="D309" s="31"/>
      <c r="E309" s="90"/>
      <c r="F309" s="90"/>
      <c r="G309" s="90"/>
      <c r="H309" s="72"/>
      <c r="I309" s="72"/>
      <c r="J309" s="72"/>
      <c r="K309" s="109"/>
    </row>
    <row r="310" spans="3:12" thickBot="1" x14ac:dyDescent="0.35">
      <c r="C310" s="70"/>
      <c r="D310" s="31"/>
      <c r="E310" s="90"/>
      <c r="F310" s="90"/>
      <c r="G310" s="90"/>
      <c r="H310" s="72"/>
      <c r="I310" s="72"/>
      <c r="J310" s="72"/>
      <c r="K310" s="109"/>
    </row>
    <row r="311" spans="3:12" ht="30.75" thickBot="1" x14ac:dyDescent="0.3">
      <c r="C311" s="123" t="s">
        <v>44</v>
      </c>
      <c r="D311" s="126" t="s">
        <v>45</v>
      </c>
      <c r="E311" s="125" t="s">
        <v>55</v>
      </c>
      <c r="F311" s="125" t="s">
        <v>57</v>
      </c>
      <c r="G311" s="124" t="s">
        <v>27</v>
      </c>
      <c r="H311" s="130" t="s">
        <v>139</v>
      </c>
      <c r="I311" s="125" t="s">
        <v>46</v>
      </c>
      <c r="J311" s="125" t="s">
        <v>140</v>
      </c>
      <c r="K311" s="125" t="s">
        <v>420</v>
      </c>
      <c r="L311" s="125" t="s">
        <v>421</v>
      </c>
    </row>
    <row r="312" spans="3:12" x14ac:dyDescent="0.25">
      <c r="C312" s="309" t="s">
        <v>47</v>
      </c>
      <c r="D312" s="710"/>
      <c r="E312" s="310">
        <v>0</v>
      </c>
      <c r="F312" s="112">
        <v>8000</v>
      </c>
      <c r="G312" s="311">
        <f t="shared" ref="G312:G321" si="21">E312*F312</f>
        <v>0</v>
      </c>
      <c r="H312" s="312" t="s">
        <v>1467</v>
      </c>
      <c r="I312" s="113" t="s">
        <v>711</v>
      </c>
      <c r="J312" s="113" t="str">
        <f>VLOOKUP(I312,Presupuesto!$B$11:$C$566,2,0)</f>
        <v>SERVICIOS DE CAPACITACION.</v>
      </c>
      <c r="K312" s="313" t="s">
        <v>1380</v>
      </c>
      <c r="L312" s="113" t="s">
        <v>408</v>
      </c>
    </row>
    <row r="313" spans="3:12" x14ac:dyDescent="0.25">
      <c r="C313" s="96" t="s">
        <v>48</v>
      </c>
      <c r="D313" s="711"/>
      <c r="E313" s="198">
        <v>50</v>
      </c>
      <c r="F313" s="97">
        <v>80</v>
      </c>
      <c r="G313" s="94">
        <f t="shared" si="21"/>
        <v>4000</v>
      </c>
      <c r="H313" s="158" t="s">
        <v>1467</v>
      </c>
      <c r="I313" s="95" t="s">
        <v>729</v>
      </c>
      <c r="J313" s="95" t="str">
        <f>VLOOKUP(I313,Presupuesto!$B$11:$C$566,2,0)</f>
        <v>SERVICIOS DE IMPRENTA PUBLIC.Y REPRODUCCION</v>
      </c>
      <c r="K313" s="95" t="s">
        <v>1380</v>
      </c>
      <c r="L313" s="95" t="s">
        <v>408</v>
      </c>
    </row>
    <row r="314" spans="3:12" x14ac:dyDescent="0.25">
      <c r="C314" s="96" t="s">
        <v>49</v>
      </c>
      <c r="D314" s="711"/>
      <c r="E314" s="198">
        <v>50</v>
      </c>
      <c r="F314" s="97">
        <v>180</v>
      </c>
      <c r="G314" s="94">
        <f t="shared" si="21"/>
        <v>9000</v>
      </c>
      <c r="H314" s="158" t="s">
        <v>1467</v>
      </c>
      <c r="I314" s="95" t="s">
        <v>804</v>
      </c>
      <c r="J314" s="95" t="str">
        <f>VLOOKUP(I314,Presupuesto!$B$11:$C$566,2,0)</f>
        <v>ALIMENTOS B EBIDAS PARA PERSONAS</v>
      </c>
      <c r="K314" s="95" t="s">
        <v>1380</v>
      </c>
      <c r="L314" s="95" t="s">
        <v>408</v>
      </c>
    </row>
    <row r="315" spans="3:12" x14ac:dyDescent="0.25">
      <c r="C315" s="96" t="s">
        <v>2267</v>
      </c>
      <c r="D315" s="711"/>
      <c r="E315" s="148">
        <v>1</v>
      </c>
      <c r="F315" s="115">
        <v>2000</v>
      </c>
      <c r="G315" s="94">
        <f t="shared" si="21"/>
        <v>2000</v>
      </c>
      <c r="H315" s="158" t="s">
        <v>1467</v>
      </c>
      <c r="I315" s="555" t="s">
        <v>743</v>
      </c>
      <c r="J315" s="95" t="str">
        <f>VLOOKUP(I315,Presupuesto!$B$11:$C$566,2,0)</f>
        <v>PUBLICIDAD Y PROPAGANDA</v>
      </c>
      <c r="K315" s="95" t="s">
        <v>1380</v>
      </c>
      <c r="L315" s="95" t="s">
        <v>408</v>
      </c>
    </row>
    <row r="316" spans="3:12" x14ac:dyDescent="0.25">
      <c r="C316" s="96" t="s">
        <v>2362</v>
      </c>
      <c r="D316" s="711"/>
      <c r="E316" s="148">
        <v>10</v>
      </c>
      <c r="F316" s="115">
        <v>150</v>
      </c>
      <c r="G316" s="94">
        <f t="shared" si="21"/>
        <v>1500</v>
      </c>
      <c r="H316" s="158" t="s">
        <v>1467</v>
      </c>
      <c r="I316" s="95" t="s">
        <v>833</v>
      </c>
      <c r="J316" s="95" t="str">
        <f>VLOOKUP(I316,Presupuesto!$B$11:$C$566,2,0)</f>
        <v>PRODUCTOS PAPEL Y CARTON</v>
      </c>
      <c r="K316" s="95" t="s">
        <v>1380</v>
      </c>
      <c r="L316" s="95" t="s">
        <v>408</v>
      </c>
    </row>
    <row r="317" spans="3:12" x14ac:dyDescent="0.25">
      <c r="C317" s="96" t="s">
        <v>51</v>
      </c>
      <c r="D317" s="711"/>
      <c r="E317" s="198">
        <v>2</v>
      </c>
      <c r="F317" s="97">
        <v>85</v>
      </c>
      <c r="G317" s="94">
        <f t="shared" si="21"/>
        <v>170</v>
      </c>
      <c r="H317" s="158" t="s">
        <v>1467</v>
      </c>
      <c r="I317" s="95" t="s">
        <v>833</v>
      </c>
      <c r="J317" s="95" t="str">
        <f>VLOOKUP(I317,Presupuesto!$B$11:$C$566,2,0)</f>
        <v>PRODUCTOS PAPEL Y CARTON</v>
      </c>
      <c r="K317" s="95" t="s">
        <v>1380</v>
      </c>
      <c r="L317" s="95" t="s">
        <v>408</v>
      </c>
    </row>
    <row r="318" spans="3:12" x14ac:dyDescent="0.25">
      <c r="C318" s="96" t="s">
        <v>2507</v>
      </c>
      <c r="D318" s="711"/>
      <c r="E318" s="198">
        <v>1</v>
      </c>
      <c r="F318" s="97">
        <v>3500</v>
      </c>
      <c r="G318" s="94">
        <f t="shared" si="21"/>
        <v>3500</v>
      </c>
      <c r="H318" s="158" t="s">
        <v>1467</v>
      </c>
      <c r="I318" s="95" t="s">
        <v>673</v>
      </c>
      <c r="J318" s="95" t="str">
        <f>VLOOKUP(I318,Presupuesto!$B$11:$C$566,2,0)</f>
        <v>OTROS ALQUILERES</v>
      </c>
      <c r="K318" s="95" t="s">
        <v>1380</v>
      </c>
      <c r="L318" s="95" t="s">
        <v>408</v>
      </c>
    </row>
    <row r="319" spans="3:12" x14ac:dyDescent="0.25">
      <c r="C319" s="96" t="s">
        <v>131</v>
      </c>
      <c r="D319" s="711"/>
      <c r="E319" s="198">
        <v>10</v>
      </c>
      <c r="F319" s="97">
        <v>36</v>
      </c>
      <c r="G319" s="94">
        <f t="shared" si="21"/>
        <v>360</v>
      </c>
      <c r="H319" s="158" t="s">
        <v>1467</v>
      </c>
      <c r="I319" s="95" t="s">
        <v>954</v>
      </c>
      <c r="J319" s="95" t="str">
        <f>VLOOKUP(I319,Presupuesto!$B$11:$C$566,2,0)</f>
        <v>UTILES DE ESCRITORIO, OFICINA Y ENSE¥ANZA</v>
      </c>
      <c r="K319" s="95" t="s">
        <v>1380</v>
      </c>
      <c r="L319" s="95" t="s">
        <v>408</v>
      </c>
    </row>
    <row r="320" spans="3:12" x14ac:dyDescent="0.25">
      <c r="C320" s="96" t="s">
        <v>2335</v>
      </c>
      <c r="D320" s="711"/>
      <c r="E320" s="198">
        <v>20</v>
      </c>
      <c r="F320" s="97">
        <v>20</v>
      </c>
      <c r="G320" s="94">
        <f t="shared" si="21"/>
        <v>400</v>
      </c>
      <c r="H320" s="158" t="s">
        <v>1467</v>
      </c>
      <c r="I320" s="95" t="s">
        <v>954</v>
      </c>
      <c r="J320" s="95" t="str">
        <f>VLOOKUP(I320,Presupuesto!$B$11:$C$566,2,0)</f>
        <v>UTILES DE ESCRITORIO, OFICINA Y ENSE¥ANZA</v>
      </c>
      <c r="K320" s="95" t="s">
        <v>1380</v>
      </c>
      <c r="L320" s="95" t="s">
        <v>408</v>
      </c>
    </row>
    <row r="321" spans="3:12" x14ac:dyDescent="0.25">
      <c r="C321" s="106" t="s">
        <v>52</v>
      </c>
      <c r="D321" s="711"/>
      <c r="E321" s="214">
        <v>50</v>
      </c>
      <c r="F321" s="116">
        <v>80</v>
      </c>
      <c r="G321" s="94">
        <f t="shared" si="21"/>
        <v>4000</v>
      </c>
      <c r="H321" s="158" t="s">
        <v>1467</v>
      </c>
      <c r="I321" s="95" t="s">
        <v>954</v>
      </c>
      <c r="J321" s="95" t="str">
        <f>VLOOKUP(I321,Presupuesto!$B$11:$C$566,2,0)</f>
        <v>UTILES DE ESCRITORIO, OFICINA Y ENSE¥ANZA</v>
      </c>
      <c r="K321" s="95" t="s">
        <v>1380</v>
      </c>
      <c r="L321" s="95" t="s">
        <v>408</v>
      </c>
    </row>
    <row r="322" spans="3:12" ht="15.75" thickBot="1" x14ac:dyDescent="0.3">
      <c r="C322" s="218" t="s">
        <v>441</v>
      </c>
      <c r="D322" s="219">
        <v>5</v>
      </c>
      <c r="E322" s="314">
        <v>2</v>
      </c>
      <c r="F322" s="101">
        <f>HLOOKUP(C322,$AH$2:$BU$3,2,0)</f>
        <v>1150</v>
      </c>
      <c r="G322" s="102">
        <f>D322*E322*F322</f>
        <v>11500</v>
      </c>
      <c r="H322" s="315" t="s">
        <v>1467</v>
      </c>
      <c r="I322" s="316" t="s">
        <v>775</v>
      </c>
      <c r="J322" s="103" t="str">
        <f>VLOOKUP(I322,Presupuesto!$B$11:$C$566,2,0)</f>
        <v>VIATICOS NACIONALES</v>
      </c>
      <c r="K322" s="317" t="s">
        <v>1380</v>
      </c>
      <c r="L322" s="95" t="s">
        <v>408</v>
      </c>
    </row>
    <row r="323" spans="3:12" thickBot="1" x14ac:dyDescent="0.35"/>
    <row r="324" spans="3:12" thickBot="1" x14ac:dyDescent="0.35">
      <c r="C324" s="29" t="s">
        <v>43</v>
      </c>
      <c r="D324" s="30">
        <f>SUM(G331:G340)</f>
        <v>12680</v>
      </c>
      <c r="E324" s="601"/>
      <c r="F324" s="90"/>
      <c r="G324" s="90"/>
      <c r="H324" s="72"/>
      <c r="I324" s="72"/>
      <c r="J324" s="72"/>
      <c r="K324" s="109"/>
    </row>
    <row r="325" spans="3:12" ht="14.45" x14ac:dyDescent="0.3">
      <c r="C325" s="70"/>
      <c r="D325" s="31"/>
      <c r="E325" s="90"/>
      <c r="F325" s="90"/>
      <c r="G325" s="90"/>
      <c r="H325" s="72"/>
      <c r="I325" s="72"/>
      <c r="J325" s="72"/>
      <c r="K325" s="109"/>
    </row>
    <row r="326" spans="3:12" ht="14.45" x14ac:dyDescent="0.3">
      <c r="C326" s="70"/>
      <c r="D326" s="31"/>
      <c r="E326" s="90"/>
      <c r="F326" s="90"/>
      <c r="G326" s="90"/>
      <c r="H326" s="72"/>
      <c r="I326" s="72"/>
      <c r="J326" s="72"/>
      <c r="K326" s="109"/>
    </row>
    <row r="327" spans="3:12" ht="15.6" x14ac:dyDescent="0.3">
      <c r="C327" s="201" t="s">
        <v>401</v>
      </c>
      <c r="D327" s="359" t="s">
        <v>2501</v>
      </c>
      <c r="E327" s="90"/>
      <c r="F327" s="90"/>
      <c r="G327" s="90"/>
      <c r="H327" s="72"/>
      <c r="I327" s="72"/>
      <c r="J327" s="72"/>
      <c r="K327" s="109"/>
    </row>
    <row r="328" spans="3:12" ht="18" x14ac:dyDescent="0.3">
      <c r="C328" s="210" t="str">
        <f>IFERROR(VLOOKUP(D327,'Desarrollo e Innov. Curricular'!$E:$F,2,FALSE),IFERROR(VLOOKUP(D327,'Investigación Científica'!$E:$F,2,FALSE),IFERROR(VLOOKUP(D327,'Vinculación Univ. Sociedad'!$E:$F,2,FALSE),IFERROR(VLOOKUP(D327,'Docencia y Profesorado Universi'!$E:$F,2,FALSE),IFERROR(VLOOKUP(D327,'Estudiantes y Graduados'!$E:$F,2,FALSE),IFERROR(VLOOKUP(D327,'Gestion Administrativa'!$E:$F,2,FALSE),IFERROR(VLOOKUP(D327,'Gestión Académica'!$E:$F,2,FALSE),IFERROR(VLOOKUP(D327,'Aseguramiento de la Calidad'!$E:$F,2,FALSE),IFERROR(VLOOKUP(D327,'Gestión del Conocimiento'!$E:$F,2,FALSE),IFERROR(VLOOKUP(D327,'Gobernabilidad y Procesos...'!$E:$F,2,FALSE),IFERROR(VLOOKUP(D327,'Gestión del Talento Humano'!$E:$F,2,FALSE),IFERROR(VLOOKUP(D327,'Internacionalización de la E.S.'!$E:$F,2,FALSE),IFERROR(VLOOKUP(D327,[1]Posgrado!$E:$F,2,FALSE),IFERROR(VLOOKUP(D327,'Cultura de Innovación Insti...'!$E:$F,2,FALSE),VLOOKUP(D327,'Lo Esencial de la Reforma Univ.'!$E:$F,2,0)))))))))))))))</f>
        <v xml:space="preserve">Desarrollar la jornada para la presentación de Informe sobre Diplomados (evaluación, definición de tronco común, siguientes pasos y respectivo compendio).
</v>
      </c>
      <c r="D328" s="31"/>
      <c r="E328" s="90"/>
      <c r="F328" s="90"/>
      <c r="G328" s="90"/>
      <c r="H328" s="72"/>
      <c r="I328" s="72"/>
      <c r="J328" s="72"/>
      <c r="K328" s="109"/>
    </row>
    <row r="329" spans="3:12" thickBot="1" x14ac:dyDescent="0.35">
      <c r="C329" s="70"/>
      <c r="D329" s="31"/>
      <c r="E329" s="90"/>
      <c r="F329" s="90"/>
      <c r="G329" s="90"/>
      <c r="H329" s="72"/>
      <c r="I329" s="72"/>
      <c r="J329" s="72"/>
      <c r="K329" s="109"/>
    </row>
    <row r="330" spans="3:12" ht="30.75" thickBot="1" x14ac:dyDescent="0.3">
      <c r="C330" s="123" t="s">
        <v>44</v>
      </c>
      <c r="D330" s="126" t="s">
        <v>45</v>
      </c>
      <c r="E330" s="125" t="s">
        <v>55</v>
      </c>
      <c r="F330" s="125" t="s">
        <v>57</v>
      </c>
      <c r="G330" s="124" t="s">
        <v>27</v>
      </c>
      <c r="H330" s="130" t="s">
        <v>139</v>
      </c>
      <c r="I330" s="125" t="s">
        <v>46</v>
      </c>
      <c r="J330" s="125" t="s">
        <v>140</v>
      </c>
      <c r="K330" s="125" t="s">
        <v>420</v>
      </c>
      <c r="L330" s="125" t="s">
        <v>421</v>
      </c>
    </row>
    <row r="331" spans="3:12" x14ac:dyDescent="0.25">
      <c r="C331" s="309" t="s">
        <v>47</v>
      </c>
      <c r="D331" s="710"/>
      <c r="E331" s="310">
        <v>0</v>
      </c>
      <c r="F331" s="112">
        <v>8000</v>
      </c>
      <c r="G331" s="311">
        <f t="shared" ref="G331:G339" si="22">E331*F331</f>
        <v>0</v>
      </c>
      <c r="H331" s="312" t="s">
        <v>1467</v>
      </c>
      <c r="I331" s="113" t="s">
        <v>711</v>
      </c>
      <c r="J331" s="113" t="str">
        <f>VLOOKUP(I331,Presupuesto!$B$11:$C$566,2,0)</f>
        <v>SERVICIOS DE CAPACITACION.</v>
      </c>
      <c r="K331" s="313" t="s">
        <v>1380</v>
      </c>
      <c r="L331" s="113" t="s">
        <v>411</v>
      </c>
    </row>
    <row r="332" spans="3:12" x14ac:dyDescent="0.25">
      <c r="C332" s="96" t="s">
        <v>48</v>
      </c>
      <c r="D332" s="711"/>
      <c r="E332" s="198">
        <v>50</v>
      </c>
      <c r="F332" s="97">
        <v>30</v>
      </c>
      <c r="G332" s="94">
        <f t="shared" si="22"/>
        <v>1500</v>
      </c>
      <c r="H332" s="158" t="s">
        <v>1467</v>
      </c>
      <c r="I332" s="95" t="s">
        <v>729</v>
      </c>
      <c r="J332" s="95" t="str">
        <f>VLOOKUP(I332,Presupuesto!$B$11:$C$566,2,0)</f>
        <v>SERVICIOS DE IMPRENTA PUBLIC.Y REPRODUCCION</v>
      </c>
      <c r="K332" s="95" t="s">
        <v>1380</v>
      </c>
      <c r="L332" s="95" t="s">
        <v>411</v>
      </c>
    </row>
    <row r="333" spans="3:12" x14ac:dyDescent="0.25">
      <c r="C333" s="96" t="s">
        <v>49</v>
      </c>
      <c r="D333" s="711"/>
      <c r="E333" s="198">
        <v>50</v>
      </c>
      <c r="F333" s="97">
        <v>180</v>
      </c>
      <c r="G333" s="94">
        <f t="shared" si="22"/>
        <v>9000</v>
      </c>
      <c r="H333" s="158" t="s">
        <v>1467</v>
      </c>
      <c r="I333" s="95" t="s">
        <v>804</v>
      </c>
      <c r="J333" s="95" t="str">
        <f>VLOOKUP(I333,Presupuesto!$B$11:$C$566,2,0)</f>
        <v>ALIMENTOS B EBIDAS PARA PERSONAS</v>
      </c>
      <c r="K333" s="95" t="s">
        <v>1380</v>
      </c>
      <c r="L333" s="95" t="s">
        <v>411</v>
      </c>
    </row>
    <row r="334" spans="3:12" x14ac:dyDescent="0.25">
      <c r="C334" s="96" t="s">
        <v>2267</v>
      </c>
      <c r="D334" s="711"/>
      <c r="E334" s="148">
        <v>0</v>
      </c>
      <c r="F334" s="115">
        <v>2000</v>
      </c>
      <c r="G334" s="94">
        <f t="shared" si="22"/>
        <v>0</v>
      </c>
      <c r="H334" s="158" t="s">
        <v>1467</v>
      </c>
      <c r="I334" s="555" t="s">
        <v>743</v>
      </c>
      <c r="J334" s="95" t="str">
        <f>VLOOKUP(I334,Presupuesto!$B$11:$C$566,2,0)</f>
        <v>PUBLICIDAD Y PROPAGANDA</v>
      </c>
      <c r="K334" s="95" t="s">
        <v>1380</v>
      </c>
      <c r="L334" s="95" t="s">
        <v>411</v>
      </c>
    </row>
    <row r="335" spans="3:12" x14ac:dyDescent="0.25">
      <c r="C335" s="96" t="s">
        <v>2362</v>
      </c>
      <c r="D335" s="711"/>
      <c r="E335" s="148">
        <v>0</v>
      </c>
      <c r="F335" s="115">
        <v>200</v>
      </c>
      <c r="G335" s="94">
        <f t="shared" si="22"/>
        <v>0</v>
      </c>
      <c r="H335" s="158" t="s">
        <v>1467</v>
      </c>
      <c r="I335" s="95" t="s">
        <v>833</v>
      </c>
      <c r="J335" s="95" t="str">
        <f>VLOOKUP(I335,Presupuesto!$B$11:$C$566,2,0)</f>
        <v>PRODUCTOS PAPEL Y CARTON</v>
      </c>
      <c r="K335" s="95" t="s">
        <v>1380</v>
      </c>
      <c r="L335" s="95" t="s">
        <v>411</v>
      </c>
    </row>
    <row r="336" spans="3:12" x14ac:dyDescent="0.25">
      <c r="C336" s="96" t="s">
        <v>51</v>
      </c>
      <c r="D336" s="711"/>
      <c r="E336" s="198">
        <v>2</v>
      </c>
      <c r="F336" s="97">
        <v>85</v>
      </c>
      <c r="G336" s="94">
        <f t="shared" si="22"/>
        <v>170</v>
      </c>
      <c r="H336" s="158" t="s">
        <v>1467</v>
      </c>
      <c r="I336" s="95" t="s">
        <v>833</v>
      </c>
      <c r="J336" s="95" t="str">
        <f>VLOOKUP(I336,Presupuesto!$B$11:$C$566,2,0)</f>
        <v>PRODUCTOS PAPEL Y CARTON</v>
      </c>
      <c r="K336" s="95" t="s">
        <v>1380</v>
      </c>
      <c r="L336" s="95" t="s">
        <v>411</v>
      </c>
    </row>
    <row r="337" spans="3:12" x14ac:dyDescent="0.25">
      <c r="C337" s="96" t="s">
        <v>131</v>
      </c>
      <c r="D337" s="711"/>
      <c r="E337" s="198">
        <v>10</v>
      </c>
      <c r="F337" s="97">
        <v>36</v>
      </c>
      <c r="G337" s="94">
        <f t="shared" si="22"/>
        <v>360</v>
      </c>
      <c r="H337" s="158" t="s">
        <v>1467</v>
      </c>
      <c r="I337" s="95" t="s">
        <v>954</v>
      </c>
      <c r="J337" s="95" t="str">
        <f>VLOOKUP(I337,Presupuesto!$B$11:$C$566,2,0)</f>
        <v>UTILES DE ESCRITORIO, OFICINA Y ENSE¥ANZA</v>
      </c>
      <c r="K337" s="95" t="s">
        <v>1380</v>
      </c>
      <c r="L337" s="95" t="s">
        <v>411</v>
      </c>
    </row>
    <row r="338" spans="3:12" x14ac:dyDescent="0.25">
      <c r="C338" s="96" t="s">
        <v>2335</v>
      </c>
      <c r="D338" s="711"/>
      <c r="E338" s="198">
        <v>20</v>
      </c>
      <c r="F338" s="97">
        <v>20</v>
      </c>
      <c r="G338" s="94">
        <f t="shared" si="22"/>
        <v>400</v>
      </c>
      <c r="H338" s="158" t="s">
        <v>1467</v>
      </c>
      <c r="I338" s="95" t="s">
        <v>954</v>
      </c>
      <c r="J338" s="95" t="str">
        <f>VLOOKUP(I338,Presupuesto!$B$11:$C$566,2,0)</f>
        <v>UTILES DE ESCRITORIO, OFICINA Y ENSE¥ANZA</v>
      </c>
      <c r="K338" s="95" t="s">
        <v>1380</v>
      </c>
      <c r="L338" s="95" t="s">
        <v>411</v>
      </c>
    </row>
    <row r="339" spans="3:12" x14ac:dyDescent="0.25">
      <c r="C339" s="106" t="s">
        <v>52</v>
      </c>
      <c r="D339" s="711"/>
      <c r="E339" s="214">
        <v>50</v>
      </c>
      <c r="F339" s="116">
        <v>25</v>
      </c>
      <c r="G339" s="94">
        <f t="shared" si="22"/>
        <v>1250</v>
      </c>
      <c r="H339" s="158" t="s">
        <v>1467</v>
      </c>
      <c r="I339" s="95" t="s">
        <v>954</v>
      </c>
      <c r="J339" s="95" t="str">
        <f>VLOOKUP(I339,Presupuesto!$B$11:$C$566,2,0)</f>
        <v>UTILES DE ESCRITORIO, OFICINA Y ENSE¥ANZA</v>
      </c>
      <c r="K339" s="95" t="s">
        <v>1380</v>
      </c>
      <c r="L339" s="95" t="s">
        <v>411</v>
      </c>
    </row>
    <row r="340" spans="3:12" ht="15.75" thickBot="1" x14ac:dyDescent="0.3">
      <c r="C340" s="218" t="s">
        <v>441</v>
      </c>
      <c r="D340" s="219">
        <v>16</v>
      </c>
      <c r="E340" s="314">
        <v>0</v>
      </c>
      <c r="F340" s="101">
        <f>HLOOKUP(C340,$AH$2:$BU$3,2,0)</f>
        <v>1150</v>
      </c>
      <c r="G340" s="102">
        <f>D340*E340*F340</f>
        <v>0</v>
      </c>
      <c r="H340" s="315" t="s">
        <v>1467</v>
      </c>
      <c r="I340" s="316" t="s">
        <v>775</v>
      </c>
      <c r="J340" s="103" t="str">
        <f>VLOOKUP(I340,Presupuesto!$B$11:$C$566,2,0)</f>
        <v>VIATICOS NACIONALES</v>
      </c>
      <c r="K340" s="317" t="s">
        <v>1380</v>
      </c>
      <c r="L340" s="95" t="s">
        <v>411</v>
      </c>
    </row>
    <row r="341" spans="3:12" ht="15.75" thickBot="1" x14ac:dyDescent="0.3"/>
    <row r="342" spans="3:12" ht="15.75" thickBot="1" x14ac:dyDescent="0.3">
      <c r="C342" s="29" t="s">
        <v>43</v>
      </c>
      <c r="D342" s="30">
        <f>SUM(G349:G359)</f>
        <v>55730</v>
      </c>
      <c r="E342" s="601"/>
      <c r="F342" s="90"/>
      <c r="G342" s="90"/>
      <c r="H342" s="72"/>
      <c r="I342" s="72"/>
      <c r="J342" s="72"/>
      <c r="K342" s="109"/>
    </row>
    <row r="343" spans="3:12" x14ac:dyDescent="0.25">
      <c r="C343" s="70"/>
      <c r="D343" s="31"/>
      <c r="E343" s="90"/>
      <c r="F343" s="90"/>
      <c r="G343" s="90"/>
      <c r="H343" s="72"/>
      <c r="I343" s="72"/>
      <c r="J343" s="72"/>
      <c r="K343" s="109"/>
    </row>
    <row r="344" spans="3:12" x14ac:dyDescent="0.25">
      <c r="C344" s="70"/>
      <c r="D344" s="31"/>
      <c r="E344" s="90"/>
      <c r="F344" s="90"/>
      <c r="G344" s="90"/>
      <c r="H344" s="72"/>
      <c r="I344" s="72"/>
      <c r="J344" s="72"/>
      <c r="K344" s="109"/>
    </row>
    <row r="345" spans="3:12" ht="15.75" x14ac:dyDescent="0.25">
      <c r="C345" s="201" t="s">
        <v>401</v>
      </c>
      <c r="D345" s="359" t="s">
        <v>2502</v>
      </c>
      <c r="E345" s="90"/>
      <c r="F345" s="90"/>
      <c r="G345" s="90"/>
      <c r="H345" s="72"/>
      <c r="I345" s="72"/>
      <c r="J345" s="72"/>
      <c r="K345" s="109"/>
    </row>
    <row r="346" spans="3:12" ht="18.75" x14ac:dyDescent="0.25">
      <c r="C346" s="210" t="str">
        <f>IFERROR(VLOOKUP(D345,'Desarrollo e Innov. Curricular'!$E:$F,2,FALSE),IFERROR(VLOOKUP(D345,'Investigación Científica'!$E:$F,2,FALSE),IFERROR(VLOOKUP(D345,'Vinculación Univ. Sociedad'!$E:$F,2,FALSE),IFERROR(VLOOKUP(D345,'Docencia y Profesorado Universi'!$E:$F,2,FALSE),IFERROR(VLOOKUP(D345,'Estudiantes y Graduados'!$E:$F,2,FALSE),IFERROR(VLOOKUP(D345,'Gestion Administrativa'!$E:$F,2,FALSE),IFERROR(VLOOKUP(D345,'Gestión Académica'!$E:$F,2,FALSE),IFERROR(VLOOKUP(D345,'Aseguramiento de la Calidad'!$E:$F,2,FALSE),IFERROR(VLOOKUP(D345,'Gestión del Conocimiento'!$E:$F,2,FALSE),IFERROR(VLOOKUP(D345,'Gobernabilidad y Procesos...'!$E:$F,2,FALSE),IFERROR(VLOOKUP(D345,'Gestión del Talento Humano'!$E:$F,2,FALSE),IFERROR(VLOOKUP(D345,'Internacionalización de la E.S.'!$E:$F,2,FALSE),IFERROR(VLOOKUP(D345,[1]Posgrado!$E:$F,2,FALSE),IFERROR(VLOOKUP(D345,'Cultura de Innovación Insti...'!$E:$F,2,FALSE),VLOOKUP(D345,'Lo Esencial de la Reforma Univ.'!$E:$F,2,0)))))))))))))))</f>
        <v>Desarrollar el 2do. Encuentro nacional de la Red de Promotores Juveniles en Derechos Humanos: Lencas y Afrodescendientes</v>
      </c>
      <c r="D346" s="31"/>
      <c r="E346" s="90"/>
      <c r="F346" s="90"/>
      <c r="G346" s="90"/>
      <c r="H346" s="72"/>
      <c r="I346" s="72"/>
      <c r="J346" s="72"/>
      <c r="K346" s="109"/>
    </row>
    <row r="347" spans="3:12" ht="15.75" thickBot="1" x14ac:dyDescent="0.3">
      <c r="C347" s="70"/>
      <c r="D347" s="31"/>
      <c r="E347" s="90"/>
      <c r="F347" s="90"/>
      <c r="G347" s="90"/>
      <c r="H347" s="72"/>
      <c r="I347" s="72"/>
      <c r="J347" s="72"/>
      <c r="K347" s="109"/>
    </row>
    <row r="348" spans="3:12" ht="30.75" thickBot="1" x14ac:dyDescent="0.3">
      <c r="C348" s="123" t="s">
        <v>44</v>
      </c>
      <c r="D348" s="126" t="s">
        <v>45</v>
      </c>
      <c r="E348" s="125" t="s">
        <v>55</v>
      </c>
      <c r="F348" s="125" t="s">
        <v>57</v>
      </c>
      <c r="G348" s="124" t="s">
        <v>27</v>
      </c>
      <c r="H348" s="130" t="s">
        <v>139</v>
      </c>
      <c r="I348" s="125" t="s">
        <v>46</v>
      </c>
      <c r="J348" s="125" t="s">
        <v>140</v>
      </c>
      <c r="K348" s="125" t="s">
        <v>420</v>
      </c>
      <c r="L348" s="125" t="s">
        <v>421</v>
      </c>
    </row>
    <row r="349" spans="3:12" x14ac:dyDescent="0.25">
      <c r="C349" s="309" t="s">
        <v>47</v>
      </c>
      <c r="D349" s="710"/>
      <c r="E349" s="310">
        <v>0</v>
      </c>
      <c r="F349" s="112">
        <v>10000</v>
      </c>
      <c r="G349" s="311">
        <f t="shared" ref="G349:G358" si="23">E349*F349</f>
        <v>0</v>
      </c>
      <c r="H349" s="312" t="s">
        <v>1467</v>
      </c>
      <c r="I349" s="113" t="s">
        <v>711</v>
      </c>
      <c r="J349" s="113" t="str">
        <f>VLOOKUP(I349,Presupuesto!$B$11:$C$566,2,0)</f>
        <v>SERVICIOS DE CAPACITACION.</v>
      </c>
      <c r="K349" s="313" t="s">
        <v>1380</v>
      </c>
      <c r="L349" s="113" t="s">
        <v>406</v>
      </c>
    </row>
    <row r="350" spans="3:12" x14ac:dyDescent="0.25">
      <c r="C350" s="96" t="s">
        <v>48</v>
      </c>
      <c r="D350" s="711"/>
      <c r="E350" s="198">
        <v>80</v>
      </c>
      <c r="F350" s="97">
        <v>50</v>
      </c>
      <c r="G350" s="94">
        <f t="shared" si="23"/>
        <v>4000</v>
      </c>
      <c r="H350" s="158" t="s">
        <v>1467</v>
      </c>
      <c r="I350" s="95" t="s">
        <v>729</v>
      </c>
      <c r="J350" s="95" t="str">
        <f>VLOOKUP(I350,Presupuesto!$B$11:$C$566,2,0)</f>
        <v>SERVICIOS DE IMPRENTA PUBLIC.Y REPRODUCCION</v>
      </c>
      <c r="K350" s="95" t="s">
        <v>1380</v>
      </c>
      <c r="L350" s="95" t="s">
        <v>406</v>
      </c>
    </row>
    <row r="351" spans="3:12" x14ac:dyDescent="0.25">
      <c r="C351" s="96" t="s">
        <v>49</v>
      </c>
      <c r="D351" s="711"/>
      <c r="E351" s="198">
        <v>80</v>
      </c>
      <c r="F351" s="97">
        <v>180</v>
      </c>
      <c r="G351" s="94">
        <f t="shared" si="23"/>
        <v>14400</v>
      </c>
      <c r="H351" s="158" t="s">
        <v>1467</v>
      </c>
      <c r="I351" s="95" t="s">
        <v>804</v>
      </c>
      <c r="J351" s="95" t="str">
        <f>VLOOKUP(I351,Presupuesto!$B$11:$C$566,2,0)</f>
        <v>ALIMENTOS B EBIDAS PARA PERSONAS</v>
      </c>
      <c r="K351" s="95" t="s">
        <v>1380</v>
      </c>
      <c r="L351" s="95" t="s">
        <v>406</v>
      </c>
    </row>
    <row r="352" spans="3:12" x14ac:dyDescent="0.25">
      <c r="C352" s="96" t="s">
        <v>2267</v>
      </c>
      <c r="D352" s="711"/>
      <c r="E352" s="148">
        <v>1</v>
      </c>
      <c r="F352" s="115">
        <v>2000</v>
      </c>
      <c r="G352" s="94">
        <f t="shared" si="23"/>
        <v>2000</v>
      </c>
      <c r="H352" s="158" t="s">
        <v>1467</v>
      </c>
      <c r="I352" s="555" t="s">
        <v>743</v>
      </c>
      <c r="J352" s="95" t="str">
        <f>VLOOKUP(I352,Presupuesto!$B$11:$C$566,2,0)</f>
        <v>PUBLICIDAD Y PROPAGANDA</v>
      </c>
      <c r="K352" s="95" t="s">
        <v>1380</v>
      </c>
      <c r="L352" s="95" t="s">
        <v>406</v>
      </c>
    </row>
    <row r="353" spans="3:12" x14ac:dyDescent="0.25">
      <c r="C353" s="96" t="s">
        <v>2362</v>
      </c>
      <c r="D353" s="711"/>
      <c r="E353" s="148">
        <v>10</v>
      </c>
      <c r="F353" s="115">
        <v>150</v>
      </c>
      <c r="G353" s="94">
        <f t="shared" si="23"/>
        <v>1500</v>
      </c>
      <c r="H353" s="158" t="s">
        <v>1467</v>
      </c>
      <c r="I353" s="95" t="s">
        <v>833</v>
      </c>
      <c r="J353" s="95" t="str">
        <f>VLOOKUP(I353,Presupuesto!$B$11:$C$566,2,0)</f>
        <v>PRODUCTOS PAPEL Y CARTON</v>
      </c>
      <c r="K353" s="95" t="s">
        <v>1380</v>
      </c>
      <c r="L353" s="95" t="s">
        <v>406</v>
      </c>
    </row>
    <row r="354" spans="3:12" x14ac:dyDescent="0.25">
      <c r="C354" s="96" t="s">
        <v>51</v>
      </c>
      <c r="D354" s="711"/>
      <c r="E354" s="198">
        <v>2</v>
      </c>
      <c r="F354" s="97">
        <v>85</v>
      </c>
      <c r="G354" s="94">
        <f t="shared" si="23"/>
        <v>170</v>
      </c>
      <c r="H354" s="158" t="s">
        <v>1467</v>
      </c>
      <c r="I354" s="95" t="s">
        <v>833</v>
      </c>
      <c r="J354" s="95" t="str">
        <f>VLOOKUP(I354,Presupuesto!$B$11:$C$566,2,0)</f>
        <v>PRODUCTOS PAPEL Y CARTON</v>
      </c>
      <c r="K354" s="95" t="s">
        <v>1380</v>
      </c>
      <c r="L354" s="95" t="s">
        <v>406</v>
      </c>
    </row>
    <row r="355" spans="3:12" x14ac:dyDescent="0.25">
      <c r="C355" s="96" t="s">
        <v>2507</v>
      </c>
      <c r="D355" s="711"/>
      <c r="E355" s="198">
        <v>1</v>
      </c>
      <c r="F355" s="97">
        <v>3500</v>
      </c>
      <c r="G355" s="94">
        <f t="shared" si="23"/>
        <v>3500</v>
      </c>
      <c r="H355" s="158" t="s">
        <v>1467</v>
      </c>
      <c r="I355" s="95" t="s">
        <v>673</v>
      </c>
      <c r="J355" s="95" t="str">
        <f>VLOOKUP(I355,Presupuesto!$B$11:$C$566,2,0)</f>
        <v>OTROS ALQUILERES</v>
      </c>
      <c r="K355" s="95" t="s">
        <v>1380</v>
      </c>
      <c r="L355" s="95" t="s">
        <v>406</v>
      </c>
    </row>
    <row r="356" spans="3:12" x14ac:dyDescent="0.25">
      <c r="C356" s="96" t="s">
        <v>131</v>
      </c>
      <c r="D356" s="711"/>
      <c r="E356" s="198">
        <v>10</v>
      </c>
      <c r="F356" s="97">
        <v>36</v>
      </c>
      <c r="G356" s="94">
        <f t="shared" si="23"/>
        <v>360</v>
      </c>
      <c r="H356" s="158" t="s">
        <v>1467</v>
      </c>
      <c r="I356" s="95" t="s">
        <v>954</v>
      </c>
      <c r="J356" s="95" t="str">
        <f>VLOOKUP(I356,Presupuesto!$B$11:$C$566,2,0)</f>
        <v>UTILES DE ESCRITORIO, OFICINA Y ENSE¥ANZA</v>
      </c>
      <c r="K356" s="95" t="s">
        <v>1380</v>
      </c>
      <c r="L356" s="95" t="s">
        <v>406</v>
      </c>
    </row>
    <row r="357" spans="3:12" x14ac:dyDescent="0.25">
      <c r="C357" s="96" t="s">
        <v>2335</v>
      </c>
      <c r="D357" s="711"/>
      <c r="E357" s="198">
        <v>20</v>
      </c>
      <c r="F357" s="97">
        <v>20</v>
      </c>
      <c r="G357" s="94">
        <f t="shared" si="23"/>
        <v>400</v>
      </c>
      <c r="H357" s="158" t="s">
        <v>1467</v>
      </c>
      <c r="I357" s="95" t="s">
        <v>954</v>
      </c>
      <c r="J357" s="95" t="str">
        <f>VLOOKUP(I357,Presupuesto!$B$11:$C$566,2,0)</f>
        <v>UTILES DE ESCRITORIO, OFICINA Y ENSE¥ANZA</v>
      </c>
      <c r="K357" s="95" t="s">
        <v>1380</v>
      </c>
      <c r="L357" s="95" t="s">
        <v>406</v>
      </c>
    </row>
    <row r="358" spans="3:12" x14ac:dyDescent="0.25">
      <c r="C358" s="106" t="s">
        <v>52</v>
      </c>
      <c r="D358" s="711"/>
      <c r="E358" s="214">
        <v>80</v>
      </c>
      <c r="F358" s="116">
        <v>80</v>
      </c>
      <c r="G358" s="94">
        <f t="shared" si="23"/>
        <v>6400</v>
      </c>
      <c r="H358" s="158" t="s">
        <v>1467</v>
      </c>
      <c r="I358" s="95" t="s">
        <v>954</v>
      </c>
      <c r="J358" s="95" t="str">
        <f>VLOOKUP(I358,Presupuesto!$B$11:$C$566,2,0)</f>
        <v>UTILES DE ESCRITORIO, OFICINA Y ENSE¥ANZA</v>
      </c>
      <c r="K358" s="95" t="s">
        <v>1380</v>
      </c>
      <c r="L358" s="95" t="s">
        <v>406</v>
      </c>
    </row>
    <row r="359" spans="3:12" ht="15.75" thickBot="1" x14ac:dyDescent="0.3">
      <c r="C359" s="218" t="s">
        <v>441</v>
      </c>
      <c r="D359" s="219">
        <v>10</v>
      </c>
      <c r="E359" s="314">
        <v>2</v>
      </c>
      <c r="F359" s="101">
        <f>HLOOKUP(C359,$AH$2:$BU$3,2,0)</f>
        <v>1150</v>
      </c>
      <c r="G359" s="102">
        <f>D359*E359*F359</f>
        <v>23000</v>
      </c>
      <c r="H359" s="315" t="s">
        <v>1467</v>
      </c>
      <c r="I359" s="316" t="s">
        <v>775</v>
      </c>
      <c r="J359" s="103" t="str">
        <f>VLOOKUP(I359,Presupuesto!$B$11:$C$566,2,0)</f>
        <v>VIATICOS NACIONALES</v>
      </c>
      <c r="K359" s="317" t="s">
        <v>1380</v>
      </c>
      <c r="L359" s="95" t="s">
        <v>406</v>
      </c>
    </row>
    <row r="360" spans="3:12" ht="15.75" thickBot="1" x14ac:dyDescent="0.3"/>
    <row r="361" spans="3:12" ht="15.75" thickBot="1" x14ac:dyDescent="0.3">
      <c r="C361" s="29" t="s">
        <v>43</v>
      </c>
      <c r="D361" s="30">
        <f>SUM(G368:G377)</f>
        <v>17130</v>
      </c>
      <c r="E361" s="605"/>
      <c r="F361" s="90"/>
      <c r="G361" s="90"/>
      <c r="H361" s="72"/>
      <c r="I361" s="72"/>
      <c r="J361" s="72"/>
      <c r="K361" s="109"/>
    </row>
    <row r="362" spans="3:12" x14ac:dyDescent="0.25">
      <c r="C362" s="70"/>
      <c r="D362" s="31"/>
      <c r="E362" s="90"/>
      <c r="F362" s="90"/>
      <c r="G362" s="90"/>
      <c r="H362" s="72"/>
      <c r="I362" s="72"/>
      <c r="J362" s="72"/>
      <c r="K362" s="109"/>
    </row>
    <row r="363" spans="3:12" x14ac:dyDescent="0.25">
      <c r="C363" s="70"/>
      <c r="D363" s="31"/>
      <c r="E363" s="90"/>
      <c r="F363" s="90"/>
      <c r="G363" s="90"/>
      <c r="H363" s="72"/>
      <c r="I363" s="72"/>
      <c r="J363" s="72"/>
      <c r="K363" s="109"/>
    </row>
    <row r="364" spans="3:12" ht="15.75" x14ac:dyDescent="0.25">
      <c r="C364" s="201" t="s">
        <v>401</v>
      </c>
      <c r="D364" s="359" t="s">
        <v>2520</v>
      </c>
      <c r="E364" s="90"/>
      <c r="F364" s="90"/>
      <c r="G364" s="90"/>
      <c r="H364" s="72"/>
      <c r="I364" s="72"/>
      <c r="J364" s="72"/>
      <c r="K364" s="109"/>
    </row>
    <row r="365" spans="3:12" ht="18.75" x14ac:dyDescent="0.25">
      <c r="C365" s="210" t="str">
        <f>IFERROR(VLOOKUP(D364,'Desarrollo e Innov. Curricular'!$E:$F,2,FALSE),IFERROR(VLOOKUP(D364,'Investigación Científica'!$E:$F,2,FALSE),IFERROR(VLOOKUP(D364,'Vinculación Univ. Sociedad'!$E:$F,2,FALSE),IFERROR(VLOOKUP(D364,'Docencia y Profesorado Universi'!$E:$F,2,FALSE),IFERROR(VLOOKUP(D364,'Estudiantes y Graduados'!$E:$F,2,FALSE),IFERROR(VLOOKUP(D364,'Gestion Administrativa'!$E:$F,2,FALSE),IFERROR(VLOOKUP(D364,'Gestión Académica'!$E:$F,2,FALSE),IFERROR(VLOOKUP(D364,'Aseguramiento de la Calidad'!$E:$F,2,FALSE),IFERROR(VLOOKUP(D364,'Gestión del Conocimiento'!$E:$F,2,FALSE),IFERROR(VLOOKUP(D364,'Gobernabilidad y Procesos...'!$E:$F,2,FALSE),IFERROR(VLOOKUP(D364,'Gestión del Talento Humano'!$E:$F,2,FALSE),IFERROR(VLOOKUP(D364,'Internacionalización de la E.S.'!$E:$F,2,FALSE),IFERROR(VLOOKUP(D364,[1]Posgrado!$E:$F,2,FALSE),IFERROR(VLOOKUP(D364,'Cultura de Innovación Insti...'!$E:$F,2,FALSE),VLOOKUP(D364,'Lo Esencial de la Reforma Univ.'!$E:$F,2,0)))))))))))))))</f>
        <v>Desarrollar un taller de socialización de las políticas de calidad académica de la UNAH</v>
      </c>
      <c r="D365" s="31"/>
      <c r="E365" s="90"/>
      <c r="F365" s="90"/>
      <c r="G365" s="90"/>
      <c r="H365" s="72"/>
      <c r="I365" s="72"/>
      <c r="J365" s="72"/>
      <c r="K365" s="109"/>
    </row>
    <row r="366" spans="3:12" ht="15.75" thickBot="1" x14ac:dyDescent="0.3">
      <c r="C366" s="70"/>
      <c r="D366" s="31"/>
      <c r="E366" s="90"/>
      <c r="F366" s="90"/>
      <c r="G366" s="90"/>
      <c r="H366" s="72"/>
      <c r="I366" s="72"/>
      <c r="J366" s="72"/>
      <c r="K366" s="109"/>
    </row>
    <row r="367" spans="3:12" ht="30.75" thickBot="1" x14ac:dyDescent="0.3">
      <c r="C367" s="123" t="s">
        <v>44</v>
      </c>
      <c r="D367" s="126" t="s">
        <v>45</v>
      </c>
      <c r="E367" s="125" t="s">
        <v>55</v>
      </c>
      <c r="F367" s="125" t="s">
        <v>57</v>
      </c>
      <c r="G367" s="124" t="s">
        <v>27</v>
      </c>
      <c r="H367" s="130" t="s">
        <v>139</v>
      </c>
      <c r="I367" s="125" t="s">
        <v>46</v>
      </c>
      <c r="J367" s="125" t="s">
        <v>140</v>
      </c>
      <c r="K367" s="125" t="s">
        <v>420</v>
      </c>
      <c r="L367" s="125" t="s">
        <v>421</v>
      </c>
    </row>
    <row r="368" spans="3:12" x14ac:dyDescent="0.25">
      <c r="C368" s="309" t="s">
        <v>47</v>
      </c>
      <c r="D368" s="710"/>
      <c r="E368" s="310">
        <v>0</v>
      </c>
      <c r="F368" s="112">
        <v>10000</v>
      </c>
      <c r="G368" s="311">
        <f t="shared" ref="G368:G376" si="24">E368*F368</f>
        <v>0</v>
      </c>
      <c r="H368" s="312" t="s">
        <v>1467</v>
      </c>
      <c r="I368" s="113" t="s">
        <v>711</v>
      </c>
      <c r="J368" s="113" t="str">
        <f>VLOOKUP(I368,Presupuesto!$B$11:$C$566,2,0)</f>
        <v>SERVICIOS DE CAPACITACION.</v>
      </c>
      <c r="K368" s="313" t="s">
        <v>1381</v>
      </c>
      <c r="L368" s="113" t="s">
        <v>422</v>
      </c>
    </row>
    <row r="369" spans="3:12" x14ac:dyDescent="0.25">
      <c r="C369" s="96" t="s">
        <v>48</v>
      </c>
      <c r="D369" s="711"/>
      <c r="E369" s="198">
        <v>120</v>
      </c>
      <c r="F369" s="97">
        <v>30</v>
      </c>
      <c r="G369" s="94">
        <f t="shared" si="24"/>
        <v>3600</v>
      </c>
      <c r="H369" s="158" t="s">
        <v>137</v>
      </c>
      <c r="I369" s="95" t="s">
        <v>729</v>
      </c>
      <c r="J369" s="95" t="str">
        <f>VLOOKUP(I369,Presupuesto!$B$11:$C$566,2,0)</f>
        <v>SERVICIOS DE IMPRENTA PUBLIC.Y REPRODUCCION</v>
      </c>
      <c r="K369" s="95" t="s">
        <v>1381</v>
      </c>
      <c r="L369" s="95" t="s">
        <v>422</v>
      </c>
    </row>
    <row r="370" spans="3:12" x14ac:dyDescent="0.25">
      <c r="C370" s="96" t="s">
        <v>49</v>
      </c>
      <c r="D370" s="711"/>
      <c r="E370" s="198">
        <v>120</v>
      </c>
      <c r="F370" s="97">
        <v>80</v>
      </c>
      <c r="G370" s="94">
        <f t="shared" si="24"/>
        <v>9600</v>
      </c>
      <c r="H370" s="158" t="s">
        <v>137</v>
      </c>
      <c r="I370" s="95" t="s">
        <v>804</v>
      </c>
      <c r="J370" s="95" t="str">
        <f>VLOOKUP(I370,Presupuesto!$B$11:$C$566,2,0)</f>
        <v>ALIMENTOS B EBIDAS PARA PERSONAS</v>
      </c>
      <c r="K370" s="95" t="s">
        <v>1381</v>
      </c>
      <c r="L370" s="95" t="s">
        <v>422</v>
      </c>
    </row>
    <row r="371" spans="3:12" x14ac:dyDescent="0.25">
      <c r="C371" s="96" t="s">
        <v>2267</v>
      </c>
      <c r="D371" s="711"/>
      <c r="E371" s="148">
        <v>0</v>
      </c>
      <c r="F371" s="115">
        <v>2000</v>
      </c>
      <c r="G371" s="94">
        <f t="shared" si="24"/>
        <v>0</v>
      </c>
      <c r="H371" s="158" t="s">
        <v>137</v>
      </c>
      <c r="I371" s="555" t="s">
        <v>743</v>
      </c>
      <c r="J371" s="95" t="str">
        <f>VLOOKUP(I371,Presupuesto!$B$11:$C$566,2,0)</f>
        <v>PUBLICIDAD Y PROPAGANDA</v>
      </c>
      <c r="K371" s="95" t="s">
        <v>1381</v>
      </c>
      <c r="L371" s="95" t="s">
        <v>422</v>
      </c>
    </row>
    <row r="372" spans="3:12" x14ac:dyDescent="0.25">
      <c r="C372" s="96" t="s">
        <v>2362</v>
      </c>
      <c r="D372" s="711"/>
      <c r="E372" s="148">
        <v>0</v>
      </c>
      <c r="F372" s="115">
        <v>200</v>
      </c>
      <c r="G372" s="94">
        <f t="shared" si="24"/>
        <v>0</v>
      </c>
      <c r="H372" s="158" t="s">
        <v>137</v>
      </c>
      <c r="I372" s="95" t="s">
        <v>833</v>
      </c>
      <c r="J372" s="95" t="str">
        <f>VLOOKUP(I372,Presupuesto!$B$11:$C$566,2,0)</f>
        <v>PRODUCTOS PAPEL Y CARTON</v>
      </c>
      <c r="K372" s="95" t="s">
        <v>1381</v>
      </c>
      <c r="L372" s="95" t="s">
        <v>422</v>
      </c>
    </row>
    <row r="373" spans="3:12" x14ac:dyDescent="0.25">
      <c r="C373" s="96" t="s">
        <v>51</v>
      </c>
      <c r="D373" s="711"/>
      <c r="E373" s="198">
        <v>2</v>
      </c>
      <c r="F373" s="97">
        <v>85</v>
      </c>
      <c r="G373" s="94">
        <f t="shared" si="24"/>
        <v>170</v>
      </c>
      <c r="H373" s="158" t="s">
        <v>137</v>
      </c>
      <c r="I373" s="95" t="s">
        <v>833</v>
      </c>
      <c r="J373" s="95" t="str">
        <f>VLOOKUP(I373,Presupuesto!$B$11:$C$566,2,0)</f>
        <v>PRODUCTOS PAPEL Y CARTON</v>
      </c>
      <c r="K373" s="95" t="s">
        <v>1381</v>
      </c>
      <c r="L373" s="95" t="s">
        <v>422</v>
      </c>
    </row>
    <row r="374" spans="3:12" x14ac:dyDescent="0.25">
      <c r="C374" s="96" t="s">
        <v>131</v>
      </c>
      <c r="D374" s="711"/>
      <c r="E374" s="198">
        <v>10</v>
      </c>
      <c r="F374" s="97">
        <v>36</v>
      </c>
      <c r="G374" s="94">
        <f t="shared" si="24"/>
        <v>360</v>
      </c>
      <c r="H374" s="158" t="s">
        <v>137</v>
      </c>
      <c r="I374" s="95" t="s">
        <v>954</v>
      </c>
      <c r="J374" s="95" t="str">
        <f>VLOOKUP(I374,Presupuesto!$B$11:$C$566,2,0)</f>
        <v>UTILES DE ESCRITORIO, OFICINA Y ENSE¥ANZA</v>
      </c>
      <c r="K374" s="95" t="s">
        <v>1381</v>
      </c>
      <c r="L374" s="95" t="s">
        <v>422</v>
      </c>
    </row>
    <row r="375" spans="3:12" x14ac:dyDescent="0.25">
      <c r="C375" s="96" t="s">
        <v>2335</v>
      </c>
      <c r="D375" s="711"/>
      <c r="E375" s="198">
        <v>20</v>
      </c>
      <c r="F375" s="97">
        <v>20</v>
      </c>
      <c r="G375" s="94">
        <f t="shared" si="24"/>
        <v>400</v>
      </c>
      <c r="H375" s="158" t="s">
        <v>137</v>
      </c>
      <c r="I375" s="95" t="s">
        <v>954</v>
      </c>
      <c r="J375" s="95" t="str">
        <f>VLOOKUP(I375,Presupuesto!$B$11:$C$566,2,0)</f>
        <v>UTILES DE ESCRITORIO, OFICINA Y ENSE¥ANZA</v>
      </c>
      <c r="K375" s="95" t="s">
        <v>1381</v>
      </c>
      <c r="L375" s="95" t="s">
        <v>422</v>
      </c>
    </row>
    <row r="376" spans="3:12" x14ac:dyDescent="0.25">
      <c r="C376" s="106" t="s">
        <v>52</v>
      </c>
      <c r="D376" s="711"/>
      <c r="E376" s="214">
        <v>120</v>
      </c>
      <c r="F376" s="116">
        <v>25</v>
      </c>
      <c r="G376" s="94">
        <f t="shared" si="24"/>
        <v>3000</v>
      </c>
      <c r="H376" s="158" t="s">
        <v>137</v>
      </c>
      <c r="I376" s="95" t="s">
        <v>954</v>
      </c>
      <c r="J376" s="95" t="str">
        <f>VLOOKUP(I376,Presupuesto!$B$11:$C$566,2,0)</f>
        <v>UTILES DE ESCRITORIO, OFICINA Y ENSE¥ANZA</v>
      </c>
      <c r="K376" s="95" t="s">
        <v>1381</v>
      </c>
      <c r="L376" s="95" t="s">
        <v>422</v>
      </c>
    </row>
    <row r="377" spans="3:12" ht="15.75" thickBot="1" x14ac:dyDescent="0.3">
      <c r="C377" s="218" t="s">
        <v>441</v>
      </c>
      <c r="D377" s="219">
        <v>16</v>
      </c>
      <c r="E377" s="314">
        <v>0</v>
      </c>
      <c r="F377" s="101">
        <f>HLOOKUP(C377,$AH$2:$BU$3,2,0)</f>
        <v>1150</v>
      </c>
      <c r="G377" s="102">
        <f>D377*E377*F377</f>
        <v>0</v>
      </c>
      <c r="H377" s="315" t="s">
        <v>137</v>
      </c>
      <c r="I377" s="316" t="s">
        <v>310</v>
      </c>
      <c r="J377" s="103" t="str">
        <f>VLOOKUP(I377,Presupuesto!$B$11:$C$566,2,0)</f>
        <v>VIATICOS (26200-00)</v>
      </c>
      <c r="K377" s="95" t="s">
        <v>1381</v>
      </c>
      <c r="L377" s="95" t="s">
        <v>422</v>
      </c>
    </row>
    <row r="378" spans="3:12" ht="15.75" thickBot="1" x14ac:dyDescent="0.3"/>
    <row r="379" spans="3:12" ht="15.75" thickBot="1" x14ac:dyDescent="0.3">
      <c r="C379" s="29" t="s">
        <v>43</v>
      </c>
      <c r="D379" s="30">
        <f>SUM(G386:G395)</f>
        <v>4445</v>
      </c>
      <c r="E379" s="607"/>
      <c r="F379" s="90"/>
      <c r="G379" s="90"/>
      <c r="H379" s="72"/>
      <c r="I379" s="72"/>
      <c r="J379" s="72"/>
      <c r="K379" s="109"/>
    </row>
    <row r="380" spans="3:12" x14ac:dyDescent="0.25">
      <c r="C380" s="70"/>
      <c r="D380" s="31"/>
      <c r="E380" s="90"/>
      <c r="F380" s="90"/>
      <c r="G380" s="90"/>
      <c r="H380" s="72"/>
      <c r="I380" s="72"/>
      <c r="J380" s="72"/>
      <c r="K380" s="109"/>
    </row>
    <row r="381" spans="3:12" x14ac:dyDescent="0.25">
      <c r="C381" s="70"/>
      <c r="D381" s="31"/>
      <c r="E381" s="90"/>
      <c r="F381" s="90"/>
      <c r="G381" s="90"/>
      <c r="H381" s="72"/>
      <c r="I381" s="72"/>
      <c r="J381" s="72"/>
      <c r="K381" s="109"/>
    </row>
    <row r="382" spans="3:12" ht="15.75" x14ac:dyDescent="0.25">
      <c r="C382" s="201" t="s">
        <v>401</v>
      </c>
      <c r="D382" s="359" t="s">
        <v>2531</v>
      </c>
      <c r="E382" s="90"/>
      <c r="F382" s="90"/>
      <c r="G382" s="90"/>
      <c r="H382" s="72"/>
      <c r="I382" s="72"/>
      <c r="J382" s="72"/>
      <c r="K382" s="109"/>
    </row>
    <row r="383" spans="3:12" ht="18.75" x14ac:dyDescent="0.25">
      <c r="C383" s="210" t="str">
        <f>IFERROR(VLOOKUP(D382,'Desarrollo e Innov. Curricular'!$E:$F,2,FALSE),IFERROR(VLOOKUP(D382,'Investigación Científica'!$E:$F,2,FALSE),IFERROR(VLOOKUP(D382,'Vinculación Univ. Sociedad'!$E:$F,2,FALSE),IFERROR(VLOOKUP(D382,'Docencia y Profesorado Universi'!$E:$F,2,FALSE),IFERROR(VLOOKUP(D382,'Estudiantes y Graduados'!$E:$F,2,FALSE),IFERROR(VLOOKUP(D382,'Gestion Administrativa'!$E:$F,2,FALSE),IFERROR(VLOOKUP(D382,'Gestión Académica'!$E:$F,2,FALSE),IFERROR(VLOOKUP(D382,'Aseguramiento de la Calidad'!$E:$F,2,FALSE),IFERROR(VLOOKUP(D382,'Gestión del Conocimiento'!$E:$F,2,FALSE),IFERROR(VLOOKUP(D382,'Gobernabilidad y Procesos...'!$E:$F,2,FALSE),IFERROR(VLOOKUP(D382,'Gestión del Talento Humano'!$E:$F,2,FALSE),IFERROR(VLOOKUP(D382,'Internacionalización de la E.S.'!$E:$F,2,FALSE),IFERROR(VLOOKUP(D382,[1]Posgrado!$E:$F,2,FALSE),IFERROR(VLOOKUP(D382,'Cultura de Innovación Insti...'!$E:$F,2,FALSE),VLOOKUP(D382,'Lo Esencial de la Reforma Univ.'!$E:$F,2,0)))))))))))))))</f>
        <v>Realizar una jornada para el estudio y socialización del Modelo de Innovación Institucional y Educativa de la UNAH</v>
      </c>
      <c r="D383" s="31"/>
      <c r="E383" s="90"/>
      <c r="F383" s="90"/>
      <c r="G383" s="90"/>
      <c r="H383" s="72"/>
      <c r="I383" s="72"/>
      <c r="J383" s="72"/>
      <c r="K383" s="109"/>
    </row>
    <row r="384" spans="3:12" ht="15.75" thickBot="1" x14ac:dyDescent="0.3">
      <c r="C384" s="70"/>
      <c r="D384" s="31"/>
      <c r="E384" s="90"/>
      <c r="F384" s="90"/>
      <c r="G384" s="90"/>
      <c r="H384" s="72"/>
      <c r="I384" s="72"/>
      <c r="J384" s="72"/>
      <c r="K384" s="109"/>
    </row>
    <row r="385" spans="3:12" ht="30.75" thickBot="1" x14ac:dyDescent="0.3">
      <c r="C385" s="123" t="s">
        <v>44</v>
      </c>
      <c r="D385" s="126" t="s">
        <v>45</v>
      </c>
      <c r="E385" s="125" t="s">
        <v>55</v>
      </c>
      <c r="F385" s="125" t="s">
        <v>57</v>
      </c>
      <c r="G385" s="124" t="s">
        <v>27</v>
      </c>
      <c r="H385" s="130" t="s">
        <v>139</v>
      </c>
      <c r="I385" s="125" t="s">
        <v>46</v>
      </c>
      <c r="J385" s="125" t="s">
        <v>140</v>
      </c>
      <c r="K385" s="125" t="s">
        <v>420</v>
      </c>
      <c r="L385" s="125" t="s">
        <v>421</v>
      </c>
    </row>
    <row r="386" spans="3:12" x14ac:dyDescent="0.25">
      <c r="C386" s="309" t="s">
        <v>47</v>
      </c>
      <c r="D386" s="710"/>
      <c r="E386" s="310">
        <v>0</v>
      </c>
      <c r="F386" s="112">
        <v>10000</v>
      </c>
      <c r="G386" s="311">
        <f t="shared" ref="G386:G394" si="25">E386*F386</f>
        <v>0</v>
      </c>
      <c r="H386" s="312" t="s">
        <v>1467</v>
      </c>
      <c r="I386" s="113" t="s">
        <v>711</v>
      </c>
      <c r="J386" s="113" t="str">
        <f>VLOOKUP(I386,Presupuesto!$B$11:$C$566,2,0)</f>
        <v>SERVICIOS DE CAPACITACION.</v>
      </c>
      <c r="K386" s="313" t="s">
        <v>1382</v>
      </c>
      <c r="L386" s="113" t="s">
        <v>422</v>
      </c>
    </row>
    <row r="387" spans="3:12" x14ac:dyDescent="0.25">
      <c r="C387" s="96" t="s">
        <v>48</v>
      </c>
      <c r="D387" s="711"/>
      <c r="E387" s="198">
        <v>120</v>
      </c>
      <c r="F387" s="97">
        <v>30</v>
      </c>
      <c r="G387" s="94">
        <f t="shared" si="25"/>
        <v>3600</v>
      </c>
      <c r="H387" s="158" t="s">
        <v>137</v>
      </c>
      <c r="I387" s="95" t="s">
        <v>729</v>
      </c>
      <c r="J387" s="95" t="str">
        <f>VLOOKUP(I387,Presupuesto!$B$11:$C$566,2,0)</f>
        <v>SERVICIOS DE IMPRENTA PUBLIC.Y REPRODUCCION</v>
      </c>
      <c r="K387" s="95" t="s">
        <v>1382</v>
      </c>
      <c r="L387" s="95" t="s">
        <v>422</v>
      </c>
    </row>
    <row r="388" spans="3:12" x14ac:dyDescent="0.25">
      <c r="C388" s="96" t="s">
        <v>49</v>
      </c>
      <c r="D388" s="711"/>
      <c r="E388" s="198">
        <v>0</v>
      </c>
      <c r="F388" s="97">
        <v>30</v>
      </c>
      <c r="G388" s="94">
        <f t="shared" si="25"/>
        <v>0</v>
      </c>
      <c r="H388" s="158" t="s">
        <v>137</v>
      </c>
      <c r="I388" s="95" t="s">
        <v>804</v>
      </c>
      <c r="J388" s="95" t="str">
        <f>VLOOKUP(I388,Presupuesto!$B$11:$C$566,2,0)</f>
        <v>ALIMENTOS B EBIDAS PARA PERSONAS</v>
      </c>
      <c r="K388" s="95" t="s">
        <v>1382</v>
      </c>
      <c r="L388" s="95" t="s">
        <v>422</v>
      </c>
    </row>
    <row r="389" spans="3:12" x14ac:dyDescent="0.25">
      <c r="C389" s="96" t="s">
        <v>2267</v>
      </c>
      <c r="D389" s="711"/>
      <c r="E389" s="148">
        <v>0</v>
      </c>
      <c r="F389" s="115">
        <v>2000</v>
      </c>
      <c r="G389" s="94">
        <f t="shared" si="25"/>
        <v>0</v>
      </c>
      <c r="H389" s="158" t="s">
        <v>137</v>
      </c>
      <c r="I389" s="555" t="s">
        <v>743</v>
      </c>
      <c r="J389" s="95" t="str">
        <f>VLOOKUP(I389,Presupuesto!$B$11:$C$566,2,0)</f>
        <v>PUBLICIDAD Y PROPAGANDA</v>
      </c>
      <c r="K389" s="95" t="s">
        <v>1382</v>
      </c>
      <c r="L389" s="95" t="s">
        <v>422</v>
      </c>
    </row>
    <row r="390" spans="3:12" x14ac:dyDescent="0.25">
      <c r="C390" s="96" t="s">
        <v>2362</v>
      </c>
      <c r="D390" s="711"/>
      <c r="E390" s="148">
        <v>0</v>
      </c>
      <c r="F390" s="115">
        <v>200</v>
      </c>
      <c r="G390" s="94">
        <f t="shared" si="25"/>
        <v>0</v>
      </c>
      <c r="H390" s="158" t="s">
        <v>137</v>
      </c>
      <c r="I390" s="95" t="s">
        <v>833</v>
      </c>
      <c r="J390" s="95" t="str">
        <f>VLOOKUP(I390,Presupuesto!$B$11:$C$566,2,0)</f>
        <v>PRODUCTOS PAPEL Y CARTON</v>
      </c>
      <c r="K390" s="95" t="s">
        <v>1382</v>
      </c>
      <c r="L390" s="95" t="s">
        <v>422</v>
      </c>
    </row>
    <row r="391" spans="3:12" x14ac:dyDescent="0.25">
      <c r="C391" s="96" t="s">
        <v>51</v>
      </c>
      <c r="D391" s="711"/>
      <c r="E391" s="198">
        <v>1</v>
      </c>
      <c r="F391" s="97">
        <v>85</v>
      </c>
      <c r="G391" s="94">
        <f t="shared" si="25"/>
        <v>85</v>
      </c>
      <c r="H391" s="158" t="s">
        <v>137</v>
      </c>
      <c r="I391" s="95" t="s">
        <v>833</v>
      </c>
      <c r="J391" s="95" t="str">
        <f>VLOOKUP(I391,Presupuesto!$B$11:$C$566,2,0)</f>
        <v>PRODUCTOS PAPEL Y CARTON</v>
      </c>
      <c r="K391" s="95" t="s">
        <v>1382</v>
      </c>
      <c r="L391" s="95" t="s">
        <v>422</v>
      </c>
    </row>
    <row r="392" spans="3:12" x14ac:dyDescent="0.25">
      <c r="C392" s="96" t="s">
        <v>131</v>
      </c>
      <c r="D392" s="711"/>
      <c r="E392" s="198">
        <v>10</v>
      </c>
      <c r="F392" s="97">
        <v>36</v>
      </c>
      <c r="G392" s="94">
        <f t="shared" si="25"/>
        <v>360</v>
      </c>
      <c r="H392" s="158" t="s">
        <v>137</v>
      </c>
      <c r="I392" s="95" t="s">
        <v>954</v>
      </c>
      <c r="J392" s="95" t="str">
        <f>VLOOKUP(I392,Presupuesto!$B$11:$C$566,2,0)</f>
        <v>UTILES DE ESCRITORIO, OFICINA Y ENSE¥ANZA</v>
      </c>
      <c r="K392" s="95" t="s">
        <v>1382</v>
      </c>
      <c r="L392" s="95" t="s">
        <v>422</v>
      </c>
    </row>
    <row r="393" spans="3:12" x14ac:dyDescent="0.25">
      <c r="C393" s="96" t="s">
        <v>2335</v>
      </c>
      <c r="D393" s="711"/>
      <c r="E393" s="198">
        <v>20</v>
      </c>
      <c r="F393" s="97">
        <v>20</v>
      </c>
      <c r="G393" s="94">
        <f t="shared" si="25"/>
        <v>400</v>
      </c>
      <c r="H393" s="158" t="s">
        <v>137</v>
      </c>
      <c r="I393" s="95" t="s">
        <v>954</v>
      </c>
      <c r="J393" s="95" t="str">
        <f>VLOOKUP(I393,Presupuesto!$B$11:$C$566,2,0)</f>
        <v>UTILES DE ESCRITORIO, OFICINA Y ENSE¥ANZA</v>
      </c>
      <c r="K393" s="95" t="s">
        <v>1382</v>
      </c>
      <c r="L393" s="95" t="s">
        <v>422</v>
      </c>
    </row>
    <row r="394" spans="3:12" x14ac:dyDescent="0.25">
      <c r="C394" s="106" t="s">
        <v>52</v>
      </c>
      <c r="D394" s="711"/>
      <c r="E394" s="214">
        <v>0</v>
      </c>
      <c r="F394" s="116">
        <v>25</v>
      </c>
      <c r="G394" s="94">
        <f t="shared" si="25"/>
        <v>0</v>
      </c>
      <c r="H394" s="158" t="s">
        <v>137</v>
      </c>
      <c r="I394" s="95" t="s">
        <v>954</v>
      </c>
      <c r="J394" s="95" t="str">
        <f>VLOOKUP(I394,Presupuesto!$B$11:$C$566,2,0)</f>
        <v>UTILES DE ESCRITORIO, OFICINA Y ENSE¥ANZA</v>
      </c>
      <c r="K394" s="95" t="s">
        <v>1382</v>
      </c>
      <c r="L394" s="95" t="s">
        <v>422</v>
      </c>
    </row>
    <row r="395" spans="3:12" ht="15.75" thickBot="1" x14ac:dyDescent="0.3">
      <c r="C395" s="218" t="s">
        <v>441</v>
      </c>
      <c r="D395" s="219">
        <v>16</v>
      </c>
      <c r="E395" s="314">
        <v>0</v>
      </c>
      <c r="F395" s="101">
        <f>HLOOKUP(C395,$AH$2:$BU$3,2,0)</f>
        <v>1150</v>
      </c>
      <c r="G395" s="102">
        <f>D395*E395*F395</f>
        <v>0</v>
      </c>
      <c r="H395" s="315" t="s">
        <v>137</v>
      </c>
      <c r="I395" s="316" t="s">
        <v>310</v>
      </c>
      <c r="J395" s="103" t="str">
        <f>VLOOKUP(I395,Presupuesto!$B$11:$C$566,2,0)</f>
        <v>VIATICOS (26200-00)</v>
      </c>
      <c r="K395" s="95" t="s">
        <v>1382</v>
      </c>
      <c r="L395" s="95" t="s">
        <v>422</v>
      </c>
    </row>
    <row r="396" spans="3:12" ht="15.75" thickBot="1" x14ac:dyDescent="0.3"/>
    <row r="397" spans="3:12" ht="15.75" thickBot="1" x14ac:dyDescent="0.3">
      <c r="C397" s="29" t="s">
        <v>43</v>
      </c>
      <c r="D397" s="30">
        <f>SUM(G404:G413)</f>
        <v>6530</v>
      </c>
      <c r="E397" s="612"/>
      <c r="F397" s="90"/>
      <c r="G397" s="90"/>
      <c r="H397" s="72"/>
      <c r="I397" s="72"/>
      <c r="J397" s="72"/>
      <c r="K397" s="109"/>
    </row>
    <row r="398" spans="3:12" x14ac:dyDescent="0.25">
      <c r="C398" s="70"/>
      <c r="D398" s="31"/>
      <c r="E398" s="90"/>
      <c r="F398" s="90"/>
      <c r="G398" s="90"/>
      <c r="H398" s="72"/>
      <c r="I398" s="72"/>
      <c r="J398" s="72"/>
      <c r="K398" s="109"/>
    </row>
    <row r="399" spans="3:12" x14ac:dyDescent="0.25">
      <c r="C399" s="70"/>
      <c r="D399" s="31"/>
      <c r="E399" s="90"/>
      <c r="F399" s="90"/>
      <c r="G399" s="90"/>
      <c r="H399" s="72"/>
      <c r="I399" s="72"/>
      <c r="J399" s="72"/>
      <c r="K399" s="109"/>
    </row>
    <row r="400" spans="3:12" ht="15.75" x14ac:dyDescent="0.25">
      <c r="C400" s="201" t="s">
        <v>401</v>
      </c>
      <c r="D400" s="359" t="s">
        <v>2584</v>
      </c>
      <c r="E400" s="90"/>
      <c r="F400" s="90"/>
      <c r="G400" s="90"/>
      <c r="H400" s="72"/>
      <c r="I400" s="72"/>
      <c r="J400" s="72"/>
      <c r="K400" s="109"/>
    </row>
    <row r="401" spans="3:12" ht="18.75" x14ac:dyDescent="0.25">
      <c r="C401" s="210" t="str">
        <f>IFERROR(VLOOKUP(D400,'Desarrollo e Innov. Curricular'!$E:$F,2,FALSE),IFERROR(VLOOKUP(D400,'Investigación Científica'!$E:$F,2,FALSE),IFERROR(VLOOKUP(D400,'Vinculación Univ. Sociedad'!$E:$F,2,FALSE),IFERROR(VLOOKUP(D400,'Docencia y Profesorado Universi'!$E:$F,2,FALSE),IFERROR(VLOOKUP(D400,'Estudiantes y Graduados'!$E:$F,2,FALSE),IFERROR(VLOOKUP(D400,'Gestion Administrativa'!$E:$F,2,FALSE),IFERROR(VLOOKUP(D400,'Gestión Académica'!$E:$F,2,FALSE),IFERROR(VLOOKUP(D400,'Aseguramiento de la Calidad'!$E:$F,2,FALSE),IFERROR(VLOOKUP(D400,'Gestión del Conocimiento'!$E:$F,2,FALSE),IFERROR(VLOOKUP(D400,'Gobernabilidad y Procesos...'!$E:$F,2,FALSE),IFERROR(VLOOKUP(D400,'Gestión del Talento Humano'!$E:$F,2,FALSE),IFERROR(VLOOKUP(D400,'Internacionalización de la E.S.'!$E:$F,2,FALSE),IFERROR(VLOOKUP(D400,[1]Posgrado!$E:$F,2,FALSE),IFERROR(VLOOKUP(D400,'Cultura de Innovación Insti...'!$E:$F,2,FALSE),VLOOKUP(D400,'Lo Esencial de la Reforma Univ.'!$E:$F,2,0)))))))))))))))</f>
        <v>Socializar el documento de Programa de Desarrollo Profesional elaborado por la Comisión de Gestión de Recursos Humanos, para el personal docente y administrativo de la Facultad</v>
      </c>
      <c r="D401" s="31"/>
      <c r="E401" s="90"/>
      <c r="F401" s="90"/>
      <c r="G401" s="90"/>
      <c r="H401" s="72"/>
      <c r="I401" s="72"/>
      <c r="J401" s="72"/>
      <c r="K401" s="109"/>
    </row>
    <row r="402" spans="3:12" ht="15.75" thickBot="1" x14ac:dyDescent="0.3">
      <c r="C402" s="70"/>
      <c r="D402" s="31"/>
      <c r="E402" s="90"/>
      <c r="F402" s="90"/>
      <c r="G402" s="90"/>
      <c r="H402" s="72"/>
      <c r="I402" s="72"/>
      <c r="J402" s="72"/>
      <c r="K402" s="109"/>
    </row>
    <row r="403" spans="3:12" ht="30.75" thickBot="1" x14ac:dyDescent="0.3">
      <c r="C403" s="123" t="s">
        <v>44</v>
      </c>
      <c r="D403" s="126" t="s">
        <v>45</v>
      </c>
      <c r="E403" s="125" t="s">
        <v>55</v>
      </c>
      <c r="F403" s="125" t="s">
        <v>57</v>
      </c>
      <c r="G403" s="124" t="s">
        <v>27</v>
      </c>
      <c r="H403" s="130" t="s">
        <v>139</v>
      </c>
      <c r="I403" s="125" t="s">
        <v>46</v>
      </c>
      <c r="J403" s="125" t="s">
        <v>140</v>
      </c>
      <c r="K403" s="125" t="s">
        <v>420</v>
      </c>
      <c r="L403" s="125" t="s">
        <v>421</v>
      </c>
    </row>
    <row r="404" spans="3:12" x14ac:dyDescent="0.25">
      <c r="C404" s="309" t="s">
        <v>47</v>
      </c>
      <c r="D404" s="710"/>
      <c r="E404" s="310">
        <v>0</v>
      </c>
      <c r="F404" s="112">
        <v>10000</v>
      </c>
      <c r="G404" s="311">
        <f t="shared" ref="G404:G412" si="26">E404*F404</f>
        <v>0</v>
      </c>
      <c r="H404" s="312" t="s">
        <v>1467</v>
      </c>
      <c r="I404" s="113" t="s">
        <v>711</v>
      </c>
      <c r="J404" s="113" t="str">
        <f>VLOOKUP(I404,Presupuesto!$B$11:$C$566,2,0)</f>
        <v>SERVICIOS DE CAPACITACION.</v>
      </c>
      <c r="K404" s="313" t="s">
        <v>1384</v>
      </c>
      <c r="L404" s="113" t="s">
        <v>422</v>
      </c>
    </row>
    <row r="405" spans="3:12" x14ac:dyDescent="0.25">
      <c r="C405" s="96" t="s">
        <v>48</v>
      </c>
      <c r="D405" s="711"/>
      <c r="E405" s="198">
        <v>80</v>
      </c>
      <c r="F405" s="97">
        <v>30</v>
      </c>
      <c r="G405" s="94">
        <f t="shared" si="26"/>
        <v>2400</v>
      </c>
      <c r="H405" s="158" t="s">
        <v>137</v>
      </c>
      <c r="I405" s="95" t="s">
        <v>729</v>
      </c>
      <c r="J405" s="95" t="str">
        <f>VLOOKUP(I405,Presupuesto!$B$11:$C$566,2,0)</f>
        <v>SERVICIOS DE IMPRENTA PUBLIC.Y REPRODUCCION</v>
      </c>
      <c r="K405" s="95" t="s">
        <v>1384</v>
      </c>
      <c r="L405" s="95" t="s">
        <v>422</v>
      </c>
    </row>
    <row r="406" spans="3:12" x14ac:dyDescent="0.25">
      <c r="C406" s="96" t="s">
        <v>49</v>
      </c>
      <c r="D406" s="711"/>
      <c r="E406" s="198">
        <v>80</v>
      </c>
      <c r="F406" s="97">
        <v>40</v>
      </c>
      <c r="G406" s="94">
        <f t="shared" si="26"/>
        <v>3200</v>
      </c>
      <c r="H406" s="158" t="s">
        <v>137</v>
      </c>
      <c r="I406" s="95" t="s">
        <v>804</v>
      </c>
      <c r="J406" s="95" t="str">
        <f>VLOOKUP(I406,Presupuesto!$B$11:$C$566,2,0)</f>
        <v>ALIMENTOS B EBIDAS PARA PERSONAS</v>
      </c>
      <c r="K406" s="95" t="s">
        <v>1384</v>
      </c>
      <c r="L406" s="95" t="s">
        <v>422</v>
      </c>
    </row>
    <row r="407" spans="3:12" x14ac:dyDescent="0.25">
      <c r="C407" s="96" t="s">
        <v>2267</v>
      </c>
      <c r="D407" s="711"/>
      <c r="E407" s="148">
        <v>0</v>
      </c>
      <c r="F407" s="115">
        <v>2000</v>
      </c>
      <c r="G407" s="94">
        <f t="shared" si="26"/>
        <v>0</v>
      </c>
      <c r="H407" s="158" t="s">
        <v>137</v>
      </c>
      <c r="I407" s="555" t="s">
        <v>743</v>
      </c>
      <c r="J407" s="95" t="str">
        <f>VLOOKUP(I407,Presupuesto!$B$11:$C$566,2,0)</f>
        <v>PUBLICIDAD Y PROPAGANDA</v>
      </c>
      <c r="K407" s="95" t="s">
        <v>1384</v>
      </c>
      <c r="L407" s="95" t="s">
        <v>422</v>
      </c>
    </row>
    <row r="408" spans="3:12" x14ac:dyDescent="0.25">
      <c r="C408" s="96" t="s">
        <v>2362</v>
      </c>
      <c r="D408" s="711"/>
      <c r="E408" s="148">
        <v>0</v>
      </c>
      <c r="F408" s="115">
        <v>200</v>
      </c>
      <c r="G408" s="94">
        <f t="shared" si="26"/>
        <v>0</v>
      </c>
      <c r="H408" s="158" t="s">
        <v>137</v>
      </c>
      <c r="I408" s="95" t="s">
        <v>833</v>
      </c>
      <c r="J408" s="95" t="str">
        <f>VLOOKUP(I408,Presupuesto!$B$11:$C$566,2,0)</f>
        <v>PRODUCTOS PAPEL Y CARTON</v>
      </c>
      <c r="K408" s="95" t="s">
        <v>1384</v>
      </c>
      <c r="L408" s="95" t="s">
        <v>422</v>
      </c>
    </row>
    <row r="409" spans="3:12" x14ac:dyDescent="0.25">
      <c r="C409" s="96" t="s">
        <v>51</v>
      </c>
      <c r="D409" s="711"/>
      <c r="E409" s="198">
        <v>2</v>
      </c>
      <c r="F409" s="97">
        <v>85</v>
      </c>
      <c r="G409" s="94">
        <f t="shared" si="26"/>
        <v>170</v>
      </c>
      <c r="H409" s="158" t="s">
        <v>137</v>
      </c>
      <c r="I409" s="95" t="s">
        <v>833</v>
      </c>
      <c r="J409" s="95" t="str">
        <f>VLOOKUP(I409,Presupuesto!$B$11:$C$566,2,0)</f>
        <v>PRODUCTOS PAPEL Y CARTON</v>
      </c>
      <c r="K409" s="95" t="s">
        <v>1384</v>
      </c>
      <c r="L409" s="95" t="s">
        <v>422</v>
      </c>
    </row>
    <row r="410" spans="3:12" x14ac:dyDescent="0.25">
      <c r="C410" s="96" t="s">
        <v>131</v>
      </c>
      <c r="D410" s="711"/>
      <c r="E410" s="198">
        <v>10</v>
      </c>
      <c r="F410" s="97">
        <v>36</v>
      </c>
      <c r="G410" s="94">
        <f t="shared" si="26"/>
        <v>360</v>
      </c>
      <c r="H410" s="158" t="s">
        <v>137</v>
      </c>
      <c r="I410" s="95" t="s">
        <v>954</v>
      </c>
      <c r="J410" s="95" t="str">
        <f>VLOOKUP(I410,Presupuesto!$B$11:$C$566,2,0)</f>
        <v>UTILES DE ESCRITORIO, OFICINA Y ENSE¥ANZA</v>
      </c>
      <c r="K410" s="95" t="s">
        <v>1384</v>
      </c>
      <c r="L410" s="95" t="s">
        <v>422</v>
      </c>
    </row>
    <row r="411" spans="3:12" x14ac:dyDescent="0.25">
      <c r="C411" s="96" t="s">
        <v>2335</v>
      </c>
      <c r="D411" s="711"/>
      <c r="E411" s="198">
        <v>20</v>
      </c>
      <c r="F411" s="97">
        <v>20</v>
      </c>
      <c r="G411" s="94">
        <f t="shared" si="26"/>
        <v>400</v>
      </c>
      <c r="H411" s="158" t="s">
        <v>137</v>
      </c>
      <c r="I411" s="95" t="s">
        <v>954</v>
      </c>
      <c r="J411" s="95" t="str">
        <f>VLOOKUP(I411,Presupuesto!$B$11:$C$566,2,0)</f>
        <v>UTILES DE ESCRITORIO, OFICINA Y ENSE¥ANZA</v>
      </c>
      <c r="K411" s="95" t="s">
        <v>1384</v>
      </c>
      <c r="L411" s="95" t="s">
        <v>422</v>
      </c>
    </row>
    <row r="412" spans="3:12" x14ac:dyDescent="0.25">
      <c r="C412" s="106" t="s">
        <v>52</v>
      </c>
      <c r="D412" s="711"/>
      <c r="E412" s="214">
        <v>0</v>
      </c>
      <c r="F412" s="116">
        <v>25</v>
      </c>
      <c r="G412" s="94">
        <f t="shared" si="26"/>
        <v>0</v>
      </c>
      <c r="H412" s="158" t="s">
        <v>137</v>
      </c>
      <c r="I412" s="95" t="s">
        <v>954</v>
      </c>
      <c r="J412" s="95" t="str">
        <f>VLOOKUP(I412,Presupuesto!$B$11:$C$566,2,0)</f>
        <v>UTILES DE ESCRITORIO, OFICINA Y ENSE¥ANZA</v>
      </c>
      <c r="K412" s="95" t="s">
        <v>1384</v>
      </c>
      <c r="L412" s="95" t="s">
        <v>422</v>
      </c>
    </row>
    <row r="413" spans="3:12" ht="15.75" thickBot="1" x14ac:dyDescent="0.3">
      <c r="C413" s="218" t="s">
        <v>441</v>
      </c>
      <c r="D413" s="219">
        <v>16</v>
      </c>
      <c r="E413" s="314">
        <v>0</v>
      </c>
      <c r="F413" s="101">
        <f>HLOOKUP(C413,$AH$2:$BU$3,2,0)</f>
        <v>1150</v>
      </c>
      <c r="G413" s="102">
        <f>D413*E413*F413</f>
        <v>0</v>
      </c>
      <c r="H413" s="315" t="s">
        <v>137</v>
      </c>
      <c r="I413" s="316" t="s">
        <v>310</v>
      </c>
      <c r="J413" s="103" t="str">
        <f>VLOOKUP(I413,Presupuesto!$B$11:$C$566,2,0)</f>
        <v>VIATICOS (26200-00)</v>
      </c>
      <c r="K413" s="95" t="s">
        <v>1384</v>
      </c>
      <c r="L413" s="95" t="s">
        <v>422</v>
      </c>
    </row>
    <row r="414" spans="3:12" ht="15.75" thickBot="1" x14ac:dyDescent="0.3"/>
    <row r="415" spans="3:12" ht="15.75" thickBot="1" x14ac:dyDescent="0.3">
      <c r="C415" s="29" t="s">
        <v>43</v>
      </c>
      <c r="D415" s="30">
        <f>SUM(G422:G431)</f>
        <v>6530</v>
      </c>
      <c r="E415" s="620"/>
      <c r="F415" s="90"/>
      <c r="G415" s="90"/>
      <c r="H415" s="72"/>
      <c r="I415" s="72"/>
      <c r="J415" s="72"/>
      <c r="K415" s="109"/>
    </row>
    <row r="416" spans="3:12" x14ac:dyDescent="0.25">
      <c r="C416" s="70"/>
      <c r="D416" s="31"/>
      <c r="E416" s="90"/>
      <c r="F416" s="90"/>
      <c r="G416" s="90"/>
      <c r="H416" s="72"/>
      <c r="I416" s="72"/>
      <c r="J416" s="72"/>
      <c r="K416" s="109"/>
    </row>
    <row r="417" spans="3:12" x14ac:dyDescent="0.25">
      <c r="C417" s="70"/>
      <c r="D417" s="31"/>
      <c r="E417" s="90"/>
      <c r="F417" s="90"/>
      <c r="G417" s="90"/>
      <c r="H417" s="72"/>
      <c r="I417" s="72"/>
      <c r="J417" s="72"/>
      <c r="K417" s="109"/>
    </row>
    <row r="418" spans="3:12" ht="15.75" x14ac:dyDescent="0.25">
      <c r="C418" s="201" t="s">
        <v>401</v>
      </c>
      <c r="D418" s="359" t="s">
        <v>2640</v>
      </c>
      <c r="E418" s="90"/>
      <c r="F418" s="90"/>
      <c r="G418" s="90"/>
      <c r="H418" s="72"/>
      <c r="I418" s="72"/>
      <c r="J418" s="72"/>
      <c r="K418" s="109"/>
    </row>
    <row r="419" spans="3:12" ht="18.75" x14ac:dyDescent="0.25">
      <c r="C419" s="210" t="str">
        <f>IFERROR(VLOOKUP(D418,'Desarrollo e Innov. Curricular'!$E:$F,2,FALSE),IFERROR(VLOOKUP(D418,'Investigación Científica'!$E:$F,2,FALSE),IFERROR(VLOOKUP(D418,'Vinculación Univ. Sociedad'!$E:$F,2,FALSE),IFERROR(VLOOKUP(D418,'Docencia y Profesorado Universi'!$E:$F,2,FALSE),IFERROR(VLOOKUP(D418,'Estudiantes y Graduados'!$E:$F,2,FALSE),IFERROR(VLOOKUP(D418,'Gestion Administrativa'!$E:$F,2,FALSE),IFERROR(VLOOKUP(D418,'Gestión Académica'!$E:$F,2,FALSE),IFERROR(VLOOKUP(D418,'Aseguramiento de la Calidad'!$E:$F,2,FALSE),IFERROR(VLOOKUP(D418,'Gestión del Conocimiento'!$E:$F,2,FALSE),IFERROR(VLOOKUP(D418,'Gobernabilidad y Procesos...'!$E:$F,2,FALSE),IFERROR(VLOOKUP(D418,'Gestión del Talento Humano'!$E:$F,2,FALSE),IFERROR(VLOOKUP(D418,'Internacionalización de la E.S.'!$E:$F,2,FALSE),IFERROR(VLOOKUP(D418,[1]Posgrado!$E:$F,2,FALSE),IFERROR(VLOOKUP(D418,'Cultura de Innovación Insti...'!$E:$F,2,FALSE),VLOOKUP(D418,'Lo Esencial de la Reforma Univ.'!$E:$F,2,0)))))))))))))))</f>
        <v>Desarrollar actividades de socialización de productos y experiencias obtenidas en las redes de investigación y docencia</v>
      </c>
      <c r="D419" s="31"/>
      <c r="E419" s="90"/>
      <c r="F419" s="90"/>
      <c r="G419" s="90"/>
      <c r="H419" s="72"/>
      <c r="I419" s="72"/>
      <c r="J419" s="72"/>
      <c r="K419" s="109"/>
    </row>
    <row r="420" spans="3:12" ht="15.75" thickBot="1" x14ac:dyDescent="0.3">
      <c r="C420" s="70"/>
      <c r="D420" s="31"/>
      <c r="E420" s="90"/>
      <c r="F420" s="90"/>
      <c r="G420" s="90"/>
      <c r="H420" s="72"/>
      <c r="I420" s="72"/>
      <c r="J420" s="72"/>
      <c r="K420" s="109"/>
    </row>
    <row r="421" spans="3:12" ht="30.75" thickBot="1" x14ac:dyDescent="0.3">
      <c r="C421" s="123" t="s">
        <v>44</v>
      </c>
      <c r="D421" s="126" t="s">
        <v>45</v>
      </c>
      <c r="E421" s="125" t="s">
        <v>55</v>
      </c>
      <c r="F421" s="125" t="s">
        <v>57</v>
      </c>
      <c r="G421" s="124" t="s">
        <v>27</v>
      </c>
      <c r="H421" s="130" t="s">
        <v>139</v>
      </c>
      <c r="I421" s="125" t="s">
        <v>46</v>
      </c>
      <c r="J421" s="125" t="s">
        <v>140</v>
      </c>
      <c r="K421" s="125" t="s">
        <v>420</v>
      </c>
      <c r="L421" s="125" t="s">
        <v>421</v>
      </c>
    </row>
    <row r="422" spans="3:12" x14ac:dyDescent="0.25">
      <c r="C422" s="309" t="s">
        <v>47</v>
      </c>
      <c r="D422" s="710"/>
      <c r="E422" s="310">
        <v>0</v>
      </c>
      <c r="F422" s="112">
        <v>10000</v>
      </c>
      <c r="G422" s="311">
        <f t="shared" ref="G422:G430" si="27">E422*F422</f>
        <v>0</v>
      </c>
      <c r="H422" s="312" t="s">
        <v>1467</v>
      </c>
      <c r="I422" s="113" t="s">
        <v>711</v>
      </c>
      <c r="J422" s="113" t="str">
        <f>VLOOKUP(I422,Presupuesto!$B$11:$C$566,2,0)</f>
        <v>SERVICIOS DE CAPACITACION.</v>
      </c>
      <c r="K422" s="313" t="s">
        <v>1386</v>
      </c>
      <c r="L422" s="113" t="s">
        <v>413</v>
      </c>
    </row>
    <row r="423" spans="3:12" x14ac:dyDescent="0.25">
      <c r="C423" s="96" t="s">
        <v>48</v>
      </c>
      <c r="D423" s="711"/>
      <c r="E423" s="198">
        <v>80</v>
      </c>
      <c r="F423" s="97">
        <v>30</v>
      </c>
      <c r="G423" s="94">
        <f t="shared" si="27"/>
        <v>2400</v>
      </c>
      <c r="H423" s="158" t="s">
        <v>137</v>
      </c>
      <c r="I423" s="95" t="s">
        <v>729</v>
      </c>
      <c r="J423" s="95" t="str">
        <f>VLOOKUP(I423,Presupuesto!$B$11:$C$566,2,0)</f>
        <v>SERVICIOS DE IMPRENTA PUBLIC.Y REPRODUCCION</v>
      </c>
      <c r="K423" s="95" t="s">
        <v>1386</v>
      </c>
      <c r="L423" s="95" t="s">
        <v>413</v>
      </c>
    </row>
    <row r="424" spans="3:12" x14ac:dyDescent="0.25">
      <c r="C424" s="96" t="s">
        <v>49</v>
      </c>
      <c r="D424" s="711"/>
      <c r="E424" s="198">
        <v>80</v>
      </c>
      <c r="F424" s="97">
        <v>40</v>
      </c>
      <c r="G424" s="94">
        <f t="shared" si="27"/>
        <v>3200</v>
      </c>
      <c r="H424" s="158" t="s">
        <v>137</v>
      </c>
      <c r="I424" s="95" t="s">
        <v>804</v>
      </c>
      <c r="J424" s="95" t="str">
        <f>VLOOKUP(I424,Presupuesto!$B$11:$C$566,2,0)</f>
        <v>ALIMENTOS B EBIDAS PARA PERSONAS</v>
      </c>
      <c r="K424" s="95" t="s">
        <v>1386</v>
      </c>
      <c r="L424" s="95" t="s">
        <v>413</v>
      </c>
    </row>
    <row r="425" spans="3:12" x14ac:dyDescent="0.25">
      <c r="C425" s="96" t="s">
        <v>2267</v>
      </c>
      <c r="D425" s="711"/>
      <c r="E425" s="148">
        <v>0</v>
      </c>
      <c r="F425" s="115">
        <v>2000</v>
      </c>
      <c r="G425" s="94">
        <f t="shared" si="27"/>
        <v>0</v>
      </c>
      <c r="H425" s="158" t="s">
        <v>137</v>
      </c>
      <c r="I425" s="555" t="s">
        <v>743</v>
      </c>
      <c r="J425" s="95" t="str">
        <f>VLOOKUP(I425,Presupuesto!$B$11:$C$566,2,0)</f>
        <v>PUBLICIDAD Y PROPAGANDA</v>
      </c>
      <c r="K425" s="95" t="s">
        <v>1386</v>
      </c>
      <c r="L425" s="95" t="s">
        <v>413</v>
      </c>
    </row>
    <row r="426" spans="3:12" x14ac:dyDescent="0.25">
      <c r="C426" s="96" t="s">
        <v>2362</v>
      </c>
      <c r="D426" s="711"/>
      <c r="E426" s="148">
        <v>0</v>
      </c>
      <c r="F426" s="115">
        <v>200</v>
      </c>
      <c r="G426" s="94">
        <f t="shared" si="27"/>
        <v>0</v>
      </c>
      <c r="H426" s="158" t="s">
        <v>137</v>
      </c>
      <c r="I426" s="95" t="s">
        <v>833</v>
      </c>
      <c r="J426" s="95" t="str">
        <f>VLOOKUP(I426,Presupuesto!$B$11:$C$566,2,0)</f>
        <v>PRODUCTOS PAPEL Y CARTON</v>
      </c>
      <c r="K426" s="95" t="s">
        <v>1386</v>
      </c>
      <c r="L426" s="95" t="s">
        <v>413</v>
      </c>
    </row>
    <row r="427" spans="3:12" x14ac:dyDescent="0.25">
      <c r="C427" s="96" t="s">
        <v>51</v>
      </c>
      <c r="D427" s="711"/>
      <c r="E427" s="198">
        <v>2</v>
      </c>
      <c r="F427" s="97">
        <v>85</v>
      </c>
      <c r="G427" s="94">
        <f t="shared" si="27"/>
        <v>170</v>
      </c>
      <c r="H427" s="158" t="s">
        <v>137</v>
      </c>
      <c r="I427" s="95" t="s">
        <v>833</v>
      </c>
      <c r="J427" s="95" t="str">
        <f>VLOOKUP(I427,Presupuesto!$B$11:$C$566,2,0)</f>
        <v>PRODUCTOS PAPEL Y CARTON</v>
      </c>
      <c r="K427" s="95" t="s">
        <v>1386</v>
      </c>
      <c r="L427" s="95" t="s">
        <v>413</v>
      </c>
    </row>
    <row r="428" spans="3:12" x14ac:dyDescent="0.25">
      <c r="C428" s="96" t="s">
        <v>131</v>
      </c>
      <c r="D428" s="711"/>
      <c r="E428" s="198">
        <v>10</v>
      </c>
      <c r="F428" s="97">
        <v>36</v>
      </c>
      <c r="G428" s="94">
        <f t="shared" si="27"/>
        <v>360</v>
      </c>
      <c r="H428" s="158" t="s">
        <v>137</v>
      </c>
      <c r="I428" s="95" t="s">
        <v>954</v>
      </c>
      <c r="J428" s="95" t="str">
        <f>VLOOKUP(I428,Presupuesto!$B$11:$C$566,2,0)</f>
        <v>UTILES DE ESCRITORIO, OFICINA Y ENSE¥ANZA</v>
      </c>
      <c r="K428" s="95" t="s">
        <v>1386</v>
      </c>
      <c r="L428" s="95" t="s">
        <v>413</v>
      </c>
    </row>
    <row r="429" spans="3:12" x14ac:dyDescent="0.25">
      <c r="C429" s="96" t="s">
        <v>2335</v>
      </c>
      <c r="D429" s="711"/>
      <c r="E429" s="198">
        <v>20</v>
      </c>
      <c r="F429" s="97">
        <v>20</v>
      </c>
      <c r="G429" s="94">
        <f t="shared" si="27"/>
        <v>400</v>
      </c>
      <c r="H429" s="158" t="s">
        <v>137</v>
      </c>
      <c r="I429" s="95" t="s">
        <v>954</v>
      </c>
      <c r="J429" s="95" t="str">
        <f>VLOOKUP(I429,Presupuesto!$B$11:$C$566,2,0)</f>
        <v>UTILES DE ESCRITORIO, OFICINA Y ENSE¥ANZA</v>
      </c>
      <c r="K429" s="95" t="s">
        <v>1386</v>
      </c>
      <c r="L429" s="95" t="s">
        <v>413</v>
      </c>
    </row>
    <row r="430" spans="3:12" x14ac:dyDescent="0.25">
      <c r="C430" s="106" t="s">
        <v>52</v>
      </c>
      <c r="D430" s="711"/>
      <c r="E430" s="214">
        <v>0</v>
      </c>
      <c r="F430" s="116">
        <v>25</v>
      </c>
      <c r="G430" s="94">
        <f t="shared" si="27"/>
        <v>0</v>
      </c>
      <c r="H430" s="158" t="s">
        <v>137</v>
      </c>
      <c r="I430" s="95" t="s">
        <v>954</v>
      </c>
      <c r="J430" s="95" t="str">
        <f>VLOOKUP(I430,Presupuesto!$B$11:$C$566,2,0)</f>
        <v>UTILES DE ESCRITORIO, OFICINA Y ENSE¥ANZA</v>
      </c>
      <c r="K430" s="95" t="s">
        <v>1386</v>
      </c>
      <c r="L430" s="95" t="s">
        <v>413</v>
      </c>
    </row>
    <row r="431" spans="3:12" ht="15.75" thickBot="1" x14ac:dyDescent="0.3">
      <c r="C431" s="218" t="s">
        <v>441</v>
      </c>
      <c r="D431" s="219">
        <v>16</v>
      </c>
      <c r="E431" s="314">
        <v>0</v>
      </c>
      <c r="F431" s="101">
        <f>HLOOKUP(C431,$AH$2:$BU$3,2,0)</f>
        <v>1150</v>
      </c>
      <c r="G431" s="102">
        <f>D431*E431*F431</f>
        <v>0</v>
      </c>
      <c r="H431" s="315" t="s">
        <v>137</v>
      </c>
      <c r="I431" s="316" t="s">
        <v>310</v>
      </c>
      <c r="J431" s="103" t="str">
        <f>VLOOKUP(I431,Presupuesto!$B$11:$C$566,2,0)</f>
        <v>VIATICOS (26200-00)</v>
      </c>
      <c r="K431" s="95" t="s">
        <v>1386</v>
      </c>
      <c r="L431" s="95" t="s">
        <v>413</v>
      </c>
    </row>
    <row r="432" spans="3:12" ht="15.75" thickBot="1" x14ac:dyDescent="0.3"/>
    <row r="433" spans="3:12" ht="15.75" thickBot="1" x14ac:dyDescent="0.3">
      <c r="C433" s="29" t="s">
        <v>43</v>
      </c>
      <c r="D433" s="30">
        <f>SUM(G440:G447)</f>
        <v>76267</v>
      </c>
      <c r="E433" s="614"/>
      <c r="F433" s="90"/>
      <c r="G433" s="90"/>
      <c r="H433" s="72"/>
      <c r="I433" s="72"/>
      <c r="J433" s="72"/>
      <c r="K433" s="109"/>
    </row>
    <row r="434" spans="3:12" x14ac:dyDescent="0.25">
      <c r="C434" s="70"/>
      <c r="D434" s="31"/>
      <c r="E434" s="90"/>
      <c r="F434" s="90"/>
      <c r="G434" s="90"/>
      <c r="H434" s="72"/>
      <c r="I434" s="72"/>
      <c r="J434" s="72"/>
      <c r="K434" s="109"/>
    </row>
    <row r="435" spans="3:12" x14ac:dyDescent="0.25">
      <c r="C435" s="70"/>
      <c r="D435" s="31"/>
      <c r="E435" s="90"/>
      <c r="F435" s="90"/>
      <c r="G435" s="90"/>
      <c r="H435" s="72"/>
      <c r="I435" s="72"/>
      <c r="J435" s="72"/>
      <c r="K435" s="109"/>
    </row>
    <row r="436" spans="3:12" ht="15.75" x14ac:dyDescent="0.25">
      <c r="C436" s="201" t="s">
        <v>401</v>
      </c>
      <c r="D436" s="359" t="s">
        <v>2595</v>
      </c>
      <c r="E436" s="90"/>
      <c r="F436" s="90"/>
      <c r="G436" s="90"/>
      <c r="H436" s="72"/>
      <c r="I436" s="72"/>
      <c r="J436" s="72"/>
      <c r="K436" s="109"/>
    </row>
    <row r="437" spans="3:12" ht="18.75" x14ac:dyDescent="0.25">
      <c r="C437" s="210" t="str">
        <f>IFERROR(VLOOKUP(D436,'Desarrollo e Innov. Curricular'!$E:$F,2,FALSE),IFERROR(VLOOKUP(D436,'Investigación Científica'!$E:$F,2,FALSE),IFERROR(VLOOKUP(D436,'Vinculación Univ. Sociedad'!$E:$F,2,FALSE),IFERROR(VLOOKUP(D436,'Docencia y Profesorado Universi'!$E:$F,2,FALSE),IFERROR(VLOOKUP(D436,'Estudiantes y Graduados'!$E:$F,2,FALSE),IFERROR(VLOOKUP(D436,'Gestion Administrativa'!$E:$F,2,FALSE),IFERROR(VLOOKUP(D436,'Gestión Académica'!$E:$F,2,FALSE),IFERROR(VLOOKUP(D436,'Aseguramiento de la Calidad'!$E:$F,2,FALSE),IFERROR(VLOOKUP(D436,'Gestión del Conocimiento'!$E:$F,2,FALSE),IFERROR(VLOOKUP(D436,'Gobernabilidad y Procesos...'!$E:$F,2,FALSE),IFERROR(VLOOKUP(D436,'Gestión del Talento Humano'!$E:$F,2,FALSE),IFERROR(VLOOKUP(D436,'Internacionalización de la E.S.'!$E:$F,2,FALSE),IFERROR(VLOOKUP(D436,[1]Posgrado!$E:$F,2,FALSE),IFERROR(VLOOKUP(D436,'Cultura de Innovación Insti...'!$E:$F,2,FALSE),VLOOKUP(D436,'Lo Esencial de la Reforma Univ.'!$E:$F,2,0)))))))))))))))</f>
        <v>Planificar las actividades estratégicas y operativas de la Facultad  de Ciencias Jurídicas : Departamentos, Carreras de grado y  postgrado, Instituto de Investigación y Consultorio Jurídico, a través de un taller</v>
      </c>
      <c r="D437" s="31"/>
      <c r="E437" s="90"/>
      <c r="F437" s="90"/>
      <c r="G437" s="90"/>
      <c r="H437" s="72"/>
      <c r="I437" s="72"/>
      <c r="J437" s="72"/>
      <c r="K437" s="109"/>
    </row>
    <row r="438" spans="3:12" ht="15.75" thickBot="1" x14ac:dyDescent="0.3">
      <c r="C438" s="70"/>
      <c r="D438" s="31"/>
      <c r="E438" s="90"/>
      <c r="F438" s="90"/>
      <c r="G438" s="90"/>
      <c r="H438" s="72"/>
      <c r="I438" s="72"/>
      <c r="J438" s="72"/>
      <c r="K438" s="109"/>
    </row>
    <row r="439" spans="3:12" ht="30.75" thickBot="1" x14ac:dyDescent="0.3">
      <c r="C439" s="123" t="s">
        <v>44</v>
      </c>
      <c r="D439" s="126" t="s">
        <v>45</v>
      </c>
      <c r="E439" s="125" t="s">
        <v>55</v>
      </c>
      <c r="F439" s="125" t="s">
        <v>57</v>
      </c>
      <c r="G439" s="124" t="s">
        <v>27</v>
      </c>
      <c r="H439" s="130" t="s">
        <v>139</v>
      </c>
      <c r="I439" s="125" t="s">
        <v>46</v>
      </c>
      <c r="J439" s="125" t="s">
        <v>140</v>
      </c>
      <c r="K439" s="125" t="s">
        <v>420</v>
      </c>
      <c r="L439" s="125" t="s">
        <v>421</v>
      </c>
    </row>
    <row r="440" spans="3:12" x14ac:dyDescent="0.25">
      <c r="C440" s="309" t="s">
        <v>47</v>
      </c>
      <c r="D440" s="710"/>
      <c r="E440" s="310">
        <v>0</v>
      </c>
      <c r="F440" s="112">
        <v>10000</v>
      </c>
      <c r="G440" s="311">
        <f t="shared" ref="G440:G446" si="28">E440*F440</f>
        <v>0</v>
      </c>
      <c r="H440" s="312" t="s">
        <v>137</v>
      </c>
      <c r="I440" s="113" t="s">
        <v>711</v>
      </c>
      <c r="J440" s="113" t="str">
        <f>VLOOKUP(I440,Presupuesto!$B$11:$C$566,2,0)</f>
        <v>SERVICIOS DE CAPACITACION.</v>
      </c>
      <c r="K440" s="313" t="s">
        <v>1385</v>
      </c>
      <c r="L440" s="113" t="s">
        <v>408</v>
      </c>
    </row>
    <row r="441" spans="3:12" x14ac:dyDescent="0.25">
      <c r="C441" s="96" t="s">
        <v>2696</v>
      </c>
      <c r="D441" s="711"/>
      <c r="E441" s="198">
        <v>25</v>
      </c>
      <c r="F441" s="97">
        <v>1465</v>
      </c>
      <c r="G441" s="94">
        <f t="shared" si="28"/>
        <v>36625</v>
      </c>
      <c r="H441" s="158" t="s">
        <v>137</v>
      </c>
      <c r="I441" s="95" t="s">
        <v>804</v>
      </c>
      <c r="J441" s="95" t="str">
        <f>VLOOKUP(I441,Presupuesto!$B$11:$C$566,2,0)</f>
        <v>ALIMENTOS B EBIDAS PARA PERSONAS</v>
      </c>
      <c r="K441" s="95" t="s">
        <v>1385</v>
      </c>
      <c r="L441" s="95" t="s">
        <v>408</v>
      </c>
    </row>
    <row r="442" spans="3:12" x14ac:dyDescent="0.25">
      <c r="C442" s="96" t="s">
        <v>2697</v>
      </c>
      <c r="D442" s="711"/>
      <c r="E442" s="198">
        <v>25</v>
      </c>
      <c r="F442" s="97">
        <v>1543</v>
      </c>
      <c r="G442" s="94">
        <f t="shared" si="28"/>
        <v>38575</v>
      </c>
      <c r="H442" s="158" t="s">
        <v>137</v>
      </c>
      <c r="I442" s="95" t="s">
        <v>316</v>
      </c>
      <c r="J442" s="95" t="str">
        <f>VLOOKUP(I442,Presupuesto!$B$11:$C$566,2,0)</f>
        <v>VIATICOS NACIONALES Y OTROS GASTOS DE VIAJE PROYECTO FORTALECIMIENTO ORG. ESTUDI (26200-72)</v>
      </c>
      <c r="K442" s="95" t="s">
        <v>1385</v>
      </c>
      <c r="L442" s="95" t="s">
        <v>408</v>
      </c>
    </row>
    <row r="443" spans="3:12" x14ac:dyDescent="0.25">
      <c r="C443" s="96" t="s">
        <v>51</v>
      </c>
      <c r="D443" s="711"/>
      <c r="E443" s="198">
        <v>2</v>
      </c>
      <c r="F443" s="97">
        <v>85</v>
      </c>
      <c r="G443" s="94">
        <f t="shared" si="28"/>
        <v>170</v>
      </c>
      <c r="H443" s="158" t="s">
        <v>137</v>
      </c>
      <c r="I443" s="95" t="s">
        <v>833</v>
      </c>
      <c r="J443" s="95" t="str">
        <f>VLOOKUP(I443,Presupuesto!$B$11:$C$566,2,0)</f>
        <v>PRODUCTOS PAPEL Y CARTON</v>
      </c>
      <c r="K443" s="95" t="s">
        <v>1385</v>
      </c>
      <c r="L443" s="95" t="s">
        <v>408</v>
      </c>
    </row>
    <row r="444" spans="3:12" x14ac:dyDescent="0.25">
      <c r="C444" s="96" t="s">
        <v>131</v>
      </c>
      <c r="D444" s="711"/>
      <c r="E444" s="198">
        <v>2</v>
      </c>
      <c r="F444" s="97">
        <v>36</v>
      </c>
      <c r="G444" s="94">
        <f t="shared" si="28"/>
        <v>72</v>
      </c>
      <c r="H444" s="158" t="s">
        <v>137</v>
      </c>
      <c r="I444" s="95" t="s">
        <v>954</v>
      </c>
      <c r="J444" s="95" t="str">
        <f>VLOOKUP(I444,Presupuesto!$B$11:$C$566,2,0)</f>
        <v>UTILES DE ESCRITORIO, OFICINA Y ENSE¥ANZA</v>
      </c>
      <c r="K444" s="95" t="s">
        <v>1385</v>
      </c>
      <c r="L444" s="95" t="s">
        <v>408</v>
      </c>
    </row>
    <row r="445" spans="3:12" x14ac:dyDescent="0.25">
      <c r="C445" s="96" t="s">
        <v>2335</v>
      </c>
      <c r="D445" s="711"/>
      <c r="E445" s="198">
        <v>10</v>
      </c>
      <c r="F445" s="97">
        <v>20</v>
      </c>
      <c r="G445" s="94">
        <f t="shared" si="28"/>
        <v>200</v>
      </c>
      <c r="H445" s="158" t="s">
        <v>137</v>
      </c>
      <c r="I445" s="95" t="s">
        <v>954</v>
      </c>
      <c r="J445" s="95" t="str">
        <f>VLOOKUP(I445,Presupuesto!$B$11:$C$566,2,0)</f>
        <v>UTILES DE ESCRITORIO, OFICINA Y ENSE¥ANZA</v>
      </c>
      <c r="K445" s="95" t="s">
        <v>1385</v>
      </c>
      <c r="L445" s="95" t="s">
        <v>408</v>
      </c>
    </row>
    <row r="446" spans="3:12" x14ac:dyDescent="0.25">
      <c r="C446" s="106" t="s">
        <v>52</v>
      </c>
      <c r="D446" s="711"/>
      <c r="E446" s="214">
        <v>25</v>
      </c>
      <c r="F446" s="116">
        <v>25</v>
      </c>
      <c r="G446" s="94">
        <f t="shared" si="28"/>
        <v>625</v>
      </c>
      <c r="H446" s="158" t="s">
        <v>137</v>
      </c>
      <c r="I446" s="95" t="s">
        <v>954</v>
      </c>
      <c r="J446" s="95" t="str">
        <f>VLOOKUP(I446,Presupuesto!$B$11:$C$566,2,0)</f>
        <v>UTILES DE ESCRITORIO, OFICINA Y ENSE¥ANZA</v>
      </c>
      <c r="K446" s="95" t="s">
        <v>1385</v>
      </c>
      <c r="L446" s="95" t="s">
        <v>408</v>
      </c>
    </row>
    <row r="447" spans="3:12" ht="15.75" thickBot="1" x14ac:dyDescent="0.3">
      <c r="C447" s="218" t="s">
        <v>441</v>
      </c>
      <c r="D447" s="219">
        <v>16</v>
      </c>
      <c r="E447" s="314">
        <v>0</v>
      </c>
      <c r="F447" s="101">
        <f>HLOOKUP(C447,$AH$2:$BU$3,2,0)</f>
        <v>1150</v>
      </c>
      <c r="G447" s="102">
        <f>D447*E447*F447</f>
        <v>0</v>
      </c>
      <c r="H447" s="315" t="s">
        <v>137</v>
      </c>
      <c r="I447" s="316" t="s">
        <v>310</v>
      </c>
      <c r="J447" s="103" t="str">
        <f>VLOOKUP(I447,Presupuesto!$B$11:$C$566,2,0)</f>
        <v>VIATICOS (26200-00)</v>
      </c>
      <c r="K447" s="95" t="s">
        <v>1385</v>
      </c>
      <c r="L447" s="95" t="s">
        <v>408</v>
      </c>
    </row>
  </sheetData>
  <mergeCells count="25">
    <mergeCell ref="D422:D430"/>
    <mergeCell ref="D440:D446"/>
    <mergeCell ref="D90:D98"/>
    <mergeCell ref="D17:D19"/>
    <mergeCell ref="D33:D41"/>
    <mergeCell ref="D54:D62"/>
    <mergeCell ref="D72:D80"/>
    <mergeCell ref="D150:D158"/>
    <mergeCell ref="D168:D176"/>
    <mergeCell ref="D186:D194"/>
    <mergeCell ref="D204:D212"/>
    <mergeCell ref="D108:D116"/>
    <mergeCell ref="D126:D129"/>
    <mergeCell ref="D138:D141"/>
    <mergeCell ref="D222:D230"/>
    <mergeCell ref="D240:D248"/>
    <mergeCell ref="D258:D266"/>
    <mergeCell ref="D276:D284"/>
    <mergeCell ref="D294:D302"/>
    <mergeCell ref="D404:D412"/>
    <mergeCell ref="D312:D321"/>
    <mergeCell ref="D331:D339"/>
    <mergeCell ref="D349:D358"/>
    <mergeCell ref="D368:D376"/>
    <mergeCell ref="D386:D394"/>
  </mergeCells>
  <dataValidations count="5">
    <dataValidation type="list" allowBlank="1" showInputMessage="1" showErrorMessage="1" sqref="C42 C63 C81 C99 C117 C159 C177 C195 C213 C231 C249 C267 C285 C303 C322 C340 C359 C377 C395 C413 C431 C447">
      <formula1>$AH$2:$BU$2</formula1>
    </dataValidation>
    <dataValidation type="list" allowBlank="1" showInputMessage="1" showErrorMessage="1" errorTitle="¡Ingreso Inválido!" error="Seleccione una opción de la lista" promptTitle="Mes Requerido" prompt="Seleccione el mes en el que requiere el recurso." sqref="L17:L19 L33:L42 L54:L63 L72:L81 L90:L99 L331:L340 L126:L129 L138:L141 L168:L177 L186:L195 L150:L159 L204:L213 L240:L249 L258:L267 L276:L285 L294:L303 L312:L322 L222:L231 L349:L359 L368:L377 L386:L395 L404:L413 L440:L447 L108:L117 L422:L431">
      <formula1>$U$2:$AF$2</formula1>
    </dataValidation>
    <dataValidation type="list" allowBlank="1" showInputMessage="1" showErrorMessage="1" errorTitle="¡Ingreso Inválido!" error="Seleccione una opción de la lista." promptTitle="Dimensión Estratégica" prompt="Seleccione una opción de la lista." sqref="K17:K19 K33:K42 K54:K63 K72:K81 K386:K395 K90:K99 K126:K129 K108:K117 K168:K177 K186:K195 K204:K213 K294:K303 K240:K249 K258:K267 K276:K285 K222:K231 K312:K322 K331:K340 K349:K359 K368:K377 K150:K159 K404:K413 K422:K431 K440:K447 K138:K142">
      <formula1>$A$2:$O$2</formula1>
    </dataValidation>
    <dataValidation type="list" allowBlank="1" showInputMessage="1" showErrorMessage="1" errorTitle="¡Ingreso no valido!" error="Favor ingrese un elemento de la lista." promptTitle="Tipo de Presupuesto" prompt="Seleccione una opción de la lista." sqref="H17:H19 H33:H42 H54:H63 H72:H81 H90:H99 H108:H117 H126:H129 H150:H159 H168:H177 H186:H195 H204:H213 H222:H231 H240:H249 H258:H267 H440:H447 H294:H303 H312:H322 H331:H340 H349:H359 H368:H377 H386:H395 H404:H413 H422:H431 H276:H285 H138:H141">
      <formula1>$S$2:$T$2</formula1>
    </dataValidation>
    <dataValidation type="list" allowBlank="1" showInputMessage="1" showErrorMessage="1" errorTitle="¡Ingreso Inválido!" error="Verifique el valor ingresado._x000a_" sqref="I17:I19 I33:I42 I54:I63 I72:I81 I90:I99 I108:I117 I222:I231 I150:I159 I204:I213 I186:I195 I138:I141 I440:I447 I240:I249 I258:I267 I276:I285 I294:I303 I331:I340 I312:I322 I126:I129 I368:I377 I386:I395 I404:I413 I422:I431 I349:I359 I168:I177">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40" zoomScale="84" zoomScaleNormal="84" workbookViewId="0">
      <selection activeCell="C14" sqref="C14"/>
    </sheetView>
  </sheetViews>
  <sheetFormatPr baseColWidth="10" defaultColWidth="11.5703125" defaultRowHeight="15" x14ac:dyDescent="0.25"/>
  <cols>
    <col min="1" max="1" width="1.85546875" style="82" customWidth="1"/>
    <col min="2" max="2" width="7.85546875" style="82" customWidth="1"/>
    <col min="3" max="3" width="41.7109375" style="82" customWidth="1"/>
    <col min="4" max="4" width="29.28515625" style="73" customWidth="1"/>
    <col min="5" max="5" width="10.140625" style="82" customWidth="1"/>
    <col min="6" max="7" width="13.85546875" style="82" customWidth="1"/>
    <col min="8" max="8" width="13.85546875" style="73" customWidth="1"/>
    <col min="9" max="9" width="12.7109375" style="82" bestFit="1" customWidth="1"/>
    <col min="10" max="10" width="37.140625" style="82" bestFit="1" customWidth="1"/>
    <col min="11" max="11" width="19.5703125" style="82" bestFit="1" customWidth="1"/>
    <col min="12" max="12" width="11.5703125" style="82"/>
    <col min="13" max="13" width="14.7109375" style="82" bestFit="1" customWidth="1"/>
    <col min="14" max="77" width="11.5703125" style="82"/>
    <col min="78" max="78" width="16.7109375" style="82" bestFit="1" customWidth="1"/>
    <col min="79" max="16384" width="11.5703125" style="82"/>
  </cols>
  <sheetData>
    <row r="1" spans="1:555" ht="25.9" hidden="1" x14ac:dyDescent="0.3">
      <c r="A1" s="185" t="s">
        <v>260</v>
      </c>
      <c r="B1" s="188" t="s">
        <v>261</v>
      </c>
      <c r="C1" s="179" t="s">
        <v>262</v>
      </c>
      <c r="D1" s="179" t="s">
        <v>508</v>
      </c>
      <c r="E1" s="179" t="s">
        <v>510</v>
      </c>
      <c r="F1" s="179" t="s">
        <v>512</v>
      </c>
      <c r="G1" s="179" t="s">
        <v>514</v>
      </c>
      <c r="H1" s="179" t="s">
        <v>516</v>
      </c>
      <c r="I1" s="179" t="s">
        <v>518</v>
      </c>
      <c r="J1" s="179" t="s">
        <v>263</v>
      </c>
      <c r="K1" s="179" t="s">
        <v>521</v>
      </c>
      <c r="L1" s="179" t="s">
        <v>264</v>
      </c>
      <c r="M1" s="179" t="s">
        <v>523</v>
      </c>
      <c r="N1" s="179" t="s">
        <v>525</v>
      </c>
      <c r="O1" s="179" t="s">
        <v>527</v>
      </c>
      <c r="P1" s="179" t="s">
        <v>265</v>
      </c>
      <c r="Q1" s="179" t="s">
        <v>528</v>
      </c>
      <c r="R1" s="179" t="s">
        <v>531</v>
      </c>
      <c r="S1" s="179" t="s">
        <v>266</v>
      </c>
      <c r="T1" s="179" t="s">
        <v>533</v>
      </c>
      <c r="U1" s="179" t="s">
        <v>267</v>
      </c>
      <c r="V1" s="179" t="s">
        <v>534</v>
      </c>
      <c r="W1" s="179" t="s">
        <v>535</v>
      </c>
      <c r="X1" s="179" t="s">
        <v>539</v>
      </c>
      <c r="Y1" s="179" t="s">
        <v>283</v>
      </c>
      <c r="Z1" s="179" t="s">
        <v>540</v>
      </c>
      <c r="AA1" s="179" t="s">
        <v>542</v>
      </c>
      <c r="AB1" s="179" t="s">
        <v>544</v>
      </c>
      <c r="AC1" s="179" t="s">
        <v>284</v>
      </c>
      <c r="AD1" s="179" t="s">
        <v>546</v>
      </c>
      <c r="AE1" s="179" t="s">
        <v>548</v>
      </c>
      <c r="AF1" s="179" t="s">
        <v>550</v>
      </c>
      <c r="AG1" s="179" t="s">
        <v>552</v>
      </c>
      <c r="AH1" s="179" t="s">
        <v>259</v>
      </c>
      <c r="AI1" s="179" t="s">
        <v>554</v>
      </c>
      <c r="AJ1" s="188" t="s">
        <v>268</v>
      </c>
      <c r="AK1" s="179" t="s">
        <v>556</v>
      </c>
      <c r="AL1" s="179" t="s">
        <v>269</v>
      </c>
      <c r="AM1" s="179" t="s">
        <v>558</v>
      </c>
      <c r="AN1" s="179" t="s">
        <v>560</v>
      </c>
      <c r="AO1" s="179" t="s">
        <v>270</v>
      </c>
      <c r="AP1" s="179" t="s">
        <v>562</v>
      </c>
      <c r="AQ1" s="179" t="s">
        <v>564</v>
      </c>
      <c r="AR1" s="179" t="s">
        <v>271</v>
      </c>
      <c r="AS1" s="179" t="s">
        <v>565</v>
      </c>
      <c r="AT1" s="179" t="s">
        <v>567</v>
      </c>
      <c r="AU1" s="179" t="s">
        <v>568</v>
      </c>
      <c r="AV1" s="179" t="s">
        <v>569</v>
      </c>
      <c r="AW1" s="179" t="s">
        <v>571</v>
      </c>
      <c r="AX1" s="179" t="s">
        <v>573</v>
      </c>
      <c r="AY1" s="179" t="s">
        <v>574</v>
      </c>
      <c r="AZ1" s="179" t="s">
        <v>272</v>
      </c>
      <c r="BA1" s="179" t="s">
        <v>576</v>
      </c>
      <c r="BB1" s="179" t="s">
        <v>578</v>
      </c>
      <c r="BC1" s="179" t="s">
        <v>580</v>
      </c>
      <c r="BD1" s="179" t="s">
        <v>582</v>
      </c>
      <c r="BE1" s="179" t="s">
        <v>584</v>
      </c>
      <c r="BF1" s="179" t="s">
        <v>586</v>
      </c>
      <c r="BG1" s="179" t="s">
        <v>588</v>
      </c>
      <c r="BH1" s="179" t="s">
        <v>590</v>
      </c>
      <c r="BI1" s="179" t="s">
        <v>285</v>
      </c>
      <c r="BJ1" s="179" t="s">
        <v>592</v>
      </c>
      <c r="BK1" s="179" t="s">
        <v>594</v>
      </c>
      <c r="BL1" s="179" t="s">
        <v>596</v>
      </c>
      <c r="BM1" s="179" t="s">
        <v>598</v>
      </c>
      <c r="BN1" s="179" t="s">
        <v>600</v>
      </c>
      <c r="BO1" s="179" t="s">
        <v>602</v>
      </c>
      <c r="BP1" s="179" t="s">
        <v>604</v>
      </c>
      <c r="BQ1" s="179" t="s">
        <v>606</v>
      </c>
      <c r="BR1" s="179" t="s">
        <v>608</v>
      </c>
      <c r="BS1" s="179" t="s">
        <v>610</v>
      </c>
      <c r="BT1" s="188" t="s">
        <v>273</v>
      </c>
      <c r="BU1" s="179" t="s">
        <v>274</v>
      </c>
      <c r="BV1" s="179" t="s">
        <v>612</v>
      </c>
      <c r="BW1" s="179" t="s">
        <v>275</v>
      </c>
      <c r="BX1" s="179" t="s">
        <v>614</v>
      </c>
      <c r="BY1" s="179" t="s">
        <v>616</v>
      </c>
      <c r="BZ1" s="188" t="s">
        <v>276</v>
      </c>
      <c r="CA1" s="179" t="s">
        <v>277</v>
      </c>
      <c r="CB1" s="179" t="s">
        <v>618</v>
      </c>
      <c r="CC1" s="179" t="s">
        <v>278</v>
      </c>
      <c r="CD1" s="179" t="s">
        <v>620</v>
      </c>
      <c r="CE1" s="179" t="s">
        <v>622</v>
      </c>
      <c r="CF1" s="179" t="s">
        <v>624</v>
      </c>
      <c r="CG1" s="188" t="s">
        <v>279</v>
      </c>
      <c r="CH1" s="179" t="s">
        <v>630</v>
      </c>
      <c r="CI1" s="179" t="s">
        <v>632</v>
      </c>
      <c r="CJ1" s="179" t="s">
        <v>280</v>
      </c>
      <c r="CK1" s="179" t="s">
        <v>626</v>
      </c>
      <c r="CL1" s="179" t="s">
        <v>628</v>
      </c>
      <c r="CM1" s="179" t="s">
        <v>281</v>
      </c>
      <c r="CN1" s="179" t="s">
        <v>634</v>
      </c>
      <c r="CO1" s="179" t="s">
        <v>282</v>
      </c>
      <c r="CP1" s="179" t="s">
        <v>635</v>
      </c>
      <c r="CQ1" s="176" t="s">
        <v>286</v>
      </c>
      <c r="CR1" s="188" t="s">
        <v>287</v>
      </c>
      <c r="CS1" s="179" t="s">
        <v>636</v>
      </c>
      <c r="CT1" s="179" t="s">
        <v>637</v>
      </c>
      <c r="CU1" s="179" t="s">
        <v>639</v>
      </c>
      <c r="CV1" s="179" t="s">
        <v>288</v>
      </c>
      <c r="CW1" s="179" t="s">
        <v>641</v>
      </c>
      <c r="CX1" s="179" t="s">
        <v>643</v>
      </c>
      <c r="CY1" s="179" t="s">
        <v>645</v>
      </c>
      <c r="CZ1" s="179" t="s">
        <v>647</v>
      </c>
      <c r="DA1" s="179" t="s">
        <v>649</v>
      </c>
      <c r="DB1" s="179" t="s">
        <v>651</v>
      </c>
      <c r="DC1" s="188" t="s">
        <v>289</v>
      </c>
      <c r="DD1" s="179" t="s">
        <v>290</v>
      </c>
      <c r="DE1" s="179" t="s">
        <v>653</v>
      </c>
      <c r="DF1" s="179" t="s">
        <v>291</v>
      </c>
      <c r="DG1" s="179" t="s">
        <v>655</v>
      </c>
      <c r="DH1" s="179" t="s">
        <v>657</v>
      </c>
      <c r="DI1" s="179" t="s">
        <v>659</v>
      </c>
      <c r="DJ1" s="179" t="s">
        <v>661</v>
      </c>
      <c r="DK1" s="179" t="s">
        <v>663</v>
      </c>
      <c r="DL1" s="179" t="s">
        <v>665</v>
      </c>
      <c r="DM1" s="179" t="s">
        <v>667</v>
      </c>
      <c r="DN1" s="179" t="s">
        <v>292</v>
      </c>
      <c r="DO1" s="179" t="s">
        <v>669</v>
      </c>
      <c r="DP1" s="179" t="s">
        <v>671</v>
      </c>
      <c r="DQ1" s="179" t="s">
        <v>673</v>
      </c>
      <c r="DR1" s="188" t="s">
        <v>293</v>
      </c>
      <c r="DS1" s="179" t="s">
        <v>675</v>
      </c>
      <c r="DT1" s="179" t="s">
        <v>294</v>
      </c>
      <c r="DU1" s="179" t="s">
        <v>677</v>
      </c>
      <c r="DV1" s="179" t="s">
        <v>295</v>
      </c>
      <c r="DW1" s="179" t="s">
        <v>679</v>
      </c>
      <c r="DX1" s="179" t="s">
        <v>681</v>
      </c>
      <c r="DY1" s="179" t="s">
        <v>683</v>
      </c>
      <c r="DZ1" s="179" t="s">
        <v>685</v>
      </c>
      <c r="EA1" s="179" t="s">
        <v>687</v>
      </c>
      <c r="EB1" s="179" t="s">
        <v>689</v>
      </c>
      <c r="EC1" s="179" t="s">
        <v>691</v>
      </c>
      <c r="ED1" s="179" t="s">
        <v>693</v>
      </c>
      <c r="EE1" s="179" t="s">
        <v>695</v>
      </c>
      <c r="EF1" s="179" t="s">
        <v>697</v>
      </c>
      <c r="EG1" s="179" t="s">
        <v>699</v>
      </c>
      <c r="EH1" s="188" t="s">
        <v>296</v>
      </c>
      <c r="EI1" s="179" t="s">
        <v>701</v>
      </c>
      <c r="EJ1" s="179" t="s">
        <v>297</v>
      </c>
      <c r="EK1" s="179" t="s">
        <v>703</v>
      </c>
      <c r="EL1" s="179" t="s">
        <v>705</v>
      </c>
      <c r="EM1" s="179" t="s">
        <v>298</v>
      </c>
      <c r="EN1" s="179" t="s">
        <v>707</v>
      </c>
      <c r="EO1" s="179" t="s">
        <v>709</v>
      </c>
      <c r="EP1" s="179" t="s">
        <v>299</v>
      </c>
      <c r="EQ1" s="179" t="s">
        <v>711</v>
      </c>
      <c r="ER1" s="179" t="s">
        <v>713</v>
      </c>
      <c r="ES1" s="179" t="s">
        <v>715</v>
      </c>
      <c r="ET1" s="179" t="s">
        <v>300</v>
      </c>
      <c r="EU1" s="179" t="s">
        <v>717</v>
      </c>
      <c r="EV1" s="179" t="s">
        <v>719</v>
      </c>
      <c r="EW1" s="188" t="s">
        <v>301</v>
      </c>
      <c r="EX1" s="179" t="s">
        <v>302</v>
      </c>
      <c r="EY1" s="179" t="s">
        <v>721</v>
      </c>
      <c r="EZ1" s="179" t="s">
        <v>723</v>
      </c>
      <c r="FA1" s="179" t="s">
        <v>725</v>
      </c>
      <c r="FB1" s="179" t="s">
        <v>727</v>
      </c>
      <c r="FC1" s="179" t="s">
        <v>303</v>
      </c>
      <c r="FD1" s="179" t="s">
        <v>729</v>
      </c>
      <c r="FE1" s="179" t="s">
        <v>731</v>
      </c>
      <c r="FF1" s="179" t="s">
        <v>733</v>
      </c>
      <c r="FG1" s="179" t="s">
        <v>735</v>
      </c>
      <c r="FH1" s="179" t="s">
        <v>737</v>
      </c>
      <c r="FI1" s="179" t="s">
        <v>304</v>
      </c>
      <c r="FJ1" s="179" t="s">
        <v>740</v>
      </c>
      <c r="FK1" s="179" t="s">
        <v>305</v>
      </c>
      <c r="FL1" s="179" t="s">
        <v>743</v>
      </c>
      <c r="FM1" s="179" t="s">
        <v>744</v>
      </c>
      <c r="FN1" s="179" t="s">
        <v>746</v>
      </c>
      <c r="FO1" s="179" t="s">
        <v>306</v>
      </c>
      <c r="FP1" s="179" t="s">
        <v>749</v>
      </c>
      <c r="FQ1" s="179" t="s">
        <v>750</v>
      </c>
      <c r="FR1" s="179" t="s">
        <v>752</v>
      </c>
      <c r="FS1" s="179" t="s">
        <v>307</v>
      </c>
      <c r="FT1" s="179" t="s">
        <v>755</v>
      </c>
      <c r="FU1" s="179" t="s">
        <v>757</v>
      </c>
      <c r="FV1" s="179" t="s">
        <v>759</v>
      </c>
      <c r="FW1" s="188" t="s">
        <v>308</v>
      </c>
      <c r="FX1" s="188" t="s">
        <v>309</v>
      </c>
      <c r="FY1" s="179" t="s">
        <v>315</v>
      </c>
      <c r="FZ1" s="179" t="s">
        <v>761</v>
      </c>
      <c r="GA1" s="179" t="s">
        <v>763</v>
      </c>
      <c r="GB1" s="179" t="s">
        <v>765</v>
      </c>
      <c r="GC1" s="179" t="s">
        <v>767</v>
      </c>
      <c r="GD1" s="179" t="s">
        <v>769</v>
      </c>
      <c r="GE1" s="179" t="s">
        <v>771</v>
      </c>
      <c r="GF1" s="188" t="s">
        <v>310</v>
      </c>
      <c r="GG1" s="179" t="s">
        <v>316</v>
      </c>
      <c r="GH1" s="179" t="s">
        <v>773</v>
      </c>
      <c r="GI1" s="179" t="s">
        <v>775</v>
      </c>
      <c r="GJ1" s="179" t="s">
        <v>776</v>
      </c>
      <c r="GK1" s="179" t="s">
        <v>317</v>
      </c>
      <c r="GL1" s="179" t="s">
        <v>779</v>
      </c>
      <c r="GM1" s="179" t="s">
        <v>780</v>
      </c>
      <c r="GN1" s="188" t="s">
        <v>311</v>
      </c>
      <c r="GO1" s="179" t="s">
        <v>312</v>
      </c>
      <c r="GP1" s="179" t="s">
        <v>782</v>
      </c>
      <c r="GQ1" s="179" t="s">
        <v>784</v>
      </c>
      <c r="GR1" s="179" t="s">
        <v>786</v>
      </c>
      <c r="GS1" s="179" t="s">
        <v>788</v>
      </c>
      <c r="GT1" s="179" t="s">
        <v>790</v>
      </c>
      <c r="GU1" s="188" t="s">
        <v>313</v>
      </c>
      <c r="GV1" s="179" t="s">
        <v>314</v>
      </c>
      <c r="GW1" s="179" t="s">
        <v>792</v>
      </c>
      <c r="GX1" s="179" t="s">
        <v>794</v>
      </c>
      <c r="GY1" s="179" t="s">
        <v>796</v>
      </c>
      <c r="GZ1" s="179" t="s">
        <v>798</v>
      </c>
      <c r="HA1" s="179" t="s">
        <v>800</v>
      </c>
      <c r="HB1" s="179" t="s">
        <v>802</v>
      </c>
      <c r="HC1" s="176" t="s">
        <v>318</v>
      </c>
      <c r="HD1" s="188" t="s">
        <v>319</v>
      </c>
      <c r="HE1" s="179" t="s">
        <v>320</v>
      </c>
      <c r="HF1" s="179" t="s">
        <v>804</v>
      </c>
      <c r="HG1" s="179" t="s">
        <v>806</v>
      </c>
      <c r="HH1" s="179" t="s">
        <v>808</v>
      </c>
      <c r="HI1" s="179" t="s">
        <v>810</v>
      </c>
      <c r="HJ1" s="179" t="s">
        <v>321</v>
      </c>
      <c r="HK1" s="179" t="s">
        <v>813</v>
      </c>
      <c r="HL1" s="179" t="s">
        <v>338</v>
      </c>
      <c r="HM1" s="179" t="s">
        <v>851</v>
      </c>
      <c r="HN1" s="179" t="s">
        <v>853</v>
      </c>
      <c r="HO1" s="179" t="s">
        <v>855</v>
      </c>
      <c r="HP1" s="188" t="s">
        <v>322</v>
      </c>
      <c r="HQ1" s="179" t="s">
        <v>815</v>
      </c>
      <c r="HR1" s="179" t="s">
        <v>817</v>
      </c>
      <c r="HS1" s="179" t="s">
        <v>323</v>
      </c>
      <c r="HT1" s="179" t="s">
        <v>820</v>
      </c>
      <c r="HU1" s="179" t="s">
        <v>822</v>
      </c>
      <c r="HV1" s="179" t="s">
        <v>823</v>
      </c>
      <c r="HW1" s="179" t="s">
        <v>825</v>
      </c>
      <c r="HX1" s="188" t="s">
        <v>324</v>
      </c>
      <c r="HY1" s="179" t="s">
        <v>827</v>
      </c>
      <c r="HZ1" s="179" t="s">
        <v>829</v>
      </c>
      <c r="IA1" s="179" t="s">
        <v>831</v>
      </c>
      <c r="IB1" s="179" t="s">
        <v>325</v>
      </c>
      <c r="IC1" s="179" t="s">
        <v>833</v>
      </c>
      <c r="ID1" s="179" t="s">
        <v>835</v>
      </c>
      <c r="IE1" s="179" t="s">
        <v>326</v>
      </c>
      <c r="IF1" s="179" t="s">
        <v>837</v>
      </c>
      <c r="IG1" s="179" t="s">
        <v>839</v>
      </c>
      <c r="IH1" s="179" t="s">
        <v>327</v>
      </c>
      <c r="II1" s="179" t="s">
        <v>841</v>
      </c>
      <c r="IJ1" s="179" t="s">
        <v>843</v>
      </c>
      <c r="IK1" s="179" t="s">
        <v>845</v>
      </c>
      <c r="IL1" s="179" t="s">
        <v>847</v>
      </c>
      <c r="IM1" s="179" t="s">
        <v>328</v>
      </c>
      <c r="IN1" s="179" t="s">
        <v>849</v>
      </c>
      <c r="IO1" s="188" t="s">
        <v>329</v>
      </c>
      <c r="IP1" s="179" t="s">
        <v>857</v>
      </c>
      <c r="IQ1" s="179" t="s">
        <v>859</v>
      </c>
      <c r="IR1" s="179" t="s">
        <v>330</v>
      </c>
      <c r="IS1" s="179" t="s">
        <v>861</v>
      </c>
      <c r="IT1" s="179" t="s">
        <v>863</v>
      </c>
      <c r="IU1" s="179" t="s">
        <v>865</v>
      </c>
      <c r="IV1" s="188" t="s">
        <v>331</v>
      </c>
      <c r="IW1" s="179" t="s">
        <v>867</v>
      </c>
      <c r="IX1" s="179" t="s">
        <v>332</v>
      </c>
      <c r="IY1" s="179" t="s">
        <v>870</v>
      </c>
      <c r="IZ1" s="179" t="s">
        <v>872</v>
      </c>
      <c r="JA1" s="179" t="s">
        <v>874</v>
      </c>
      <c r="JB1" s="179" t="s">
        <v>876</v>
      </c>
      <c r="JC1" s="179" t="s">
        <v>878</v>
      </c>
      <c r="JD1" s="179" t="s">
        <v>880</v>
      </c>
      <c r="JE1" s="179" t="s">
        <v>333</v>
      </c>
      <c r="JF1" s="179" t="s">
        <v>883</v>
      </c>
      <c r="JG1" s="179" t="s">
        <v>885</v>
      </c>
      <c r="JH1" s="179" t="s">
        <v>887</v>
      </c>
      <c r="JI1" s="179" t="s">
        <v>889</v>
      </c>
      <c r="JJ1" s="179" t="s">
        <v>891</v>
      </c>
      <c r="JK1" s="179" t="s">
        <v>893</v>
      </c>
      <c r="JL1" s="179" t="s">
        <v>895</v>
      </c>
      <c r="JM1" s="179" t="s">
        <v>897</v>
      </c>
      <c r="JN1" s="179" t="s">
        <v>334</v>
      </c>
      <c r="JO1" s="179" t="s">
        <v>900</v>
      </c>
      <c r="JP1" s="179" t="s">
        <v>902</v>
      </c>
      <c r="JQ1" s="179" t="s">
        <v>904</v>
      </c>
      <c r="JR1" s="179" t="s">
        <v>906</v>
      </c>
      <c r="JS1" s="179" t="s">
        <v>907</v>
      </c>
      <c r="JT1" s="179" t="s">
        <v>909</v>
      </c>
      <c r="JU1" s="179" t="s">
        <v>911</v>
      </c>
      <c r="JV1" s="179" t="s">
        <v>913</v>
      </c>
      <c r="JW1" s="179" t="s">
        <v>915</v>
      </c>
      <c r="JX1" s="179" t="s">
        <v>917</v>
      </c>
      <c r="JY1" s="179" t="s">
        <v>919</v>
      </c>
      <c r="JZ1" s="179" t="s">
        <v>921</v>
      </c>
      <c r="KA1" s="179" t="s">
        <v>923</v>
      </c>
      <c r="KB1" s="179" t="s">
        <v>925</v>
      </c>
      <c r="KC1" s="179" t="s">
        <v>927</v>
      </c>
      <c r="KD1" s="179" t="s">
        <v>929</v>
      </c>
      <c r="KE1" s="179" t="s">
        <v>931</v>
      </c>
      <c r="KF1" s="179" t="s">
        <v>933</v>
      </c>
      <c r="KG1" s="179" t="s">
        <v>935</v>
      </c>
      <c r="KH1" s="179" t="s">
        <v>937</v>
      </c>
      <c r="KI1" s="179" t="s">
        <v>939</v>
      </c>
      <c r="KJ1" s="179" t="s">
        <v>941</v>
      </c>
      <c r="KK1" s="179" t="s">
        <v>943</v>
      </c>
      <c r="KL1" s="179" t="s">
        <v>945</v>
      </c>
      <c r="KM1" s="179" t="s">
        <v>947</v>
      </c>
      <c r="KN1" s="179" t="s">
        <v>949</v>
      </c>
      <c r="KO1" s="188" t="s">
        <v>335</v>
      </c>
      <c r="KP1" s="179" t="s">
        <v>951</v>
      </c>
      <c r="KQ1" s="179" t="s">
        <v>336</v>
      </c>
      <c r="KR1" s="179" t="s">
        <v>954</v>
      </c>
      <c r="KS1" s="179" t="s">
        <v>956</v>
      </c>
      <c r="KT1" s="179" t="s">
        <v>958</v>
      </c>
      <c r="KU1" s="179" t="s">
        <v>960</v>
      </c>
      <c r="KV1" s="179" t="s">
        <v>337</v>
      </c>
      <c r="KW1" s="179" t="s">
        <v>963</v>
      </c>
      <c r="KX1" s="179" t="s">
        <v>965</v>
      </c>
      <c r="KY1" s="179" t="s">
        <v>967</v>
      </c>
      <c r="KZ1" s="179" t="s">
        <v>969</v>
      </c>
      <c r="LA1" s="179" t="s">
        <v>971</v>
      </c>
      <c r="LB1" s="179" t="s">
        <v>973</v>
      </c>
      <c r="LC1" s="179" t="s">
        <v>975</v>
      </c>
      <c r="LD1" s="176" t="s">
        <v>339</v>
      </c>
      <c r="LE1" s="188" t="s">
        <v>340</v>
      </c>
      <c r="LF1" s="179" t="s">
        <v>341</v>
      </c>
      <c r="LG1" s="179" t="s">
        <v>355</v>
      </c>
      <c r="LH1" s="179" t="s">
        <v>977</v>
      </c>
      <c r="LI1" s="179" t="s">
        <v>979</v>
      </c>
      <c r="LJ1" s="179" t="s">
        <v>981</v>
      </c>
      <c r="LK1" s="179" t="s">
        <v>983</v>
      </c>
      <c r="LL1" s="179" t="s">
        <v>356</v>
      </c>
      <c r="LM1" s="179" t="s">
        <v>985</v>
      </c>
      <c r="LN1" s="179" t="s">
        <v>357</v>
      </c>
      <c r="LO1" s="179" t="s">
        <v>987</v>
      </c>
      <c r="LP1" s="179" t="s">
        <v>342</v>
      </c>
      <c r="LQ1" s="179" t="s">
        <v>989</v>
      </c>
      <c r="LR1" s="179" t="s">
        <v>358</v>
      </c>
      <c r="LS1" s="179" t="s">
        <v>991</v>
      </c>
      <c r="LT1" s="179" t="s">
        <v>993</v>
      </c>
      <c r="LU1" s="179" t="s">
        <v>359</v>
      </c>
      <c r="LV1" s="188" t="s">
        <v>343</v>
      </c>
      <c r="LW1" s="179" t="s">
        <v>344</v>
      </c>
      <c r="LX1" s="179" t="s">
        <v>995</v>
      </c>
      <c r="LY1" s="179" t="s">
        <v>997</v>
      </c>
      <c r="LZ1" s="179" t="s">
        <v>998</v>
      </c>
      <c r="MA1" s="179" t="s">
        <v>1000</v>
      </c>
      <c r="MB1" s="179" t="s">
        <v>1001</v>
      </c>
      <c r="MC1" s="179" t="s">
        <v>1003</v>
      </c>
      <c r="MD1" s="179" t="s">
        <v>1005</v>
      </c>
      <c r="ME1" s="179" t="s">
        <v>1007</v>
      </c>
      <c r="MF1" s="179" t="s">
        <v>1009</v>
      </c>
      <c r="MG1" s="179" t="s">
        <v>345</v>
      </c>
      <c r="MH1" s="179" t="s">
        <v>1012</v>
      </c>
      <c r="MI1" s="179" t="s">
        <v>1013</v>
      </c>
      <c r="MJ1" s="179" t="s">
        <v>1015</v>
      </c>
      <c r="MK1" s="179" t="s">
        <v>346</v>
      </c>
      <c r="ML1" s="179" t="s">
        <v>1018</v>
      </c>
      <c r="MM1" s="179" t="s">
        <v>1019</v>
      </c>
      <c r="MN1" s="179" t="s">
        <v>1021</v>
      </c>
      <c r="MO1" s="179" t="s">
        <v>1023</v>
      </c>
      <c r="MP1" s="179" t="s">
        <v>347</v>
      </c>
      <c r="MQ1" s="179" t="s">
        <v>1026</v>
      </c>
      <c r="MR1" s="179" t="s">
        <v>1028</v>
      </c>
      <c r="MS1" s="179" t="s">
        <v>1030</v>
      </c>
      <c r="MT1" s="179" t="s">
        <v>1032</v>
      </c>
      <c r="MU1" s="179" t="s">
        <v>348</v>
      </c>
      <c r="MV1" s="179" t="s">
        <v>1035</v>
      </c>
      <c r="MW1" s="179" t="s">
        <v>1037</v>
      </c>
      <c r="MX1" s="179" t="s">
        <v>1039</v>
      </c>
      <c r="MY1" s="179" t="s">
        <v>1041</v>
      </c>
      <c r="MZ1" s="179" t="s">
        <v>1043</v>
      </c>
      <c r="NA1" s="179" t="s">
        <v>1045</v>
      </c>
      <c r="NB1" s="179" t="s">
        <v>1047</v>
      </c>
      <c r="NC1" s="179" t="s">
        <v>1049</v>
      </c>
      <c r="ND1" s="179" t="s">
        <v>1051</v>
      </c>
      <c r="NE1" s="179" t="s">
        <v>1053</v>
      </c>
      <c r="NF1" s="179" t="s">
        <v>1055</v>
      </c>
      <c r="NG1" s="179" t="s">
        <v>1056</v>
      </c>
      <c r="NH1" s="188" t="s">
        <v>349</v>
      </c>
      <c r="NI1" s="179" t="s">
        <v>350</v>
      </c>
      <c r="NJ1" s="179" t="s">
        <v>1058</v>
      </c>
      <c r="NK1" s="179" t="s">
        <v>1060</v>
      </c>
      <c r="NL1" s="179" t="s">
        <v>1062</v>
      </c>
      <c r="NM1" s="179" t="s">
        <v>1064</v>
      </c>
      <c r="NN1" s="188" t="s">
        <v>351</v>
      </c>
      <c r="NO1" s="179" t="s">
        <v>352</v>
      </c>
      <c r="NP1" s="179" t="s">
        <v>1065</v>
      </c>
      <c r="NQ1" s="179" t="s">
        <v>353</v>
      </c>
      <c r="NR1" s="179" t="s">
        <v>1067</v>
      </c>
      <c r="NS1" s="179" t="s">
        <v>1069</v>
      </c>
      <c r="NT1" s="179" t="s">
        <v>354</v>
      </c>
      <c r="NU1" s="179" t="s">
        <v>1071</v>
      </c>
      <c r="NV1" s="176" t="s">
        <v>360</v>
      </c>
      <c r="NW1" s="188" t="s">
        <v>361</v>
      </c>
      <c r="NX1" s="179" t="s">
        <v>362</v>
      </c>
      <c r="NY1" s="179" t="s">
        <v>1074</v>
      </c>
      <c r="NZ1" s="179" t="s">
        <v>1076</v>
      </c>
      <c r="OA1" s="179" t="s">
        <v>363</v>
      </c>
      <c r="OB1" s="179" t="s">
        <v>373</v>
      </c>
      <c r="OC1" s="179" t="s">
        <v>1078</v>
      </c>
      <c r="OD1" s="179" t="s">
        <v>1080</v>
      </c>
      <c r="OE1" s="179" t="s">
        <v>1082</v>
      </c>
      <c r="OF1" s="179" t="s">
        <v>1084</v>
      </c>
      <c r="OG1" s="179" t="s">
        <v>1086</v>
      </c>
      <c r="OH1" s="179" t="s">
        <v>1088</v>
      </c>
      <c r="OI1" s="179" t="s">
        <v>1090</v>
      </c>
      <c r="OJ1" s="179" t="s">
        <v>1092</v>
      </c>
      <c r="OK1" s="179" t="s">
        <v>1094</v>
      </c>
      <c r="OL1" s="179" t="s">
        <v>1096</v>
      </c>
      <c r="OM1" s="179" t="s">
        <v>1098</v>
      </c>
      <c r="ON1" s="179" t="s">
        <v>1100</v>
      </c>
      <c r="OO1" s="179" t="s">
        <v>1102</v>
      </c>
      <c r="OP1" s="179" t="s">
        <v>1104</v>
      </c>
      <c r="OQ1" s="179" t="s">
        <v>1106</v>
      </c>
      <c r="OR1" s="179" t="s">
        <v>1108</v>
      </c>
      <c r="OS1" s="179" t="s">
        <v>1110</v>
      </c>
      <c r="OT1" s="179" t="s">
        <v>1112</v>
      </c>
      <c r="OU1" s="179" t="s">
        <v>1114</v>
      </c>
      <c r="OV1" s="179" t="s">
        <v>1116</v>
      </c>
      <c r="OW1" s="179" t="s">
        <v>1118</v>
      </c>
      <c r="OX1" s="179" t="s">
        <v>1120</v>
      </c>
      <c r="OY1" s="179" t="s">
        <v>374</v>
      </c>
      <c r="OZ1" s="179" t="s">
        <v>1123</v>
      </c>
      <c r="PA1" s="179" t="s">
        <v>1125</v>
      </c>
      <c r="PB1" s="179" t="s">
        <v>1126</v>
      </c>
      <c r="PC1" s="179" t="s">
        <v>1128</v>
      </c>
      <c r="PD1" s="179" t="s">
        <v>1130</v>
      </c>
      <c r="PE1" s="179" t="s">
        <v>1132</v>
      </c>
      <c r="PF1" s="179" t="s">
        <v>1134</v>
      </c>
      <c r="PG1" s="179" t="s">
        <v>1136</v>
      </c>
      <c r="PH1" s="179" t="s">
        <v>1138</v>
      </c>
      <c r="PI1" s="179" t="s">
        <v>1140</v>
      </c>
      <c r="PJ1" s="179" t="s">
        <v>1142</v>
      </c>
      <c r="PK1" s="179" t="s">
        <v>1144</v>
      </c>
      <c r="PL1" s="179" t="s">
        <v>1146</v>
      </c>
      <c r="PM1" s="179" t="s">
        <v>1148</v>
      </c>
      <c r="PN1" s="179" t="s">
        <v>1150</v>
      </c>
      <c r="PO1" s="179" t="s">
        <v>1152</v>
      </c>
      <c r="PP1" s="179" t="s">
        <v>1154</v>
      </c>
      <c r="PQ1" s="179" t="s">
        <v>1156</v>
      </c>
      <c r="PR1" s="179" t="s">
        <v>1158</v>
      </c>
      <c r="PS1" s="179" t="s">
        <v>1160</v>
      </c>
      <c r="PT1" s="179" t="s">
        <v>1162</v>
      </c>
      <c r="PU1" s="179" t="s">
        <v>1164</v>
      </c>
      <c r="PV1" s="179" t="s">
        <v>1166</v>
      </c>
      <c r="PW1" s="179" t="s">
        <v>1168</v>
      </c>
      <c r="PX1" s="179" t="s">
        <v>1170</v>
      </c>
      <c r="PY1" s="179" t="s">
        <v>1172</v>
      </c>
      <c r="PZ1" s="179" t="s">
        <v>364</v>
      </c>
      <c r="QA1" s="179" t="s">
        <v>1174</v>
      </c>
      <c r="QB1" s="179" t="s">
        <v>1176</v>
      </c>
      <c r="QC1" s="179" t="s">
        <v>1178</v>
      </c>
      <c r="QD1" s="179" t="s">
        <v>1180</v>
      </c>
      <c r="QE1" s="179" t="s">
        <v>1182</v>
      </c>
      <c r="QF1" s="188" t="s">
        <v>365</v>
      </c>
      <c r="QG1" s="179" t="s">
        <v>366</v>
      </c>
      <c r="QH1" s="179" t="s">
        <v>1184</v>
      </c>
      <c r="QI1" s="179" t="s">
        <v>1186</v>
      </c>
      <c r="QJ1" s="179" t="s">
        <v>1188</v>
      </c>
      <c r="QK1" s="179" t="s">
        <v>1190</v>
      </c>
      <c r="QL1" s="179" t="s">
        <v>1192</v>
      </c>
      <c r="QM1" s="179" t="s">
        <v>1194</v>
      </c>
      <c r="QN1" s="188" t="s">
        <v>367</v>
      </c>
      <c r="QO1" s="179" t="s">
        <v>1196</v>
      </c>
      <c r="QP1" s="179" t="s">
        <v>368</v>
      </c>
      <c r="QQ1" s="179" t="s">
        <v>375</v>
      </c>
      <c r="QR1" s="179" t="s">
        <v>1198</v>
      </c>
      <c r="QS1" s="179" t="s">
        <v>1200</v>
      </c>
      <c r="QT1" s="179" t="s">
        <v>1202</v>
      </c>
      <c r="QU1" s="179" t="s">
        <v>1204</v>
      </c>
      <c r="QV1" s="179" t="s">
        <v>1206</v>
      </c>
      <c r="QW1" s="179" t="s">
        <v>1208</v>
      </c>
      <c r="QX1" s="179" t="s">
        <v>1210</v>
      </c>
      <c r="QY1" s="179" t="s">
        <v>1212</v>
      </c>
      <c r="QZ1" s="179" t="s">
        <v>1214</v>
      </c>
      <c r="RA1" s="179" t="s">
        <v>1216</v>
      </c>
      <c r="RB1" s="179" t="s">
        <v>1218</v>
      </c>
      <c r="RC1" s="179" t="s">
        <v>1220</v>
      </c>
      <c r="RD1" s="179" t="s">
        <v>1222</v>
      </c>
      <c r="RE1" s="179" t="s">
        <v>1224</v>
      </c>
      <c r="RF1" s="188" t="s">
        <v>369</v>
      </c>
      <c r="RG1" s="179" t="s">
        <v>370</v>
      </c>
      <c r="RH1" s="179" t="s">
        <v>1226</v>
      </c>
      <c r="RI1" s="179" t="s">
        <v>1228</v>
      </c>
      <c r="RJ1" s="188" t="s">
        <v>371</v>
      </c>
      <c r="RK1" s="179" t="s">
        <v>372</v>
      </c>
      <c r="RL1" s="179" t="s">
        <v>1230</v>
      </c>
      <c r="RM1" s="179" t="s">
        <v>1231</v>
      </c>
      <c r="RN1" s="179" t="s">
        <v>1232</v>
      </c>
      <c r="RO1" s="179" t="s">
        <v>1233</v>
      </c>
      <c r="RP1" s="179" t="s">
        <v>1235</v>
      </c>
      <c r="RQ1" s="179" t="s">
        <v>1236</v>
      </c>
      <c r="RR1" s="179" t="s">
        <v>1238</v>
      </c>
      <c r="RS1" s="179" t="s">
        <v>1239</v>
      </c>
      <c r="RT1" s="176" t="s">
        <v>376</v>
      </c>
      <c r="RU1" s="188" t="s">
        <v>377</v>
      </c>
      <c r="RV1" s="179" t="s">
        <v>378</v>
      </c>
      <c r="RW1" s="179" t="s">
        <v>1241</v>
      </c>
      <c r="RX1" s="179" t="s">
        <v>1243</v>
      </c>
      <c r="RY1" s="179" t="s">
        <v>379</v>
      </c>
      <c r="RZ1" s="179" t="s">
        <v>1245</v>
      </c>
      <c r="SA1" s="179" t="s">
        <v>1247</v>
      </c>
      <c r="SB1" s="179" t="s">
        <v>1249</v>
      </c>
      <c r="SC1" s="179" t="s">
        <v>1251</v>
      </c>
      <c r="SD1" s="188" t="s">
        <v>380</v>
      </c>
      <c r="SE1" s="179" t="s">
        <v>381</v>
      </c>
      <c r="SF1" s="179" t="s">
        <v>1253</v>
      </c>
      <c r="SG1" s="179" t="s">
        <v>1255</v>
      </c>
      <c r="SH1" s="179" t="s">
        <v>1257</v>
      </c>
      <c r="SI1" s="179" t="s">
        <v>1259</v>
      </c>
      <c r="SJ1" s="179" t="s">
        <v>1261</v>
      </c>
      <c r="SK1" s="179" t="s">
        <v>1263</v>
      </c>
      <c r="SL1" s="179" t="s">
        <v>1265</v>
      </c>
      <c r="SM1" s="179" t="s">
        <v>1267</v>
      </c>
      <c r="SN1" s="179" t="s">
        <v>1269</v>
      </c>
      <c r="SO1" s="179" t="s">
        <v>1271</v>
      </c>
      <c r="SP1" s="179" t="s">
        <v>1273</v>
      </c>
      <c r="SQ1" s="179" t="s">
        <v>1275</v>
      </c>
      <c r="SR1" s="179" t="s">
        <v>1277</v>
      </c>
      <c r="SS1" s="179" t="s">
        <v>1279</v>
      </c>
      <c r="ST1" s="179" t="s">
        <v>1281</v>
      </c>
      <c r="SU1" s="176" t="s">
        <v>382</v>
      </c>
      <c r="SV1" s="188" t="s">
        <v>383</v>
      </c>
      <c r="SW1" s="179" t="s">
        <v>384</v>
      </c>
      <c r="SX1" s="179" t="s">
        <v>1283</v>
      </c>
      <c r="SY1" s="179" t="s">
        <v>1285</v>
      </c>
      <c r="SZ1" s="179" t="s">
        <v>1287</v>
      </c>
      <c r="TA1" s="179" t="s">
        <v>1289</v>
      </c>
      <c r="TB1" s="179" t="s">
        <v>1291</v>
      </c>
      <c r="TC1" s="179" t="s">
        <v>385</v>
      </c>
      <c r="TD1" s="179" t="s">
        <v>1293</v>
      </c>
      <c r="TE1" s="179" t="s">
        <v>1295</v>
      </c>
      <c r="TF1" s="179" t="s">
        <v>1297</v>
      </c>
      <c r="TG1" s="179" t="s">
        <v>1299</v>
      </c>
      <c r="TH1" s="179" t="s">
        <v>1301</v>
      </c>
      <c r="TI1" s="179" t="s">
        <v>1303</v>
      </c>
      <c r="TJ1" s="188" t="s">
        <v>386</v>
      </c>
      <c r="TK1" s="179" t="s">
        <v>387</v>
      </c>
      <c r="TL1" s="179" t="s">
        <v>388</v>
      </c>
      <c r="TM1" s="179" t="s">
        <v>1305</v>
      </c>
      <c r="TN1" s="179" t="s">
        <v>1307</v>
      </c>
      <c r="TO1" s="179" t="s">
        <v>1308</v>
      </c>
      <c r="TP1" s="179" t="s">
        <v>1310</v>
      </c>
      <c r="TQ1" s="179" t="s">
        <v>1312</v>
      </c>
      <c r="TR1" s="179" t="s">
        <v>1314</v>
      </c>
      <c r="TS1" s="179" t="s">
        <v>1316</v>
      </c>
      <c r="TT1" s="179" t="s">
        <v>1318</v>
      </c>
      <c r="TU1" s="179" t="s">
        <v>1320</v>
      </c>
      <c r="TV1" s="179" t="s">
        <v>1322</v>
      </c>
      <c r="TW1" s="179" t="s">
        <v>1324</v>
      </c>
      <c r="TX1" s="179" t="s">
        <v>1326</v>
      </c>
      <c r="TY1" s="179" t="s">
        <v>1328</v>
      </c>
      <c r="TZ1" s="179" t="s">
        <v>1330</v>
      </c>
      <c r="UA1" s="179" t="s">
        <v>1332</v>
      </c>
      <c r="UB1" s="179" t="s">
        <v>1334</v>
      </c>
      <c r="UC1" s="176" t="s">
        <v>1336</v>
      </c>
      <c r="UD1" s="179" t="s">
        <v>1338</v>
      </c>
      <c r="UE1" s="179" t="s">
        <v>1340</v>
      </c>
      <c r="UF1" s="179" t="s">
        <v>1342</v>
      </c>
      <c r="UG1" s="179" t="s">
        <v>1344</v>
      </c>
      <c r="UH1" s="179" t="s">
        <v>1346</v>
      </c>
      <c r="UI1" s="182"/>
    </row>
    <row r="2" spans="1:555" s="119" customFormat="1" ht="14.45" hidden="1" x14ac:dyDescent="0.3">
      <c r="A2" s="119" t="s">
        <v>1376</v>
      </c>
      <c r="B2" s="119" t="s">
        <v>1378</v>
      </c>
      <c r="C2" s="119" t="s">
        <v>482</v>
      </c>
      <c r="D2" s="157" t="s">
        <v>1377</v>
      </c>
      <c r="E2" s="119" t="s">
        <v>1379</v>
      </c>
      <c r="F2" s="119" t="s">
        <v>483</v>
      </c>
      <c r="G2" s="119" t="s">
        <v>1380</v>
      </c>
      <c r="H2" s="157" t="s">
        <v>1381</v>
      </c>
      <c r="I2" s="119" t="s">
        <v>1382</v>
      </c>
      <c r="J2" s="119" t="s">
        <v>1468</v>
      </c>
      <c r="K2" s="119" t="s">
        <v>1383</v>
      </c>
      <c r="L2" s="119" t="s">
        <v>1384</v>
      </c>
      <c r="M2" s="119" t="s">
        <v>1385</v>
      </c>
      <c r="N2" s="119" t="s">
        <v>1386</v>
      </c>
      <c r="O2" s="119" t="s">
        <v>1387</v>
      </c>
      <c r="R2" s="119" t="s">
        <v>137</v>
      </c>
      <c r="S2" s="119" t="s">
        <v>1467</v>
      </c>
      <c r="U2" s="119" t="s">
        <v>404</v>
      </c>
      <c r="V2" s="119" t="s">
        <v>422</v>
      </c>
      <c r="W2" s="119" t="s">
        <v>405</v>
      </c>
      <c r="X2" s="119" t="s">
        <v>406</v>
      </c>
      <c r="Y2" s="119" t="s">
        <v>407</v>
      </c>
      <c r="Z2" s="119" t="s">
        <v>408</v>
      </c>
      <c r="AA2" s="119" t="s">
        <v>409</v>
      </c>
      <c r="AB2" s="119" t="s">
        <v>410</v>
      </c>
      <c r="AC2" s="119" t="s">
        <v>411</v>
      </c>
      <c r="AD2" s="119" t="s">
        <v>412</v>
      </c>
      <c r="AE2" s="119" t="s">
        <v>413</v>
      </c>
      <c r="AF2" s="119" t="s">
        <v>414</v>
      </c>
      <c r="AH2" s="119" t="s">
        <v>431</v>
      </c>
      <c r="AI2" s="119" t="s">
        <v>432</v>
      </c>
      <c r="AJ2" s="119" t="s">
        <v>433</v>
      </c>
      <c r="AK2" s="119" t="s">
        <v>434</v>
      </c>
      <c r="AL2" s="119" t="s">
        <v>435</v>
      </c>
      <c r="AM2" s="119" t="s">
        <v>438</v>
      </c>
      <c r="AN2" s="119" t="s">
        <v>436</v>
      </c>
      <c r="AO2" s="119" t="s">
        <v>437</v>
      </c>
      <c r="AP2" s="119" t="s">
        <v>439</v>
      </c>
      <c r="AQ2" s="119" t="s">
        <v>440</v>
      </c>
      <c r="AR2" s="119" t="s">
        <v>441</v>
      </c>
      <c r="AS2" s="119" t="s">
        <v>442</v>
      </c>
      <c r="AT2" s="119" t="s">
        <v>443</v>
      </c>
      <c r="AU2" s="119" t="s">
        <v>444</v>
      </c>
      <c r="AV2" s="119" t="s">
        <v>445</v>
      </c>
      <c r="AW2" s="119" t="s">
        <v>446</v>
      </c>
      <c r="AX2" s="119" t="s">
        <v>447</v>
      </c>
      <c r="AY2" s="119" t="s">
        <v>448</v>
      </c>
      <c r="AZ2" s="119" t="s">
        <v>449</v>
      </c>
      <c r="BA2" s="119" t="s">
        <v>450</v>
      </c>
      <c r="BB2" s="119" t="s">
        <v>451</v>
      </c>
      <c r="BC2" s="119" t="s">
        <v>452</v>
      </c>
      <c r="BD2" s="119" t="s">
        <v>453</v>
      </c>
      <c r="BE2" s="119" t="s">
        <v>454</v>
      </c>
      <c r="BF2" s="119" t="s">
        <v>455</v>
      </c>
      <c r="BG2" s="119" t="s">
        <v>456</v>
      </c>
      <c r="BH2" s="119" t="s">
        <v>457</v>
      </c>
      <c r="BI2" s="119" t="s">
        <v>458</v>
      </c>
      <c r="BJ2" s="119" t="s">
        <v>459</v>
      </c>
      <c r="BK2" s="119" t="s">
        <v>460</v>
      </c>
      <c r="BL2" s="119" t="s">
        <v>461</v>
      </c>
      <c r="BM2" s="119" t="s">
        <v>462</v>
      </c>
      <c r="BN2" s="119" t="s">
        <v>463</v>
      </c>
      <c r="BO2" s="119" t="s">
        <v>464</v>
      </c>
      <c r="BP2" s="119" t="s">
        <v>465</v>
      </c>
      <c r="BQ2" s="119" t="s">
        <v>466</v>
      </c>
      <c r="BR2" s="119" t="s">
        <v>467</v>
      </c>
      <c r="BS2" s="119" t="s">
        <v>468</v>
      </c>
      <c r="BT2" s="119" t="s">
        <v>469</v>
      </c>
      <c r="BU2" s="119" t="s">
        <v>470</v>
      </c>
      <c r="BZ2" s="82" t="s">
        <v>494</v>
      </c>
      <c r="CA2" s="82" t="s">
        <v>495</v>
      </c>
      <c r="CB2" s="82" t="s">
        <v>496</v>
      </c>
      <c r="CC2" s="82" t="s">
        <v>497</v>
      </c>
      <c r="CD2" s="82" t="s">
        <v>498</v>
      </c>
      <c r="CE2" s="82" t="s">
        <v>499</v>
      </c>
      <c r="CF2" s="82" t="s">
        <v>500</v>
      </c>
      <c r="CG2" s="82" t="s">
        <v>501</v>
      </c>
      <c r="CH2" s="82" t="s">
        <v>502</v>
      </c>
      <c r="CI2" s="82" t="s">
        <v>503</v>
      </c>
      <c r="CJ2" s="82" t="s">
        <v>504</v>
      </c>
      <c r="CK2" s="82" t="s">
        <v>505</v>
      </c>
      <c r="CL2" s="82" t="s">
        <v>506</v>
      </c>
      <c r="CM2" s="82" t="s">
        <v>507</v>
      </c>
    </row>
    <row r="3" spans="1:555" ht="14.45" hidden="1" x14ac:dyDescent="0.3">
      <c r="AH3" s="82">
        <v>2500</v>
      </c>
      <c r="AI3" s="82">
        <v>1900</v>
      </c>
      <c r="AJ3" s="82">
        <v>1650</v>
      </c>
      <c r="AK3" s="82">
        <v>1580</v>
      </c>
      <c r="AL3" s="82">
        <v>2250</v>
      </c>
      <c r="AM3" s="82">
        <v>1650</v>
      </c>
      <c r="AN3" s="82">
        <v>1400</v>
      </c>
      <c r="AO3" s="82">
        <v>1340</v>
      </c>
      <c r="AP3" s="82">
        <v>2000</v>
      </c>
      <c r="AQ3" s="82">
        <v>1400</v>
      </c>
      <c r="AR3" s="82">
        <v>1150</v>
      </c>
      <c r="AS3" s="82">
        <v>1100</v>
      </c>
      <c r="AT3" s="82">
        <v>1750</v>
      </c>
      <c r="AU3" s="82">
        <v>1150</v>
      </c>
      <c r="AV3" s="82">
        <v>900</v>
      </c>
      <c r="AW3" s="82">
        <v>860</v>
      </c>
      <c r="AX3" s="82">
        <v>1200</v>
      </c>
      <c r="AY3" s="82">
        <v>900</v>
      </c>
      <c r="AZ3" s="82">
        <v>650</v>
      </c>
      <c r="BA3" s="82">
        <v>620</v>
      </c>
      <c r="BB3" s="82">
        <v>5355</v>
      </c>
      <c r="BC3" s="82">
        <v>4935</v>
      </c>
      <c r="BD3" s="82">
        <v>6300</v>
      </c>
      <c r="BE3" s="82">
        <v>5880</v>
      </c>
      <c r="BF3" s="82">
        <v>4725</v>
      </c>
      <c r="BG3" s="82">
        <v>4305</v>
      </c>
      <c r="BH3" s="82">
        <v>5670</v>
      </c>
      <c r="BI3" s="82">
        <v>5250</v>
      </c>
      <c r="BJ3" s="82">
        <v>4095</v>
      </c>
      <c r="BK3" s="82">
        <v>3780</v>
      </c>
      <c r="BL3" s="82">
        <v>5040</v>
      </c>
      <c r="BM3" s="82">
        <v>4620</v>
      </c>
      <c r="BN3" s="82">
        <v>3465</v>
      </c>
      <c r="BO3" s="82">
        <v>3150</v>
      </c>
      <c r="BP3" s="82">
        <v>4410</v>
      </c>
      <c r="BQ3" s="82">
        <v>4095</v>
      </c>
      <c r="BR3" s="82">
        <v>3045</v>
      </c>
      <c r="BS3" s="82">
        <v>2835</v>
      </c>
      <c r="BT3" s="82">
        <v>3885</v>
      </c>
      <c r="BU3" s="82">
        <v>3570</v>
      </c>
      <c r="BZ3" s="295">
        <v>41436.800000000003</v>
      </c>
      <c r="CA3" s="295">
        <v>37669.82</v>
      </c>
      <c r="CB3" s="295">
        <v>33902.839999999997</v>
      </c>
      <c r="CC3" s="295">
        <v>30135.85</v>
      </c>
      <c r="CD3" s="295">
        <v>28252.36</v>
      </c>
      <c r="CE3" s="295">
        <v>26368.87</v>
      </c>
      <c r="CF3" s="295">
        <v>17893.16</v>
      </c>
      <c r="CG3" s="295">
        <v>16951.419999999998</v>
      </c>
      <c r="CH3" s="295">
        <v>13184.44</v>
      </c>
      <c r="CI3" s="295">
        <v>15032.56</v>
      </c>
      <c r="CJ3" s="295">
        <v>13264.02</v>
      </c>
      <c r="CK3" s="295">
        <v>12379.75</v>
      </c>
      <c r="CL3" s="295">
        <v>439.49</v>
      </c>
      <c r="CM3" s="295">
        <v>1904.46</v>
      </c>
    </row>
    <row r="5" spans="1:555" ht="51.6" x14ac:dyDescent="0.3">
      <c r="C5" s="193" t="s">
        <v>136</v>
      </c>
      <c r="D5" s="166">
        <f>SUMIF(C:C,$C$10,D:D)</f>
        <v>0</v>
      </c>
      <c r="CA5" s="295"/>
    </row>
    <row r="6" spans="1:555" ht="14.45" x14ac:dyDescent="0.3">
      <c r="CA6" s="295"/>
    </row>
    <row r="7" spans="1:555" ht="14.45" x14ac:dyDescent="0.3">
      <c r="CA7" s="295"/>
    </row>
    <row r="8" spans="1:555" x14ac:dyDescent="0.25">
      <c r="C8" s="70" t="s">
        <v>54</v>
      </c>
      <c r="D8" s="75"/>
      <c r="E8" s="70"/>
      <c r="F8" s="70"/>
      <c r="G8" s="70"/>
      <c r="H8" s="75"/>
      <c r="I8" s="70"/>
      <c r="J8" s="70"/>
      <c r="CA8" s="295"/>
    </row>
    <row r="9" spans="1:555" thickBot="1" x14ac:dyDescent="0.35">
      <c r="C9" s="91"/>
      <c r="D9" s="75"/>
      <c r="E9" s="91"/>
      <c r="F9" s="91"/>
      <c r="G9" s="91"/>
      <c r="H9" s="75"/>
      <c r="I9" s="91"/>
      <c r="J9" s="118"/>
      <c r="CA9" s="295"/>
    </row>
    <row r="10" spans="1:555" ht="15.75" thickBot="1" x14ac:dyDescent="0.3">
      <c r="C10" s="69" t="s">
        <v>43</v>
      </c>
      <c r="D10" s="30">
        <f>SUM(G17:G67)</f>
        <v>0</v>
      </c>
      <c r="E10" s="90"/>
      <c r="F10" s="90"/>
      <c r="G10" s="90"/>
      <c r="H10" s="72"/>
      <c r="I10" s="72"/>
      <c r="J10" s="72"/>
      <c r="CA10" s="295"/>
    </row>
    <row r="11" spans="1:555" x14ac:dyDescent="0.25">
      <c r="B11" s="175"/>
      <c r="D11" s="31"/>
      <c r="E11" s="90"/>
      <c r="F11" s="90"/>
      <c r="G11" s="90"/>
      <c r="H11" s="72"/>
      <c r="I11" s="72"/>
      <c r="J11" s="72"/>
      <c r="CA11" s="295"/>
    </row>
    <row r="12" spans="1:555" x14ac:dyDescent="0.25">
      <c r="B12" s="175"/>
      <c r="D12" s="31"/>
      <c r="E12" s="90"/>
      <c r="F12" s="90"/>
      <c r="G12" s="90"/>
      <c r="H12" s="72"/>
      <c r="I12" s="72"/>
      <c r="J12" s="72"/>
      <c r="CA12" s="295"/>
    </row>
    <row r="13" spans="1:555" ht="15.75" x14ac:dyDescent="0.25">
      <c r="C13" s="201" t="s">
        <v>401</v>
      </c>
      <c r="D13" s="202"/>
      <c r="E13" s="90"/>
      <c r="F13" s="90"/>
      <c r="G13" s="90"/>
      <c r="H13" s="72"/>
      <c r="I13" s="72"/>
      <c r="J13" s="72"/>
      <c r="CA13" s="295"/>
    </row>
    <row r="14" spans="1:555" ht="18.75" x14ac:dyDescent="0.25">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E.S.'!$E:$F,2,FALSE),IFERROR(VLOOKUP(D13,[1]Posgrado!$E:$F,2,FALSE),IFERROR(VLOOKUP(D13,'Cultura de Innovación Insti...'!$E:$F,2,FALSE),VLOOKUP(D13,'Lo Esencial de la Reforma Univ.'!$E:$F,2,0)))))))))))))))</f>
        <v>#N/A</v>
      </c>
      <c r="D14" s="31"/>
      <c r="E14" s="90"/>
      <c r="F14" s="90"/>
      <c r="G14" s="90"/>
      <c r="H14" s="72"/>
      <c r="I14" s="72"/>
      <c r="J14" s="72"/>
      <c r="CA14" s="295"/>
    </row>
    <row r="15" spans="1:555" ht="15.75" thickBot="1" x14ac:dyDescent="0.3">
      <c r="C15" s="91"/>
      <c r="D15" s="31"/>
      <c r="E15" s="90"/>
      <c r="F15" s="90"/>
      <c r="G15" s="90"/>
      <c r="H15" s="72"/>
      <c r="I15" s="72"/>
      <c r="J15" s="72"/>
      <c r="CA15" s="295"/>
    </row>
    <row r="16" spans="1:555" ht="30.75" thickBot="1" x14ac:dyDescent="0.3">
      <c r="C16" s="131" t="s">
        <v>44</v>
      </c>
      <c r="D16" s="135" t="s">
        <v>55</v>
      </c>
      <c r="E16" s="168" t="s">
        <v>56</v>
      </c>
      <c r="F16" s="135" t="s">
        <v>57</v>
      </c>
      <c r="G16" s="132" t="s">
        <v>27</v>
      </c>
      <c r="H16" s="130" t="s">
        <v>139</v>
      </c>
      <c r="I16" s="133" t="s">
        <v>46</v>
      </c>
      <c r="J16" s="133" t="s">
        <v>140</v>
      </c>
      <c r="K16" s="133" t="s">
        <v>420</v>
      </c>
      <c r="L16" s="133" t="s">
        <v>421</v>
      </c>
      <c r="CA16" s="295"/>
    </row>
    <row r="17" spans="3:79" ht="15.75" thickBot="1" x14ac:dyDescent="0.3">
      <c r="C17" s="134" t="s">
        <v>494</v>
      </c>
      <c r="D17" s="197"/>
      <c r="E17" s="149">
        <v>12</v>
      </c>
      <c r="F17" s="296">
        <f>HLOOKUP($C17,$BZ$2:$CM$3,2,0)</f>
        <v>41436.800000000003</v>
      </c>
      <c r="G17" s="110">
        <f>D17*E17*F17</f>
        <v>0</v>
      </c>
      <c r="H17" s="163"/>
      <c r="I17" s="111" t="s">
        <v>508</v>
      </c>
      <c r="J17" s="111" t="str">
        <f>VLOOKUP(I17,Presupuesto!$B$11:$C$565,2,0)</f>
        <v>SUELDOS Y SALARIOS PERMANENTES</v>
      </c>
      <c r="K17" s="220" t="s">
        <v>1468</v>
      </c>
      <c r="L17" s="95" t="s">
        <v>404</v>
      </c>
      <c r="CA17" s="295"/>
    </row>
    <row r="18" spans="3:79" x14ac:dyDescent="0.25">
      <c r="C18" s="169" t="s">
        <v>58</v>
      </c>
      <c r="D18" s="160"/>
      <c r="E18" s="151">
        <v>0</v>
      </c>
      <c r="F18" s="97">
        <f>IF(E17=0,"",(G17/E17)/12*E17)</f>
        <v>0</v>
      </c>
      <c r="G18" s="94">
        <f>F18</f>
        <v>0</v>
      </c>
      <c r="H18" s="161" t="s">
        <v>1467</v>
      </c>
      <c r="I18" s="113" t="s">
        <v>528</v>
      </c>
      <c r="J18" s="113" t="str">
        <f>VLOOKUP(I18,Presupuesto!$B$11:$C$565,2,0)</f>
        <v>AGUINALDO Y DECIMO CUARTO MES</v>
      </c>
      <c r="K18" s="95" t="str">
        <f>$K$17</f>
        <v>Posgrado</v>
      </c>
      <c r="L18" s="95" t="s">
        <v>422</v>
      </c>
      <c r="CA18" s="295"/>
    </row>
    <row r="19" spans="3:79" ht="15.75" thickBot="1" x14ac:dyDescent="0.3">
      <c r="C19" s="170" t="s">
        <v>59</v>
      </c>
      <c r="D19" s="160"/>
      <c r="E19" s="151">
        <v>0</v>
      </c>
      <c r="F19" s="114">
        <f>IF(E17&lt;6,"",((E17-6)/12)*(G17/E17))</f>
        <v>0</v>
      </c>
      <c r="G19" s="94">
        <f>F19</f>
        <v>0</v>
      </c>
      <c r="H19" s="161"/>
      <c r="I19" s="98" t="s">
        <v>531</v>
      </c>
      <c r="J19" s="98" t="str">
        <f>VLOOKUP(I19,Presupuesto!$B$11:$C$565,2,0)</f>
        <v>DECIMOCUARTO MES</v>
      </c>
      <c r="K19" s="95" t="str">
        <f t="shared" ref="K19:K66" si="0">$K$17</f>
        <v>Posgrado</v>
      </c>
      <c r="L19" s="95" t="s">
        <v>405</v>
      </c>
      <c r="CA19" s="295"/>
    </row>
    <row r="20" spans="3:79" ht="15.75" thickBot="1" x14ac:dyDescent="0.3">
      <c r="C20" s="134" t="s">
        <v>495</v>
      </c>
      <c r="D20" s="197"/>
      <c r="E20" s="149">
        <v>12</v>
      </c>
      <c r="F20" s="296">
        <f>HLOOKUP($C20,$BZ$2:$CM$3,2,0)</f>
        <v>37669.82</v>
      </c>
      <c r="G20" s="110">
        <f>D20*E20*F20</f>
        <v>0</v>
      </c>
      <c r="H20" s="163"/>
      <c r="I20" s="111" t="s">
        <v>508</v>
      </c>
      <c r="J20" s="111" t="str">
        <f>VLOOKUP(I20,Presupuesto!$B$11:$C$565,2,0)</f>
        <v>SUELDOS Y SALARIOS PERMANENTES</v>
      </c>
      <c r="K20" s="95" t="str">
        <f t="shared" si="0"/>
        <v>Posgrado</v>
      </c>
      <c r="L20" s="95" t="s">
        <v>405</v>
      </c>
    </row>
    <row r="21" spans="3:79" x14ac:dyDescent="0.25">
      <c r="C21" s="169" t="s">
        <v>58</v>
      </c>
      <c r="D21" s="160"/>
      <c r="E21" s="151">
        <v>0</v>
      </c>
      <c r="F21" s="97">
        <f>IF(E20=0,"",(G20/E20)/12*E20)</f>
        <v>0</v>
      </c>
      <c r="G21" s="94">
        <f>F21</f>
        <v>0</v>
      </c>
      <c r="H21" s="161"/>
      <c r="I21" s="113" t="s">
        <v>528</v>
      </c>
      <c r="J21" s="113" t="str">
        <f>VLOOKUP(I21,Presupuesto!$B$11:$C$565,2,0)</f>
        <v>AGUINALDO Y DECIMO CUARTO MES</v>
      </c>
      <c r="K21" s="95" t="str">
        <f t="shared" si="0"/>
        <v>Posgrado</v>
      </c>
      <c r="L21" s="95" t="s">
        <v>405</v>
      </c>
    </row>
    <row r="22" spans="3:79" ht="15.75" thickBot="1" x14ac:dyDescent="0.3">
      <c r="C22" s="170" t="s">
        <v>59</v>
      </c>
      <c r="D22" s="160"/>
      <c r="E22" s="151">
        <v>0</v>
      </c>
      <c r="F22" s="114">
        <f>IF(E20&lt;6,"",((E20-6)/12)*(G20/E20))</f>
        <v>0</v>
      </c>
      <c r="G22" s="94">
        <f>F22</f>
        <v>0</v>
      </c>
      <c r="H22" s="161"/>
      <c r="I22" s="98" t="s">
        <v>531</v>
      </c>
      <c r="J22" s="98" t="str">
        <f>VLOOKUP(I22,Presupuesto!$B$11:$C$565,2,0)</f>
        <v>DECIMOCUARTO MES</v>
      </c>
      <c r="K22" s="95" t="str">
        <f t="shared" si="0"/>
        <v>Posgrado</v>
      </c>
      <c r="L22" s="95" t="s">
        <v>405</v>
      </c>
    </row>
    <row r="23" spans="3:79" ht="15.75" thickBot="1" x14ac:dyDescent="0.3">
      <c r="C23" s="134" t="s">
        <v>496</v>
      </c>
      <c r="D23" s="197"/>
      <c r="E23" s="149">
        <v>12</v>
      </c>
      <c r="F23" s="296">
        <f>HLOOKUP($C23,$BZ$2:$CM$3,2,0)</f>
        <v>33902.839999999997</v>
      </c>
      <c r="G23" s="110">
        <f>D23*E23*F23</f>
        <v>0</v>
      </c>
      <c r="H23" s="163"/>
      <c r="I23" s="111" t="s">
        <v>508</v>
      </c>
      <c r="J23" s="111" t="str">
        <f>VLOOKUP(I23,Presupuesto!$B$11:$C$565,2,0)</f>
        <v>SUELDOS Y SALARIOS PERMANENTES</v>
      </c>
      <c r="K23" s="95" t="str">
        <f t="shared" si="0"/>
        <v>Posgrado</v>
      </c>
      <c r="L23" s="95" t="s">
        <v>405</v>
      </c>
    </row>
    <row r="24" spans="3:79" x14ac:dyDescent="0.25">
      <c r="C24" s="169" t="s">
        <v>58</v>
      </c>
      <c r="D24" s="160"/>
      <c r="E24" s="151">
        <v>0</v>
      </c>
      <c r="F24" s="97">
        <f>IF(E23=0,"",(G23/E23)/12*E23)</f>
        <v>0</v>
      </c>
      <c r="G24" s="94">
        <f>F24</f>
        <v>0</v>
      </c>
      <c r="H24" s="161"/>
      <c r="I24" s="113" t="s">
        <v>528</v>
      </c>
      <c r="J24" s="113" t="str">
        <f>VLOOKUP(I24,Presupuesto!$B$11:$C$565,2,0)</f>
        <v>AGUINALDO Y DECIMO CUARTO MES</v>
      </c>
      <c r="K24" s="95" t="str">
        <f t="shared" si="0"/>
        <v>Posgrado</v>
      </c>
      <c r="L24" s="95" t="s">
        <v>405</v>
      </c>
    </row>
    <row r="25" spans="3:79" ht="15.75" thickBot="1" x14ac:dyDescent="0.3">
      <c r="C25" s="170" t="s">
        <v>59</v>
      </c>
      <c r="D25" s="160"/>
      <c r="E25" s="151">
        <v>0</v>
      </c>
      <c r="F25" s="114">
        <f>IF(E23&lt;6,"",((E23-6)/12)*(G23/E23))</f>
        <v>0</v>
      </c>
      <c r="G25" s="94">
        <f>F25</f>
        <v>0</v>
      </c>
      <c r="H25" s="161"/>
      <c r="I25" s="98" t="s">
        <v>531</v>
      </c>
      <c r="J25" s="98" t="str">
        <f>VLOOKUP(I25,Presupuesto!$B$11:$C$565,2,0)</f>
        <v>DECIMOCUARTO MES</v>
      </c>
      <c r="K25" s="95" t="str">
        <f t="shared" si="0"/>
        <v>Posgrado</v>
      </c>
      <c r="L25" s="95" t="s">
        <v>405</v>
      </c>
    </row>
    <row r="26" spans="3:79" ht="15.75" thickBot="1" x14ac:dyDescent="0.3">
      <c r="C26" s="134" t="s">
        <v>497</v>
      </c>
      <c r="D26" s="197"/>
      <c r="E26" s="149">
        <v>12</v>
      </c>
      <c r="F26" s="296">
        <f>HLOOKUP($C26,$BZ$2:$CM$3,2,0)</f>
        <v>30135.85</v>
      </c>
      <c r="G26" s="110">
        <f>D26*E26*F26</f>
        <v>0</v>
      </c>
      <c r="H26" s="163"/>
      <c r="I26" s="111" t="s">
        <v>508</v>
      </c>
      <c r="J26" s="111" t="str">
        <f>VLOOKUP(I26,Presupuesto!$B$11:$C$565,2,0)</f>
        <v>SUELDOS Y SALARIOS PERMANENTES</v>
      </c>
      <c r="K26" s="95" t="str">
        <f t="shared" si="0"/>
        <v>Posgrado</v>
      </c>
      <c r="L26" s="95" t="s">
        <v>405</v>
      </c>
    </row>
    <row r="27" spans="3:79" x14ac:dyDescent="0.25">
      <c r="C27" s="169" t="s">
        <v>58</v>
      </c>
      <c r="D27" s="160"/>
      <c r="E27" s="151">
        <v>0</v>
      </c>
      <c r="F27" s="97">
        <f>IF(E26=0,"",(G26/E26)/12*E26)</f>
        <v>0</v>
      </c>
      <c r="G27" s="94">
        <f>F27</f>
        <v>0</v>
      </c>
      <c r="H27" s="161"/>
      <c r="I27" s="113" t="s">
        <v>528</v>
      </c>
      <c r="J27" s="113" t="str">
        <f>VLOOKUP(I27,Presupuesto!$B$11:$C$565,2,0)</f>
        <v>AGUINALDO Y DECIMO CUARTO MES</v>
      </c>
      <c r="K27" s="95" t="str">
        <f t="shared" si="0"/>
        <v>Posgrado</v>
      </c>
      <c r="L27" s="95" t="s">
        <v>405</v>
      </c>
    </row>
    <row r="28" spans="3:79" ht="15.75" thickBot="1" x14ac:dyDescent="0.3">
      <c r="C28" s="170" t="s">
        <v>59</v>
      </c>
      <c r="D28" s="160"/>
      <c r="E28" s="151">
        <v>0</v>
      </c>
      <c r="F28" s="114">
        <f>IF(E26&lt;6,"",((E26-6)/12)*(G26/E26))</f>
        <v>0</v>
      </c>
      <c r="G28" s="94">
        <f>F28</f>
        <v>0</v>
      </c>
      <c r="H28" s="161"/>
      <c r="I28" s="98" t="s">
        <v>531</v>
      </c>
      <c r="J28" s="98" t="str">
        <f>VLOOKUP(I28,Presupuesto!$B$11:$C$565,2,0)</f>
        <v>DECIMOCUARTO MES</v>
      </c>
      <c r="K28" s="95" t="str">
        <f t="shared" si="0"/>
        <v>Posgrado</v>
      </c>
      <c r="L28" s="95" t="s">
        <v>405</v>
      </c>
    </row>
    <row r="29" spans="3:79" ht="15.75" thickBot="1" x14ac:dyDescent="0.3">
      <c r="C29" s="134" t="s">
        <v>498</v>
      </c>
      <c r="D29" s="197"/>
      <c r="E29" s="149">
        <v>12</v>
      </c>
      <c r="F29" s="296">
        <f>HLOOKUP($C29,$BZ$2:$CM$3,2,0)</f>
        <v>28252.36</v>
      </c>
      <c r="G29" s="110">
        <f>D29*E29*F29</f>
        <v>0</v>
      </c>
      <c r="H29" s="163"/>
      <c r="I29" s="111" t="s">
        <v>508</v>
      </c>
      <c r="J29" s="111" t="str">
        <f>VLOOKUP(I29,Presupuesto!$B$11:$C$565,2,0)</f>
        <v>SUELDOS Y SALARIOS PERMANENTES</v>
      </c>
      <c r="K29" s="95" t="str">
        <f t="shared" si="0"/>
        <v>Posgrado</v>
      </c>
      <c r="L29" s="95" t="s">
        <v>405</v>
      </c>
    </row>
    <row r="30" spans="3:79" x14ac:dyDescent="0.25">
      <c r="C30" s="169" t="s">
        <v>58</v>
      </c>
      <c r="D30" s="160"/>
      <c r="E30" s="151">
        <v>0</v>
      </c>
      <c r="F30" s="97">
        <f>IF(E29=0,"",(G29/E29)/12*E29)</f>
        <v>0</v>
      </c>
      <c r="G30" s="94">
        <f>F30</f>
        <v>0</v>
      </c>
      <c r="H30" s="161"/>
      <c r="I30" s="113" t="s">
        <v>528</v>
      </c>
      <c r="J30" s="113" t="str">
        <f>VLOOKUP(I30,Presupuesto!$B$11:$C$565,2,0)</f>
        <v>AGUINALDO Y DECIMO CUARTO MES</v>
      </c>
      <c r="K30" s="95" t="str">
        <f t="shared" si="0"/>
        <v>Posgrado</v>
      </c>
      <c r="L30" s="95" t="s">
        <v>405</v>
      </c>
    </row>
    <row r="31" spans="3:79" ht="15.75" thickBot="1" x14ac:dyDescent="0.3">
      <c r="C31" s="170" t="s">
        <v>59</v>
      </c>
      <c r="D31" s="160"/>
      <c r="E31" s="151">
        <v>0</v>
      </c>
      <c r="F31" s="114">
        <f>IF(E29&lt;6,"",((E29-6)/12)*(G29/E29))</f>
        <v>0</v>
      </c>
      <c r="G31" s="94">
        <f>F31</f>
        <v>0</v>
      </c>
      <c r="H31" s="161"/>
      <c r="I31" s="98" t="s">
        <v>531</v>
      </c>
      <c r="J31" s="98" t="str">
        <f>VLOOKUP(I31,Presupuesto!$B$11:$C$565,2,0)</f>
        <v>DECIMOCUARTO MES</v>
      </c>
      <c r="K31" s="95" t="str">
        <f t="shared" si="0"/>
        <v>Posgrado</v>
      </c>
      <c r="L31" s="95" t="s">
        <v>405</v>
      </c>
    </row>
    <row r="32" spans="3:79" ht="15.75" thickBot="1" x14ac:dyDescent="0.3">
      <c r="C32" s="134" t="s">
        <v>499</v>
      </c>
      <c r="D32" s="197"/>
      <c r="E32" s="149">
        <v>12</v>
      </c>
      <c r="F32" s="296">
        <f>HLOOKUP($C32,$BZ$2:$CM$3,2,0)</f>
        <v>26368.87</v>
      </c>
      <c r="G32" s="110">
        <f>D32*E32*F32</f>
        <v>0</v>
      </c>
      <c r="H32" s="163"/>
      <c r="I32" s="111" t="s">
        <v>508</v>
      </c>
      <c r="J32" s="111" t="str">
        <f>VLOOKUP(I32,Presupuesto!$B$11:$C$565,2,0)</f>
        <v>SUELDOS Y SALARIOS PERMANENTES</v>
      </c>
      <c r="K32" s="95" t="str">
        <f t="shared" si="0"/>
        <v>Posgrado</v>
      </c>
      <c r="L32" s="95" t="s">
        <v>405</v>
      </c>
    </row>
    <row r="33" spans="3:12" x14ac:dyDescent="0.25">
      <c r="C33" s="169" t="s">
        <v>58</v>
      </c>
      <c r="D33" s="160"/>
      <c r="E33" s="151">
        <v>0</v>
      </c>
      <c r="F33" s="97">
        <f>IF(E32=0,"",(G32/E32)/12*E32)</f>
        <v>0</v>
      </c>
      <c r="G33" s="94">
        <f>F33</f>
        <v>0</v>
      </c>
      <c r="H33" s="161"/>
      <c r="I33" s="113" t="s">
        <v>528</v>
      </c>
      <c r="J33" s="113" t="str">
        <f>VLOOKUP(I33,Presupuesto!$B$11:$C$565,2,0)</f>
        <v>AGUINALDO Y DECIMO CUARTO MES</v>
      </c>
      <c r="K33" s="95" t="str">
        <f t="shared" si="0"/>
        <v>Posgrado</v>
      </c>
      <c r="L33" s="95" t="s">
        <v>405</v>
      </c>
    </row>
    <row r="34" spans="3:12" ht="15.75" thickBot="1" x14ac:dyDescent="0.3">
      <c r="C34" s="170" t="s">
        <v>59</v>
      </c>
      <c r="D34" s="160"/>
      <c r="E34" s="151">
        <v>0</v>
      </c>
      <c r="F34" s="114">
        <f>IF(E32&lt;6,"",((E32-6)/12)*(G32/E32))</f>
        <v>0</v>
      </c>
      <c r="G34" s="94">
        <f>F34</f>
        <v>0</v>
      </c>
      <c r="H34" s="161"/>
      <c r="I34" s="98" t="s">
        <v>531</v>
      </c>
      <c r="J34" s="98" t="str">
        <f>VLOOKUP(I34,Presupuesto!$B$11:$C$565,2,0)</f>
        <v>DECIMOCUARTO MES</v>
      </c>
      <c r="K34" s="95" t="str">
        <f t="shared" si="0"/>
        <v>Posgrado</v>
      </c>
      <c r="L34" s="95" t="s">
        <v>405</v>
      </c>
    </row>
    <row r="35" spans="3:12" thickBot="1" x14ac:dyDescent="0.35">
      <c r="C35" s="134" t="s">
        <v>500</v>
      </c>
      <c r="D35" s="197"/>
      <c r="E35" s="149">
        <v>12</v>
      </c>
      <c r="F35" s="296">
        <f>HLOOKUP($C35,$BZ$2:$CM$3,2,0)</f>
        <v>17893.16</v>
      </c>
      <c r="G35" s="110">
        <f>D35*E35*F35</f>
        <v>0</v>
      </c>
      <c r="H35" s="163"/>
      <c r="I35" s="111" t="s">
        <v>508</v>
      </c>
      <c r="J35" s="111" t="str">
        <f>VLOOKUP(I35,Presupuesto!$B$11:$C$565,2,0)</f>
        <v>SUELDOS Y SALARIOS PERMANENTES</v>
      </c>
      <c r="K35" s="95" t="str">
        <f t="shared" si="0"/>
        <v>Posgrado</v>
      </c>
      <c r="L35" s="95" t="s">
        <v>405</v>
      </c>
    </row>
    <row r="36" spans="3:12" x14ac:dyDescent="0.25">
      <c r="C36" s="169" t="s">
        <v>58</v>
      </c>
      <c r="D36" s="160"/>
      <c r="E36" s="151">
        <v>0</v>
      </c>
      <c r="F36" s="97">
        <f>IF(E35=0,"",(G35/E35)/12*E35)</f>
        <v>0</v>
      </c>
      <c r="G36" s="94">
        <f>F36</f>
        <v>0</v>
      </c>
      <c r="H36" s="161"/>
      <c r="I36" s="113" t="s">
        <v>528</v>
      </c>
      <c r="J36" s="113" t="str">
        <f>VLOOKUP(I36,Presupuesto!$B$11:$C$565,2,0)</f>
        <v>AGUINALDO Y DECIMO CUARTO MES</v>
      </c>
      <c r="K36" s="95" t="str">
        <f t="shared" si="0"/>
        <v>Posgrado</v>
      </c>
      <c r="L36" s="95" t="s">
        <v>405</v>
      </c>
    </row>
    <row r="37" spans="3:12" ht="15.75" thickBot="1" x14ac:dyDescent="0.3">
      <c r="C37" s="170" t="s">
        <v>59</v>
      </c>
      <c r="D37" s="160"/>
      <c r="E37" s="151">
        <v>0</v>
      </c>
      <c r="F37" s="114">
        <f>IF(E35&lt;6,"",((E35-6)/12)*(G35/E35))</f>
        <v>0</v>
      </c>
      <c r="G37" s="94">
        <f>F37</f>
        <v>0</v>
      </c>
      <c r="H37" s="161"/>
      <c r="I37" s="98" t="s">
        <v>531</v>
      </c>
      <c r="J37" s="98" t="str">
        <f>VLOOKUP(I37,Presupuesto!$B$11:$C$565,2,0)</f>
        <v>DECIMOCUARTO MES</v>
      </c>
      <c r="K37" s="95" t="str">
        <f t="shared" si="0"/>
        <v>Posgrado</v>
      </c>
      <c r="L37" s="95" t="s">
        <v>405</v>
      </c>
    </row>
    <row r="38" spans="3:12" thickBot="1" x14ac:dyDescent="0.35">
      <c r="C38" s="134" t="s">
        <v>501</v>
      </c>
      <c r="D38" s="197"/>
      <c r="E38" s="149">
        <v>12</v>
      </c>
      <c r="F38" s="296">
        <f>HLOOKUP($C38,$BZ$2:$CM$3,2,0)</f>
        <v>16951.419999999998</v>
      </c>
      <c r="G38" s="110">
        <f>D38*E38*F38</f>
        <v>0</v>
      </c>
      <c r="H38" s="163"/>
      <c r="I38" s="111" t="s">
        <v>508</v>
      </c>
      <c r="J38" s="111" t="str">
        <f>VLOOKUP(I38,Presupuesto!$B$11:$C$565,2,0)</f>
        <v>SUELDOS Y SALARIOS PERMANENTES</v>
      </c>
      <c r="K38" s="95" t="str">
        <f t="shared" si="0"/>
        <v>Posgrado</v>
      </c>
      <c r="L38" s="95" t="s">
        <v>405</v>
      </c>
    </row>
    <row r="39" spans="3:12" x14ac:dyDescent="0.25">
      <c r="C39" s="169" t="s">
        <v>58</v>
      </c>
      <c r="D39" s="160"/>
      <c r="E39" s="151">
        <v>0</v>
      </c>
      <c r="F39" s="97">
        <f>IF(E38=0,"",(G38/E38)/12*E38)</f>
        <v>0</v>
      </c>
      <c r="G39" s="94">
        <f>F39</f>
        <v>0</v>
      </c>
      <c r="H39" s="161"/>
      <c r="I39" s="113" t="s">
        <v>528</v>
      </c>
      <c r="J39" s="113" t="str">
        <f>VLOOKUP(I39,Presupuesto!$B$11:$C$565,2,0)</f>
        <v>AGUINALDO Y DECIMO CUARTO MES</v>
      </c>
      <c r="K39" s="95" t="str">
        <f t="shared" si="0"/>
        <v>Posgrado</v>
      </c>
      <c r="L39" s="95" t="s">
        <v>405</v>
      </c>
    </row>
    <row r="40" spans="3:12" ht="15.75" thickBot="1" x14ac:dyDescent="0.3">
      <c r="C40" s="170" t="s">
        <v>59</v>
      </c>
      <c r="D40" s="160"/>
      <c r="E40" s="151">
        <v>0</v>
      </c>
      <c r="F40" s="114">
        <f>IF(E38&lt;6,"",((E38-6)/12)*(G38/E38))</f>
        <v>0</v>
      </c>
      <c r="G40" s="94">
        <f>F40</f>
        <v>0</v>
      </c>
      <c r="H40" s="161"/>
      <c r="I40" s="98" t="s">
        <v>531</v>
      </c>
      <c r="J40" s="98" t="str">
        <f>VLOOKUP(I40,Presupuesto!$B$11:$C$565,2,0)</f>
        <v>DECIMOCUARTO MES</v>
      </c>
      <c r="K40" s="95" t="str">
        <f t="shared" si="0"/>
        <v>Posgrado</v>
      </c>
      <c r="L40" s="95" t="s">
        <v>405</v>
      </c>
    </row>
    <row r="41" spans="3:12" thickBot="1" x14ac:dyDescent="0.35">
      <c r="C41" s="134" t="s">
        <v>502</v>
      </c>
      <c r="D41" s="197"/>
      <c r="E41" s="149">
        <v>12</v>
      </c>
      <c r="F41" s="296">
        <f>HLOOKUP($C41,$BZ$2:$CM$3,2,0)</f>
        <v>13184.44</v>
      </c>
      <c r="G41" s="110">
        <f>D41*E41*F41</f>
        <v>0</v>
      </c>
      <c r="H41" s="163"/>
      <c r="I41" s="111" t="s">
        <v>508</v>
      </c>
      <c r="J41" s="111" t="str">
        <f>VLOOKUP(I41,Presupuesto!$B$11:$C$565,2,0)</f>
        <v>SUELDOS Y SALARIOS PERMANENTES</v>
      </c>
      <c r="K41" s="95" t="str">
        <f t="shared" si="0"/>
        <v>Posgrado</v>
      </c>
      <c r="L41" s="95" t="s">
        <v>405</v>
      </c>
    </row>
    <row r="42" spans="3:12" x14ac:dyDescent="0.25">
      <c r="C42" s="169" t="s">
        <v>58</v>
      </c>
      <c r="D42" s="160"/>
      <c r="E42" s="151">
        <v>0</v>
      </c>
      <c r="F42" s="97">
        <f>IF(E41=0,"",(G41/E41)/12*E41)</f>
        <v>0</v>
      </c>
      <c r="G42" s="94">
        <f>F42</f>
        <v>0</v>
      </c>
      <c r="H42" s="161"/>
      <c r="I42" s="113" t="s">
        <v>528</v>
      </c>
      <c r="J42" s="113" t="str">
        <f>VLOOKUP(I42,Presupuesto!$B$11:$C$565,2,0)</f>
        <v>AGUINALDO Y DECIMO CUARTO MES</v>
      </c>
      <c r="K42" s="95" t="str">
        <f t="shared" si="0"/>
        <v>Posgrado</v>
      </c>
      <c r="L42" s="95" t="s">
        <v>405</v>
      </c>
    </row>
    <row r="43" spans="3:12" ht="15.75" thickBot="1" x14ac:dyDescent="0.3">
      <c r="C43" s="170" t="s">
        <v>59</v>
      </c>
      <c r="D43" s="160"/>
      <c r="E43" s="151">
        <v>0</v>
      </c>
      <c r="F43" s="114">
        <f>IF(E41&lt;6,"",((E41-6)/12)*(G41/E41))</f>
        <v>0</v>
      </c>
      <c r="G43" s="94">
        <f>F43</f>
        <v>0</v>
      </c>
      <c r="H43" s="161"/>
      <c r="I43" s="98" t="s">
        <v>531</v>
      </c>
      <c r="J43" s="98" t="str">
        <f>VLOOKUP(I43,Presupuesto!$B$11:$C$565,2,0)</f>
        <v>DECIMOCUARTO MES</v>
      </c>
      <c r="K43" s="95" t="str">
        <f t="shared" si="0"/>
        <v>Posgrado</v>
      </c>
      <c r="L43" s="95" t="s">
        <v>405</v>
      </c>
    </row>
    <row r="44" spans="3:12" thickBot="1" x14ac:dyDescent="0.35">
      <c r="C44" s="134" t="s">
        <v>503</v>
      </c>
      <c r="D44" s="197"/>
      <c r="E44" s="149">
        <v>12</v>
      </c>
      <c r="F44" s="296">
        <f>HLOOKUP($C44,$BZ$2:$CM$3,2,0)</f>
        <v>15032.56</v>
      </c>
      <c r="G44" s="110">
        <f>D44*E44*F44</f>
        <v>0</v>
      </c>
      <c r="H44" s="163"/>
      <c r="I44" s="111" t="s">
        <v>508</v>
      </c>
      <c r="J44" s="111" t="str">
        <f>VLOOKUP(I44,Presupuesto!$B$11:$C$565,2,0)</f>
        <v>SUELDOS Y SALARIOS PERMANENTES</v>
      </c>
      <c r="K44" s="95" t="str">
        <f t="shared" si="0"/>
        <v>Posgrado</v>
      </c>
      <c r="L44" s="95" t="s">
        <v>405</v>
      </c>
    </row>
    <row r="45" spans="3:12" x14ac:dyDescent="0.25">
      <c r="C45" s="169" t="s">
        <v>58</v>
      </c>
      <c r="D45" s="160"/>
      <c r="E45" s="151">
        <v>0</v>
      </c>
      <c r="F45" s="97">
        <f>IF(E44=0,"",(G44/E44)/12*E44)</f>
        <v>0</v>
      </c>
      <c r="G45" s="94">
        <f>F45</f>
        <v>0</v>
      </c>
      <c r="H45" s="161"/>
      <c r="I45" s="113" t="s">
        <v>528</v>
      </c>
      <c r="J45" s="113" t="str">
        <f>VLOOKUP(I45,Presupuesto!$B$11:$C$565,2,0)</f>
        <v>AGUINALDO Y DECIMO CUARTO MES</v>
      </c>
      <c r="K45" s="95" t="str">
        <f t="shared" si="0"/>
        <v>Posgrado</v>
      </c>
      <c r="L45" s="95" t="s">
        <v>405</v>
      </c>
    </row>
    <row r="46" spans="3:12" ht="15.75" thickBot="1" x14ac:dyDescent="0.3">
      <c r="C46" s="170" t="s">
        <v>59</v>
      </c>
      <c r="D46" s="160"/>
      <c r="E46" s="151">
        <v>0</v>
      </c>
      <c r="F46" s="114">
        <f>IF(E44&lt;6,"",((E44-6)/12)*(G44/E44))</f>
        <v>0</v>
      </c>
      <c r="G46" s="94">
        <f>F46</f>
        <v>0</v>
      </c>
      <c r="H46" s="161"/>
      <c r="I46" s="98" t="s">
        <v>531</v>
      </c>
      <c r="J46" s="98" t="str">
        <f>VLOOKUP(I46,Presupuesto!$B$11:$C$565,2,0)</f>
        <v>DECIMOCUARTO MES</v>
      </c>
      <c r="K46" s="95" t="str">
        <f t="shared" si="0"/>
        <v>Posgrado</v>
      </c>
      <c r="L46" s="95" t="s">
        <v>405</v>
      </c>
    </row>
    <row r="47" spans="3:12" thickBot="1" x14ac:dyDescent="0.35">
      <c r="C47" s="134" t="s">
        <v>504</v>
      </c>
      <c r="D47" s="197"/>
      <c r="E47" s="149">
        <v>12</v>
      </c>
      <c r="F47" s="296">
        <f>HLOOKUP($C47,$BZ$2:$CM$3,2,0)</f>
        <v>13264.02</v>
      </c>
      <c r="G47" s="110">
        <f>D47*E47*F47</f>
        <v>0</v>
      </c>
      <c r="H47" s="163"/>
      <c r="I47" s="111" t="s">
        <v>508</v>
      </c>
      <c r="J47" s="111" t="str">
        <f>VLOOKUP(I47,Presupuesto!$B$11:$C$565,2,0)</f>
        <v>SUELDOS Y SALARIOS PERMANENTES</v>
      </c>
      <c r="K47" s="95" t="str">
        <f t="shared" si="0"/>
        <v>Posgrado</v>
      </c>
      <c r="L47" s="95" t="s">
        <v>405</v>
      </c>
    </row>
    <row r="48" spans="3:12" x14ac:dyDescent="0.25">
      <c r="C48" s="169" t="s">
        <v>58</v>
      </c>
      <c r="D48" s="160"/>
      <c r="E48" s="151">
        <v>0</v>
      </c>
      <c r="F48" s="97">
        <f>IF(E47=0,"",(G47/E47)/12*E47)</f>
        <v>0</v>
      </c>
      <c r="G48" s="94">
        <f>F48</f>
        <v>0</v>
      </c>
      <c r="H48" s="161"/>
      <c r="I48" s="113" t="s">
        <v>528</v>
      </c>
      <c r="J48" s="113" t="str">
        <f>VLOOKUP(I48,Presupuesto!$B$11:$C$565,2,0)</f>
        <v>AGUINALDO Y DECIMO CUARTO MES</v>
      </c>
      <c r="K48" s="95" t="str">
        <f t="shared" si="0"/>
        <v>Posgrado</v>
      </c>
      <c r="L48" s="95" t="s">
        <v>405</v>
      </c>
    </row>
    <row r="49" spans="3:12" ht="15.75" thickBot="1" x14ac:dyDescent="0.3">
      <c r="C49" s="170" t="s">
        <v>59</v>
      </c>
      <c r="D49" s="160"/>
      <c r="E49" s="151">
        <v>0</v>
      </c>
      <c r="F49" s="114">
        <f>IF(E47&lt;6,"",((E47-6)/12)*(G47/E47))</f>
        <v>0</v>
      </c>
      <c r="G49" s="94">
        <f>F49</f>
        <v>0</v>
      </c>
      <c r="H49" s="161"/>
      <c r="I49" s="98" t="s">
        <v>531</v>
      </c>
      <c r="J49" s="98" t="str">
        <f>VLOOKUP(I49,Presupuesto!$B$11:$C$565,2,0)</f>
        <v>DECIMOCUARTO MES</v>
      </c>
      <c r="K49" s="95" t="str">
        <f t="shared" si="0"/>
        <v>Posgrado</v>
      </c>
      <c r="L49" s="95" t="s">
        <v>405</v>
      </c>
    </row>
    <row r="50" spans="3:12" ht="15.75" thickBot="1" x14ac:dyDescent="0.3">
      <c r="C50" s="134" t="s">
        <v>505</v>
      </c>
      <c r="D50" s="197"/>
      <c r="E50" s="149">
        <v>12</v>
      </c>
      <c r="F50" s="296">
        <f>HLOOKUP($C50,$BZ$2:$CM$3,2,0)</f>
        <v>12379.75</v>
      </c>
      <c r="G50" s="110">
        <f>D50*E50*F50</f>
        <v>0</v>
      </c>
      <c r="H50" s="163"/>
      <c r="I50" s="111" t="s">
        <v>508</v>
      </c>
      <c r="J50" s="111" t="str">
        <f>VLOOKUP(I50,Presupuesto!$B$11:$C$565,2,0)</f>
        <v>SUELDOS Y SALARIOS PERMANENTES</v>
      </c>
      <c r="K50" s="95" t="str">
        <f t="shared" si="0"/>
        <v>Posgrado</v>
      </c>
      <c r="L50" s="95" t="s">
        <v>405</v>
      </c>
    </row>
    <row r="51" spans="3:12" x14ac:dyDescent="0.25">
      <c r="C51" s="169" t="s">
        <v>58</v>
      </c>
      <c r="D51" s="160"/>
      <c r="E51" s="151">
        <v>0</v>
      </c>
      <c r="F51" s="97">
        <f>IF(E50=0,"",(G50/E50)/12*E50)</f>
        <v>0</v>
      </c>
      <c r="G51" s="94">
        <f>F51</f>
        <v>0</v>
      </c>
      <c r="H51" s="161"/>
      <c r="I51" s="113" t="s">
        <v>528</v>
      </c>
      <c r="J51" s="113" t="str">
        <f>VLOOKUP(I51,Presupuesto!$B$11:$C$565,2,0)</f>
        <v>AGUINALDO Y DECIMO CUARTO MES</v>
      </c>
      <c r="K51" s="95" t="str">
        <f t="shared" si="0"/>
        <v>Posgrado</v>
      </c>
      <c r="L51" s="95" t="s">
        <v>405</v>
      </c>
    </row>
    <row r="52" spans="3:12" ht="15.75" thickBot="1" x14ac:dyDescent="0.3">
      <c r="C52" s="170" t="s">
        <v>59</v>
      </c>
      <c r="D52" s="160"/>
      <c r="E52" s="151">
        <v>0</v>
      </c>
      <c r="F52" s="114">
        <f>IF(E50&lt;6,"",((E50-6)/12)*(G50/E50))</f>
        <v>0</v>
      </c>
      <c r="G52" s="94">
        <f>F52</f>
        <v>0</v>
      </c>
      <c r="H52" s="161"/>
      <c r="I52" s="98" t="s">
        <v>531</v>
      </c>
      <c r="J52" s="98" t="str">
        <f>VLOOKUP(I52,Presupuesto!$B$11:$C$565,2,0)</f>
        <v>DECIMOCUARTO MES</v>
      </c>
      <c r="K52" s="95" t="str">
        <f t="shared" si="0"/>
        <v>Posgrado</v>
      </c>
      <c r="L52" s="95" t="s">
        <v>405</v>
      </c>
    </row>
    <row r="53" spans="3:12" ht="15.75" thickBot="1" x14ac:dyDescent="0.3">
      <c r="C53" s="134" t="s">
        <v>506</v>
      </c>
      <c r="D53" s="197"/>
      <c r="E53" s="149">
        <v>12</v>
      </c>
      <c r="F53" s="296">
        <f>HLOOKUP($C53,$BZ$2:$CM$3,2,0)</f>
        <v>439.49</v>
      </c>
      <c r="G53" s="110">
        <f>D53*E53*F53</f>
        <v>0</v>
      </c>
      <c r="H53" s="163"/>
      <c r="I53" s="111" t="s">
        <v>508</v>
      </c>
      <c r="J53" s="111" t="str">
        <f>VLOOKUP(I53,Presupuesto!$B$11:$C$565,2,0)</f>
        <v>SUELDOS Y SALARIOS PERMANENTES</v>
      </c>
      <c r="K53" s="95" t="str">
        <f t="shared" si="0"/>
        <v>Posgrado</v>
      </c>
      <c r="L53" s="95" t="s">
        <v>405</v>
      </c>
    </row>
    <row r="54" spans="3:12" x14ac:dyDescent="0.25">
      <c r="C54" s="169" t="s">
        <v>58</v>
      </c>
      <c r="D54" s="160"/>
      <c r="E54" s="151">
        <v>0</v>
      </c>
      <c r="F54" s="97">
        <f>IF(E53=0,"",(G53/E53)/12*E53)</f>
        <v>0</v>
      </c>
      <c r="G54" s="94">
        <f>F54</f>
        <v>0</v>
      </c>
      <c r="H54" s="161"/>
      <c r="I54" s="113" t="s">
        <v>528</v>
      </c>
      <c r="J54" s="113" t="str">
        <f>VLOOKUP(I54,Presupuesto!$B$11:$C$565,2,0)</f>
        <v>AGUINALDO Y DECIMO CUARTO MES</v>
      </c>
      <c r="K54" s="95" t="str">
        <f t="shared" si="0"/>
        <v>Posgrado</v>
      </c>
      <c r="L54" s="95" t="s">
        <v>405</v>
      </c>
    </row>
    <row r="55" spans="3:12" ht="15.75" thickBot="1" x14ac:dyDescent="0.3">
      <c r="C55" s="170" t="s">
        <v>59</v>
      </c>
      <c r="D55" s="160"/>
      <c r="E55" s="151">
        <v>0</v>
      </c>
      <c r="F55" s="114">
        <f>IF(E53&lt;6,"",((E53-6)/12)*(G53/E53))</f>
        <v>0</v>
      </c>
      <c r="G55" s="94">
        <f>F55</f>
        <v>0</v>
      </c>
      <c r="H55" s="161"/>
      <c r="I55" s="98" t="s">
        <v>531</v>
      </c>
      <c r="J55" s="98" t="str">
        <f>VLOOKUP(I55,Presupuesto!$B$11:$C$565,2,0)</f>
        <v>DECIMOCUARTO MES</v>
      </c>
      <c r="K55" s="95" t="str">
        <f t="shared" si="0"/>
        <v>Posgrado</v>
      </c>
      <c r="L55" s="95" t="s">
        <v>405</v>
      </c>
    </row>
    <row r="56" spans="3:12" ht="15.75" thickBot="1" x14ac:dyDescent="0.3">
      <c r="C56" s="134" t="s">
        <v>507</v>
      </c>
      <c r="D56" s="197"/>
      <c r="E56" s="149">
        <v>12</v>
      </c>
      <c r="F56" s="296">
        <f>HLOOKUP($C56,$BZ$2:$CM$3,2,0)</f>
        <v>1904.46</v>
      </c>
      <c r="G56" s="110">
        <f>D56*E56*F56</f>
        <v>0</v>
      </c>
      <c r="H56" s="163"/>
      <c r="I56" s="111" t="s">
        <v>508</v>
      </c>
      <c r="J56" s="111" t="str">
        <f>VLOOKUP(I56,Presupuesto!$B$11:$C$565,2,0)</f>
        <v>SUELDOS Y SALARIOS PERMANENTES</v>
      </c>
      <c r="K56" s="95" t="str">
        <f t="shared" si="0"/>
        <v>Posgrado</v>
      </c>
      <c r="L56" s="95" t="s">
        <v>405</v>
      </c>
    </row>
    <row r="57" spans="3:12" x14ac:dyDescent="0.25">
      <c r="C57" s="169" t="s">
        <v>58</v>
      </c>
      <c r="D57" s="160"/>
      <c r="E57" s="151">
        <v>0</v>
      </c>
      <c r="F57" s="97">
        <f>IF(E56=0,"",(G56/E56)/12*E56)</f>
        <v>0</v>
      </c>
      <c r="G57" s="94">
        <f>F57</f>
        <v>0</v>
      </c>
      <c r="H57" s="161"/>
      <c r="I57" s="113" t="s">
        <v>528</v>
      </c>
      <c r="J57" s="113" t="str">
        <f>VLOOKUP(I57,Presupuesto!$B$11:$C$565,2,0)</f>
        <v>AGUINALDO Y DECIMO CUARTO MES</v>
      </c>
      <c r="K57" s="95" t="str">
        <f t="shared" si="0"/>
        <v>Posgrado</v>
      </c>
      <c r="L57" s="95" t="s">
        <v>405</v>
      </c>
    </row>
    <row r="58" spans="3:12" ht="15.75" thickBot="1" x14ac:dyDescent="0.3">
      <c r="C58" s="170" t="s">
        <v>59</v>
      </c>
      <c r="D58" s="160"/>
      <c r="E58" s="151">
        <v>0</v>
      </c>
      <c r="F58" s="114">
        <f>IF(E56&lt;6,"",((E56-6)/12)*(G56/E56))</f>
        <v>0</v>
      </c>
      <c r="G58" s="94">
        <f>F58</f>
        <v>0</v>
      </c>
      <c r="H58" s="161"/>
      <c r="I58" s="98" t="s">
        <v>531</v>
      </c>
      <c r="J58" s="98" t="str">
        <f>VLOOKUP(I58,Presupuesto!$B$11:$C$565,2,0)</f>
        <v>DECIMOCUARTO MES</v>
      </c>
      <c r="K58" s="95" t="str">
        <f t="shared" si="0"/>
        <v>Posgrado</v>
      </c>
      <c r="L58" s="95" t="s">
        <v>405</v>
      </c>
    </row>
    <row r="59" spans="3:12" ht="15.75" thickBot="1" x14ac:dyDescent="0.3">
      <c r="C59" s="137" t="s">
        <v>84</v>
      </c>
      <c r="D59" s="197"/>
      <c r="E59" s="149">
        <v>12</v>
      </c>
      <c r="F59" s="136">
        <v>30000</v>
      </c>
      <c r="G59" s="110">
        <f>D59*E59*F59</f>
        <v>0</v>
      </c>
      <c r="H59" s="163"/>
      <c r="I59" s="111" t="s">
        <v>576</v>
      </c>
      <c r="J59" s="111" t="str">
        <f>VLOOKUP(I59,Presupuesto!$B$11:$C$565,2,0)</f>
        <v>CONTRATOS ESPECIALES</v>
      </c>
      <c r="K59" s="95" t="str">
        <f t="shared" si="0"/>
        <v>Posgrado</v>
      </c>
      <c r="L59" s="95" t="s">
        <v>405</v>
      </c>
    </row>
    <row r="60" spans="3:12" x14ac:dyDescent="0.25">
      <c r="C60" s="169" t="s">
        <v>58</v>
      </c>
      <c r="D60" s="160"/>
      <c r="E60" s="151">
        <v>0</v>
      </c>
      <c r="F60" s="114">
        <f>IF(E59=0,"",(G59/E59)/12*E59)</f>
        <v>0</v>
      </c>
      <c r="G60" s="94">
        <f>F60</f>
        <v>0</v>
      </c>
      <c r="H60" s="161"/>
      <c r="I60" s="98" t="s">
        <v>576</v>
      </c>
      <c r="J60" s="98" t="str">
        <f>VLOOKUP(I60,Presupuesto!$B$11:$C$565,2,0)</f>
        <v>CONTRATOS ESPECIALES</v>
      </c>
      <c r="K60" s="95" t="str">
        <f t="shared" si="0"/>
        <v>Posgrado</v>
      </c>
      <c r="L60" s="95" t="s">
        <v>404</v>
      </c>
    </row>
    <row r="61" spans="3:12" ht="15.75" thickBot="1" x14ac:dyDescent="0.3">
      <c r="C61" s="170" t="s">
        <v>59</v>
      </c>
      <c r="D61" s="160"/>
      <c r="E61" s="151">
        <v>0</v>
      </c>
      <c r="F61" s="97">
        <f>IF(E59&lt;6,"",((E59-6)/12)*(G59/E59))</f>
        <v>0</v>
      </c>
      <c r="G61" s="94">
        <f>F61</f>
        <v>0</v>
      </c>
      <c r="H61" s="161"/>
      <c r="I61" s="98" t="s">
        <v>576</v>
      </c>
      <c r="J61" s="98" t="str">
        <f>VLOOKUP(I61,Presupuesto!$B$11:$C$565,2,0)</f>
        <v>CONTRATOS ESPECIALES</v>
      </c>
      <c r="K61" s="95" t="str">
        <f t="shared" si="0"/>
        <v>Posgrado</v>
      </c>
      <c r="L61" s="95" t="s">
        <v>409</v>
      </c>
    </row>
    <row r="62" spans="3:12" ht="15.75" thickBot="1" x14ac:dyDescent="0.3">
      <c r="C62" s="137" t="s">
        <v>60</v>
      </c>
      <c r="D62" s="197"/>
      <c r="E62" s="149">
        <v>12</v>
      </c>
      <c r="F62" s="115">
        <v>30000</v>
      </c>
      <c r="G62" s="110">
        <f>D62*E62*F62</f>
        <v>0</v>
      </c>
      <c r="H62" s="163"/>
      <c r="I62" s="111" t="s">
        <v>717</v>
      </c>
      <c r="J62" s="111" t="str">
        <f>VLOOKUP(I62,Presupuesto!$B$11:$C$565,2,0)</f>
        <v>OTROS SERVICIOS TECNICOS Y PROFESIONALES</v>
      </c>
      <c r="K62" s="95" t="str">
        <f t="shared" si="0"/>
        <v>Posgrado</v>
      </c>
      <c r="L62" s="95" t="s">
        <v>404</v>
      </c>
    </row>
    <row r="63" spans="3:12" x14ac:dyDescent="0.25">
      <c r="C63" s="169" t="s">
        <v>58</v>
      </c>
      <c r="D63" s="160"/>
      <c r="E63" s="151">
        <v>0</v>
      </c>
      <c r="F63" s="97">
        <v>0</v>
      </c>
      <c r="G63" s="94">
        <f>F63</f>
        <v>0</v>
      </c>
      <c r="H63" s="161"/>
      <c r="I63" s="98" t="s">
        <v>717</v>
      </c>
      <c r="J63" s="98" t="str">
        <f>VLOOKUP(I63,Presupuesto!$B$11:$C$565,2,0)</f>
        <v>OTROS SERVICIOS TECNICOS Y PROFESIONALES</v>
      </c>
      <c r="K63" s="95" t="str">
        <f t="shared" si="0"/>
        <v>Posgrado</v>
      </c>
      <c r="L63" s="95" t="s">
        <v>404</v>
      </c>
    </row>
    <row r="64" spans="3:12" ht="15.75" thickBot="1" x14ac:dyDescent="0.3">
      <c r="C64" s="170" t="s">
        <v>59</v>
      </c>
      <c r="D64" s="160"/>
      <c r="E64" s="151">
        <v>0</v>
      </c>
      <c r="F64" s="97">
        <v>0</v>
      </c>
      <c r="G64" s="94">
        <f>F64</f>
        <v>0</v>
      </c>
      <c r="H64" s="161"/>
      <c r="I64" s="98" t="s">
        <v>717</v>
      </c>
      <c r="J64" s="98" t="str">
        <f>VLOOKUP(I64,Presupuesto!$B$11:$C$565,2,0)</f>
        <v>OTROS SERVICIOS TECNICOS Y PROFESIONALES</v>
      </c>
      <c r="K64" s="95" t="str">
        <f t="shared" si="0"/>
        <v>Posgrado</v>
      </c>
      <c r="L64" s="95" t="s">
        <v>404</v>
      </c>
    </row>
    <row r="65" spans="3:12" ht="15.75" thickBot="1" x14ac:dyDescent="0.3">
      <c r="C65" s="137" t="s">
        <v>61</v>
      </c>
      <c r="D65" s="197"/>
      <c r="E65" s="149">
        <v>12</v>
      </c>
      <c r="F65" s="115">
        <v>30000</v>
      </c>
      <c r="G65" s="110">
        <f>D65*E65*F65</f>
        <v>0</v>
      </c>
      <c r="H65" s="163"/>
      <c r="I65" s="111" t="s">
        <v>508</v>
      </c>
      <c r="J65" s="111" t="str">
        <f>VLOOKUP(I65,Presupuesto!$B$11:$C$565,2,0)</f>
        <v>SUELDOS Y SALARIOS PERMANENTES</v>
      </c>
      <c r="K65" s="95" t="str">
        <f t="shared" si="0"/>
        <v>Posgrado</v>
      </c>
      <c r="L65" s="95" t="s">
        <v>404</v>
      </c>
    </row>
    <row r="66" spans="3:12" x14ac:dyDescent="0.25">
      <c r="C66" s="169" t="s">
        <v>58</v>
      </c>
      <c r="D66" s="167"/>
      <c r="E66" s="128">
        <v>0</v>
      </c>
      <c r="F66" s="116">
        <f>IF(E65=0,"",(G65/E65)/12*E65)</f>
        <v>0</v>
      </c>
      <c r="G66" s="117">
        <f>F66</f>
        <v>0</v>
      </c>
      <c r="H66" s="161"/>
      <c r="I66" s="98" t="s">
        <v>528</v>
      </c>
      <c r="J66" s="98" t="str">
        <f>VLOOKUP(I66,Presupuesto!$B$11:$C$565,2,0)</f>
        <v>AGUINALDO Y DECIMO CUARTO MES</v>
      </c>
      <c r="K66" s="95" t="str">
        <f t="shared" si="0"/>
        <v>Posgrado</v>
      </c>
      <c r="L66" s="95" t="s">
        <v>404</v>
      </c>
    </row>
    <row r="67" spans="3:12" ht="15.75" thickBot="1" x14ac:dyDescent="0.3">
      <c r="C67" s="171" t="s">
        <v>59</v>
      </c>
      <c r="D67" s="159"/>
      <c r="E67" s="129">
        <v>0</v>
      </c>
      <c r="F67" s="102">
        <f>IF(E65&lt;6,"",((E65-6)/12)*(G65/E65))</f>
        <v>0</v>
      </c>
      <c r="G67" s="102">
        <f>F67</f>
        <v>0</v>
      </c>
      <c r="H67" s="159"/>
      <c r="I67" s="103" t="s">
        <v>531</v>
      </c>
      <c r="J67" s="121" t="str">
        <f>VLOOKUP(I67,Presupuesto!$B$11:$C$565,2,0)</f>
        <v>DECIMOCUARTO MES</v>
      </c>
      <c r="K67" s="103" t="str">
        <f t="shared" ref="K67" si="1">$K$17</f>
        <v>Posgrado</v>
      </c>
      <c r="L67" s="121" t="s">
        <v>404</v>
      </c>
    </row>
  </sheetData>
  <conditionalFormatting sqref="E56">
    <cfRule type="cellIs" dxfId="3"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67">
      <formula1>$A$2:$O$2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 type="list" allowBlank="1" showInputMessage="1" showErrorMessage="1" errorTitle="¡Ingreso Inválido!" error="Seleccione una opción de la lista." promptTitle="Dimensión Estratégica" prompt="Seleccione una opción de la lista." sqref="K17:K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2"/>
  <sheetViews>
    <sheetView showGridLines="0" topLeftCell="A4" zoomScale="84" zoomScaleNormal="84" workbookViewId="0">
      <selection activeCell="E10" sqref="E10"/>
    </sheetView>
  </sheetViews>
  <sheetFormatPr baseColWidth="10" defaultColWidth="11.5703125" defaultRowHeight="15" x14ac:dyDescent="0.25"/>
  <cols>
    <col min="1" max="1" width="1.85546875" style="82" customWidth="1"/>
    <col min="2" max="2" width="6.7109375" style="82" customWidth="1"/>
    <col min="3" max="3" width="41.7109375" style="82" customWidth="1"/>
    <col min="4" max="4" width="26.42578125" style="82" bestFit="1" customWidth="1"/>
    <col min="5" max="6" width="13.85546875" style="82" customWidth="1"/>
    <col min="7" max="7" width="13.85546875" style="73" customWidth="1"/>
    <col min="8" max="8" width="12.7109375" style="82" bestFit="1" customWidth="1"/>
    <col min="9" max="9" width="35.42578125" style="82" bestFit="1" customWidth="1"/>
    <col min="10" max="10" width="59.28515625" style="82" bestFit="1" customWidth="1"/>
    <col min="11" max="11" width="13.42578125" style="82" bestFit="1" customWidth="1"/>
    <col min="12" max="16384" width="11.5703125" style="82"/>
  </cols>
  <sheetData>
    <row r="1" spans="1:555" ht="25.9" hidden="1" x14ac:dyDescent="0.3">
      <c r="A1" s="185" t="s">
        <v>260</v>
      </c>
      <c r="B1" s="188" t="s">
        <v>261</v>
      </c>
      <c r="C1" s="179" t="s">
        <v>262</v>
      </c>
      <c r="D1" s="179" t="s">
        <v>508</v>
      </c>
      <c r="E1" s="179" t="s">
        <v>510</v>
      </c>
      <c r="F1" s="179" t="s">
        <v>512</v>
      </c>
      <c r="G1" s="179" t="s">
        <v>514</v>
      </c>
      <c r="H1" s="179" t="s">
        <v>516</v>
      </c>
      <c r="I1" s="179" t="s">
        <v>518</v>
      </c>
      <c r="J1" s="179" t="s">
        <v>263</v>
      </c>
      <c r="K1" s="179" t="s">
        <v>521</v>
      </c>
      <c r="L1" s="179" t="s">
        <v>264</v>
      </c>
      <c r="M1" s="179" t="s">
        <v>523</v>
      </c>
      <c r="N1" s="179" t="s">
        <v>525</v>
      </c>
      <c r="O1" s="179" t="s">
        <v>527</v>
      </c>
      <c r="P1" s="179" t="s">
        <v>265</v>
      </c>
      <c r="Q1" s="179" t="s">
        <v>528</v>
      </c>
      <c r="R1" s="179" t="s">
        <v>531</v>
      </c>
      <c r="S1" s="179" t="s">
        <v>266</v>
      </c>
      <c r="T1" s="179" t="s">
        <v>533</v>
      </c>
      <c r="U1" s="179" t="s">
        <v>267</v>
      </c>
      <c r="V1" s="179" t="s">
        <v>534</v>
      </c>
      <c r="W1" s="179" t="s">
        <v>535</v>
      </c>
      <c r="X1" s="179" t="s">
        <v>539</v>
      </c>
      <c r="Y1" s="179" t="s">
        <v>283</v>
      </c>
      <c r="Z1" s="179" t="s">
        <v>540</v>
      </c>
      <c r="AA1" s="179" t="s">
        <v>542</v>
      </c>
      <c r="AB1" s="179" t="s">
        <v>544</v>
      </c>
      <c r="AC1" s="179" t="s">
        <v>284</v>
      </c>
      <c r="AD1" s="179" t="s">
        <v>546</v>
      </c>
      <c r="AE1" s="179" t="s">
        <v>548</v>
      </c>
      <c r="AF1" s="179" t="s">
        <v>550</v>
      </c>
      <c r="AG1" s="179" t="s">
        <v>552</v>
      </c>
      <c r="AH1" s="179" t="s">
        <v>259</v>
      </c>
      <c r="AI1" s="179" t="s">
        <v>554</v>
      </c>
      <c r="AJ1" s="188" t="s">
        <v>268</v>
      </c>
      <c r="AK1" s="179" t="s">
        <v>556</v>
      </c>
      <c r="AL1" s="179" t="s">
        <v>269</v>
      </c>
      <c r="AM1" s="179" t="s">
        <v>558</v>
      </c>
      <c r="AN1" s="179" t="s">
        <v>560</v>
      </c>
      <c r="AO1" s="179" t="s">
        <v>270</v>
      </c>
      <c r="AP1" s="179" t="s">
        <v>562</v>
      </c>
      <c r="AQ1" s="179" t="s">
        <v>564</v>
      </c>
      <c r="AR1" s="179" t="s">
        <v>271</v>
      </c>
      <c r="AS1" s="179" t="s">
        <v>565</v>
      </c>
      <c r="AT1" s="179" t="s">
        <v>567</v>
      </c>
      <c r="AU1" s="179" t="s">
        <v>568</v>
      </c>
      <c r="AV1" s="179" t="s">
        <v>569</v>
      </c>
      <c r="AW1" s="179" t="s">
        <v>571</v>
      </c>
      <c r="AX1" s="179" t="s">
        <v>573</v>
      </c>
      <c r="AY1" s="179" t="s">
        <v>574</v>
      </c>
      <c r="AZ1" s="179" t="s">
        <v>272</v>
      </c>
      <c r="BA1" s="179" t="s">
        <v>576</v>
      </c>
      <c r="BB1" s="179" t="s">
        <v>578</v>
      </c>
      <c r="BC1" s="179" t="s">
        <v>580</v>
      </c>
      <c r="BD1" s="179" t="s">
        <v>582</v>
      </c>
      <c r="BE1" s="179" t="s">
        <v>584</v>
      </c>
      <c r="BF1" s="179" t="s">
        <v>586</v>
      </c>
      <c r="BG1" s="179" t="s">
        <v>588</v>
      </c>
      <c r="BH1" s="179" t="s">
        <v>590</v>
      </c>
      <c r="BI1" s="179" t="s">
        <v>285</v>
      </c>
      <c r="BJ1" s="179" t="s">
        <v>592</v>
      </c>
      <c r="BK1" s="179" t="s">
        <v>594</v>
      </c>
      <c r="BL1" s="179" t="s">
        <v>596</v>
      </c>
      <c r="BM1" s="179" t="s">
        <v>598</v>
      </c>
      <c r="BN1" s="179" t="s">
        <v>600</v>
      </c>
      <c r="BO1" s="179" t="s">
        <v>602</v>
      </c>
      <c r="BP1" s="179" t="s">
        <v>604</v>
      </c>
      <c r="BQ1" s="179" t="s">
        <v>606</v>
      </c>
      <c r="BR1" s="179" t="s">
        <v>608</v>
      </c>
      <c r="BS1" s="179" t="s">
        <v>610</v>
      </c>
      <c r="BT1" s="188" t="s">
        <v>273</v>
      </c>
      <c r="BU1" s="179" t="s">
        <v>274</v>
      </c>
      <c r="BV1" s="179" t="s">
        <v>612</v>
      </c>
      <c r="BW1" s="179" t="s">
        <v>275</v>
      </c>
      <c r="BX1" s="179" t="s">
        <v>614</v>
      </c>
      <c r="BY1" s="179" t="s">
        <v>616</v>
      </c>
      <c r="BZ1" s="188" t="s">
        <v>276</v>
      </c>
      <c r="CA1" s="179" t="s">
        <v>277</v>
      </c>
      <c r="CB1" s="179" t="s">
        <v>618</v>
      </c>
      <c r="CC1" s="179" t="s">
        <v>278</v>
      </c>
      <c r="CD1" s="179" t="s">
        <v>620</v>
      </c>
      <c r="CE1" s="179" t="s">
        <v>622</v>
      </c>
      <c r="CF1" s="179" t="s">
        <v>624</v>
      </c>
      <c r="CG1" s="188" t="s">
        <v>279</v>
      </c>
      <c r="CH1" s="179" t="s">
        <v>630</v>
      </c>
      <c r="CI1" s="179" t="s">
        <v>632</v>
      </c>
      <c r="CJ1" s="179" t="s">
        <v>280</v>
      </c>
      <c r="CK1" s="179" t="s">
        <v>626</v>
      </c>
      <c r="CL1" s="179" t="s">
        <v>628</v>
      </c>
      <c r="CM1" s="179" t="s">
        <v>281</v>
      </c>
      <c r="CN1" s="179" t="s">
        <v>634</v>
      </c>
      <c r="CO1" s="179" t="s">
        <v>282</v>
      </c>
      <c r="CP1" s="179" t="s">
        <v>635</v>
      </c>
      <c r="CQ1" s="176" t="s">
        <v>286</v>
      </c>
      <c r="CR1" s="188" t="s">
        <v>287</v>
      </c>
      <c r="CS1" s="179" t="s">
        <v>636</v>
      </c>
      <c r="CT1" s="179" t="s">
        <v>637</v>
      </c>
      <c r="CU1" s="179" t="s">
        <v>639</v>
      </c>
      <c r="CV1" s="179" t="s">
        <v>288</v>
      </c>
      <c r="CW1" s="179" t="s">
        <v>641</v>
      </c>
      <c r="CX1" s="179" t="s">
        <v>643</v>
      </c>
      <c r="CY1" s="179" t="s">
        <v>645</v>
      </c>
      <c r="CZ1" s="179" t="s">
        <v>647</v>
      </c>
      <c r="DA1" s="179" t="s">
        <v>649</v>
      </c>
      <c r="DB1" s="179" t="s">
        <v>651</v>
      </c>
      <c r="DC1" s="188" t="s">
        <v>289</v>
      </c>
      <c r="DD1" s="179" t="s">
        <v>290</v>
      </c>
      <c r="DE1" s="179" t="s">
        <v>653</v>
      </c>
      <c r="DF1" s="179" t="s">
        <v>291</v>
      </c>
      <c r="DG1" s="179" t="s">
        <v>655</v>
      </c>
      <c r="DH1" s="179" t="s">
        <v>657</v>
      </c>
      <c r="DI1" s="179" t="s">
        <v>659</v>
      </c>
      <c r="DJ1" s="179" t="s">
        <v>661</v>
      </c>
      <c r="DK1" s="179" t="s">
        <v>663</v>
      </c>
      <c r="DL1" s="179" t="s">
        <v>665</v>
      </c>
      <c r="DM1" s="179" t="s">
        <v>667</v>
      </c>
      <c r="DN1" s="179" t="s">
        <v>292</v>
      </c>
      <c r="DO1" s="179" t="s">
        <v>669</v>
      </c>
      <c r="DP1" s="179" t="s">
        <v>671</v>
      </c>
      <c r="DQ1" s="179" t="s">
        <v>673</v>
      </c>
      <c r="DR1" s="188" t="s">
        <v>293</v>
      </c>
      <c r="DS1" s="179" t="s">
        <v>675</v>
      </c>
      <c r="DT1" s="179" t="s">
        <v>294</v>
      </c>
      <c r="DU1" s="179" t="s">
        <v>677</v>
      </c>
      <c r="DV1" s="179" t="s">
        <v>295</v>
      </c>
      <c r="DW1" s="179" t="s">
        <v>679</v>
      </c>
      <c r="DX1" s="179" t="s">
        <v>681</v>
      </c>
      <c r="DY1" s="179" t="s">
        <v>683</v>
      </c>
      <c r="DZ1" s="179" t="s">
        <v>685</v>
      </c>
      <c r="EA1" s="179" t="s">
        <v>687</v>
      </c>
      <c r="EB1" s="179" t="s">
        <v>689</v>
      </c>
      <c r="EC1" s="179" t="s">
        <v>691</v>
      </c>
      <c r="ED1" s="179" t="s">
        <v>693</v>
      </c>
      <c r="EE1" s="179" t="s">
        <v>695</v>
      </c>
      <c r="EF1" s="179" t="s">
        <v>697</v>
      </c>
      <c r="EG1" s="179" t="s">
        <v>699</v>
      </c>
      <c r="EH1" s="188" t="s">
        <v>296</v>
      </c>
      <c r="EI1" s="179" t="s">
        <v>701</v>
      </c>
      <c r="EJ1" s="179" t="s">
        <v>297</v>
      </c>
      <c r="EK1" s="179" t="s">
        <v>703</v>
      </c>
      <c r="EL1" s="179" t="s">
        <v>705</v>
      </c>
      <c r="EM1" s="179" t="s">
        <v>298</v>
      </c>
      <c r="EN1" s="179" t="s">
        <v>707</v>
      </c>
      <c r="EO1" s="179" t="s">
        <v>709</v>
      </c>
      <c r="EP1" s="179" t="s">
        <v>299</v>
      </c>
      <c r="EQ1" s="179" t="s">
        <v>711</v>
      </c>
      <c r="ER1" s="179" t="s">
        <v>713</v>
      </c>
      <c r="ES1" s="179" t="s">
        <v>715</v>
      </c>
      <c r="ET1" s="179" t="s">
        <v>300</v>
      </c>
      <c r="EU1" s="179" t="s">
        <v>717</v>
      </c>
      <c r="EV1" s="179" t="s">
        <v>719</v>
      </c>
      <c r="EW1" s="188" t="s">
        <v>301</v>
      </c>
      <c r="EX1" s="179" t="s">
        <v>302</v>
      </c>
      <c r="EY1" s="179" t="s">
        <v>721</v>
      </c>
      <c r="EZ1" s="179" t="s">
        <v>723</v>
      </c>
      <c r="FA1" s="179" t="s">
        <v>725</v>
      </c>
      <c r="FB1" s="179" t="s">
        <v>727</v>
      </c>
      <c r="FC1" s="179" t="s">
        <v>303</v>
      </c>
      <c r="FD1" s="179" t="s">
        <v>729</v>
      </c>
      <c r="FE1" s="179" t="s">
        <v>731</v>
      </c>
      <c r="FF1" s="179" t="s">
        <v>733</v>
      </c>
      <c r="FG1" s="179" t="s">
        <v>735</v>
      </c>
      <c r="FH1" s="179" t="s">
        <v>737</v>
      </c>
      <c r="FI1" s="179" t="s">
        <v>304</v>
      </c>
      <c r="FJ1" s="179" t="s">
        <v>740</v>
      </c>
      <c r="FK1" s="179" t="s">
        <v>305</v>
      </c>
      <c r="FL1" s="179" t="s">
        <v>743</v>
      </c>
      <c r="FM1" s="179" t="s">
        <v>744</v>
      </c>
      <c r="FN1" s="179" t="s">
        <v>746</v>
      </c>
      <c r="FO1" s="179" t="s">
        <v>306</v>
      </c>
      <c r="FP1" s="179" t="s">
        <v>749</v>
      </c>
      <c r="FQ1" s="179" t="s">
        <v>750</v>
      </c>
      <c r="FR1" s="179" t="s">
        <v>752</v>
      </c>
      <c r="FS1" s="179" t="s">
        <v>307</v>
      </c>
      <c r="FT1" s="179" t="s">
        <v>755</v>
      </c>
      <c r="FU1" s="179" t="s">
        <v>757</v>
      </c>
      <c r="FV1" s="179" t="s">
        <v>759</v>
      </c>
      <c r="FW1" s="188" t="s">
        <v>308</v>
      </c>
      <c r="FX1" s="188" t="s">
        <v>309</v>
      </c>
      <c r="FY1" s="179" t="s">
        <v>315</v>
      </c>
      <c r="FZ1" s="179" t="s">
        <v>761</v>
      </c>
      <c r="GA1" s="179" t="s">
        <v>763</v>
      </c>
      <c r="GB1" s="179" t="s">
        <v>765</v>
      </c>
      <c r="GC1" s="179" t="s">
        <v>767</v>
      </c>
      <c r="GD1" s="179" t="s">
        <v>769</v>
      </c>
      <c r="GE1" s="179" t="s">
        <v>771</v>
      </c>
      <c r="GF1" s="188" t="s">
        <v>310</v>
      </c>
      <c r="GG1" s="179" t="s">
        <v>316</v>
      </c>
      <c r="GH1" s="179" t="s">
        <v>773</v>
      </c>
      <c r="GI1" s="179" t="s">
        <v>775</v>
      </c>
      <c r="GJ1" s="179" t="s">
        <v>776</v>
      </c>
      <c r="GK1" s="179" t="s">
        <v>317</v>
      </c>
      <c r="GL1" s="179" t="s">
        <v>779</v>
      </c>
      <c r="GM1" s="179" t="s">
        <v>780</v>
      </c>
      <c r="GN1" s="188" t="s">
        <v>311</v>
      </c>
      <c r="GO1" s="179" t="s">
        <v>312</v>
      </c>
      <c r="GP1" s="179" t="s">
        <v>782</v>
      </c>
      <c r="GQ1" s="179" t="s">
        <v>784</v>
      </c>
      <c r="GR1" s="179" t="s">
        <v>786</v>
      </c>
      <c r="GS1" s="179" t="s">
        <v>788</v>
      </c>
      <c r="GT1" s="179" t="s">
        <v>790</v>
      </c>
      <c r="GU1" s="188" t="s">
        <v>313</v>
      </c>
      <c r="GV1" s="179" t="s">
        <v>314</v>
      </c>
      <c r="GW1" s="179" t="s">
        <v>792</v>
      </c>
      <c r="GX1" s="179" t="s">
        <v>794</v>
      </c>
      <c r="GY1" s="179" t="s">
        <v>796</v>
      </c>
      <c r="GZ1" s="179" t="s">
        <v>798</v>
      </c>
      <c r="HA1" s="179" t="s">
        <v>800</v>
      </c>
      <c r="HB1" s="179" t="s">
        <v>802</v>
      </c>
      <c r="HC1" s="176" t="s">
        <v>318</v>
      </c>
      <c r="HD1" s="188" t="s">
        <v>319</v>
      </c>
      <c r="HE1" s="179" t="s">
        <v>320</v>
      </c>
      <c r="HF1" s="179" t="s">
        <v>804</v>
      </c>
      <c r="HG1" s="179" t="s">
        <v>806</v>
      </c>
      <c r="HH1" s="179" t="s">
        <v>808</v>
      </c>
      <c r="HI1" s="179" t="s">
        <v>810</v>
      </c>
      <c r="HJ1" s="179" t="s">
        <v>321</v>
      </c>
      <c r="HK1" s="179" t="s">
        <v>813</v>
      </c>
      <c r="HL1" s="179" t="s">
        <v>338</v>
      </c>
      <c r="HM1" s="179" t="s">
        <v>851</v>
      </c>
      <c r="HN1" s="179" t="s">
        <v>853</v>
      </c>
      <c r="HO1" s="179" t="s">
        <v>855</v>
      </c>
      <c r="HP1" s="188" t="s">
        <v>322</v>
      </c>
      <c r="HQ1" s="179" t="s">
        <v>815</v>
      </c>
      <c r="HR1" s="179" t="s">
        <v>817</v>
      </c>
      <c r="HS1" s="179" t="s">
        <v>323</v>
      </c>
      <c r="HT1" s="179" t="s">
        <v>820</v>
      </c>
      <c r="HU1" s="179" t="s">
        <v>822</v>
      </c>
      <c r="HV1" s="179" t="s">
        <v>823</v>
      </c>
      <c r="HW1" s="179" t="s">
        <v>825</v>
      </c>
      <c r="HX1" s="188" t="s">
        <v>324</v>
      </c>
      <c r="HY1" s="179" t="s">
        <v>827</v>
      </c>
      <c r="HZ1" s="179" t="s">
        <v>829</v>
      </c>
      <c r="IA1" s="179" t="s">
        <v>831</v>
      </c>
      <c r="IB1" s="179" t="s">
        <v>325</v>
      </c>
      <c r="IC1" s="179" t="s">
        <v>833</v>
      </c>
      <c r="ID1" s="179" t="s">
        <v>835</v>
      </c>
      <c r="IE1" s="179" t="s">
        <v>326</v>
      </c>
      <c r="IF1" s="179" t="s">
        <v>837</v>
      </c>
      <c r="IG1" s="179" t="s">
        <v>839</v>
      </c>
      <c r="IH1" s="179" t="s">
        <v>327</v>
      </c>
      <c r="II1" s="179" t="s">
        <v>841</v>
      </c>
      <c r="IJ1" s="179" t="s">
        <v>843</v>
      </c>
      <c r="IK1" s="179" t="s">
        <v>845</v>
      </c>
      <c r="IL1" s="179" t="s">
        <v>847</v>
      </c>
      <c r="IM1" s="179" t="s">
        <v>328</v>
      </c>
      <c r="IN1" s="179" t="s">
        <v>849</v>
      </c>
      <c r="IO1" s="188" t="s">
        <v>329</v>
      </c>
      <c r="IP1" s="179" t="s">
        <v>857</v>
      </c>
      <c r="IQ1" s="179" t="s">
        <v>859</v>
      </c>
      <c r="IR1" s="179" t="s">
        <v>330</v>
      </c>
      <c r="IS1" s="179" t="s">
        <v>861</v>
      </c>
      <c r="IT1" s="179" t="s">
        <v>863</v>
      </c>
      <c r="IU1" s="179" t="s">
        <v>865</v>
      </c>
      <c r="IV1" s="188" t="s">
        <v>331</v>
      </c>
      <c r="IW1" s="179" t="s">
        <v>867</v>
      </c>
      <c r="IX1" s="179" t="s">
        <v>332</v>
      </c>
      <c r="IY1" s="179" t="s">
        <v>870</v>
      </c>
      <c r="IZ1" s="179" t="s">
        <v>872</v>
      </c>
      <c r="JA1" s="179" t="s">
        <v>874</v>
      </c>
      <c r="JB1" s="179" t="s">
        <v>876</v>
      </c>
      <c r="JC1" s="179" t="s">
        <v>878</v>
      </c>
      <c r="JD1" s="179" t="s">
        <v>880</v>
      </c>
      <c r="JE1" s="179" t="s">
        <v>333</v>
      </c>
      <c r="JF1" s="179" t="s">
        <v>883</v>
      </c>
      <c r="JG1" s="179" t="s">
        <v>885</v>
      </c>
      <c r="JH1" s="179" t="s">
        <v>887</v>
      </c>
      <c r="JI1" s="179" t="s">
        <v>889</v>
      </c>
      <c r="JJ1" s="179" t="s">
        <v>891</v>
      </c>
      <c r="JK1" s="179" t="s">
        <v>893</v>
      </c>
      <c r="JL1" s="179" t="s">
        <v>895</v>
      </c>
      <c r="JM1" s="179" t="s">
        <v>897</v>
      </c>
      <c r="JN1" s="179" t="s">
        <v>334</v>
      </c>
      <c r="JO1" s="179" t="s">
        <v>900</v>
      </c>
      <c r="JP1" s="179" t="s">
        <v>902</v>
      </c>
      <c r="JQ1" s="179" t="s">
        <v>904</v>
      </c>
      <c r="JR1" s="179" t="s">
        <v>906</v>
      </c>
      <c r="JS1" s="179" t="s">
        <v>907</v>
      </c>
      <c r="JT1" s="179" t="s">
        <v>909</v>
      </c>
      <c r="JU1" s="179" t="s">
        <v>911</v>
      </c>
      <c r="JV1" s="179" t="s">
        <v>913</v>
      </c>
      <c r="JW1" s="179" t="s">
        <v>915</v>
      </c>
      <c r="JX1" s="179" t="s">
        <v>917</v>
      </c>
      <c r="JY1" s="179" t="s">
        <v>919</v>
      </c>
      <c r="JZ1" s="179" t="s">
        <v>921</v>
      </c>
      <c r="KA1" s="179" t="s">
        <v>923</v>
      </c>
      <c r="KB1" s="179" t="s">
        <v>925</v>
      </c>
      <c r="KC1" s="179" t="s">
        <v>927</v>
      </c>
      <c r="KD1" s="179" t="s">
        <v>929</v>
      </c>
      <c r="KE1" s="179" t="s">
        <v>931</v>
      </c>
      <c r="KF1" s="179" t="s">
        <v>933</v>
      </c>
      <c r="KG1" s="179" t="s">
        <v>935</v>
      </c>
      <c r="KH1" s="179" t="s">
        <v>937</v>
      </c>
      <c r="KI1" s="179" t="s">
        <v>939</v>
      </c>
      <c r="KJ1" s="179" t="s">
        <v>941</v>
      </c>
      <c r="KK1" s="179" t="s">
        <v>943</v>
      </c>
      <c r="KL1" s="179" t="s">
        <v>945</v>
      </c>
      <c r="KM1" s="179" t="s">
        <v>947</v>
      </c>
      <c r="KN1" s="179" t="s">
        <v>949</v>
      </c>
      <c r="KO1" s="188" t="s">
        <v>335</v>
      </c>
      <c r="KP1" s="179" t="s">
        <v>951</v>
      </c>
      <c r="KQ1" s="179" t="s">
        <v>336</v>
      </c>
      <c r="KR1" s="179" t="s">
        <v>954</v>
      </c>
      <c r="KS1" s="179" t="s">
        <v>956</v>
      </c>
      <c r="KT1" s="179" t="s">
        <v>958</v>
      </c>
      <c r="KU1" s="179" t="s">
        <v>960</v>
      </c>
      <c r="KV1" s="179" t="s">
        <v>337</v>
      </c>
      <c r="KW1" s="179" t="s">
        <v>963</v>
      </c>
      <c r="KX1" s="179" t="s">
        <v>965</v>
      </c>
      <c r="KY1" s="179" t="s">
        <v>967</v>
      </c>
      <c r="KZ1" s="179" t="s">
        <v>969</v>
      </c>
      <c r="LA1" s="179" t="s">
        <v>971</v>
      </c>
      <c r="LB1" s="179" t="s">
        <v>973</v>
      </c>
      <c r="LC1" s="179" t="s">
        <v>975</v>
      </c>
      <c r="LD1" s="176" t="s">
        <v>339</v>
      </c>
      <c r="LE1" s="188" t="s">
        <v>340</v>
      </c>
      <c r="LF1" s="179" t="s">
        <v>341</v>
      </c>
      <c r="LG1" s="179" t="s">
        <v>355</v>
      </c>
      <c r="LH1" s="179" t="s">
        <v>977</v>
      </c>
      <c r="LI1" s="179" t="s">
        <v>979</v>
      </c>
      <c r="LJ1" s="179" t="s">
        <v>981</v>
      </c>
      <c r="LK1" s="179" t="s">
        <v>983</v>
      </c>
      <c r="LL1" s="179" t="s">
        <v>356</v>
      </c>
      <c r="LM1" s="179" t="s">
        <v>985</v>
      </c>
      <c r="LN1" s="179" t="s">
        <v>357</v>
      </c>
      <c r="LO1" s="179" t="s">
        <v>987</v>
      </c>
      <c r="LP1" s="179" t="s">
        <v>342</v>
      </c>
      <c r="LQ1" s="179" t="s">
        <v>989</v>
      </c>
      <c r="LR1" s="179" t="s">
        <v>358</v>
      </c>
      <c r="LS1" s="179" t="s">
        <v>991</v>
      </c>
      <c r="LT1" s="179" t="s">
        <v>993</v>
      </c>
      <c r="LU1" s="179" t="s">
        <v>359</v>
      </c>
      <c r="LV1" s="188" t="s">
        <v>343</v>
      </c>
      <c r="LW1" s="179" t="s">
        <v>344</v>
      </c>
      <c r="LX1" s="179" t="s">
        <v>995</v>
      </c>
      <c r="LY1" s="179" t="s">
        <v>997</v>
      </c>
      <c r="LZ1" s="179" t="s">
        <v>998</v>
      </c>
      <c r="MA1" s="179" t="s">
        <v>1000</v>
      </c>
      <c r="MB1" s="179" t="s">
        <v>1001</v>
      </c>
      <c r="MC1" s="179" t="s">
        <v>1003</v>
      </c>
      <c r="MD1" s="179" t="s">
        <v>1005</v>
      </c>
      <c r="ME1" s="179" t="s">
        <v>1007</v>
      </c>
      <c r="MF1" s="179" t="s">
        <v>1009</v>
      </c>
      <c r="MG1" s="179" t="s">
        <v>345</v>
      </c>
      <c r="MH1" s="179" t="s">
        <v>1012</v>
      </c>
      <c r="MI1" s="179" t="s">
        <v>1013</v>
      </c>
      <c r="MJ1" s="179" t="s">
        <v>1015</v>
      </c>
      <c r="MK1" s="179" t="s">
        <v>346</v>
      </c>
      <c r="ML1" s="179" t="s">
        <v>1018</v>
      </c>
      <c r="MM1" s="179" t="s">
        <v>1019</v>
      </c>
      <c r="MN1" s="179" t="s">
        <v>1021</v>
      </c>
      <c r="MO1" s="179" t="s">
        <v>1023</v>
      </c>
      <c r="MP1" s="179" t="s">
        <v>347</v>
      </c>
      <c r="MQ1" s="179" t="s">
        <v>1026</v>
      </c>
      <c r="MR1" s="179" t="s">
        <v>1028</v>
      </c>
      <c r="MS1" s="179" t="s">
        <v>1030</v>
      </c>
      <c r="MT1" s="179" t="s">
        <v>1032</v>
      </c>
      <c r="MU1" s="179" t="s">
        <v>348</v>
      </c>
      <c r="MV1" s="179" t="s">
        <v>1035</v>
      </c>
      <c r="MW1" s="179" t="s">
        <v>1037</v>
      </c>
      <c r="MX1" s="179" t="s">
        <v>1039</v>
      </c>
      <c r="MY1" s="179" t="s">
        <v>1041</v>
      </c>
      <c r="MZ1" s="179" t="s">
        <v>1043</v>
      </c>
      <c r="NA1" s="179" t="s">
        <v>1045</v>
      </c>
      <c r="NB1" s="179" t="s">
        <v>1047</v>
      </c>
      <c r="NC1" s="179" t="s">
        <v>1049</v>
      </c>
      <c r="ND1" s="179" t="s">
        <v>1051</v>
      </c>
      <c r="NE1" s="179" t="s">
        <v>1053</v>
      </c>
      <c r="NF1" s="179" t="s">
        <v>1055</v>
      </c>
      <c r="NG1" s="179" t="s">
        <v>1056</v>
      </c>
      <c r="NH1" s="188" t="s">
        <v>349</v>
      </c>
      <c r="NI1" s="179" t="s">
        <v>350</v>
      </c>
      <c r="NJ1" s="179" t="s">
        <v>1058</v>
      </c>
      <c r="NK1" s="179" t="s">
        <v>1060</v>
      </c>
      <c r="NL1" s="179" t="s">
        <v>1062</v>
      </c>
      <c r="NM1" s="179" t="s">
        <v>1064</v>
      </c>
      <c r="NN1" s="188" t="s">
        <v>351</v>
      </c>
      <c r="NO1" s="179" t="s">
        <v>352</v>
      </c>
      <c r="NP1" s="179" t="s">
        <v>1065</v>
      </c>
      <c r="NQ1" s="179" t="s">
        <v>353</v>
      </c>
      <c r="NR1" s="179" t="s">
        <v>1067</v>
      </c>
      <c r="NS1" s="179" t="s">
        <v>1069</v>
      </c>
      <c r="NT1" s="179" t="s">
        <v>354</v>
      </c>
      <c r="NU1" s="179" t="s">
        <v>1071</v>
      </c>
      <c r="NV1" s="176" t="s">
        <v>360</v>
      </c>
      <c r="NW1" s="188" t="s">
        <v>361</v>
      </c>
      <c r="NX1" s="179" t="s">
        <v>362</v>
      </c>
      <c r="NY1" s="179" t="s">
        <v>1074</v>
      </c>
      <c r="NZ1" s="179" t="s">
        <v>1076</v>
      </c>
      <c r="OA1" s="179" t="s">
        <v>363</v>
      </c>
      <c r="OB1" s="179" t="s">
        <v>373</v>
      </c>
      <c r="OC1" s="179" t="s">
        <v>1078</v>
      </c>
      <c r="OD1" s="179" t="s">
        <v>1080</v>
      </c>
      <c r="OE1" s="179" t="s">
        <v>1082</v>
      </c>
      <c r="OF1" s="179" t="s">
        <v>1084</v>
      </c>
      <c r="OG1" s="179" t="s">
        <v>1086</v>
      </c>
      <c r="OH1" s="179" t="s">
        <v>1088</v>
      </c>
      <c r="OI1" s="179" t="s">
        <v>1090</v>
      </c>
      <c r="OJ1" s="179" t="s">
        <v>1092</v>
      </c>
      <c r="OK1" s="179" t="s">
        <v>1094</v>
      </c>
      <c r="OL1" s="179" t="s">
        <v>1096</v>
      </c>
      <c r="OM1" s="179" t="s">
        <v>1098</v>
      </c>
      <c r="ON1" s="179" t="s">
        <v>1100</v>
      </c>
      <c r="OO1" s="179" t="s">
        <v>1102</v>
      </c>
      <c r="OP1" s="179" t="s">
        <v>1104</v>
      </c>
      <c r="OQ1" s="179" t="s">
        <v>1106</v>
      </c>
      <c r="OR1" s="179" t="s">
        <v>1108</v>
      </c>
      <c r="OS1" s="179" t="s">
        <v>1110</v>
      </c>
      <c r="OT1" s="179" t="s">
        <v>1112</v>
      </c>
      <c r="OU1" s="179" t="s">
        <v>1114</v>
      </c>
      <c r="OV1" s="179" t="s">
        <v>1116</v>
      </c>
      <c r="OW1" s="179" t="s">
        <v>1118</v>
      </c>
      <c r="OX1" s="179" t="s">
        <v>1120</v>
      </c>
      <c r="OY1" s="179" t="s">
        <v>374</v>
      </c>
      <c r="OZ1" s="179" t="s">
        <v>1123</v>
      </c>
      <c r="PA1" s="179" t="s">
        <v>1125</v>
      </c>
      <c r="PB1" s="179" t="s">
        <v>1126</v>
      </c>
      <c r="PC1" s="179" t="s">
        <v>1128</v>
      </c>
      <c r="PD1" s="179" t="s">
        <v>1130</v>
      </c>
      <c r="PE1" s="179" t="s">
        <v>1132</v>
      </c>
      <c r="PF1" s="179" t="s">
        <v>1134</v>
      </c>
      <c r="PG1" s="179" t="s">
        <v>1136</v>
      </c>
      <c r="PH1" s="179" t="s">
        <v>1138</v>
      </c>
      <c r="PI1" s="179" t="s">
        <v>1140</v>
      </c>
      <c r="PJ1" s="179" t="s">
        <v>1142</v>
      </c>
      <c r="PK1" s="179" t="s">
        <v>1144</v>
      </c>
      <c r="PL1" s="179" t="s">
        <v>1146</v>
      </c>
      <c r="PM1" s="179" t="s">
        <v>1148</v>
      </c>
      <c r="PN1" s="179" t="s">
        <v>1150</v>
      </c>
      <c r="PO1" s="179" t="s">
        <v>1152</v>
      </c>
      <c r="PP1" s="179" t="s">
        <v>1154</v>
      </c>
      <c r="PQ1" s="179" t="s">
        <v>1156</v>
      </c>
      <c r="PR1" s="179" t="s">
        <v>1158</v>
      </c>
      <c r="PS1" s="179" t="s">
        <v>1160</v>
      </c>
      <c r="PT1" s="179" t="s">
        <v>1162</v>
      </c>
      <c r="PU1" s="179" t="s">
        <v>1164</v>
      </c>
      <c r="PV1" s="179" t="s">
        <v>1166</v>
      </c>
      <c r="PW1" s="179" t="s">
        <v>1168</v>
      </c>
      <c r="PX1" s="179" t="s">
        <v>1170</v>
      </c>
      <c r="PY1" s="179" t="s">
        <v>1172</v>
      </c>
      <c r="PZ1" s="179" t="s">
        <v>364</v>
      </c>
      <c r="QA1" s="179" t="s">
        <v>1174</v>
      </c>
      <c r="QB1" s="179" t="s">
        <v>1176</v>
      </c>
      <c r="QC1" s="179" t="s">
        <v>1178</v>
      </c>
      <c r="QD1" s="179" t="s">
        <v>1180</v>
      </c>
      <c r="QE1" s="179" t="s">
        <v>1182</v>
      </c>
      <c r="QF1" s="188" t="s">
        <v>365</v>
      </c>
      <c r="QG1" s="179" t="s">
        <v>366</v>
      </c>
      <c r="QH1" s="179" t="s">
        <v>1184</v>
      </c>
      <c r="QI1" s="179" t="s">
        <v>1186</v>
      </c>
      <c r="QJ1" s="179" t="s">
        <v>1188</v>
      </c>
      <c r="QK1" s="179" t="s">
        <v>1190</v>
      </c>
      <c r="QL1" s="179" t="s">
        <v>1192</v>
      </c>
      <c r="QM1" s="179" t="s">
        <v>1194</v>
      </c>
      <c r="QN1" s="188" t="s">
        <v>367</v>
      </c>
      <c r="QO1" s="179" t="s">
        <v>1196</v>
      </c>
      <c r="QP1" s="179" t="s">
        <v>368</v>
      </c>
      <c r="QQ1" s="179" t="s">
        <v>375</v>
      </c>
      <c r="QR1" s="179" t="s">
        <v>1198</v>
      </c>
      <c r="QS1" s="179" t="s">
        <v>1200</v>
      </c>
      <c r="QT1" s="179" t="s">
        <v>1202</v>
      </c>
      <c r="QU1" s="179" t="s">
        <v>1204</v>
      </c>
      <c r="QV1" s="179" t="s">
        <v>1206</v>
      </c>
      <c r="QW1" s="179" t="s">
        <v>1208</v>
      </c>
      <c r="QX1" s="179" t="s">
        <v>1210</v>
      </c>
      <c r="QY1" s="179" t="s">
        <v>1212</v>
      </c>
      <c r="QZ1" s="179" t="s">
        <v>1214</v>
      </c>
      <c r="RA1" s="179" t="s">
        <v>1216</v>
      </c>
      <c r="RB1" s="179" t="s">
        <v>1218</v>
      </c>
      <c r="RC1" s="179" t="s">
        <v>1220</v>
      </c>
      <c r="RD1" s="179" t="s">
        <v>1222</v>
      </c>
      <c r="RE1" s="179" t="s">
        <v>1224</v>
      </c>
      <c r="RF1" s="188" t="s">
        <v>369</v>
      </c>
      <c r="RG1" s="179" t="s">
        <v>370</v>
      </c>
      <c r="RH1" s="179" t="s">
        <v>1226</v>
      </c>
      <c r="RI1" s="179" t="s">
        <v>1228</v>
      </c>
      <c r="RJ1" s="188" t="s">
        <v>371</v>
      </c>
      <c r="RK1" s="179" t="s">
        <v>372</v>
      </c>
      <c r="RL1" s="179" t="s">
        <v>1230</v>
      </c>
      <c r="RM1" s="179" t="s">
        <v>1231</v>
      </c>
      <c r="RN1" s="179" t="s">
        <v>1232</v>
      </c>
      <c r="RO1" s="179" t="s">
        <v>1233</v>
      </c>
      <c r="RP1" s="179" t="s">
        <v>1235</v>
      </c>
      <c r="RQ1" s="179" t="s">
        <v>1236</v>
      </c>
      <c r="RR1" s="179" t="s">
        <v>1238</v>
      </c>
      <c r="RS1" s="179" t="s">
        <v>1239</v>
      </c>
      <c r="RT1" s="176" t="s">
        <v>376</v>
      </c>
      <c r="RU1" s="188" t="s">
        <v>377</v>
      </c>
      <c r="RV1" s="179" t="s">
        <v>378</v>
      </c>
      <c r="RW1" s="179" t="s">
        <v>1241</v>
      </c>
      <c r="RX1" s="179" t="s">
        <v>1243</v>
      </c>
      <c r="RY1" s="179" t="s">
        <v>379</v>
      </c>
      <c r="RZ1" s="179" t="s">
        <v>1245</v>
      </c>
      <c r="SA1" s="179" t="s">
        <v>1247</v>
      </c>
      <c r="SB1" s="179" t="s">
        <v>1249</v>
      </c>
      <c r="SC1" s="179" t="s">
        <v>1251</v>
      </c>
      <c r="SD1" s="188" t="s">
        <v>380</v>
      </c>
      <c r="SE1" s="179" t="s">
        <v>381</v>
      </c>
      <c r="SF1" s="179" t="s">
        <v>1253</v>
      </c>
      <c r="SG1" s="179" t="s">
        <v>1255</v>
      </c>
      <c r="SH1" s="179" t="s">
        <v>1257</v>
      </c>
      <c r="SI1" s="179" t="s">
        <v>1259</v>
      </c>
      <c r="SJ1" s="179" t="s">
        <v>1261</v>
      </c>
      <c r="SK1" s="179" t="s">
        <v>1263</v>
      </c>
      <c r="SL1" s="179" t="s">
        <v>1265</v>
      </c>
      <c r="SM1" s="179" t="s">
        <v>1267</v>
      </c>
      <c r="SN1" s="179" t="s">
        <v>1269</v>
      </c>
      <c r="SO1" s="179" t="s">
        <v>1271</v>
      </c>
      <c r="SP1" s="179" t="s">
        <v>1273</v>
      </c>
      <c r="SQ1" s="179" t="s">
        <v>1275</v>
      </c>
      <c r="SR1" s="179" t="s">
        <v>1277</v>
      </c>
      <c r="SS1" s="179" t="s">
        <v>1279</v>
      </c>
      <c r="ST1" s="179" t="s">
        <v>1281</v>
      </c>
      <c r="SU1" s="176" t="s">
        <v>382</v>
      </c>
      <c r="SV1" s="188" t="s">
        <v>383</v>
      </c>
      <c r="SW1" s="179" t="s">
        <v>384</v>
      </c>
      <c r="SX1" s="179" t="s">
        <v>1283</v>
      </c>
      <c r="SY1" s="179" t="s">
        <v>1285</v>
      </c>
      <c r="SZ1" s="179" t="s">
        <v>1287</v>
      </c>
      <c r="TA1" s="179" t="s">
        <v>1289</v>
      </c>
      <c r="TB1" s="179" t="s">
        <v>1291</v>
      </c>
      <c r="TC1" s="179" t="s">
        <v>385</v>
      </c>
      <c r="TD1" s="179" t="s">
        <v>1293</v>
      </c>
      <c r="TE1" s="179" t="s">
        <v>1295</v>
      </c>
      <c r="TF1" s="179" t="s">
        <v>1297</v>
      </c>
      <c r="TG1" s="179" t="s">
        <v>1299</v>
      </c>
      <c r="TH1" s="179" t="s">
        <v>1301</v>
      </c>
      <c r="TI1" s="179" t="s">
        <v>1303</v>
      </c>
      <c r="TJ1" s="188" t="s">
        <v>386</v>
      </c>
      <c r="TK1" s="179" t="s">
        <v>387</v>
      </c>
      <c r="TL1" s="179" t="s">
        <v>388</v>
      </c>
      <c r="TM1" s="179" t="s">
        <v>1305</v>
      </c>
      <c r="TN1" s="179" t="s">
        <v>1307</v>
      </c>
      <c r="TO1" s="179" t="s">
        <v>1308</v>
      </c>
      <c r="TP1" s="179" t="s">
        <v>1310</v>
      </c>
      <c r="TQ1" s="179" t="s">
        <v>1312</v>
      </c>
      <c r="TR1" s="179" t="s">
        <v>1314</v>
      </c>
      <c r="TS1" s="179" t="s">
        <v>1316</v>
      </c>
      <c r="TT1" s="179" t="s">
        <v>1318</v>
      </c>
      <c r="TU1" s="179" t="s">
        <v>1320</v>
      </c>
      <c r="TV1" s="179" t="s">
        <v>1322</v>
      </c>
      <c r="TW1" s="179" t="s">
        <v>1324</v>
      </c>
      <c r="TX1" s="179" t="s">
        <v>1326</v>
      </c>
      <c r="TY1" s="179" t="s">
        <v>1328</v>
      </c>
      <c r="TZ1" s="179" t="s">
        <v>1330</v>
      </c>
      <c r="UA1" s="179" t="s">
        <v>1332</v>
      </c>
      <c r="UB1" s="179" t="s">
        <v>1334</v>
      </c>
      <c r="UC1" s="176" t="s">
        <v>1336</v>
      </c>
      <c r="UD1" s="179" t="s">
        <v>1338</v>
      </c>
      <c r="UE1" s="179" t="s">
        <v>1340</v>
      </c>
      <c r="UF1" s="179" t="s">
        <v>1342</v>
      </c>
      <c r="UG1" s="179" t="s">
        <v>1344</v>
      </c>
      <c r="UH1" s="179" t="s">
        <v>1346</v>
      </c>
      <c r="UI1" s="182"/>
    </row>
    <row r="2" spans="1:555" s="119" customFormat="1" ht="14.45" hidden="1" x14ac:dyDescent="0.3">
      <c r="A2" s="119" t="s">
        <v>1376</v>
      </c>
      <c r="B2" s="119" t="s">
        <v>1378</v>
      </c>
      <c r="C2" s="119" t="s">
        <v>482</v>
      </c>
      <c r="D2" s="119" t="s">
        <v>1377</v>
      </c>
      <c r="E2" s="119" t="s">
        <v>1379</v>
      </c>
      <c r="F2" s="119" t="s">
        <v>483</v>
      </c>
      <c r="G2" s="157" t="s">
        <v>1380</v>
      </c>
      <c r="H2" s="119" t="s">
        <v>1381</v>
      </c>
      <c r="I2" s="119" t="s">
        <v>1382</v>
      </c>
      <c r="J2" s="119" t="s">
        <v>1468</v>
      </c>
      <c r="K2" s="119" t="s">
        <v>1383</v>
      </c>
      <c r="L2" s="119" t="s">
        <v>1384</v>
      </c>
      <c r="M2" s="119" t="s">
        <v>1385</v>
      </c>
      <c r="N2" s="119" t="s">
        <v>1386</v>
      </c>
      <c r="R2" s="119" t="s">
        <v>137</v>
      </c>
      <c r="S2" s="119" t="s">
        <v>1467</v>
      </c>
      <c r="U2" s="119" t="s">
        <v>404</v>
      </c>
      <c r="V2" s="119" t="s">
        <v>422</v>
      </c>
      <c r="W2" s="119" t="s">
        <v>405</v>
      </c>
      <c r="X2" s="119" t="s">
        <v>406</v>
      </c>
      <c r="Y2" s="119" t="s">
        <v>407</v>
      </c>
      <c r="Z2" s="119" t="s">
        <v>408</v>
      </c>
      <c r="AA2" s="119" t="s">
        <v>409</v>
      </c>
      <c r="AB2" s="119" t="s">
        <v>410</v>
      </c>
      <c r="AC2" s="119" t="s">
        <v>411</v>
      </c>
      <c r="AD2" s="119" t="s">
        <v>412</v>
      </c>
      <c r="AE2" s="119" t="s">
        <v>413</v>
      </c>
      <c r="AF2" s="119" t="s">
        <v>414</v>
      </c>
      <c r="AH2" s="119" t="s">
        <v>431</v>
      </c>
      <c r="AI2" s="119" t="s">
        <v>432</v>
      </c>
      <c r="AJ2" s="119" t="s">
        <v>433</v>
      </c>
      <c r="AK2" s="119" t="s">
        <v>434</v>
      </c>
      <c r="AL2" s="119" t="s">
        <v>435</v>
      </c>
      <c r="AM2" s="119" t="s">
        <v>438</v>
      </c>
      <c r="AN2" s="119" t="s">
        <v>436</v>
      </c>
      <c r="AO2" s="119" t="s">
        <v>437</v>
      </c>
      <c r="AP2" s="119" t="s">
        <v>439</v>
      </c>
      <c r="AQ2" s="119" t="s">
        <v>440</v>
      </c>
      <c r="AR2" s="119" t="s">
        <v>441</v>
      </c>
      <c r="AS2" s="119" t="s">
        <v>442</v>
      </c>
      <c r="AT2" s="119" t="s">
        <v>443</v>
      </c>
      <c r="AU2" s="119" t="s">
        <v>444</v>
      </c>
      <c r="AV2" s="119" t="s">
        <v>445</v>
      </c>
      <c r="AW2" s="119" t="s">
        <v>446</v>
      </c>
      <c r="AX2" s="119" t="s">
        <v>447</v>
      </c>
      <c r="AY2" s="119" t="s">
        <v>448</v>
      </c>
      <c r="AZ2" s="119" t="s">
        <v>449</v>
      </c>
      <c r="BA2" s="119" t="s">
        <v>450</v>
      </c>
      <c r="BB2" s="119" t="s">
        <v>451</v>
      </c>
      <c r="BC2" s="119" t="s">
        <v>452</v>
      </c>
      <c r="BD2" s="119" t="s">
        <v>453</v>
      </c>
      <c r="BE2" s="119" t="s">
        <v>454</v>
      </c>
      <c r="BF2" s="119" t="s">
        <v>455</v>
      </c>
      <c r="BG2" s="119" t="s">
        <v>456</v>
      </c>
      <c r="BH2" s="119" t="s">
        <v>457</v>
      </c>
      <c r="BI2" s="119" t="s">
        <v>458</v>
      </c>
      <c r="BJ2" s="119" t="s">
        <v>459</v>
      </c>
      <c r="BK2" s="119" t="s">
        <v>460</v>
      </c>
      <c r="BL2" s="119" t="s">
        <v>461</v>
      </c>
      <c r="BM2" s="119" t="s">
        <v>462</v>
      </c>
      <c r="BN2" s="119" t="s">
        <v>463</v>
      </c>
      <c r="BO2" s="119" t="s">
        <v>464</v>
      </c>
      <c r="BP2" s="119" t="s">
        <v>465</v>
      </c>
      <c r="BQ2" s="119" t="s">
        <v>466</v>
      </c>
      <c r="BR2" s="119" t="s">
        <v>467</v>
      </c>
      <c r="BS2" s="119" t="s">
        <v>468</v>
      </c>
      <c r="BT2" s="119" t="s">
        <v>469</v>
      </c>
      <c r="BU2" s="119" t="s">
        <v>470</v>
      </c>
    </row>
    <row r="3" spans="1:555" ht="14.45" hidden="1" x14ac:dyDescent="0.3">
      <c r="AH3" s="82">
        <v>2500</v>
      </c>
      <c r="AI3" s="82">
        <v>1900</v>
      </c>
      <c r="AJ3" s="82">
        <v>1650</v>
      </c>
      <c r="AK3" s="82">
        <v>1580</v>
      </c>
      <c r="AL3" s="82">
        <v>2250</v>
      </c>
      <c r="AM3" s="82">
        <v>1650</v>
      </c>
      <c r="AN3" s="82">
        <v>1400</v>
      </c>
      <c r="AO3" s="82">
        <v>1340</v>
      </c>
      <c r="AP3" s="82">
        <v>2000</v>
      </c>
      <c r="AQ3" s="82">
        <v>1400</v>
      </c>
      <c r="AR3" s="82">
        <v>1150</v>
      </c>
      <c r="AS3" s="82">
        <v>1100</v>
      </c>
      <c r="AT3" s="82">
        <v>1750</v>
      </c>
      <c r="AU3" s="82">
        <v>1150</v>
      </c>
      <c r="AV3" s="82">
        <v>900</v>
      </c>
      <c r="AW3" s="82">
        <v>860</v>
      </c>
      <c r="AX3" s="82">
        <v>1200</v>
      </c>
      <c r="AY3" s="82">
        <v>900</v>
      </c>
      <c r="AZ3" s="82">
        <v>650</v>
      </c>
      <c r="BA3" s="82">
        <v>620</v>
      </c>
      <c r="BB3" s="82">
        <v>5355</v>
      </c>
      <c r="BC3" s="82">
        <v>4935</v>
      </c>
      <c r="BD3" s="82">
        <v>6300</v>
      </c>
      <c r="BE3" s="82">
        <v>5880</v>
      </c>
      <c r="BF3" s="82">
        <v>4725</v>
      </c>
      <c r="BG3" s="82">
        <v>4305</v>
      </c>
      <c r="BH3" s="82">
        <v>5670</v>
      </c>
      <c r="BI3" s="82">
        <v>5250</v>
      </c>
      <c r="BJ3" s="82">
        <v>4095</v>
      </c>
      <c r="BK3" s="82">
        <v>3780</v>
      </c>
      <c r="BL3" s="82">
        <v>5040</v>
      </c>
      <c r="BM3" s="82">
        <v>4620</v>
      </c>
      <c r="BN3" s="82">
        <v>3465</v>
      </c>
      <c r="BO3" s="82">
        <v>3150</v>
      </c>
      <c r="BP3" s="82">
        <v>4410</v>
      </c>
      <c r="BQ3" s="82">
        <v>4095</v>
      </c>
      <c r="BR3" s="82">
        <v>3045</v>
      </c>
      <c r="BS3" s="82">
        <v>2835</v>
      </c>
      <c r="BT3" s="82">
        <v>3885</v>
      </c>
      <c r="BU3" s="82">
        <v>3570</v>
      </c>
    </row>
    <row r="5" spans="1:555" ht="51.6" x14ac:dyDescent="0.3">
      <c r="C5" s="83" t="s">
        <v>393</v>
      </c>
      <c r="D5" s="84">
        <f>SUMIF($C:$C,$C$10,D:D)</f>
        <v>174400</v>
      </c>
    </row>
    <row r="8" spans="1:555" ht="14.45" x14ac:dyDescent="0.3">
      <c r="C8" s="70" t="s">
        <v>62</v>
      </c>
      <c r="D8" s="70"/>
      <c r="E8" s="70"/>
      <c r="F8" s="70"/>
      <c r="G8" s="75"/>
      <c r="H8" s="70"/>
      <c r="I8" s="70"/>
    </row>
    <row r="9" spans="1:555" thickBot="1" x14ac:dyDescent="0.35">
      <c r="C9" s="70"/>
      <c r="D9" s="70"/>
      <c r="E9" s="70"/>
      <c r="F9" s="70"/>
      <c r="G9" s="75"/>
      <c r="H9" s="70"/>
      <c r="I9" s="70"/>
    </row>
    <row r="10" spans="1:555" ht="15.75" thickBot="1" x14ac:dyDescent="0.3">
      <c r="C10" s="29" t="s">
        <v>43</v>
      </c>
      <c r="D10" s="30">
        <f>SUM(F17:F24)</f>
        <v>174400</v>
      </c>
      <c r="E10" s="610"/>
      <c r="F10" s="91"/>
      <c r="G10" s="75"/>
      <c r="H10" s="91"/>
      <c r="I10" s="118"/>
    </row>
    <row r="11" spans="1:555" x14ac:dyDescent="0.25">
      <c r="B11" s="90"/>
      <c r="C11" s="70"/>
      <c r="D11" s="31"/>
      <c r="E11" s="90"/>
      <c r="F11" s="90"/>
      <c r="G11" s="90"/>
      <c r="H11" s="72"/>
      <c r="I11" s="72"/>
      <c r="J11" s="72"/>
      <c r="K11" s="109"/>
    </row>
    <row r="12" spans="1:555" x14ac:dyDescent="0.25">
      <c r="B12" s="90"/>
      <c r="C12" s="70"/>
      <c r="D12" s="31"/>
      <c r="E12" s="90"/>
      <c r="F12" s="90"/>
      <c r="G12" s="90"/>
      <c r="H12" s="72"/>
      <c r="I12" s="72"/>
      <c r="J12" s="72"/>
      <c r="K12" s="109"/>
    </row>
    <row r="13" spans="1:555" ht="15.75" x14ac:dyDescent="0.25">
      <c r="B13" s="90"/>
      <c r="C13" s="201" t="s">
        <v>401</v>
      </c>
      <c r="D13" s="202" t="s">
        <v>2711</v>
      </c>
      <c r="E13" s="90"/>
      <c r="F13" s="90"/>
      <c r="G13" s="90"/>
      <c r="H13" s="72"/>
      <c r="I13" s="72"/>
      <c r="J13" s="72"/>
      <c r="K13" s="109"/>
    </row>
    <row r="14" spans="1:555" ht="18.75" x14ac:dyDescent="0.25">
      <c r="B14" s="90"/>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E.S.'!$E:$F,2,FALSE),IFERROR(VLOOKUP(D13,[1]Posgrado!$E:$F,2,FALSE),IFERROR(VLOOKUP(D13,'Cultura de Innovación Insti...'!$E:$F,2,FALSE),VLOOKUP(D13,'Lo Esencial de la Reforma Univ.'!$E:$F,2,0)))))))))))))))</f>
        <v>Proveer del equipo y mobiliario necesari los departamentos de la Facultad</v>
      </c>
      <c r="D14" s="31"/>
      <c r="E14" s="90"/>
      <c r="F14" s="90"/>
      <c r="G14" s="90"/>
      <c r="H14" s="72"/>
      <c r="I14" s="72"/>
      <c r="J14" s="72"/>
      <c r="K14" s="109"/>
    </row>
    <row r="15" spans="1:555" ht="15.75" thickBot="1" x14ac:dyDescent="0.3">
      <c r="B15" s="90"/>
      <c r="C15" s="70"/>
      <c r="D15" s="31"/>
      <c r="E15" s="90"/>
      <c r="F15" s="90"/>
      <c r="G15" s="90"/>
      <c r="H15" s="72"/>
      <c r="I15" s="72"/>
      <c r="J15" s="72"/>
      <c r="K15" s="109"/>
    </row>
    <row r="16" spans="1:555" ht="30.75" thickBot="1" x14ac:dyDescent="0.3">
      <c r="B16" s="90"/>
      <c r="C16" s="123" t="s">
        <v>44</v>
      </c>
      <c r="D16" s="125" t="s">
        <v>55</v>
      </c>
      <c r="E16" s="125" t="s">
        <v>57</v>
      </c>
      <c r="F16" s="124" t="s">
        <v>27</v>
      </c>
      <c r="G16" s="130" t="s">
        <v>139</v>
      </c>
      <c r="H16" s="125" t="s">
        <v>46</v>
      </c>
      <c r="I16" s="125" t="s">
        <v>140</v>
      </c>
      <c r="J16" s="125" t="s">
        <v>420</v>
      </c>
      <c r="K16" s="125" t="s">
        <v>421</v>
      </c>
    </row>
    <row r="17" spans="2:11" x14ac:dyDescent="0.25">
      <c r="B17" s="90"/>
      <c r="C17" s="92" t="s">
        <v>63</v>
      </c>
      <c r="D17" s="155">
        <v>8</v>
      </c>
      <c r="E17" s="93">
        <v>2800</v>
      </c>
      <c r="F17" s="94">
        <f>D17*E17</f>
        <v>22400</v>
      </c>
      <c r="G17" s="158" t="s">
        <v>1467</v>
      </c>
      <c r="H17" s="95" t="s">
        <v>997</v>
      </c>
      <c r="I17" s="95" t="str">
        <f>VLOOKUP(H17,Presupuesto!$B$11:$C$565,2,0)</f>
        <v>MUEBLES VARIOS DE OFICINA</v>
      </c>
      <c r="J17" s="220" t="s">
        <v>1383</v>
      </c>
      <c r="K17" s="95" t="s">
        <v>407</v>
      </c>
    </row>
    <row r="18" spans="2:11" x14ac:dyDescent="0.25">
      <c r="B18" s="90"/>
      <c r="C18" s="96" t="s">
        <v>64</v>
      </c>
      <c r="D18" s="148">
        <v>10</v>
      </c>
      <c r="E18" s="97">
        <v>2400</v>
      </c>
      <c r="F18" s="94">
        <f>D18*E18</f>
        <v>24000</v>
      </c>
      <c r="G18" s="158" t="s">
        <v>1467</v>
      </c>
      <c r="H18" s="98" t="s">
        <v>997</v>
      </c>
      <c r="I18" s="95" t="str">
        <f>VLOOKUP(H18,Presupuesto!$B$11:$C$565,2,0)</f>
        <v>MUEBLES VARIOS DE OFICINA</v>
      </c>
      <c r="J18" s="95" t="s">
        <v>1383</v>
      </c>
      <c r="K18" s="95" t="s">
        <v>407</v>
      </c>
    </row>
    <row r="19" spans="2:11" x14ac:dyDescent="0.25">
      <c r="B19" s="90"/>
      <c r="C19" s="96" t="s">
        <v>65</v>
      </c>
      <c r="D19" s="148">
        <v>10</v>
      </c>
      <c r="E19" s="97">
        <v>1000</v>
      </c>
      <c r="F19" s="94">
        <f t="shared" ref="F19:F24" si="0">D19*E19</f>
        <v>10000</v>
      </c>
      <c r="G19" s="158" t="s">
        <v>1467</v>
      </c>
      <c r="H19" s="98" t="s">
        <v>997</v>
      </c>
      <c r="I19" s="95" t="str">
        <f>VLOOKUP(H19,Presupuesto!$B$11:$C$565,2,0)</f>
        <v>MUEBLES VARIOS DE OFICINA</v>
      </c>
      <c r="J19" s="95" t="str">
        <f t="shared" ref="J19:J24" si="1">$J$17</f>
        <v>Gestión Administrativa y  financiera en apoyo al Desarrollo Académico</v>
      </c>
      <c r="K19" s="95" t="s">
        <v>407</v>
      </c>
    </row>
    <row r="20" spans="2:11" x14ac:dyDescent="0.25">
      <c r="B20" s="90"/>
      <c r="C20" s="96" t="s">
        <v>66</v>
      </c>
      <c r="D20" s="148">
        <v>8</v>
      </c>
      <c r="E20" s="97">
        <v>6000</v>
      </c>
      <c r="F20" s="94">
        <f t="shared" si="0"/>
        <v>48000</v>
      </c>
      <c r="G20" s="158" t="s">
        <v>1467</v>
      </c>
      <c r="H20" s="98" t="s">
        <v>997</v>
      </c>
      <c r="I20" s="95" t="str">
        <f>VLOOKUP(H20,Presupuesto!$B$11:$C$565,2,0)</f>
        <v>MUEBLES VARIOS DE OFICINA</v>
      </c>
      <c r="J20" s="95" t="str">
        <f t="shared" si="1"/>
        <v>Gestión Administrativa y  financiera en apoyo al Desarrollo Académico</v>
      </c>
      <c r="K20" s="95" t="s">
        <v>407</v>
      </c>
    </row>
    <row r="21" spans="2:11" x14ac:dyDescent="0.25">
      <c r="B21" s="90"/>
      <c r="C21" s="96" t="s">
        <v>67</v>
      </c>
      <c r="D21" s="148">
        <v>2</v>
      </c>
      <c r="E21" s="97">
        <v>3000</v>
      </c>
      <c r="F21" s="94">
        <f t="shared" si="0"/>
        <v>6000</v>
      </c>
      <c r="G21" s="158" t="s">
        <v>1467</v>
      </c>
      <c r="H21" s="98" t="s">
        <v>997</v>
      </c>
      <c r="I21" s="95" t="str">
        <f>VLOOKUP(H21,Presupuesto!$B$11:$C$565,2,0)</f>
        <v>MUEBLES VARIOS DE OFICINA</v>
      </c>
      <c r="J21" s="95" t="str">
        <f t="shared" si="1"/>
        <v>Gestión Administrativa y  financiera en apoyo al Desarrollo Académico</v>
      </c>
      <c r="K21" s="95" t="s">
        <v>407</v>
      </c>
    </row>
    <row r="22" spans="2:11" x14ac:dyDescent="0.25">
      <c r="B22" s="90"/>
      <c r="C22" s="96" t="s">
        <v>68</v>
      </c>
      <c r="D22" s="148">
        <v>2</v>
      </c>
      <c r="E22" s="97">
        <v>10000</v>
      </c>
      <c r="F22" s="94">
        <f t="shared" si="0"/>
        <v>20000</v>
      </c>
      <c r="G22" s="158" t="s">
        <v>1467</v>
      </c>
      <c r="H22" s="98" t="s">
        <v>997</v>
      </c>
      <c r="I22" s="95" t="str">
        <f>VLOOKUP(H22,Presupuesto!$B$11:$C$565,2,0)</f>
        <v>MUEBLES VARIOS DE OFICINA</v>
      </c>
      <c r="J22" s="95" t="str">
        <f t="shared" si="1"/>
        <v>Gestión Administrativa y  financiera en apoyo al Desarrollo Académico</v>
      </c>
      <c r="K22" s="95" t="s">
        <v>407</v>
      </c>
    </row>
    <row r="23" spans="2:11" x14ac:dyDescent="0.25">
      <c r="B23" s="90"/>
      <c r="C23" s="96" t="s">
        <v>69</v>
      </c>
      <c r="D23" s="148">
        <v>5</v>
      </c>
      <c r="E23" s="97">
        <v>8000</v>
      </c>
      <c r="F23" s="94">
        <f t="shared" si="0"/>
        <v>40000</v>
      </c>
      <c r="G23" s="158" t="s">
        <v>1467</v>
      </c>
      <c r="H23" s="98" t="s">
        <v>1000</v>
      </c>
      <c r="I23" s="95" t="str">
        <f>VLOOKUP(H23,Presupuesto!$B$11:$C$565,2,0)</f>
        <v>EQUIPOS VARIOS DE OFICINA</v>
      </c>
      <c r="J23" s="95" t="str">
        <f t="shared" si="1"/>
        <v>Gestión Administrativa y  financiera en apoyo al Desarrollo Académico</v>
      </c>
      <c r="K23" s="95" t="s">
        <v>407</v>
      </c>
    </row>
    <row r="24" spans="2:11" x14ac:dyDescent="0.25">
      <c r="B24" s="90"/>
      <c r="C24" s="96" t="s">
        <v>70</v>
      </c>
      <c r="D24" s="148">
        <v>2</v>
      </c>
      <c r="E24" s="97">
        <v>2000</v>
      </c>
      <c r="F24" s="94">
        <f t="shared" si="0"/>
        <v>4000</v>
      </c>
      <c r="G24" s="158" t="s">
        <v>1467</v>
      </c>
      <c r="H24" s="98" t="s">
        <v>1000</v>
      </c>
      <c r="I24" s="95" t="str">
        <f>VLOOKUP(H24,Presupuesto!$B$11:$C$565,2,0)</f>
        <v>EQUIPOS VARIOS DE OFICINA</v>
      </c>
      <c r="J24" s="95" t="str">
        <f t="shared" si="1"/>
        <v>Gestión Administrativa y  financiera en apoyo al Desarrollo Académico</v>
      </c>
      <c r="K24" s="95" t="s">
        <v>407</v>
      </c>
    </row>
    <row r="25" spans="2:11" x14ac:dyDescent="0.25">
      <c r="B25" s="90"/>
    </row>
    <row r="26" spans="2:11" x14ac:dyDescent="0.25">
      <c r="B26" s="90"/>
      <c r="C26" s="327"/>
      <c r="D26" s="328"/>
      <c r="E26" s="329"/>
      <c r="F26" s="329"/>
      <c r="G26" s="330"/>
      <c r="H26" s="329"/>
      <c r="I26" s="329"/>
      <c r="J26" s="152"/>
      <c r="K26" s="152"/>
    </row>
    <row r="27" spans="2:11" x14ac:dyDescent="0.25">
      <c r="B27" s="90"/>
      <c r="C27" s="331"/>
      <c r="D27" s="332"/>
      <c r="E27" s="333"/>
      <c r="F27" s="333"/>
      <c r="G27" s="333"/>
      <c r="H27" s="334"/>
      <c r="I27" s="334"/>
      <c r="J27" s="334"/>
      <c r="K27" s="333"/>
    </row>
    <row r="28" spans="2:11" x14ac:dyDescent="0.25">
      <c r="C28" s="331"/>
      <c r="D28" s="332"/>
      <c r="E28" s="333"/>
      <c r="F28" s="333"/>
      <c r="G28" s="333"/>
      <c r="H28" s="334"/>
      <c r="I28" s="334"/>
      <c r="J28" s="334"/>
      <c r="K28" s="333"/>
    </row>
    <row r="29" spans="2:11" ht="15.75" x14ac:dyDescent="0.25">
      <c r="C29" s="335"/>
      <c r="D29" s="336"/>
      <c r="E29" s="333"/>
      <c r="F29" s="333"/>
      <c r="G29" s="333"/>
      <c r="H29" s="334"/>
      <c r="I29" s="334"/>
      <c r="J29" s="334"/>
      <c r="K29" s="333"/>
    </row>
    <row r="30" spans="2:11" ht="18.75" x14ac:dyDescent="0.25">
      <c r="C30" s="337"/>
      <c r="D30" s="332"/>
      <c r="E30" s="333"/>
      <c r="F30" s="333"/>
      <c r="G30" s="333"/>
      <c r="H30" s="334"/>
      <c r="I30" s="334"/>
      <c r="J30" s="334"/>
      <c r="K30" s="333"/>
    </row>
    <row r="31" spans="2:11" x14ac:dyDescent="0.25">
      <c r="C31" s="331"/>
      <c r="D31" s="332"/>
      <c r="E31" s="333"/>
      <c r="F31" s="333"/>
      <c r="G31" s="333"/>
      <c r="H31" s="334"/>
      <c r="I31" s="334"/>
      <c r="J31" s="334"/>
      <c r="K31" s="333"/>
    </row>
    <row r="32" spans="2:11" x14ac:dyDescent="0.25">
      <c r="C32" s="338"/>
      <c r="D32" s="338"/>
      <c r="E32" s="338"/>
      <c r="F32" s="339"/>
      <c r="G32" s="340"/>
      <c r="H32" s="338"/>
      <c r="I32" s="338"/>
      <c r="J32" s="338"/>
      <c r="K32" s="338"/>
    </row>
    <row r="33" spans="3:11" x14ac:dyDescent="0.25">
      <c r="C33" s="333"/>
      <c r="D33" s="341"/>
      <c r="E33" s="342"/>
      <c r="F33" s="342"/>
      <c r="G33" s="343"/>
      <c r="H33" s="334"/>
      <c r="I33" s="334"/>
      <c r="J33" s="344"/>
      <c r="K33" s="334"/>
    </row>
    <row r="34" spans="3:11" x14ac:dyDescent="0.25">
      <c r="C34" s="333"/>
      <c r="D34" s="341"/>
      <c r="E34" s="342"/>
      <c r="F34" s="342"/>
      <c r="G34" s="343"/>
      <c r="H34" s="334"/>
      <c r="I34" s="334"/>
      <c r="J34" s="334"/>
      <c r="K34" s="334"/>
    </row>
    <row r="35" spans="3:11" x14ac:dyDescent="0.25">
      <c r="C35" s="333"/>
      <c r="D35" s="341"/>
      <c r="E35" s="342"/>
      <c r="F35" s="342"/>
      <c r="G35" s="343"/>
      <c r="H35" s="334"/>
      <c r="I35" s="334"/>
      <c r="J35" s="334"/>
      <c r="K35" s="334"/>
    </row>
    <row r="36" spans="3:11" x14ac:dyDescent="0.25">
      <c r="C36" s="333"/>
      <c r="D36" s="341"/>
      <c r="E36" s="342"/>
      <c r="F36" s="342"/>
      <c r="G36" s="343"/>
      <c r="H36" s="334"/>
      <c r="I36" s="334"/>
      <c r="J36" s="334"/>
      <c r="K36" s="334"/>
    </row>
    <row r="37" spans="3:11" x14ac:dyDescent="0.25">
      <c r="C37" s="333"/>
      <c r="D37" s="341"/>
      <c r="E37" s="342"/>
      <c r="F37" s="342"/>
      <c r="G37" s="343"/>
      <c r="H37" s="334"/>
      <c r="I37" s="334"/>
      <c r="J37" s="334"/>
      <c r="K37" s="334"/>
    </row>
    <row r="38" spans="3:11" x14ac:dyDescent="0.25">
      <c r="C38" s="333"/>
      <c r="D38" s="341"/>
      <c r="E38" s="342"/>
      <c r="F38" s="342"/>
      <c r="G38" s="343"/>
      <c r="H38" s="334"/>
      <c r="I38" s="334"/>
      <c r="J38" s="334"/>
      <c r="K38" s="334"/>
    </row>
    <row r="39" spans="3:11" x14ac:dyDescent="0.25">
      <c r="C39" s="333"/>
      <c r="D39" s="341"/>
      <c r="E39" s="342"/>
      <c r="F39" s="342"/>
      <c r="G39" s="343"/>
      <c r="H39" s="334"/>
      <c r="I39" s="334"/>
      <c r="J39" s="334"/>
      <c r="K39" s="334"/>
    </row>
    <row r="40" spans="3:11" x14ac:dyDescent="0.25">
      <c r="C40" s="333"/>
      <c r="D40" s="341"/>
      <c r="E40" s="342"/>
      <c r="F40" s="342"/>
      <c r="G40" s="343"/>
      <c r="H40" s="334"/>
      <c r="I40" s="334"/>
      <c r="J40" s="334"/>
      <c r="K40" s="334"/>
    </row>
    <row r="41" spans="3:11" x14ac:dyDescent="0.25">
      <c r="C41" s="333"/>
      <c r="D41" s="341"/>
      <c r="E41" s="342"/>
      <c r="F41" s="342"/>
      <c r="G41" s="343"/>
      <c r="H41" s="334"/>
      <c r="I41" s="334"/>
      <c r="J41" s="334"/>
      <c r="K41" s="334"/>
    </row>
    <row r="42" spans="3:11" x14ac:dyDescent="0.25">
      <c r="C42" s="333"/>
      <c r="D42" s="341"/>
      <c r="E42" s="342"/>
      <c r="F42" s="342"/>
      <c r="G42" s="343"/>
      <c r="H42" s="334"/>
      <c r="I42" s="334"/>
      <c r="J42" s="334"/>
      <c r="K42" s="334"/>
    </row>
  </sheetData>
  <dataValidations count="5">
    <dataValidation type="list" allowBlank="1" showInputMessage="1" showErrorMessage="1" errorTitle="¡Ingreso Invalido!" error="Seleccione una opción de la lista" promptTitle="Tipo de Presupuesto" prompt="Seleccione una opción de la lista" sqref="G17:G24 G33:G42">
      <formula1>$R$2:$S$2</formula1>
    </dataValidation>
    <dataValidation type="list" allowBlank="1" showInputMessage="1" showErrorMessage="1" errorTitle="¡Ingreso Inválido!" error="Seleccione una opción de la lista" promptTitle="Mes Requerido" prompt="Seleccione el mes en el que requiere el recurso." sqref="K33:K42 K17:K24">
      <formula1>$U$2:$AF$2</formula1>
    </dataValidation>
    <dataValidation type="list" allowBlank="1" showInputMessage="1" showErrorMessage="1" errorTitle="¡Ingreso Inválido!" error="Seleccione una opción de la lista." promptTitle="Dimensión Estratégica" prompt="Seleccione una opción de la lista." sqref="J33:J42">
      <formula1>$A$2:$K$2</formula1>
    </dataValidation>
    <dataValidation type="list" allowBlank="1" showInputMessage="1" showErrorMessage="1" errorTitle="¡Ingreso Inválido!" error="Verifique el valor ingresado." promptTitle="Objeto de Gasto" prompt="Ingrese el Objeto de Gasto." sqref="H17:H24 H33:H42">
      <formula1>$A$1:$UI$1</formula1>
    </dataValidation>
    <dataValidation type="list" allowBlank="1" showInputMessage="1" showErrorMessage="1" errorTitle="¡Ingreso Inválido!" error="Seleccione una opción de la lista." promptTitle="Dimensión Estratégica" prompt="Seleccione una opción de la lista." sqref="J17:J24">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67"/>
  <sheetViews>
    <sheetView showGridLines="0" topLeftCell="A22" zoomScale="86" zoomScaleNormal="86" workbookViewId="0">
      <selection activeCell="G34" sqref="G34"/>
    </sheetView>
  </sheetViews>
  <sheetFormatPr baseColWidth="10" defaultColWidth="11.5703125" defaultRowHeight="15" x14ac:dyDescent="0.25"/>
  <cols>
    <col min="1" max="1" width="5.7109375" style="82" customWidth="1"/>
    <col min="2" max="2" width="17" style="82" customWidth="1"/>
    <col min="3" max="3" width="46.85546875" style="82" bestFit="1" customWidth="1"/>
    <col min="4" max="4" width="24.5703125" style="82" bestFit="1" customWidth="1"/>
    <col min="5" max="6" width="13.85546875" style="82" customWidth="1"/>
    <col min="7" max="7" width="13.85546875" style="73" customWidth="1"/>
    <col min="8" max="8" width="16.42578125" style="82" customWidth="1"/>
    <col min="9" max="9" width="58.42578125" style="82" customWidth="1"/>
    <col min="10" max="10" width="65.28515625" style="82" customWidth="1"/>
    <col min="11" max="11" width="11.5703125" style="82"/>
    <col min="12" max="12" width="15" style="82" customWidth="1"/>
    <col min="13" max="16384" width="11.5703125" style="82"/>
  </cols>
  <sheetData>
    <row r="1" spans="1:555" ht="25.9" hidden="1" x14ac:dyDescent="0.3">
      <c r="A1" s="185" t="s">
        <v>260</v>
      </c>
      <c r="B1" s="188" t="s">
        <v>261</v>
      </c>
      <c r="C1" s="179" t="s">
        <v>262</v>
      </c>
      <c r="D1" s="179" t="s">
        <v>508</v>
      </c>
      <c r="E1" s="179" t="s">
        <v>510</v>
      </c>
      <c r="F1" s="179" t="s">
        <v>512</v>
      </c>
      <c r="G1" s="179" t="s">
        <v>514</v>
      </c>
      <c r="H1" s="179" t="s">
        <v>516</v>
      </c>
      <c r="I1" s="179" t="s">
        <v>518</v>
      </c>
      <c r="J1" s="179" t="s">
        <v>263</v>
      </c>
      <c r="K1" s="179" t="s">
        <v>521</v>
      </c>
      <c r="L1" s="179" t="s">
        <v>264</v>
      </c>
      <c r="M1" s="179" t="s">
        <v>523</v>
      </c>
      <c r="N1" s="179" t="s">
        <v>525</v>
      </c>
      <c r="O1" s="179" t="s">
        <v>527</v>
      </c>
      <c r="P1" s="179" t="s">
        <v>265</v>
      </c>
      <c r="Q1" s="179" t="s">
        <v>528</v>
      </c>
      <c r="R1" s="179" t="s">
        <v>531</v>
      </c>
      <c r="S1" s="179" t="s">
        <v>266</v>
      </c>
      <c r="T1" s="179" t="s">
        <v>533</v>
      </c>
      <c r="U1" s="179" t="s">
        <v>267</v>
      </c>
      <c r="V1" s="179" t="s">
        <v>534</v>
      </c>
      <c r="W1" s="179" t="s">
        <v>535</v>
      </c>
      <c r="X1" s="179" t="s">
        <v>539</v>
      </c>
      <c r="Y1" s="179" t="s">
        <v>283</v>
      </c>
      <c r="Z1" s="179" t="s">
        <v>540</v>
      </c>
      <c r="AA1" s="179" t="s">
        <v>542</v>
      </c>
      <c r="AB1" s="179" t="s">
        <v>544</v>
      </c>
      <c r="AC1" s="179" t="s">
        <v>284</v>
      </c>
      <c r="AD1" s="179" t="s">
        <v>546</v>
      </c>
      <c r="AE1" s="179" t="s">
        <v>548</v>
      </c>
      <c r="AF1" s="179" t="s">
        <v>550</v>
      </c>
      <c r="AG1" s="179" t="s">
        <v>552</v>
      </c>
      <c r="AH1" s="179" t="s">
        <v>259</v>
      </c>
      <c r="AI1" s="179" t="s">
        <v>554</v>
      </c>
      <c r="AJ1" s="188" t="s">
        <v>268</v>
      </c>
      <c r="AK1" s="179" t="s">
        <v>556</v>
      </c>
      <c r="AL1" s="179" t="s">
        <v>269</v>
      </c>
      <c r="AM1" s="179" t="s">
        <v>558</v>
      </c>
      <c r="AN1" s="179" t="s">
        <v>560</v>
      </c>
      <c r="AO1" s="179" t="s">
        <v>270</v>
      </c>
      <c r="AP1" s="179" t="s">
        <v>562</v>
      </c>
      <c r="AQ1" s="179" t="s">
        <v>564</v>
      </c>
      <c r="AR1" s="179" t="s">
        <v>271</v>
      </c>
      <c r="AS1" s="179" t="s">
        <v>565</v>
      </c>
      <c r="AT1" s="179" t="s">
        <v>567</v>
      </c>
      <c r="AU1" s="179" t="s">
        <v>568</v>
      </c>
      <c r="AV1" s="179" t="s">
        <v>569</v>
      </c>
      <c r="AW1" s="179" t="s">
        <v>571</v>
      </c>
      <c r="AX1" s="179" t="s">
        <v>573</v>
      </c>
      <c r="AY1" s="179" t="s">
        <v>574</v>
      </c>
      <c r="AZ1" s="179" t="s">
        <v>272</v>
      </c>
      <c r="BA1" s="179" t="s">
        <v>576</v>
      </c>
      <c r="BB1" s="179" t="s">
        <v>578</v>
      </c>
      <c r="BC1" s="179" t="s">
        <v>580</v>
      </c>
      <c r="BD1" s="179" t="s">
        <v>582</v>
      </c>
      <c r="BE1" s="179" t="s">
        <v>584</v>
      </c>
      <c r="BF1" s="179" t="s">
        <v>586</v>
      </c>
      <c r="BG1" s="179" t="s">
        <v>588</v>
      </c>
      <c r="BH1" s="179" t="s">
        <v>590</v>
      </c>
      <c r="BI1" s="179" t="s">
        <v>285</v>
      </c>
      <c r="BJ1" s="179" t="s">
        <v>592</v>
      </c>
      <c r="BK1" s="179" t="s">
        <v>594</v>
      </c>
      <c r="BL1" s="179" t="s">
        <v>596</v>
      </c>
      <c r="BM1" s="179" t="s">
        <v>598</v>
      </c>
      <c r="BN1" s="179" t="s">
        <v>600</v>
      </c>
      <c r="BO1" s="179" t="s">
        <v>602</v>
      </c>
      <c r="BP1" s="179" t="s">
        <v>604</v>
      </c>
      <c r="BQ1" s="179" t="s">
        <v>606</v>
      </c>
      <c r="BR1" s="179" t="s">
        <v>608</v>
      </c>
      <c r="BS1" s="179" t="s">
        <v>610</v>
      </c>
      <c r="BT1" s="188" t="s">
        <v>273</v>
      </c>
      <c r="BU1" s="179" t="s">
        <v>274</v>
      </c>
      <c r="BV1" s="179" t="s">
        <v>612</v>
      </c>
      <c r="BW1" s="179" t="s">
        <v>275</v>
      </c>
      <c r="BX1" s="179" t="s">
        <v>614</v>
      </c>
      <c r="BY1" s="179" t="s">
        <v>616</v>
      </c>
      <c r="BZ1" s="188" t="s">
        <v>276</v>
      </c>
      <c r="CA1" s="179" t="s">
        <v>277</v>
      </c>
      <c r="CB1" s="179" t="s">
        <v>618</v>
      </c>
      <c r="CC1" s="179" t="s">
        <v>278</v>
      </c>
      <c r="CD1" s="179" t="s">
        <v>620</v>
      </c>
      <c r="CE1" s="179" t="s">
        <v>622</v>
      </c>
      <c r="CF1" s="179" t="s">
        <v>624</v>
      </c>
      <c r="CG1" s="188" t="s">
        <v>279</v>
      </c>
      <c r="CH1" s="179" t="s">
        <v>630</v>
      </c>
      <c r="CI1" s="179" t="s">
        <v>632</v>
      </c>
      <c r="CJ1" s="179" t="s">
        <v>280</v>
      </c>
      <c r="CK1" s="179" t="s">
        <v>626</v>
      </c>
      <c r="CL1" s="179" t="s">
        <v>628</v>
      </c>
      <c r="CM1" s="179" t="s">
        <v>281</v>
      </c>
      <c r="CN1" s="179" t="s">
        <v>634</v>
      </c>
      <c r="CO1" s="179" t="s">
        <v>282</v>
      </c>
      <c r="CP1" s="179" t="s">
        <v>635</v>
      </c>
      <c r="CQ1" s="176" t="s">
        <v>286</v>
      </c>
      <c r="CR1" s="188" t="s">
        <v>287</v>
      </c>
      <c r="CS1" s="179" t="s">
        <v>636</v>
      </c>
      <c r="CT1" s="179" t="s">
        <v>637</v>
      </c>
      <c r="CU1" s="179" t="s">
        <v>639</v>
      </c>
      <c r="CV1" s="179" t="s">
        <v>288</v>
      </c>
      <c r="CW1" s="179" t="s">
        <v>641</v>
      </c>
      <c r="CX1" s="179" t="s">
        <v>643</v>
      </c>
      <c r="CY1" s="179" t="s">
        <v>645</v>
      </c>
      <c r="CZ1" s="179" t="s">
        <v>647</v>
      </c>
      <c r="DA1" s="179" t="s">
        <v>649</v>
      </c>
      <c r="DB1" s="179" t="s">
        <v>651</v>
      </c>
      <c r="DC1" s="188" t="s">
        <v>289</v>
      </c>
      <c r="DD1" s="179" t="s">
        <v>290</v>
      </c>
      <c r="DE1" s="179" t="s">
        <v>653</v>
      </c>
      <c r="DF1" s="179" t="s">
        <v>291</v>
      </c>
      <c r="DG1" s="179" t="s">
        <v>655</v>
      </c>
      <c r="DH1" s="179" t="s">
        <v>657</v>
      </c>
      <c r="DI1" s="179" t="s">
        <v>659</v>
      </c>
      <c r="DJ1" s="179" t="s">
        <v>661</v>
      </c>
      <c r="DK1" s="179" t="s">
        <v>663</v>
      </c>
      <c r="DL1" s="179" t="s">
        <v>665</v>
      </c>
      <c r="DM1" s="179" t="s">
        <v>667</v>
      </c>
      <c r="DN1" s="179" t="s">
        <v>292</v>
      </c>
      <c r="DO1" s="179" t="s">
        <v>669</v>
      </c>
      <c r="DP1" s="179" t="s">
        <v>671</v>
      </c>
      <c r="DQ1" s="179" t="s">
        <v>673</v>
      </c>
      <c r="DR1" s="188" t="s">
        <v>293</v>
      </c>
      <c r="DS1" s="179" t="s">
        <v>675</v>
      </c>
      <c r="DT1" s="179" t="s">
        <v>294</v>
      </c>
      <c r="DU1" s="179" t="s">
        <v>677</v>
      </c>
      <c r="DV1" s="179" t="s">
        <v>295</v>
      </c>
      <c r="DW1" s="179" t="s">
        <v>679</v>
      </c>
      <c r="DX1" s="179" t="s">
        <v>681</v>
      </c>
      <c r="DY1" s="179" t="s">
        <v>683</v>
      </c>
      <c r="DZ1" s="179" t="s">
        <v>685</v>
      </c>
      <c r="EA1" s="179" t="s">
        <v>687</v>
      </c>
      <c r="EB1" s="179" t="s">
        <v>689</v>
      </c>
      <c r="EC1" s="179" t="s">
        <v>691</v>
      </c>
      <c r="ED1" s="179" t="s">
        <v>693</v>
      </c>
      <c r="EE1" s="179" t="s">
        <v>695</v>
      </c>
      <c r="EF1" s="179" t="s">
        <v>697</v>
      </c>
      <c r="EG1" s="179" t="s">
        <v>699</v>
      </c>
      <c r="EH1" s="188" t="s">
        <v>296</v>
      </c>
      <c r="EI1" s="179" t="s">
        <v>701</v>
      </c>
      <c r="EJ1" s="179" t="s">
        <v>297</v>
      </c>
      <c r="EK1" s="179" t="s">
        <v>703</v>
      </c>
      <c r="EL1" s="179" t="s">
        <v>705</v>
      </c>
      <c r="EM1" s="179" t="s">
        <v>298</v>
      </c>
      <c r="EN1" s="179" t="s">
        <v>707</v>
      </c>
      <c r="EO1" s="179" t="s">
        <v>709</v>
      </c>
      <c r="EP1" s="179" t="s">
        <v>299</v>
      </c>
      <c r="EQ1" s="179" t="s">
        <v>711</v>
      </c>
      <c r="ER1" s="179" t="s">
        <v>713</v>
      </c>
      <c r="ES1" s="179" t="s">
        <v>715</v>
      </c>
      <c r="ET1" s="179" t="s">
        <v>300</v>
      </c>
      <c r="EU1" s="179" t="s">
        <v>717</v>
      </c>
      <c r="EV1" s="179" t="s">
        <v>719</v>
      </c>
      <c r="EW1" s="188" t="s">
        <v>301</v>
      </c>
      <c r="EX1" s="179" t="s">
        <v>302</v>
      </c>
      <c r="EY1" s="179" t="s">
        <v>721</v>
      </c>
      <c r="EZ1" s="179" t="s">
        <v>723</v>
      </c>
      <c r="FA1" s="179" t="s">
        <v>725</v>
      </c>
      <c r="FB1" s="179" t="s">
        <v>727</v>
      </c>
      <c r="FC1" s="179" t="s">
        <v>303</v>
      </c>
      <c r="FD1" s="179" t="s">
        <v>729</v>
      </c>
      <c r="FE1" s="179" t="s">
        <v>731</v>
      </c>
      <c r="FF1" s="179" t="s">
        <v>733</v>
      </c>
      <c r="FG1" s="179" t="s">
        <v>735</v>
      </c>
      <c r="FH1" s="179" t="s">
        <v>737</v>
      </c>
      <c r="FI1" s="179" t="s">
        <v>304</v>
      </c>
      <c r="FJ1" s="179" t="s">
        <v>740</v>
      </c>
      <c r="FK1" s="179" t="s">
        <v>305</v>
      </c>
      <c r="FL1" s="179" t="s">
        <v>743</v>
      </c>
      <c r="FM1" s="179" t="s">
        <v>744</v>
      </c>
      <c r="FN1" s="179" t="s">
        <v>746</v>
      </c>
      <c r="FO1" s="179" t="s">
        <v>306</v>
      </c>
      <c r="FP1" s="179" t="s">
        <v>749</v>
      </c>
      <c r="FQ1" s="179" t="s">
        <v>750</v>
      </c>
      <c r="FR1" s="179" t="s">
        <v>752</v>
      </c>
      <c r="FS1" s="179" t="s">
        <v>307</v>
      </c>
      <c r="FT1" s="179" t="s">
        <v>755</v>
      </c>
      <c r="FU1" s="179" t="s">
        <v>757</v>
      </c>
      <c r="FV1" s="179" t="s">
        <v>759</v>
      </c>
      <c r="FW1" s="188" t="s">
        <v>308</v>
      </c>
      <c r="FX1" s="188" t="s">
        <v>309</v>
      </c>
      <c r="FY1" s="179" t="s">
        <v>315</v>
      </c>
      <c r="FZ1" s="179" t="s">
        <v>761</v>
      </c>
      <c r="GA1" s="179" t="s">
        <v>763</v>
      </c>
      <c r="GB1" s="179" t="s">
        <v>765</v>
      </c>
      <c r="GC1" s="179" t="s">
        <v>767</v>
      </c>
      <c r="GD1" s="179" t="s">
        <v>769</v>
      </c>
      <c r="GE1" s="179" t="s">
        <v>771</v>
      </c>
      <c r="GF1" s="188" t="s">
        <v>310</v>
      </c>
      <c r="GG1" s="179" t="s">
        <v>316</v>
      </c>
      <c r="GH1" s="179" t="s">
        <v>773</v>
      </c>
      <c r="GI1" s="179" t="s">
        <v>775</v>
      </c>
      <c r="GJ1" s="179" t="s">
        <v>776</v>
      </c>
      <c r="GK1" s="179" t="s">
        <v>317</v>
      </c>
      <c r="GL1" s="179" t="s">
        <v>779</v>
      </c>
      <c r="GM1" s="179" t="s">
        <v>780</v>
      </c>
      <c r="GN1" s="188" t="s">
        <v>311</v>
      </c>
      <c r="GO1" s="179" t="s">
        <v>312</v>
      </c>
      <c r="GP1" s="179" t="s">
        <v>782</v>
      </c>
      <c r="GQ1" s="179" t="s">
        <v>784</v>
      </c>
      <c r="GR1" s="179" t="s">
        <v>786</v>
      </c>
      <c r="GS1" s="179" t="s">
        <v>788</v>
      </c>
      <c r="GT1" s="179" t="s">
        <v>790</v>
      </c>
      <c r="GU1" s="188" t="s">
        <v>313</v>
      </c>
      <c r="GV1" s="179" t="s">
        <v>314</v>
      </c>
      <c r="GW1" s="179" t="s">
        <v>792</v>
      </c>
      <c r="GX1" s="179" t="s">
        <v>794</v>
      </c>
      <c r="GY1" s="179" t="s">
        <v>796</v>
      </c>
      <c r="GZ1" s="179" t="s">
        <v>798</v>
      </c>
      <c r="HA1" s="179" t="s">
        <v>800</v>
      </c>
      <c r="HB1" s="179" t="s">
        <v>802</v>
      </c>
      <c r="HC1" s="176" t="s">
        <v>318</v>
      </c>
      <c r="HD1" s="188" t="s">
        <v>319</v>
      </c>
      <c r="HE1" s="179" t="s">
        <v>320</v>
      </c>
      <c r="HF1" s="179" t="s">
        <v>804</v>
      </c>
      <c r="HG1" s="179" t="s">
        <v>806</v>
      </c>
      <c r="HH1" s="179" t="s">
        <v>808</v>
      </c>
      <c r="HI1" s="179" t="s">
        <v>810</v>
      </c>
      <c r="HJ1" s="179" t="s">
        <v>321</v>
      </c>
      <c r="HK1" s="179" t="s">
        <v>813</v>
      </c>
      <c r="HL1" s="179" t="s">
        <v>338</v>
      </c>
      <c r="HM1" s="179" t="s">
        <v>851</v>
      </c>
      <c r="HN1" s="179" t="s">
        <v>853</v>
      </c>
      <c r="HO1" s="179" t="s">
        <v>855</v>
      </c>
      <c r="HP1" s="188" t="s">
        <v>322</v>
      </c>
      <c r="HQ1" s="179" t="s">
        <v>815</v>
      </c>
      <c r="HR1" s="179" t="s">
        <v>817</v>
      </c>
      <c r="HS1" s="179" t="s">
        <v>323</v>
      </c>
      <c r="HT1" s="179" t="s">
        <v>820</v>
      </c>
      <c r="HU1" s="179" t="s">
        <v>822</v>
      </c>
      <c r="HV1" s="179" t="s">
        <v>823</v>
      </c>
      <c r="HW1" s="179" t="s">
        <v>825</v>
      </c>
      <c r="HX1" s="188" t="s">
        <v>324</v>
      </c>
      <c r="HY1" s="179" t="s">
        <v>827</v>
      </c>
      <c r="HZ1" s="179" t="s">
        <v>829</v>
      </c>
      <c r="IA1" s="179" t="s">
        <v>831</v>
      </c>
      <c r="IB1" s="179" t="s">
        <v>325</v>
      </c>
      <c r="IC1" s="179" t="s">
        <v>833</v>
      </c>
      <c r="ID1" s="179" t="s">
        <v>835</v>
      </c>
      <c r="IE1" s="179" t="s">
        <v>326</v>
      </c>
      <c r="IF1" s="179" t="s">
        <v>837</v>
      </c>
      <c r="IG1" s="179" t="s">
        <v>839</v>
      </c>
      <c r="IH1" s="179" t="s">
        <v>327</v>
      </c>
      <c r="II1" s="179" t="s">
        <v>841</v>
      </c>
      <c r="IJ1" s="179" t="s">
        <v>843</v>
      </c>
      <c r="IK1" s="179" t="s">
        <v>845</v>
      </c>
      <c r="IL1" s="179" t="s">
        <v>847</v>
      </c>
      <c r="IM1" s="179" t="s">
        <v>328</v>
      </c>
      <c r="IN1" s="179" t="s">
        <v>849</v>
      </c>
      <c r="IO1" s="188" t="s">
        <v>329</v>
      </c>
      <c r="IP1" s="179" t="s">
        <v>857</v>
      </c>
      <c r="IQ1" s="179" t="s">
        <v>859</v>
      </c>
      <c r="IR1" s="179" t="s">
        <v>330</v>
      </c>
      <c r="IS1" s="179" t="s">
        <v>861</v>
      </c>
      <c r="IT1" s="179" t="s">
        <v>863</v>
      </c>
      <c r="IU1" s="179" t="s">
        <v>865</v>
      </c>
      <c r="IV1" s="188" t="s">
        <v>331</v>
      </c>
      <c r="IW1" s="179" t="s">
        <v>867</v>
      </c>
      <c r="IX1" s="179" t="s">
        <v>332</v>
      </c>
      <c r="IY1" s="179" t="s">
        <v>870</v>
      </c>
      <c r="IZ1" s="179" t="s">
        <v>872</v>
      </c>
      <c r="JA1" s="179" t="s">
        <v>874</v>
      </c>
      <c r="JB1" s="179" t="s">
        <v>876</v>
      </c>
      <c r="JC1" s="179" t="s">
        <v>878</v>
      </c>
      <c r="JD1" s="179" t="s">
        <v>880</v>
      </c>
      <c r="JE1" s="179" t="s">
        <v>333</v>
      </c>
      <c r="JF1" s="179" t="s">
        <v>883</v>
      </c>
      <c r="JG1" s="179" t="s">
        <v>885</v>
      </c>
      <c r="JH1" s="179" t="s">
        <v>887</v>
      </c>
      <c r="JI1" s="179" t="s">
        <v>889</v>
      </c>
      <c r="JJ1" s="179" t="s">
        <v>891</v>
      </c>
      <c r="JK1" s="179" t="s">
        <v>893</v>
      </c>
      <c r="JL1" s="179" t="s">
        <v>895</v>
      </c>
      <c r="JM1" s="179" t="s">
        <v>897</v>
      </c>
      <c r="JN1" s="179" t="s">
        <v>334</v>
      </c>
      <c r="JO1" s="179" t="s">
        <v>900</v>
      </c>
      <c r="JP1" s="179" t="s">
        <v>902</v>
      </c>
      <c r="JQ1" s="179" t="s">
        <v>904</v>
      </c>
      <c r="JR1" s="179" t="s">
        <v>906</v>
      </c>
      <c r="JS1" s="179" t="s">
        <v>907</v>
      </c>
      <c r="JT1" s="179" t="s">
        <v>909</v>
      </c>
      <c r="JU1" s="179" t="s">
        <v>911</v>
      </c>
      <c r="JV1" s="179" t="s">
        <v>913</v>
      </c>
      <c r="JW1" s="179" t="s">
        <v>915</v>
      </c>
      <c r="JX1" s="179" t="s">
        <v>917</v>
      </c>
      <c r="JY1" s="179" t="s">
        <v>919</v>
      </c>
      <c r="JZ1" s="179" t="s">
        <v>921</v>
      </c>
      <c r="KA1" s="179" t="s">
        <v>923</v>
      </c>
      <c r="KB1" s="179" t="s">
        <v>925</v>
      </c>
      <c r="KC1" s="179" t="s">
        <v>927</v>
      </c>
      <c r="KD1" s="179" t="s">
        <v>929</v>
      </c>
      <c r="KE1" s="179" t="s">
        <v>931</v>
      </c>
      <c r="KF1" s="179" t="s">
        <v>933</v>
      </c>
      <c r="KG1" s="179" t="s">
        <v>935</v>
      </c>
      <c r="KH1" s="179" t="s">
        <v>937</v>
      </c>
      <c r="KI1" s="179" t="s">
        <v>939</v>
      </c>
      <c r="KJ1" s="179" t="s">
        <v>941</v>
      </c>
      <c r="KK1" s="179" t="s">
        <v>943</v>
      </c>
      <c r="KL1" s="179" t="s">
        <v>945</v>
      </c>
      <c r="KM1" s="179" t="s">
        <v>947</v>
      </c>
      <c r="KN1" s="179" t="s">
        <v>949</v>
      </c>
      <c r="KO1" s="188" t="s">
        <v>335</v>
      </c>
      <c r="KP1" s="179" t="s">
        <v>951</v>
      </c>
      <c r="KQ1" s="179" t="s">
        <v>336</v>
      </c>
      <c r="KR1" s="179" t="s">
        <v>954</v>
      </c>
      <c r="KS1" s="179" t="s">
        <v>956</v>
      </c>
      <c r="KT1" s="179" t="s">
        <v>958</v>
      </c>
      <c r="KU1" s="179" t="s">
        <v>960</v>
      </c>
      <c r="KV1" s="179" t="s">
        <v>337</v>
      </c>
      <c r="KW1" s="179" t="s">
        <v>963</v>
      </c>
      <c r="KX1" s="179" t="s">
        <v>965</v>
      </c>
      <c r="KY1" s="179" t="s">
        <v>967</v>
      </c>
      <c r="KZ1" s="179" t="s">
        <v>969</v>
      </c>
      <c r="LA1" s="179" t="s">
        <v>971</v>
      </c>
      <c r="LB1" s="179" t="s">
        <v>973</v>
      </c>
      <c r="LC1" s="179" t="s">
        <v>975</v>
      </c>
      <c r="LD1" s="176" t="s">
        <v>339</v>
      </c>
      <c r="LE1" s="188" t="s">
        <v>340</v>
      </c>
      <c r="LF1" s="179" t="s">
        <v>341</v>
      </c>
      <c r="LG1" s="179" t="s">
        <v>355</v>
      </c>
      <c r="LH1" s="179" t="s">
        <v>977</v>
      </c>
      <c r="LI1" s="179" t="s">
        <v>979</v>
      </c>
      <c r="LJ1" s="179" t="s">
        <v>981</v>
      </c>
      <c r="LK1" s="179" t="s">
        <v>983</v>
      </c>
      <c r="LL1" s="179" t="s">
        <v>356</v>
      </c>
      <c r="LM1" s="179" t="s">
        <v>985</v>
      </c>
      <c r="LN1" s="179" t="s">
        <v>357</v>
      </c>
      <c r="LO1" s="179" t="s">
        <v>987</v>
      </c>
      <c r="LP1" s="179" t="s">
        <v>342</v>
      </c>
      <c r="LQ1" s="179" t="s">
        <v>989</v>
      </c>
      <c r="LR1" s="179" t="s">
        <v>358</v>
      </c>
      <c r="LS1" s="179" t="s">
        <v>991</v>
      </c>
      <c r="LT1" s="179" t="s">
        <v>993</v>
      </c>
      <c r="LU1" s="179" t="s">
        <v>359</v>
      </c>
      <c r="LV1" s="188" t="s">
        <v>343</v>
      </c>
      <c r="LW1" s="179" t="s">
        <v>344</v>
      </c>
      <c r="LX1" s="179" t="s">
        <v>995</v>
      </c>
      <c r="LY1" s="179" t="s">
        <v>997</v>
      </c>
      <c r="LZ1" s="179" t="s">
        <v>998</v>
      </c>
      <c r="MA1" s="179" t="s">
        <v>1000</v>
      </c>
      <c r="MB1" s="179" t="s">
        <v>1001</v>
      </c>
      <c r="MC1" s="179" t="s">
        <v>1003</v>
      </c>
      <c r="MD1" s="179" t="s">
        <v>1005</v>
      </c>
      <c r="ME1" s="179" t="s">
        <v>1007</v>
      </c>
      <c r="MF1" s="179" t="s">
        <v>1009</v>
      </c>
      <c r="MG1" s="179" t="s">
        <v>345</v>
      </c>
      <c r="MH1" s="179" t="s">
        <v>1012</v>
      </c>
      <c r="MI1" s="179" t="s">
        <v>1013</v>
      </c>
      <c r="MJ1" s="179" t="s">
        <v>1015</v>
      </c>
      <c r="MK1" s="179" t="s">
        <v>346</v>
      </c>
      <c r="ML1" s="179" t="s">
        <v>1018</v>
      </c>
      <c r="MM1" s="179" t="s">
        <v>1019</v>
      </c>
      <c r="MN1" s="179" t="s">
        <v>1021</v>
      </c>
      <c r="MO1" s="179" t="s">
        <v>1023</v>
      </c>
      <c r="MP1" s="179" t="s">
        <v>347</v>
      </c>
      <c r="MQ1" s="179" t="s">
        <v>1026</v>
      </c>
      <c r="MR1" s="179" t="s">
        <v>1028</v>
      </c>
      <c r="MS1" s="179" t="s">
        <v>1030</v>
      </c>
      <c r="MT1" s="179" t="s">
        <v>1032</v>
      </c>
      <c r="MU1" s="179" t="s">
        <v>348</v>
      </c>
      <c r="MV1" s="179" t="s">
        <v>1035</v>
      </c>
      <c r="MW1" s="179" t="s">
        <v>1037</v>
      </c>
      <c r="MX1" s="179" t="s">
        <v>1039</v>
      </c>
      <c r="MY1" s="179" t="s">
        <v>1041</v>
      </c>
      <c r="MZ1" s="179" t="s">
        <v>1043</v>
      </c>
      <c r="NA1" s="179" t="s">
        <v>1045</v>
      </c>
      <c r="NB1" s="179" t="s">
        <v>1047</v>
      </c>
      <c r="NC1" s="179" t="s">
        <v>1049</v>
      </c>
      <c r="ND1" s="179" t="s">
        <v>1051</v>
      </c>
      <c r="NE1" s="179" t="s">
        <v>1053</v>
      </c>
      <c r="NF1" s="179" t="s">
        <v>1055</v>
      </c>
      <c r="NG1" s="179" t="s">
        <v>1056</v>
      </c>
      <c r="NH1" s="188" t="s">
        <v>349</v>
      </c>
      <c r="NI1" s="179" t="s">
        <v>350</v>
      </c>
      <c r="NJ1" s="179" t="s">
        <v>1058</v>
      </c>
      <c r="NK1" s="179" t="s">
        <v>1060</v>
      </c>
      <c r="NL1" s="179" t="s">
        <v>1062</v>
      </c>
      <c r="NM1" s="179" t="s">
        <v>1064</v>
      </c>
      <c r="NN1" s="188" t="s">
        <v>351</v>
      </c>
      <c r="NO1" s="179" t="s">
        <v>352</v>
      </c>
      <c r="NP1" s="179" t="s">
        <v>1065</v>
      </c>
      <c r="NQ1" s="179" t="s">
        <v>353</v>
      </c>
      <c r="NR1" s="179" t="s">
        <v>1067</v>
      </c>
      <c r="NS1" s="179" t="s">
        <v>1069</v>
      </c>
      <c r="NT1" s="179" t="s">
        <v>354</v>
      </c>
      <c r="NU1" s="179" t="s">
        <v>1071</v>
      </c>
      <c r="NV1" s="176" t="s">
        <v>360</v>
      </c>
      <c r="NW1" s="188" t="s">
        <v>361</v>
      </c>
      <c r="NX1" s="179" t="s">
        <v>362</v>
      </c>
      <c r="NY1" s="179" t="s">
        <v>1074</v>
      </c>
      <c r="NZ1" s="179" t="s">
        <v>1076</v>
      </c>
      <c r="OA1" s="179" t="s">
        <v>363</v>
      </c>
      <c r="OB1" s="179" t="s">
        <v>373</v>
      </c>
      <c r="OC1" s="179" t="s">
        <v>1078</v>
      </c>
      <c r="OD1" s="179" t="s">
        <v>1080</v>
      </c>
      <c r="OE1" s="179" t="s">
        <v>1082</v>
      </c>
      <c r="OF1" s="179" t="s">
        <v>1084</v>
      </c>
      <c r="OG1" s="179" t="s">
        <v>1086</v>
      </c>
      <c r="OH1" s="179" t="s">
        <v>1088</v>
      </c>
      <c r="OI1" s="179" t="s">
        <v>1090</v>
      </c>
      <c r="OJ1" s="179" t="s">
        <v>1092</v>
      </c>
      <c r="OK1" s="179" t="s">
        <v>1094</v>
      </c>
      <c r="OL1" s="179" t="s">
        <v>1096</v>
      </c>
      <c r="OM1" s="179" t="s">
        <v>1098</v>
      </c>
      <c r="ON1" s="179" t="s">
        <v>1100</v>
      </c>
      <c r="OO1" s="179" t="s">
        <v>1102</v>
      </c>
      <c r="OP1" s="179" t="s">
        <v>1104</v>
      </c>
      <c r="OQ1" s="179" t="s">
        <v>1106</v>
      </c>
      <c r="OR1" s="179" t="s">
        <v>1108</v>
      </c>
      <c r="OS1" s="179" t="s">
        <v>1110</v>
      </c>
      <c r="OT1" s="179" t="s">
        <v>1112</v>
      </c>
      <c r="OU1" s="179" t="s">
        <v>1114</v>
      </c>
      <c r="OV1" s="179" t="s">
        <v>1116</v>
      </c>
      <c r="OW1" s="179" t="s">
        <v>1118</v>
      </c>
      <c r="OX1" s="179" t="s">
        <v>1120</v>
      </c>
      <c r="OY1" s="179" t="s">
        <v>374</v>
      </c>
      <c r="OZ1" s="179" t="s">
        <v>1123</v>
      </c>
      <c r="PA1" s="179" t="s">
        <v>1125</v>
      </c>
      <c r="PB1" s="179" t="s">
        <v>1126</v>
      </c>
      <c r="PC1" s="179" t="s">
        <v>1128</v>
      </c>
      <c r="PD1" s="179" t="s">
        <v>1130</v>
      </c>
      <c r="PE1" s="179" t="s">
        <v>1132</v>
      </c>
      <c r="PF1" s="179" t="s">
        <v>1134</v>
      </c>
      <c r="PG1" s="179" t="s">
        <v>1136</v>
      </c>
      <c r="PH1" s="179" t="s">
        <v>1138</v>
      </c>
      <c r="PI1" s="179" t="s">
        <v>1140</v>
      </c>
      <c r="PJ1" s="179" t="s">
        <v>1142</v>
      </c>
      <c r="PK1" s="179" t="s">
        <v>1144</v>
      </c>
      <c r="PL1" s="179" t="s">
        <v>1146</v>
      </c>
      <c r="PM1" s="179" t="s">
        <v>1148</v>
      </c>
      <c r="PN1" s="179" t="s">
        <v>1150</v>
      </c>
      <c r="PO1" s="179" t="s">
        <v>1152</v>
      </c>
      <c r="PP1" s="179" t="s">
        <v>1154</v>
      </c>
      <c r="PQ1" s="179" t="s">
        <v>1156</v>
      </c>
      <c r="PR1" s="179" t="s">
        <v>1158</v>
      </c>
      <c r="PS1" s="179" t="s">
        <v>1160</v>
      </c>
      <c r="PT1" s="179" t="s">
        <v>1162</v>
      </c>
      <c r="PU1" s="179" t="s">
        <v>1164</v>
      </c>
      <c r="PV1" s="179" t="s">
        <v>1166</v>
      </c>
      <c r="PW1" s="179" t="s">
        <v>1168</v>
      </c>
      <c r="PX1" s="179" t="s">
        <v>1170</v>
      </c>
      <c r="PY1" s="179" t="s">
        <v>1172</v>
      </c>
      <c r="PZ1" s="179" t="s">
        <v>364</v>
      </c>
      <c r="QA1" s="179" t="s">
        <v>1174</v>
      </c>
      <c r="QB1" s="179" t="s">
        <v>1176</v>
      </c>
      <c r="QC1" s="179" t="s">
        <v>1178</v>
      </c>
      <c r="QD1" s="179" t="s">
        <v>1180</v>
      </c>
      <c r="QE1" s="179" t="s">
        <v>1182</v>
      </c>
      <c r="QF1" s="188" t="s">
        <v>365</v>
      </c>
      <c r="QG1" s="179" t="s">
        <v>366</v>
      </c>
      <c r="QH1" s="179" t="s">
        <v>1184</v>
      </c>
      <c r="QI1" s="179" t="s">
        <v>1186</v>
      </c>
      <c r="QJ1" s="179" t="s">
        <v>1188</v>
      </c>
      <c r="QK1" s="179" t="s">
        <v>1190</v>
      </c>
      <c r="QL1" s="179" t="s">
        <v>1192</v>
      </c>
      <c r="QM1" s="179" t="s">
        <v>1194</v>
      </c>
      <c r="QN1" s="188" t="s">
        <v>367</v>
      </c>
      <c r="QO1" s="179" t="s">
        <v>1196</v>
      </c>
      <c r="QP1" s="179" t="s">
        <v>368</v>
      </c>
      <c r="QQ1" s="179" t="s">
        <v>375</v>
      </c>
      <c r="QR1" s="179" t="s">
        <v>1198</v>
      </c>
      <c r="QS1" s="179" t="s">
        <v>1200</v>
      </c>
      <c r="QT1" s="179" t="s">
        <v>1202</v>
      </c>
      <c r="QU1" s="179" t="s">
        <v>1204</v>
      </c>
      <c r="QV1" s="179" t="s">
        <v>1206</v>
      </c>
      <c r="QW1" s="179" t="s">
        <v>1208</v>
      </c>
      <c r="QX1" s="179" t="s">
        <v>1210</v>
      </c>
      <c r="QY1" s="179" t="s">
        <v>1212</v>
      </c>
      <c r="QZ1" s="179" t="s">
        <v>1214</v>
      </c>
      <c r="RA1" s="179" t="s">
        <v>1216</v>
      </c>
      <c r="RB1" s="179" t="s">
        <v>1218</v>
      </c>
      <c r="RC1" s="179" t="s">
        <v>1220</v>
      </c>
      <c r="RD1" s="179" t="s">
        <v>1222</v>
      </c>
      <c r="RE1" s="179" t="s">
        <v>1224</v>
      </c>
      <c r="RF1" s="188" t="s">
        <v>369</v>
      </c>
      <c r="RG1" s="179" t="s">
        <v>370</v>
      </c>
      <c r="RH1" s="179" t="s">
        <v>1226</v>
      </c>
      <c r="RI1" s="179" t="s">
        <v>1228</v>
      </c>
      <c r="RJ1" s="188" t="s">
        <v>371</v>
      </c>
      <c r="RK1" s="179" t="s">
        <v>372</v>
      </c>
      <c r="RL1" s="179" t="s">
        <v>1230</v>
      </c>
      <c r="RM1" s="179" t="s">
        <v>1231</v>
      </c>
      <c r="RN1" s="179" t="s">
        <v>1232</v>
      </c>
      <c r="RO1" s="179" t="s">
        <v>1233</v>
      </c>
      <c r="RP1" s="179" t="s">
        <v>1235</v>
      </c>
      <c r="RQ1" s="179" t="s">
        <v>1236</v>
      </c>
      <c r="RR1" s="179" t="s">
        <v>1238</v>
      </c>
      <c r="RS1" s="179" t="s">
        <v>1239</v>
      </c>
      <c r="RT1" s="176" t="s">
        <v>376</v>
      </c>
      <c r="RU1" s="188" t="s">
        <v>377</v>
      </c>
      <c r="RV1" s="179" t="s">
        <v>378</v>
      </c>
      <c r="RW1" s="179" t="s">
        <v>1241</v>
      </c>
      <c r="RX1" s="179" t="s">
        <v>1243</v>
      </c>
      <c r="RY1" s="179" t="s">
        <v>379</v>
      </c>
      <c r="RZ1" s="179" t="s">
        <v>1245</v>
      </c>
      <c r="SA1" s="179" t="s">
        <v>1247</v>
      </c>
      <c r="SB1" s="179" t="s">
        <v>1249</v>
      </c>
      <c r="SC1" s="179" t="s">
        <v>1251</v>
      </c>
      <c r="SD1" s="188" t="s">
        <v>380</v>
      </c>
      <c r="SE1" s="179" t="s">
        <v>381</v>
      </c>
      <c r="SF1" s="179" t="s">
        <v>1253</v>
      </c>
      <c r="SG1" s="179" t="s">
        <v>1255</v>
      </c>
      <c r="SH1" s="179" t="s">
        <v>1257</v>
      </c>
      <c r="SI1" s="179" t="s">
        <v>1259</v>
      </c>
      <c r="SJ1" s="179" t="s">
        <v>1261</v>
      </c>
      <c r="SK1" s="179" t="s">
        <v>1263</v>
      </c>
      <c r="SL1" s="179" t="s">
        <v>1265</v>
      </c>
      <c r="SM1" s="179" t="s">
        <v>1267</v>
      </c>
      <c r="SN1" s="179" t="s">
        <v>1269</v>
      </c>
      <c r="SO1" s="179" t="s">
        <v>1271</v>
      </c>
      <c r="SP1" s="179" t="s">
        <v>1273</v>
      </c>
      <c r="SQ1" s="179" t="s">
        <v>1275</v>
      </c>
      <c r="SR1" s="179" t="s">
        <v>1277</v>
      </c>
      <c r="SS1" s="179" t="s">
        <v>1279</v>
      </c>
      <c r="ST1" s="179" t="s">
        <v>1281</v>
      </c>
      <c r="SU1" s="176" t="s">
        <v>382</v>
      </c>
      <c r="SV1" s="188" t="s">
        <v>383</v>
      </c>
      <c r="SW1" s="179" t="s">
        <v>384</v>
      </c>
      <c r="SX1" s="179" t="s">
        <v>1283</v>
      </c>
      <c r="SY1" s="179" t="s">
        <v>1285</v>
      </c>
      <c r="SZ1" s="179" t="s">
        <v>1287</v>
      </c>
      <c r="TA1" s="179" t="s">
        <v>1289</v>
      </c>
      <c r="TB1" s="179" t="s">
        <v>1291</v>
      </c>
      <c r="TC1" s="179" t="s">
        <v>385</v>
      </c>
      <c r="TD1" s="179" t="s">
        <v>1293</v>
      </c>
      <c r="TE1" s="179" t="s">
        <v>1295</v>
      </c>
      <c r="TF1" s="179" t="s">
        <v>1297</v>
      </c>
      <c r="TG1" s="179" t="s">
        <v>1299</v>
      </c>
      <c r="TH1" s="179" t="s">
        <v>1301</v>
      </c>
      <c r="TI1" s="179" t="s">
        <v>1303</v>
      </c>
      <c r="TJ1" s="188" t="s">
        <v>386</v>
      </c>
      <c r="TK1" s="179" t="s">
        <v>387</v>
      </c>
      <c r="TL1" s="179" t="s">
        <v>388</v>
      </c>
      <c r="TM1" s="179" t="s">
        <v>1305</v>
      </c>
      <c r="TN1" s="179" t="s">
        <v>1307</v>
      </c>
      <c r="TO1" s="179" t="s">
        <v>1308</v>
      </c>
      <c r="TP1" s="179" t="s">
        <v>1310</v>
      </c>
      <c r="TQ1" s="179" t="s">
        <v>1312</v>
      </c>
      <c r="TR1" s="179" t="s">
        <v>1314</v>
      </c>
      <c r="TS1" s="179" t="s">
        <v>1316</v>
      </c>
      <c r="TT1" s="179" t="s">
        <v>1318</v>
      </c>
      <c r="TU1" s="179" t="s">
        <v>1320</v>
      </c>
      <c r="TV1" s="179" t="s">
        <v>1322</v>
      </c>
      <c r="TW1" s="179" t="s">
        <v>1324</v>
      </c>
      <c r="TX1" s="179" t="s">
        <v>1326</v>
      </c>
      <c r="TY1" s="179" t="s">
        <v>1328</v>
      </c>
      <c r="TZ1" s="179" t="s">
        <v>1330</v>
      </c>
      <c r="UA1" s="179" t="s">
        <v>1332</v>
      </c>
      <c r="UB1" s="179" t="s">
        <v>1334</v>
      </c>
      <c r="UC1" s="176" t="s">
        <v>1336</v>
      </c>
      <c r="UD1" s="179" t="s">
        <v>1338</v>
      </c>
      <c r="UE1" s="179" t="s">
        <v>1340</v>
      </c>
      <c r="UF1" s="179" t="s">
        <v>1342</v>
      </c>
      <c r="UG1" s="179" t="s">
        <v>1344</v>
      </c>
      <c r="UH1" s="179" t="s">
        <v>1346</v>
      </c>
      <c r="UI1" s="182"/>
    </row>
    <row r="2" spans="1:555" s="119" customFormat="1" ht="14.45" hidden="1" x14ac:dyDescent="0.3">
      <c r="A2" s="119" t="s">
        <v>1376</v>
      </c>
      <c r="B2" s="119" t="s">
        <v>1378</v>
      </c>
      <c r="C2" s="119" t="s">
        <v>482</v>
      </c>
      <c r="D2" s="119" t="s">
        <v>1377</v>
      </c>
      <c r="E2" s="119" t="s">
        <v>1379</v>
      </c>
      <c r="F2" s="119" t="s">
        <v>483</v>
      </c>
      <c r="G2" s="157" t="s">
        <v>1380</v>
      </c>
      <c r="H2" s="119" t="s">
        <v>1381</v>
      </c>
      <c r="I2" s="119" t="s">
        <v>1382</v>
      </c>
      <c r="J2" s="119" t="s">
        <v>1468</v>
      </c>
      <c r="K2" s="119" t="s">
        <v>1383</v>
      </c>
      <c r="L2" s="119" t="s">
        <v>1384</v>
      </c>
      <c r="M2" s="119" t="s">
        <v>1385</v>
      </c>
      <c r="N2" s="119" t="s">
        <v>1386</v>
      </c>
      <c r="O2" s="119" t="s">
        <v>1387</v>
      </c>
      <c r="R2" s="119" t="s">
        <v>137</v>
      </c>
      <c r="S2" s="119" t="s">
        <v>1467</v>
      </c>
      <c r="U2" s="119" t="s">
        <v>404</v>
      </c>
      <c r="V2" s="119" t="s">
        <v>422</v>
      </c>
      <c r="W2" s="119" t="s">
        <v>405</v>
      </c>
      <c r="X2" s="119" t="s">
        <v>406</v>
      </c>
      <c r="Y2" s="119" t="s">
        <v>407</v>
      </c>
      <c r="Z2" s="119" t="s">
        <v>408</v>
      </c>
      <c r="AA2" s="119" t="s">
        <v>409</v>
      </c>
      <c r="AB2" s="119" t="s">
        <v>410</v>
      </c>
      <c r="AC2" s="119" t="s">
        <v>411</v>
      </c>
      <c r="AD2" s="119" t="s">
        <v>412</v>
      </c>
      <c r="AE2" s="119" t="s">
        <v>413</v>
      </c>
      <c r="AF2" s="119" t="s">
        <v>414</v>
      </c>
      <c r="AH2" s="119" t="s">
        <v>431</v>
      </c>
      <c r="AI2" s="119" t="s">
        <v>432</v>
      </c>
      <c r="AJ2" s="119" t="s">
        <v>433</v>
      </c>
      <c r="AK2" s="119" t="s">
        <v>434</v>
      </c>
      <c r="AL2" s="119" t="s">
        <v>435</v>
      </c>
      <c r="AM2" s="119" t="s">
        <v>438</v>
      </c>
      <c r="AN2" s="119" t="s">
        <v>436</v>
      </c>
      <c r="AO2" s="119" t="s">
        <v>437</v>
      </c>
      <c r="AP2" s="119" t="s">
        <v>439</v>
      </c>
      <c r="AQ2" s="119" t="s">
        <v>440</v>
      </c>
      <c r="AR2" s="119" t="s">
        <v>441</v>
      </c>
      <c r="AS2" s="119" t="s">
        <v>442</v>
      </c>
      <c r="AT2" s="119" t="s">
        <v>443</v>
      </c>
      <c r="AU2" s="119" t="s">
        <v>444</v>
      </c>
      <c r="AV2" s="119" t="s">
        <v>445</v>
      </c>
      <c r="AW2" s="119" t="s">
        <v>446</v>
      </c>
      <c r="AX2" s="119" t="s">
        <v>447</v>
      </c>
      <c r="AY2" s="119" t="s">
        <v>448</v>
      </c>
      <c r="AZ2" s="119" t="s">
        <v>449</v>
      </c>
      <c r="BA2" s="119" t="s">
        <v>450</v>
      </c>
      <c r="BB2" s="119" t="s">
        <v>451</v>
      </c>
      <c r="BC2" s="119" t="s">
        <v>452</v>
      </c>
      <c r="BD2" s="119" t="s">
        <v>453</v>
      </c>
      <c r="BE2" s="119" t="s">
        <v>454</v>
      </c>
      <c r="BF2" s="119" t="s">
        <v>455</v>
      </c>
      <c r="BG2" s="119" t="s">
        <v>456</v>
      </c>
      <c r="BH2" s="119" t="s">
        <v>457</v>
      </c>
      <c r="BI2" s="119" t="s">
        <v>458</v>
      </c>
      <c r="BJ2" s="119" t="s">
        <v>459</v>
      </c>
      <c r="BK2" s="119" t="s">
        <v>460</v>
      </c>
      <c r="BL2" s="119" t="s">
        <v>461</v>
      </c>
      <c r="BM2" s="119" t="s">
        <v>462</v>
      </c>
      <c r="BN2" s="119" t="s">
        <v>463</v>
      </c>
      <c r="BO2" s="119" t="s">
        <v>464</v>
      </c>
      <c r="BP2" s="119" t="s">
        <v>465</v>
      </c>
      <c r="BQ2" s="119" t="s">
        <v>466</v>
      </c>
      <c r="BR2" s="119" t="s">
        <v>467</v>
      </c>
      <c r="BS2" s="119" t="s">
        <v>468</v>
      </c>
      <c r="BT2" s="119" t="s">
        <v>469</v>
      </c>
      <c r="BU2" s="119" t="s">
        <v>470</v>
      </c>
      <c r="CB2" s="119" t="s">
        <v>1349</v>
      </c>
      <c r="CC2" s="119" t="s">
        <v>1350</v>
      </c>
      <c r="CD2" s="119" t="s">
        <v>1348</v>
      </c>
      <c r="CE2" s="119" t="s">
        <v>1351</v>
      </c>
    </row>
    <row r="3" spans="1:555" ht="14.45" hidden="1" x14ac:dyDescent="0.3">
      <c r="AH3" s="82">
        <v>2500</v>
      </c>
      <c r="AI3" s="82">
        <v>1900</v>
      </c>
      <c r="AJ3" s="82">
        <v>1650</v>
      </c>
      <c r="AK3" s="82">
        <v>1580</v>
      </c>
      <c r="AL3" s="82">
        <v>2250</v>
      </c>
      <c r="AM3" s="82">
        <v>1650</v>
      </c>
      <c r="AN3" s="82">
        <v>1400</v>
      </c>
      <c r="AO3" s="82">
        <v>1340</v>
      </c>
      <c r="AP3" s="82">
        <v>2000</v>
      </c>
      <c r="AQ3" s="82">
        <v>1400</v>
      </c>
      <c r="AR3" s="82">
        <v>1150</v>
      </c>
      <c r="AS3" s="82">
        <v>1100</v>
      </c>
      <c r="AT3" s="82">
        <v>1750</v>
      </c>
      <c r="AU3" s="82">
        <v>1150</v>
      </c>
      <c r="AV3" s="82">
        <v>900</v>
      </c>
      <c r="AW3" s="82">
        <v>860</v>
      </c>
      <c r="AX3" s="82">
        <v>1200</v>
      </c>
      <c r="AY3" s="82">
        <v>900</v>
      </c>
      <c r="AZ3" s="82">
        <v>650</v>
      </c>
      <c r="BA3" s="82">
        <v>620</v>
      </c>
      <c r="BB3" s="82">
        <v>5355</v>
      </c>
      <c r="BC3" s="82">
        <v>4935</v>
      </c>
      <c r="BD3" s="82">
        <v>6300</v>
      </c>
      <c r="BE3" s="82">
        <v>5880</v>
      </c>
      <c r="BF3" s="82">
        <v>4725</v>
      </c>
      <c r="BG3" s="82">
        <v>4305</v>
      </c>
      <c r="BH3" s="82">
        <v>5670</v>
      </c>
      <c r="BI3" s="82">
        <v>5250</v>
      </c>
      <c r="BJ3" s="82">
        <v>4095</v>
      </c>
      <c r="BK3" s="82">
        <v>3780</v>
      </c>
      <c r="BL3" s="82">
        <v>5040</v>
      </c>
      <c r="BM3" s="82">
        <v>4620</v>
      </c>
      <c r="BN3" s="82">
        <v>3465</v>
      </c>
      <c r="BO3" s="82">
        <v>3150</v>
      </c>
      <c r="BP3" s="82">
        <v>4410</v>
      </c>
      <c r="BQ3" s="82">
        <v>4095</v>
      </c>
      <c r="BR3" s="82">
        <v>3045</v>
      </c>
      <c r="BS3" s="82">
        <v>2835</v>
      </c>
      <c r="BT3" s="82">
        <v>3885</v>
      </c>
      <c r="BU3" s="82">
        <v>3570</v>
      </c>
      <c r="CB3" s="82">
        <v>35000</v>
      </c>
      <c r="CC3" s="82">
        <v>15000</v>
      </c>
      <c r="CD3" s="82">
        <v>35000</v>
      </c>
      <c r="CE3" s="82">
        <v>15000</v>
      </c>
    </row>
    <row r="4" spans="1:555" thickBot="1" x14ac:dyDescent="0.35"/>
    <row r="5" spans="1:555" ht="53.25" thickBot="1" x14ac:dyDescent="0.3">
      <c r="C5" s="83" t="s">
        <v>392</v>
      </c>
      <c r="D5" s="196">
        <f>SUMIF(C:C,C10,D:D)</f>
        <v>1802444.52</v>
      </c>
    </row>
    <row r="8" spans="1:555" x14ac:dyDescent="0.25">
      <c r="C8" s="104"/>
      <c r="D8" s="104"/>
      <c r="E8" s="104"/>
      <c r="F8" s="104"/>
      <c r="G8" s="74"/>
      <c r="H8" s="104"/>
      <c r="I8" s="104"/>
    </row>
    <row r="9" spans="1:555" ht="15.75" thickBot="1" x14ac:dyDescent="0.3">
      <c r="C9" s="104"/>
      <c r="D9" s="104"/>
      <c r="E9" s="104"/>
      <c r="F9" s="104"/>
      <c r="G9" s="74"/>
      <c r="H9" s="104"/>
      <c r="I9" s="104"/>
    </row>
    <row r="10" spans="1:555" ht="15.75" thickBot="1" x14ac:dyDescent="0.3">
      <c r="B10" s="90"/>
      <c r="C10" s="29" t="s">
        <v>43</v>
      </c>
      <c r="D10" s="105">
        <f>SUM(F17:F30)</f>
        <v>120000</v>
      </c>
      <c r="F10" s="70"/>
      <c r="G10" s="75"/>
      <c r="H10" s="70"/>
      <c r="I10" s="70"/>
    </row>
    <row r="11" spans="1:555" x14ac:dyDescent="0.25">
      <c r="B11" s="90"/>
      <c r="C11" s="70"/>
      <c r="D11" s="31"/>
      <c r="E11" s="90"/>
      <c r="F11" s="90"/>
      <c r="G11" s="90"/>
      <c r="H11" s="72"/>
      <c r="I11" s="72"/>
      <c r="J11" s="72"/>
      <c r="K11" s="109"/>
    </row>
    <row r="12" spans="1:555" x14ac:dyDescent="0.25">
      <c r="B12" s="90"/>
      <c r="C12" s="70"/>
      <c r="D12" s="31"/>
      <c r="E12" s="90"/>
      <c r="F12" s="90"/>
      <c r="G12" s="90"/>
      <c r="H12" s="72"/>
      <c r="I12" s="72"/>
      <c r="J12" s="72"/>
      <c r="K12" s="109"/>
    </row>
    <row r="13" spans="1:555" ht="15.75" x14ac:dyDescent="0.25">
      <c r="B13" s="90"/>
      <c r="C13" s="201" t="s">
        <v>401</v>
      </c>
      <c r="D13" s="202" t="s">
        <v>2237</v>
      </c>
      <c r="E13" s="90"/>
      <c r="F13" s="90"/>
      <c r="G13" s="90"/>
      <c r="H13" s="72"/>
      <c r="I13" s="72"/>
      <c r="J13" s="72"/>
      <c r="K13" s="109"/>
    </row>
    <row r="14" spans="1:555" ht="18.75" x14ac:dyDescent="0.25">
      <c r="B14" s="90"/>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E.S.'!$E:$F,2,FALSE),IFERROR(VLOOKUP(D13,[1]Posgrado!$E:$F,2,FALSE),IFERROR(VLOOKUP(D13,'Cultura de Innovación Insti...'!$E:$F,2,FALSE),VLOOKUP(D13,'Lo Esencial de la Reforma Univ.'!$E:$F,2,0)))))))))))))))</f>
        <v>Gestionar la adquisición de los equipos necesarios de acuerdo a diagnóstico</v>
      </c>
      <c r="D14" s="31"/>
      <c r="E14" s="90"/>
      <c r="F14" s="90"/>
      <c r="G14" s="90"/>
      <c r="H14" s="72"/>
      <c r="I14" s="72"/>
      <c r="J14" s="72"/>
      <c r="K14" s="109"/>
    </row>
    <row r="15" spans="1:555" x14ac:dyDescent="0.25">
      <c r="B15" s="90"/>
      <c r="F15" s="90"/>
      <c r="G15" s="72"/>
      <c r="H15" s="72"/>
      <c r="I15" s="72"/>
    </row>
    <row r="16" spans="1:555" ht="32.25" customHeight="1" thickBot="1" x14ac:dyDescent="0.3">
      <c r="B16" s="90"/>
      <c r="C16" s="146" t="s">
        <v>44</v>
      </c>
      <c r="D16" s="146" t="s">
        <v>55</v>
      </c>
      <c r="E16" s="146" t="s">
        <v>57</v>
      </c>
      <c r="F16" s="147" t="s">
        <v>27</v>
      </c>
      <c r="G16" s="147" t="s">
        <v>139</v>
      </c>
      <c r="H16" s="146" t="s">
        <v>46</v>
      </c>
      <c r="I16" s="146" t="s">
        <v>140</v>
      </c>
      <c r="J16" s="146" t="s">
        <v>420</v>
      </c>
      <c r="K16" s="146" t="s">
        <v>421</v>
      </c>
      <c r="L16" s="146" t="s">
        <v>475</v>
      </c>
    </row>
    <row r="17" spans="2:12" ht="15.75" thickBot="1" x14ac:dyDescent="0.3">
      <c r="B17" s="90"/>
      <c r="C17" s="297" t="s">
        <v>1351</v>
      </c>
      <c r="D17" s="155">
        <v>4</v>
      </c>
      <c r="E17" s="93">
        <f>HLOOKUP($C17,$CB$2:$CE$3,2,0)</f>
        <v>15000</v>
      </c>
      <c r="F17" s="94">
        <f>D17*E17</f>
        <v>60000</v>
      </c>
      <c r="G17" s="162" t="s">
        <v>1467</v>
      </c>
      <c r="H17" s="95" t="s">
        <v>1026</v>
      </c>
      <c r="I17" s="95" t="str">
        <f>VLOOKUP(H17,Presupuesto!$B$11:$C$565,2,0)</f>
        <v>EQUIPO DE COMPUTACION</v>
      </c>
      <c r="J17" s="220" t="s">
        <v>1376</v>
      </c>
      <c r="K17" s="95" t="s">
        <v>406</v>
      </c>
      <c r="L17" s="95"/>
    </row>
    <row r="18" spans="2:12" x14ac:dyDescent="0.25">
      <c r="B18" s="90"/>
      <c r="C18" s="297" t="s">
        <v>1349</v>
      </c>
      <c r="D18" s="148">
        <v>1</v>
      </c>
      <c r="E18" s="93">
        <f>HLOOKUP($C18,$CB$2:$CE$3,2,0)</f>
        <v>35000</v>
      </c>
      <c r="F18" s="94">
        <f>D18*E18</f>
        <v>35000</v>
      </c>
      <c r="G18" s="162" t="s">
        <v>1467</v>
      </c>
      <c r="H18" s="98" t="s">
        <v>1026</v>
      </c>
      <c r="I18" s="98" t="str">
        <f>VLOOKUP(H18,Presupuesto!$B$11:$C$565,2,0)</f>
        <v>EQUIPO DE COMPUTACION</v>
      </c>
      <c r="J18" s="95" t="str">
        <f t="shared" ref="J18:J29" si="0">$J$17</f>
        <v>Desarrollo e Innovación Curricular</v>
      </c>
      <c r="K18" s="95" t="s">
        <v>409</v>
      </c>
      <c r="L18" s="95"/>
    </row>
    <row r="19" spans="2:12" ht="14.45" x14ac:dyDescent="0.3">
      <c r="B19" s="90"/>
      <c r="C19" s="96" t="s">
        <v>73</v>
      </c>
      <c r="D19" s="148">
        <v>1</v>
      </c>
      <c r="E19" s="97">
        <v>4000</v>
      </c>
      <c r="F19" s="94">
        <f t="shared" ref="F19:F30" si="1">D19*E19</f>
        <v>4000</v>
      </c>
      <c r="G19" s="162" t="s">
        <v>1467</v>
      </c>
      <c r="H19" s="98" t="s">
        <v>998</v>
      </c>
      <c r="I19" s="98" t="str">
        <f>VLOOKUP(H19,Presupuesto!$B$11:$C$565,2,0)</f>
        <v>EQUIPOS VARIOS DE OFICINA</v>
      </c>
      <c r="J19" s="95" t="str">
        <f t="shared" si="0"/>
        <v>Desarrollo e Innovación Curricular</v>
      </c>
      <c r="K19" s="95" t="s">
        <v>412</v>
      </c>
      <c r="L19" s="95"/>
    </row>
    <row r="20" spans="2:12" ht="14.45" x14ac:dyDescent="0.3">
      <c r="B20" s="90"/>
      <c r="C20" s="96" t="s">
        <v>74</v>
      </c>
      <c r="D20" s="148">
        <v>1</v>
      </c>
      <c r="E20" s="97">
        <v>8000</v>
      </c>
      <c r="F20" s="94">
        <f t="shared" si="1"/>
        <v>8000</v>
      </c>
      <c r="G20" s="162" t="s">
        <v>1467</v>
      </c>
      <c r="H20" s="98" t="s">
        <v>1026</v>
      </c>
      <c r="I20" s="98" t="str">
        <f>VLOOKUP(H20,Presupuesto!$B$11:$C$565,2,0)</f>
        <v>EQUIPO DE COMPUTACION</v>
      </c>
      <c r="J20" s="95" t="str">
        <f t="shared" si="0"/>
        <v>Desarrollo e Innovación Curricular</v>
      </c>
      <c r="K20" s="95" t="s">
        <v>412</v>
      </c>
      <c r="L20" s="95"/>
    </row>
    <row r="21" spans="2:12" ht="14.45" x14ac:dyDescent="0.3">
      <c r="B21" s="90"/>
      <c r="C21" s="96" t="s">
        <v>75</v>
      </c>
      <c r="D21" s="148">
        <v>1</v>
      </c>
      <c r="E21" s="97">
        <v>5000</v>
      </c>
      <c r="F21" s="94">
        <f t="shared" si="1"/>
        <v>5000</v>
      </c>
      <c r="G21" s="162" t="s">
        <v>1467</v>
      </c>
      <c r="H21" s="98" t="s">
        <v>1026</v>
      </c>
      <c r="I21" s="98" t="str">
        <f>VLOOKUP(H21,Presupuesto!$B$11:$C$565,2,0)</f>
        <v>EQUIPO DE COMPUTACION</v>
      </c>
      <c r="J21" s="95" t="str">
        <f t="shared" si="0"/>
        <v>Desarrollo e Innovación Curricular</v>
      </c>
      <c r="K21" s="95" t="s">
        <v>412</v>
      </c>
      <c r="L21" s="95"/>
    </row>
    <row r="22" spans="2:12" ht="14.45" x14ac:dyDescent="0.3">
      <c r="B22" s="90"/>
      <c r="C22" s="96" t="s">
        <v>35</v>
      </c>
      <c r="D22" s="148"/>
      <c r="E22" s="97">
        <v>13000</v>
      </c>
      <c r="F22" s="94">
        <f t="shared" si="1"/>
        <v>0</v>
      </c>
      <c r="G22" s="162" t="s">
        <v>1467</v>
      </c>
      <c r="H22" s="98" t="s">
        <v>1012</v>
      </c>
      <c r="I22" s="98" t="str">
        <f>VLOOKUP(H22,Presupuesto!$B$11:$C$565,2,0)</f>
        <v>EQUIPO DE TRANSPORTE TRACCION Y ELEVACION</v>
      </c>
      <c r="J22" s="95" t="str">
        <f t="shared" si="0"/>
        <v>Desarrollo e Innovación Curricular</v>
      </c>
      <c r="K22" s="95" t="s">
        <v>412</v>
      </c>
      <c r="L22" s="95"/>
    </row>
    <row r="23" spans="2:12" ht="14.45" x14ac:dyDescent="0.3">
      <c r="B23" s="90"/>
      <c r="C23" s="96" t="s">
        <v>76</v>
      </c>
      <c r="D23" s="148"/>
      <c r="E23" s="97">
        <v>15000</v>
      </c>
      <c r="F23" s="94">
        <f t="shared" si="1"/>
        <v>0</v>
      </c>
      <c r="G23" s="162" t="s">
        <v>1467</v>
      </c>
      <c r="H23" s="98" t="s">
        <v>1012</v>
      </c>
      <c r="I23" s="98" t="str">
        <f>VLOOKUP(H23,Presupuesto!$B$11:$C$565,2,0)</f>
        <v>EQUIPO DE TRANSPORTE TRACCION Y ELEVACION</v>
      </c>
      <c r="J23" s="95" t="str">
        <f t="shared" si="0"/>
        <v>Desarrollo e Innovación Curricular</v>
      </c>
      <c r="K23" s="95" t="s">
        <v>412</v>
      </c>
      <c r="L23" s="95"/>
    </row>
    <row r="24" spans="2:12" ht="14.45" x14ac:dyDescent="0.3">
      <c r="B24" s="90"/>
      <c r="C24" s="96" t="s">
        <v>77</v>
      </c>
      <c r="D24" s="148"/>
      <c r="E24" s="97">
        <v>10000</v>
      </c>
      <c r="F24" s="94">
        <f t="shared" si="1"/>
        <v>0</v>
      </c>
      <c r="G24" s="162" t="s">
        <v>1467</v>
      </c>
      <c r="H24" s="98" t="s">
        <v>1012</v>
      </c>
      <c r="I24" s="98" t="str">
        <f>VLOOKUP(H24,Presupuesto!$B$11:$C$565,2,0)</f>
        <v>EQUIPO DE TRANSPORTE TRACCION Y ELEVACION</v>
      </c>
      <c r="J24" s="95" t="str">
        <f t="shared" si="0"/>
        <v>Desarrollo e Innovación Curricular</v>
      </c>
      <c r="K24" s="95" t="s">
        <v>412</v>
      </c>
      <c r="L24" s="95"/>
    </row>
    <row r="25" spans="2:12" ht="14.45" x14ac:dyDescent="0.3">
      <c r="C25" s="96" t="s">
        <v>78</v>
      </c>
      <c r="D25" s="148"/>
      <c r="E25" s="97">
        <v>10000</v>
      </c>
      <c r="F25" s="94">
        <f t="shared" si="1"/>
        <v>0</v>
      </c>
      <c r="G25" s="162" t="s">
        <v>1467</v>
      </c>
      <c r="H25" s="98" t="s">
        <v>1058</v>
      </c>
      <c r="I25" s="98" t="str">
        <f>VLOOKUP(H25,Presupuesto!$B$11:$C$565,2,0)</f>
        <v>APLICACIONES INFORMATICAS</v>
      </c>
      <c r="J25" s="95" t="str">
        <f t="shared" si="0"/>
        <v>Desarrollo e Innovación Curricular</v>
      </c>
      <c r="K25" s="95" t="s">
        <v>412</v>
      </c>
      <c r="L25" s="95"/>
    </row>
    <row r="26" spans="2:12" ht="14.45" x14ac:dyDescent="0.3">
      <c r="C26" s="106" t="s">
        <v>79</v>
      </c>
      <c r="D26" s="148"/>
      <c r="E26" s="97">
        <v>2000</v>
      </c>
      <c r="F26" s="94">
        <f t="shared" si="1"/>
        <v>0</v>
      </c>
      <c r="G26" s="162" t="s">
        <v>1467</v>
      </c>
      <c r="H26" s="107" t="s">
        <v>1026</v>
      </c>
      <c r="I26" s="107" t="str">
        <f>VLOOKUP(H26,Presupuesto!$B$11:$C$565,2,0)</f>
        <v>EQUIPO DE COMPUTACION</v>
      </c>
      <c r="J26" s="95" t="str">
        <f t="shared" si="0"/>
        <v>Desarrollo e Innovación Curricular</v>
      </c>
      <c r="K26" s="95" t="s">
        <v>412</v>
      </c>
      <c r="L26" s="95"/>
    </row>
    <row r="27" spans="2:12" ht="14.45" x14ac:dyDescent="0.3">
      <c r="C27" s="106" t="s">
        <v>80</v>
      </c>
      <c r="D27" s="148">
        <v>4</v>
      </c>
      <c r="E27" s="97">
        <v>1500</v>
      </c>
      <c r="F27" s="94">
        <f t="shared" si="1"/>
        <v>6000</v>
      </c>
      <c r="G27" s="162" t="s">
        <v>1467</v>
      </c>
      <c r="H27" s="107" t="s">
        <v>958</v>
      </c>
      <c r="I27" s="107" t="str">
        <f>VLOOKUP(H27,Presupuesto!$B$11:$C$565,2,0)</f>
        <v>UTILES Y MATERIALES ELECTRICOS</v>
      </c>
      <c r="J27" s="95" t="str">
        <f t="shared" si="0"/>
        <v>Desarrollo e Innovación Curricular</v>
      </c>
      <c r="K27" s="95" t="s">
        <v>412</v>
      </c>
      <c r="L27" s="95"/>
    </row>
    <row r="28" spans="2:12" ht="14.45" x14ac:dyDescent="0.3">
      <c r="C28" s="106" t="s">
        <v>81</v>
      </c>
      <c r="D28" s="148"/>
      <c r="E28" s="97">
        <v>1500</v>
      </c>
      <c r="F28" s="94">
        <f t="shared" si="1"/>
        <v>0</v>
      </c>
      <c r="G28" s="162" t="s">
        <v>1467</v>
      </c>
      <c r="H28" s="107" t="s">
        <v>1026</v>
      </c>
      <c r="I28" s="107" t="str">
        <f>VLOOKUP(H28,Presupuesto!$B$11:$C$565,2,0)</f>
        <v>EQUIPO DE COMPUTACION</v>
      </c>
      <c r="J28" s="95" t="str">
        <f t="shared" si="0"/>
        <v>Desarrollo e Innovación Curricular</v>
      </c>
      <c r="K28" s="95" t="s">
        <v>412</v>
      </c>
      <c r="L28" s="95"/>
    </row>
    <row r="29" spans="2:12" ht="14.45" x14ac:dyDescent="0.3">
      <c r="C29" s="106" t="s">
        <v>82</v>
      </c>
      <c r="D29" s="148">
        <v>4</v>
      </c>
      <c r="E29" s="97">
        <v>500</v>
      </c>
      <c r="F29" s="94">
        <f t="shared" si="1"/>
        <v>2000</v>
      </c>
      <c r="G29" s="162" t="s">
        <v>1467</v>
      </c>
      <c r="H29" s="107" t="s">
        <v>967</v>
      </c>
      <c r="I29" s="107" t="str">
        <f>VLOOKUP(H29,Presupuesto!$B$11:$C$565,2,0)</f>
        <v>OTROS RESPUESTOS Y ACCESORIOS MENORES</v>
      </c>
      <c r="J29" s="95" t="str">
        <f t="shared" si="0"/>
        <v>Desarrollo e Innovación Curricular</v>
      </c>
      <c r="K29" s="95" t="s">
        <v>412</v>
      </c>
      <c r="L29" s="95"/>
    </row>
    <row r="30" spans="2:12" ht="15.75" thickBot="1" x14ac:dyDescent="0.3">
      <c r="B30" s="90"/>
      <c r="C30" s="99" t="s">
        <v>83</v>
      </c>
      <c r="D30" s="156"/>
      <c r="E30" s="101">
        <v>20</v>
      </c>
      <c r="F30" s="102">
        <f t="shared" si="1"/>
        <v>0</v>
      </c>
      <c r="G30" s="159"/>
      <c r="H30" s="103" t="s">
        <v>967</v>
      </c>
      <c r="I30" s="103" t="str">
        <f>VLOOKUP(H30,Presupuesto!$B$11:$C$565,2,0)</f>
        <v>OTROS RESPUESTOS Y ACCESORIOS MENORES</v>
      </c>
      <c r="J30" s="103" t="str">
        <f t="shared" ref="J30" si="2">$J$17</f>
        <v>Desarrollo e Innovación Curricular</v>
      </c>
      <c r="K30" s="95" t="s">
        <v>412</v>
      </c>
      <c r="L30" s="121"/>
    </row>
    <row r="31" spans="2:12" ht="15.75" thickBot="1" x14ac:dyDescent="0.3">
      <c r="B31" s="90"/>
      <c r="F31" s="90"/>
      <c r="G31" s="72"/>
      <c r="H31" s="72"/>
      <c r="I31" s="72"/>
    </row>
    <row r="32" spans="2:12" ht="15.75" thickBot="1" x14ac:dyDescent="0.3">
      <c r="C32" s="29" t="s">
        <v>43</v>
      </c>
      <c r="D32" s="105">
        <f>SUM(F39:F53)</f>
        <v>631936.26</v>
      </c>
      <c r="E32" s="581"/>
      <c r="F32" s="70"/>
      <c r="G32" s="75"/>
      <c r="H32" s="70"/>
      <c r="I32" s="70"/>
    </row>
    <row r="33" spans="3:12" x14ac:dyDescent="0.25">
      <c r="C33" s="70"/>
      <c r="D33" s="31"/>
      <c r="E33" s="90"/>
      <c r="F33" s="90"/>
      <c r="G33" s="90"/>
      <c r="H33" s="72"/>
      <c r="I33" s="72"/>
      <c r="J33" s="72"/>
      <c r="K33" s="109"/>
    </row>
    <row r="34" spans="3:12" x14ac:dyDescent="0.25">
      <c r="C34" s="70"/>
      <c r="D34" s="31"/>
      <c r="E34" s="90"/>
      <c r="F34" s="90"/>
      <c r="G34" s="90"/>
      <c r="H34" s="72"/>
      <c r="I34" s="72"/>
      <c r="J34" s="72"/>
      <c r="K34" s="109"/>
    </row>
    <row r="35" spans="3:12" ht="15.75" x14ac:dyDescent="0.25">
      <c r="C35" s="201" t="s">
        <v>401</v>
      </c>
      <c r="D35" s="202" t="s">
        <v>2160</v>
      </c>
      <c r="E35" s="90"/>
      <c r="F35" s="90"/>
      <c r="G35" s="90"/>
      <c r="H35" s="72"/>
      <c r="I35" s="72"/>
      <c r="J35" s="72"/>
      <c r="K35" s="109"/>
    </row>
    <row r="36" spans="3:12" ht="18.75" x14ac:dyDescent="0.25">
      <c r="C36" s="210" t="str">
        <f>IFERROR(VLOOKUP(D35,'Desarrollo e Innov. Curricular'!$E:$F,2,FALSE),IFERROR(VLOOKUP(D35,'Investigación Científica'!$E:$F,2,FALSE),IFERROR(VLOOKUP(D35,'Vinculación Univ. Sociedad'!$E:$F,2,FALSE),IFERROR(VLOOKUP(D35,'Docencia y Profesorado Universi'!$E:$F,2,FALSE),IFERROR(VLOOKUP(D35,'Estudiantes y Graduados'!$E:$F,2,FALSE),IFERROR(VLOOKUP(D35,'Gestion Administrativa'!$E:$F,2,FALSE),IFERROR(VLOOKUP(D35,'Gestión Académica'!$E:$F,2,FALSE),IFERROR(VLOOKUP(D35,'Aseguramiento de la Calidad'!$E:$F,2,FALSE),IFERROR(VLOOKUP(D35,'Gestión del Conocimiento'!$E:$F,2,FALSE),IFERROR(VLOOKUP(D35,'Gobernabilidad y Procesos...'!$E:$F,2,FALSE),IFERROR(VLOOKUP(D35,'Gestión del Talento Humano'!$E:$F,2,FALSE),IFERROR(VLOOKUP(D35,'Internacionalización de la E.S.'!$E:$F,2,FALSE),IFERROR(VLOOKUP(D35,[1]Posgrado!$E:$F,2,FALSE),IFERROR(VLOOKUP(D35,'Cultura de Innovación Insti...'!$E:$F,2,FALSE),VLOOKUP(D35,'Lo Esencial de la Reforma Univ.'!$E:$F,2,0)))))))))))))))</f>
        <v>Adquisición de equipos necesarios para el Laboratorio de Investigación Forense ( 1er fase)</v>
      </c>
      <c r="D36" s="31"/>
      <c r="E36" s="90"/>
      <c r="F36" s="90"/>
      <c r="G36" s="90"/>
      <c r="H36" s="72"/>
      <c r="I36" s="72"/>
      <c r="J36" s="72"/>
      <c r="K36" s="109"/>
    </row>
    <row r="37" spans="3:12" x14ac:dyDescent="0.25">
      <c r="F37" s="90"/>
      <c r="G37" s="72"/>
      <c r="H37" s="72"/>
      <c r="I37" s="72"/>
    </row>
    <row r="38" spans="3:12" ht="30.75" thickBot="1" x14ac:dyDescent="0.3">
      <c r="C38" s="146" t="s">
        <v>44</v>
      </c>
      <c r="D38" s="146" t="s">
        <v>55</v>
      </c>
      <c r="E38" s="146" t="s">
        <v>57</v>
      </c>
      <c r="F38" s="147" t="s">
        <v>27</v>
      </c>
      <c r="G38" s="147" t="s">
        <v>139</v>
      </c>
      <c r="H38" s="146" t="s">
        <v>46</v>
      </c>
      <c r="I38" s="146" t="s">
        <v>140</v>
      </c>
      <c r="J38" s="146" t="s">
        <v>420</v>
      </c>
      <c r="K38" s="146" t="s">
        <v>421</v>
      </c>
      <c r="L38" s="146" t="s">
        <v>475</v>
      </c>
    </row>
    <row r="39" spans="3:12" ht="15.75" thickBot="1" x14ac:dyDescent="0.3">
      <c r="C39" s="297" t="s">
        <v>1351</v>
      </c>
      <c r="D39" s="155">
        <v>20</v>
      </c>
      <c r="E39" s="93">
        <v>18000</v>
      </c>
      <c r="F39" s="94">
        <f>D39*E39</f>
        <v>360000</v>
      </c>
      <c r="G39" s="162" t="s">
        <v>1467</v>
      </c>
      <c r="H39" s="95" t="s">
        <v>1026</v>
      </c>
      <c r="I39" s="95" t="str">
        <f>VLOOKUP(H39,Presupuesto!$B$11:$C$565,2,0)</f>
        <v>EQUIPO DE COMPUTACION</v>
      </c>
      <c r="J39" s="220" t="s">
        <v>1378</v>
      </c>
      <c r="K39" s="95" t="s">
        <v>409</v>
      </c>
      <c r="L39" s="95"/>
    </row>
    <row r="40" spans="3:12" x14ac:dyDescent="0.25">
      <c r="C40" s="297" t="s">
        <v>1349</v>
      </c>
      <c r="D40" s="148">
        <v>0</v>
      </c>
      <c r="E40" s="93">
        <f>HLOOKUP($C40,$CB$2:$CE$3,2,0)</f>
        <v>35000</v>
      </c>
      <c r="F40" s="94">
        <f>D40*E40</f>
        <v>0</v>
      </c>
      <c r="G40" s="162" t="s">
        <v>1467</v>
      </c>
      <c r="H40" s="98" t="s">
        <v>1026</v>
      </c>
      <c r="I40" s="98" t="str">
        <f>VLOOKUP(H40,Presupuesto!$B$11:$C$565,2,0)</f>
        <v>EQUIPO DE COMPUTACION</v>
      </c>
      <c r="J40" s="95" t="s">
        <v>1378</v>
      </c>
      <c r="K40" s="95" t="s">
        <v>409</v>
      </c>
      <c r="L40" s="95"/>
    </row>
    <row r="41" spans="3:12" x14ac:dyDescent="0.25">
      <c r="C41" s="96" t="s">
        <v>73</v>
      </c>
      <c r="D41" s="148">
        <v>1</v>
      </c>
      <c r="E41" s="97">
        <v>4000</v>
      </c>
      <c r="F41" s="94">
        <f t="shared" ref="F41:F53" si="3">D41*E41</f>
        <v>4000</v>
      </c>
      <c r="G41" s="162" t="s">
        <v>1467</v>
      </c>
      <c r="H41" s="98" t="s">
        <v>998</v>
      </c>
      <c r="I41" s="98" t="str">
        <f>VLOOKUP(H41,Presupuesto!$B$11:$C$565,2,0)</f>
        <v>EQUIPOS VARIOS DE OFICINA</v>
      </c>
      <c r="J41" s="95" t="s">
        <v>1378</v>
      </c>
      <c r="K41" s="95" t="s">
        <v>409</v>
      </c>
      <c r="L41" s="95"/>
    </row>
    <row r="42" spans="3:12" x14ac:dyDescent="0.25">
      <c r="C42" s="96" t="s">
        <v>2258</v>
      </c>
      <c r="D42" s="148">
        <v>1</v>
      </c>
      <c r="E42" s="97">
        <v>8000</v>
      </c>
      <c r="F42" s="94">
        <f t="shared" si="3"/>
        <v>8000</v>
      </c>
      <c r="G42" s="162" t="s">
        <v>1467</v>
      </c>
      <c r="H42" s="98" t="s">
        <v>1026</v>
      </c>
      <c r="I42" s="98" t="str">
        <f>VLOOKUP(H42,Presupuesto!$B$11:$C$565,2,0)</f>
        <v>EQUIPO DE COMPUTACION</v>
      </c>
      <c r="J42" s="95" t="s">
        <v>1378</v>
      </c>
      <c r="K42" s="95" t="s">
        <v>409</v>
      </c>
      <c r="L42" s="95"/>
    </row>
    <row r="43" spans="3:12" x14ac:dyDescent="0.25">
      <c r="C43" s="96" t="s">
        <v>2259</v>
      </c>
      <c r="D43" s="148">
        <v>20</v>
      </c>
      <c r="E43" s="97">
        <v>2422</v>
      </c>
      <c r="F43" s="94">
        <f t="shared" si="3"/>
        <v>48440</v>
      </c>
      <c r="G43" s="162" t="s">
        <v>1467</v>
      </c>
      <c r="H43" s="98" t="s">
        <v>1026</v>
      </c>
      <c r="I43" s="98" t="str">
        <f>VLOOKUP(H43,Presupuesto!$B$11:$C$565,2,0)</f>
        <v>EQUIPO DE COMPUTACION</v>
      </c>
      <c r="J43" s="95" t="s">
        <v>1378</v>
      </c>
      <c r="K43" s="95" t="s">
        <v>409</v>
      </c>
      <c r="L43" s="95"/>
    </row>
    <row r="44" spans="3:12" x14ac:dyDescent="0.25">
      <c r="C44" s="96" t="s">
        <v>35</v>
      </c>
      <c r="D44" s="148">
        <v>1</v>
      </c>
      <c r="E44" s="97">
        <v>15000</v>
      </c>
      <c r="F44" s="94">
        <f t="shared" si="3"/>
        <v>15000</v>
      </c>
      <c r="G44" s="162" t="s">
        <v>1467</v>
      </c>
      <c r="H44" s="98" t="s">
        <v>1012</v>
      </c>
      <c r="I44" s="98" t="str">
        <f>VLOOKUP(H44,Presupuesto!$B$11:$C$565,2,0)</f>
        <v>EQUIPO DE TRANSPORTE TRACCION Y ELEVACION</v>
      </c>
      <c r="J44" s="95" t="s">
        <v>1378</v>
      </c>
      <c r="K44" s="95" t="s">
        <v>409</v>
      </c>
      <c r="L44" s="95"/>
    </row>
    <row r="45" spans="3:12" x14ac:dyDescent="0.25">
      <c r="C45" s="96" t="s">
        <v>76</v>
      </c>
      <c r="D45" s="148">
        <v>1</v>
      </c>
      <c r="E45" s="97">
        <v>15000</v>
      </c>
      <c r="F45" s="94">
        <f t="shared" si="3"/>
        <v>15000</v>
      </c>
      <c r="G45" s="162" t="s">
        <v>1467</v>
      </c>
      <c r="H45" s="98" t="s">
        <v>1012</v>
      </c>
      <c r="I45" s="98" t="str">
        <f>VLOOKUP(H45,Presupuesto!$B$11:$C$565,2,0)</f>
        <v>EQUIPO DE TRANSPORTE TRACCION Y ELEVACION</v>
      </c>
      <c r="J45" s="95" t="s">
        <v>1378</v>
      </c>
      <c r="K45" s="95" t="s">
        <v>409</v>
      </c>
      <c r="L45" s="95"/>
    </row>
    <row r="46" spans="3:12" x14ac:dyDescent="0.25">
      <c r="C46" s="96" t="s">
        <v>2260</v>
      </c>
      <c r="D46" s="148">
        <v>2</v>
      </c>
      <c r="E46" s="97">
        <v>2998.13</v>
      </c>
      <c r="F46" s="94">
        <f t="shared" si="3"/>
        <v>5996.26</v>
      </c>
      <c r="G46" s="162" t="s">
        <v>1467</v>
      </c>
      <c r="H46" s="98" t="s">
        <v>1012</v>
      </c>
      <c r="I46" s="98" t="str">
        <f>VLOOKUP(H46,Presupuesto!$B$11:$C$565,2,0)</f>
        <v>EQUIPO DE TRANSPORTE TRACCION Y ELEVACION</v>
      </c>
      <c r="J46" s="95" t="s">
        <v>1378</v>
      </c>
      <c r="K46" s="95" t="s">
        <v>409</v>
      </c>
      <c r="L46" s="95"/>
    </row>
    <row r="47" spans="3:12" x14ac:dyDescent="0.25">
      <c r="C47" s="96" t="s">
        <v>78</v>
      </c>
      <c r="D47" s="148">
        <v>1</v>
      </c>
      <c r="E47" s="97">
        <v>10000</v>
      </c>
      <c r="F47" s="94">
        <f t="shared" si="3"/>
        <v>10000</v>
      </c>
      <c r="G47" s="162" t="s">
        <v>1467</v>
      </c>
      <c r="H47" s="98" t="s">
        <v>1058</v>
      </c>
      <c r="I47" s="98" t="str">
        <f>VLOOKUP(H47,Presupuesto!$B$11:$C$565,2,0)</f>
        <v>APLICACIONES INFORMATICAS</v>
      </c>
      <c r="J47" s="95" t="s">
        <v>1378</v>
      </c>
      <c r="K47" s="95" t="s">
        <v>409</v>
      </c>
      <c r="L47" s="95"/>
    </row>
    <row r="48" spans="3:12" x14ac:dyDescent="0.25">
      <c r="C48" s="106" t="s">
        <v>2261</v>
      </c>
      <c r="D48" s="148">
        <v>1</v>
      </c>
      <c r="E48" s="97">
        <v>100000</v>
      </c>
      <c r="F48" s="94">
        <f t="shared" si="3"/>
        <v>100000</v>
      </c>
      <c r="G48" s="162" t="s">
        <v>1467</v>
      </c>
      <c r="H48" s="107" t="s">
        <v>1026</v>
      </c>
      <c r="I48" s="107" t="str">
        <f>VLOOKUP(H48,Presupuesto!$B$11:$C$565,2,0)</f>
        <v>EQUIPO DE COMPUTACION</v>
      </c>
      <c r="J48" s="95" t="s">
        <v>1378</v>
      </c>
      <c r="K48" s="95" t="s">
        <v>406</v>
      </c>
      <c r="L48" s="95"/>
    </row>
    <row r="49" spans="3:12" x14ac:dyDescent="0.25">
      <c r="C49" s="106" t="s">
        <v>80</v>
      </c>
      <c r="D49" s="148">
        <v>10</v>
      </c>
      <c r="E49" s="97">
        <v>2000</v>
      </c>
      <c r="F49" s="94">
        <f t="shared" si="3"/>
        <v>20000</v>
      </c>
      <c r="G49" s="162" t="s">
        <v>1467</v>
      </c>
      <c r="H49" s="107" t="s">
        <v>958</v>
      </c>
      <c r="I49" s="107" t="str">
        <f>VLOOKUP(H49,Presupuesto!$B$11:$C$565,2,0)</f>
        <v>UTILES Y MATERIALES ELECTRICOS</v>
      </c>
      <c r="J49" s="95" t="s">
        <v>1378</v>
      </c>
      <c r="K49" s="95" t="s">
        <v>406</v>
      </c>
      <c r="L49" s="95"/>
    </row>
    <row r="50" spans="3:12" x14ac:dyDescent="0.25">
      <c r="C50" s="106" t="s">
        <v>81</v>
      </c>
      <c r="D50" s="148">
        <v>1</v>
      </c>
      <c r="E50" s="97">
        <v>1500</v>
      </c>
      <c r="F50" s="94">
        <f t="shared" si="3"/>
        <v>1500</v>
      </c>
      <c r="G50" s="162" t="s">
        <v>1467</v>
      </c>
      <c r="H50" s="107" t="s">
        <v>1026</v>
      </c>
      <c r="I50" s="107" t="str">
        <f>VLOOKUP(H50,Presupuesto!$B$11:$C$565,2,0)</f>
        <v>EQUIPO DE COMPUTACION</v>
      </c>
      <c r="J50" s="95" t="s">
        <v>1378</v>
      </c>
      <c r="K50" s="95" t="s">
        <v>406</v>
      </c>
      <c r="L50" s="95"/>
    </row>
    <row r="51" spans="3:12" x14ac:dyDescent="0.25">
      <c r="C51" s="106" t="s">
        <v>2262</v>
      </c>
      <c r="D51" s="148">
        <v>20</v>
      </c>
      <c r="E51" s="97">
        <v>800</v>
      </c>
      <c r="F51" s="94">
        <f t="shared" si="3"/>
        <v>16000</v>
      </c>
      <c r="G51" s="162" t="s">
        <v>1467</v>
      </c>
      <c r="H51" s="107" t="s">
        <v>967</v>
      </c>
      <c r="I51" s="107" t="str">
        <f>VLOOKUP(H51,Presupuesto!$B$11:$C$565,2,0)</f>
        <v>OTROS RESPUESTOS Y ACCESORIOS MENORES</v>
      </c>
      <c r="J51" s="95" t="s">
        <v>1378</v>
      </c>
      <c r="K51" s="95" t="s">
        <v>406</v>
      </c>
      <c r="L51" s="95"/>
    </row>
    <row r="52" spans="3:12" x14ac:dyDescent="0.25">
      <c r="C52" s="106" t="s">
        <v>2264</v>
      </c>
      <c r="D52" s="148">
        <v>10</v>
      </c>
      <c r="E52" s="97">
        <v>1000</v>
      </c>
      <c r="F52" s="94">
        <f t="shared" si="3"/>
        <v>10000</v>
      </c>
      <c r="G52" s="162" t="s">
        <v>1467</v>
      </c>
      <c r="H52" s="107" t="s">
        <v>967</v>
      </c>
      <c r="I52" s="107" t="str">
        <f>VLOOKUP(H52,Presupuesto!$B$11:$C$565,2,0)</f>
        <v>OTROS RESPUESTOS Y ACCESORIOS MENORES</v>
      </c>
      <c r="J52" s="95" t="s">
        <v>1378</v>
      </c>
      <c r="K52" s="95" t="s">
        <v>409</v>
      </c>
      <c r="L52" s="95"/>
    </row>
    <row r="53" spans="3:12" ht="15.75" thickBot="1" x14ac:dyDescent="0.3">
      <c r="C53" s="99" t="s">
        <v>2263</v>
      </c>
      <c r="D53" s="156">
        <v>1</v>
      </c>
      <c r="E53" s="101">
        <v>18000</v>
      </c>
      <c r="F53" s="94">
        <f t="shared" si="3"/>
        <v>18000</v>
      </c>
      <c r="G53" s="159" t="s">
        <v>1467</v>
      </c>
      <c r="H53" s="103" t="s">
        <v>967</v>
      </c>
      <c r="I53" s="103" t="str">
        <f>VLOOKUP(H53,Presupuesto!$B$11:$C$565,2,0)</f>
        <v>OTROS RESPUESTOS Y ACCESORIOS MENORES</v>
      </c>
      <c r="J53" s="103" t="s">
        <v>1378</v>
      </c>
      <c r="K53" s="121" t="s">
        <v>406</v>
      </c>
      <c r="L53" s="121"/>
    </row>
    <row r="54" spans="3:12" ht="15.75" thickBot="1" x14ac:dyDescent="0.3"/>
    <row r="55" spans="3:12" ht="15.75" thickBot="1" x14ac:dyDescent="0.3">
      <c r="C55" s="29" t="s">
        <v>43</v>
      </c>
      <c r="D55" s="105">
        <f>SUM(F62:F76)</f>
        <v>34300</v>
      </c>
      <c r="E55" s="581"/>
      <c r="F55" s="70"/>
      <c r="G55" s="75"/>
      <c r="H55" s="70"/>
      <c r="I55" s="70"/>
    </row>
    <row r="56" spans="3:12" x14ac:dyDescent="0.25">
      <c r="C56" s="70"/>
      <c r="D56" s="31"/>
      <c r="E56" s="90"/>
      <c r="F56" s="90"/>
      <c r="G56" s="90"/>
      <c r="H56" s="72"/>
      <c r="I56" s="72"/>
      <c r="J56" s="72"/>
      <c r="K56" s="109"/>
    </row>
    <row r="57" spans="3:12" x14ac:dyDescent="0.25">
      <c r="C57" s="70"/>
      <c r="D57" s="31"/>
      <c r="E57" s="90"/>
      <c r="F57" s="90"/>
      <c r="G57" s="90"/>
      <c r="H57" s="72"/>
      <c r="I57" s="72"/>
      <c r="J57" s="72"/>
      <c r="K57" s="109"/>
    </row>
    <row r="58" spans="3:12" ht="15.75" x14ac:dyDescent="0.25">
      <c r="C58" s="201" t="s">
        <v>401</v>
      </c>
      <c r="D58" s="202" t="s">
        <v>2192</v>
      </c>
      <c r="E58" s="90"/>
      <c r="F58" s="90"/>
      <c r="G58" s="90"/>
      <c r="H58" s="72"/>
      <c r="I58" s="72"/>
      <c r="J58" s="72"/>
      <c r="K58" s="109"/>
    </row>
    <row r="59" spans="3:12" ht="18.75" x14ac:dyDescent="0.25">
      <c r="C59" s="210" t="str">
        <f>IFERROR(VLOOKUP(D58,'Desarrollo e Innov. Curricular'!$E:$F,2,FALSE),IFERROR(VLOOKUP(D58,'Investigación Científica'!$E:$F,2,FALSE),IFERROR(VLOOKUP(D58,'Vinculación Univ. Sociedad'!$E:$F,2,FALSE),IFERROR(VLOOKUP(D58,'Docencia y Profesorado Universi'!$E:$F,2,FALSE),IFERROR(VLOOKUP(D58,'Estudiantes y Graduados'!$E:$F,2,FALSE),IFERROR(VLOOKUP(D58,'Gestion Administrativa'!$E:$F,2,FALSE),IFERROR(VLOOKUP(D58,'Gestión Académica'!$E:$F,2,FALSE),IFERROR(VLOOKUP(D58,'Aseguramiento de la Calidad'!$E:$F,2,FALSE),IFERROR(VLOOKUP(D58,'Gestión del Conocimiento'!$E:$F,2,FALSE),IFERROR(VLOOKUP(D58,'Gobernabilidad y Procesos...'!$E:$F,2,FALSE),IFERROR(VLOOKUP(D58,'Gestión del Talento Humano'!$E:$F,2,FALSE),IFERROR(VLOOKUP(D58,'Internacionalización de la E.S.'!$E:$F,2,FALSE),IFERROR(VLOOKUP(D58,[1]Posgrado!$E:$F,2,FALSE),IFERROR(VLOOKUP(D58,'Cultura de Innovación Insti...'!$E:$F,2,FALSE),VLOOKUP(D58,'Lo Esencial de la Reforma Univ.'!$E:$F,2,0)))))))))))))))</f>
        <v>Provisionar a la Unidad de Investigación de las necesidades identificadas</v>
      </c>
      <c r="D59" s="31"/>
      <c r="E59" s="90"/>
      <c r="F59" s="90"/>
      <c r="G59" s="90"/>
      <c r="H59" s="72"/>
      <c r="I59" s="72"/>
      <c r="J59" s="72"/>
      <c r="K59" s="109"/>
    </row>
    <row r="60" spans="3:12" x14ac:dyDescent="0.25">
      <c r="F60" s="90"/>
      <c r="G60" s="72"/>
      <c r="H60" s="72"/>
      <c r="I60" s="72"/>
    </row>
    <row r="61" spans="3:12" ht="30.75" thickBot="1" x14ac:dyDescent="0.3">
      <c r="C61" s="146" t="s">
        <v>44</v>
      </c>
      <c r="D61" s="146" t="s">
        <v>55</v>
      </c>
      <c r="E61" s="146" t="s">
        <v>57</v>
      </c>
      <c r="F61" s="147" t="s">
        <v>27</v>
      </c>
      <c r="G61" s="147" t="s">
        <v>139</v>
      </c>
      <c r="H61" s="146" t="s">
        <v>46</v>
      </c>
      <c r="I61" s="146" t="s">
        <v>140</v>
      </c>
      <c r="J61" s="146" t="s">
        <v>420</v>
      </c>
      <c r="K61" s="146" t="s">
        <v>421</v>
      </c>
      <c r="L61" s="146" t="s">
        <v>475</v>
      </c>
    </row>
    <row r="62" spans="3:12" ht="15.75" thickBot="1" x14ac:dyDescent="0.3">
      <c r="C62" s="297" t="s">
        <v>1351</v>
      </c>
      <c r="D62" s="155">
        <v>1</v>
      </c>
      <c r="E62" s="93">
        <v>18000</v>
      </c>
      <c r="F62" s="94">
        <f>D62*E62</f>
        <v>18000</v>
      </c>
      <c r="G62" s="162" t="s">
        <v>1467</v>
      </c>
      <c r="H62" s="95" t="s">
        <v>1026</v>
      </c>
      <c r="I62" s="95" t="str">
        <f>VLOOKUP(H62,Presupuesto!$B$11:$C$565,2,0)</f>
        <v>EQUIPO DE COMPUTACION</v>
      </c>
      <c r="J62" s="220" t="s">
        <v>1378</v>
      </c>
      <c r="K62" s="95" t="s">
        <v>406</v>
      </c>
      <c r="L62" s="95"/>
    </row>
    <row r="63" spans="3:12" x14ac:dyDescent="0.25">
      <c r="C63" s="297" t="s">
        <v>1349</v>
      </c>
      <c r="D63" s="148">
        <v>0</v>
      </c>
      <c r="E63" s="93">
        <f>HLOOKUP($C63,$CB$2:$CE$3,2,0)</f>
        <v>35000</v>
      </c>
      <c r="F63" s="94">
        <f>D63*E63</f>
        <v>0</v>
      </c>
      <c r="G63" s="162" t="s">
        <v>1467</v>
      </c>
      <c r="H63" s="98" t="s">
        <v>1026</v>
      </c>
      <c r="I63" s="98" t="str">
        <f>VLOOKUP(H63,Presupuesto!$B$11:$C$565,2,0)</f>
        <v>EQUIPO DE COMPUTACION</v>
      </c>
      <c r="J63" s="95" t="s">
        <v>1378</v>
      </c>
      <c r="K63" s="95" t="s">
        <v>406</v>
      </c>
      <c r="L63" s="95"/>
    </row>
    <row r="64" spans="3:12" x14ac:dyDescent="0.25">
      <c r="C64" s="96" t="s">
        <v>73</v>
      </c>
      <c r="D64" s="148">
        <v>1</v>
      </c>
      <c r="E64" s="97">
        <v>4000</v>
      </c>
      <c r="F64" s="94">
        <f t="shared" ref="F64:F76" si="4">D64*E64</f>
        <v>4000</v>
      </c>
      <c r="G64" s="162" t="s">
        <v>1467</v>
      </c>
      <c r="H64" s="98" t="s">
        <v>998</v>
      </c>
      <c r="I64" s="98" t="str">
        <f>VLOOKUP(H64,Presupuesto!$B$11:$C$565,2,0)</f>
        <v>EQUIPOS VARIOS DE OFICINA</v>
      </c>
      <c r="J64" s="95" t="s">
        <v>1378</v>
      </c>
      <c r="K64" s="95" t="s">
        <v>406</v>
      </c>
      <c r="L64" s="95"/>
    </row>
    <row r="65" spans="3:12" x14ac:dyDescent="0.25">
      <c r="C65" s="96" t="s">
        <v>2258</v>
      </c>
      <c r="D65" s="148">
        <v>1</v>
      </c>
      <c r="E65" s="97">
        <v>8000</v>
      </c>
      <c r="F65" s="94">
        <f t="shared" si="4"/>
        <v>8000</v>
      </c>
      <c r="G65" s="162" t="s">
        <v>1467</v>
      </c>
      <c r="H65" s="98" t="s">
        <v>1026</v>
      </c>
      <c r="I65" s="98" t="str">
        <f>VLOOKUP(H65,Presupuesto!$B$11:$C$565,2,0)</f>
        <v>EQUIPO DE COMPUTACION</v>
      </c>
      <c r="J65" s="95" t="s">
        <v>1378</v>
      </c>
      <c r="K65" s="95" t="s">
        <v>406</v>
      </c>
      <c r="L65" s="95"/>
    </row>
    <row r="66" spans="3:12" x14ac:dyDescent="0.25">
      <c r="C66" s="96" t="s">
        <v>2259</v>
      </c>
      <c r="D66" s="148">
        <v>0</v>
      </c>
      <c r="E66" s="97">
        <v>2422</v>
      </c>
      <c r="F66" s="94">
        <f t="shared" si="4"/>
        <v>0</v>
      </c>
      <c r="G66" s="162" t="s">
        <v>1467</v>
      </c>
      <c r="H66" s="98" t="s">
        <v>1026</v>
      </c>
      <c r="I66" s="98" t="str">
        <f>VLOOKUP(H66,Presupuesto!$B$11:$C$565,2,0)</f>
        <v>EQUIPO DE COMPUTACION</v>
      </c>
      <c r="J66" s="95" t="s">
        <v>1378</v>
      </c>
      <c r="K66" s="95" t="s">
        <v>406</v>
      </c>
      <c r="L66" s="95"/>
    </row>
    <row r="67" spans="3:12" x14ac:dyDescent="0.25">
      <c r="C67" s="96" t="s">
        <v>35</v>
      </c>
      <c r="D67" s="148">
        <v>0</v>
      </c>
      <c r="E67" s="97">
        <v>15000</v>
      </c>
      <c r="F67" s="94">
        <f t="shared" si="4"/>
        <v>0</v>
      </c>
      <c r="G67" s="162" t="s">
        <v>1467</v>
      </c>
      <c r="H67" s="98" t="s">
        <v>1012</v>
      </c>
      <c r="I67" s="98" t="str">
        <f>VLOOKUP(H67,Presupuesto!$B$11:$C$565,2,0)</f>
        <v>EQUIPO DE TRANSPORTE TRACCION Y ELEVACION</v>
      </c>
      <c r="J67" s="95" t="s">
        <v>1378</v>
      </c>
      <c r="K67" s="95" t="s">
        <v>406</v>
      </c>
      <c r="L67" s="95"/>
    </row>
    <row r="68" spans="3:12" x14ac:dyDescent="0.25">
      <c r="C68" s="96" t="s">
        <v>76</v>
      </c>
      <c r="D68" s="148">
        <v>0</v>
      </c>
      <c r="E68" s="97">
        <v>15000</v>
      </c>
      <c r="F68" s="94">
        <f t="shared" si="4"/>
        <v>0</v>
      </c>
      <c r="G68" s="162" t="s">
        <v>1467</v>
      </c>
      <c r="H68" s="98" t="s">
        <v>1012</v>
      </c>
      <c r="I68" s="98" t="str">
        <f>VLOOKUP(H68,Presupuesto!$B$11:$C$565,2,0)</f>
        <v>EQUIPO DE TRANSPORTE TRACCION Y ELEVACION</v>
      </c>
      <c r="J68" s="95" t="s">
        <v>1378</v>
      </c>
      <c r="K68" s="95" t="s">
        <v>406</v>
      </c>
      <c r="L68" s="95"/>
    </row>
    <row r="69" spans="3:12" x14ac:dyDescent="0.25">
      <c r="C69" s="96" t="s">
        <v>2260</v>
      </c>
      <c r="D69" s="148">
        <v>0</v>
      </c>
      <c r="E69" s="97">
        <v>2998.13</v>
      </c>
      <c r="F69" s="94">
        <f t="shared" si="4"/>
        <v>0</v>
      </c>
      <c r="G69" s="162" t="s">
        <v>1467</v>
      </c>
      <c r="H69" s="98" t="s">
        <v>1012</v>
      </c>
      <c r="I69" s="98" t="str">
        <f>VLOOKUP(H69,Presupuesto!$B$11:$C$565,2,0)</f>
        <v>EQUIPO DE TRANSPORTE TRACCION Y ELEVACION</v>
      </c>
      <c r="J69" s="95" t="s">
        <v>1378</v>
      </c>
      <c r="K69" s="95" t="s">
        <v>406</v>
      </c>
      <c r="L69" s="95"/>
    </row>
    <row r="70" spans="3:12" x14ac:dyDescent="0.25">
      <c r="C70" s="96" t="s">
        <v>78</v>
      </c>
      <c r="D70" s="148">
        <v>0</v>
      </c>
      <c r="E70" s="97">
        <v>10000</v>
      </c>
      <c r="F70" s="94">
        <f t="shared" si="4"/>
        <v>0</v>
      </c>
      <c r="G70" s="162" t="s">
        <v>1467</v>
      </c>
      <c r="H70" s="98" t="s">
        <v>1058</v>
      </c>
      <c r="I70" s="98" t="str">
        <f>VLOOKUP(H70,Presupuesto!$B$11:$C$565,2,0)</f>
        <v>APLICACIONES INFORMATICAS</v>
      </c>
      <c r="J70" s="95" t="s">
        <v>1378</v>
      </c>
      <c r="K70" s="95" t="s">
        <v>406</v>
      </c>
      <c r="L70" s="95"/>
    </row>
    <row r="71" spans="3:12" x14ac:dyDescent="0.25">
      <c r="C71" s="106" t="s">
        <v>2261</v>
      </c>
      <c r="D71" s="148">
        <v>0</v>
      </c>
      <c r="E71" s="97">
        <v>100000</v>
      </c>
      <c r="F71" s="94">
        <f t="shared" si="4"/>
        <v>0</v>
      </c>
      <c r="G71" s="162" t="s">
        <v>1467</v>
      </c>
      <c r="H71" s="107" t="s">
        <v>1026</v>
      </c>
      <c r="I71" s="107" t="str">
        <f>VLOOKUP(H71,Presupuesto!$B$11:$C$565,2,0)</f>
        <v>EQUIPO DE COMPUTACION</v>
      </c>
      <c r="J71" s="95" t="s">
        <v>1378</v>
      </c>
      <c r="K71" s="95" t="s">
        <v>406</v>
      </c>
      <c r="L71" s="95"/>
    </row>
    <row r="72" spans="3:12" x14ac:dyDescent="0.25">
      <c r="C72" s="106" t="s">
        <v>80</v>
      </c>
      <c r="D72" s="148">
        <v>1</v>
      </c>
      <c r="E72" s="97">
        <v>2000</v>
      </c>
      <c r="F72" s="94">
        <f t="shared" si="4"/>
        <v>2000</v>
      </c>
      <c r="G72" s="162" t="s">
        <v>1467</v>
      </c>
      <c r="H72" s="107" t="s">
        <v>958</v>
      </c>
      <c r="I72" s="107" t="str">
        <f>VLOOKUP(H72,Presupuesto!$B$11:$C$565,2,0)</f>
        <v>UTILES Y MATERIALES ELECTRICOS</v>
      </c>
      <c r="J72" s="95" t="s">
        <v>1378</v>
      </c>
      <c r="K72" s="95" t="s">
        <v>406</v>
      </c>
      <c r="L72" s="95"/>
    </row>
    <row r="73" spans="3:12" x14ac:dyDescent="0.25">
      <c r="C73" s="106" t="s">
        <v>81</v>
      </c>
      <c r="D73" s="148">
        <v>1</v>
      </c>
      <c r="E73" s="97">
        <v>1500</v>
      </c>
      <c r="F73" s="94">
        <f t="shared" si="4"/>
        <v>1500</v>
      </c>
      <c r="G73" s="162" t="s">
        <v>1467</v>
      </c>
      <c r="H73" s="107" t="s">
        <v>1026</v>
      </c>
      <c r="I73" s="107" t="str">
        <f>VLOOKUP(H73,Presupuesto!$B$11:$C$565,2,0)</f>
        <v>EQUIPO DE COMPUTACION</v>
      </c>
      <c r="J73" s="95" t="s">
        <v>1378</v>
      </c>
      <c r="K73" s="95" t="s">
        <v>406</v>
      </c>
      <c r="L73" s="95"/>
    </row>
    <row r="74" spans="3:12" x14ac:dyDescent="0.25">
      <c r="C74" s="106" t="s">
        <v>2262</v>
      </c>
      <c r="D74" s="148">
        <v>1</v>
      </c>
      <c r="E74" s="97">
        <v>800</v>
      </c>
      <c r="F74" s="94">
        <f t="shared" si="4"/>
        <v>800</v>
      </c>
      <c r="G74" s="162" t="s">
        <v>1467</v>
      </c>
      <c r="H74" s="107" t="s">
        <v>967</v>
      </c>
      <c r="I74" s="107" t="str">
        <f>VLOOKUP(H74,Presupuesto!$B$11:$C$565,2,0)</f>
        <v>OTROS RESPUESTOS Y ACCESORIOS MENORES</v>
      </c>
      <c r="J74" s="95" t="s">
        <v>1378</v>
      </c>
      <c r="K74" s="95" t="s">
        <v>406</v>
      </c>
      <c r="L74" s="95"/>
    </row>
    <row r="75" spans="3:12" x14ac:dyDescent="0.25">
      <c r="C75" s="106" t="s">
        <v>2264</v>
      </c>
      <c r="D75" s="148">
        <v>0</v>
      </c>
      <c r="E75" s="97">
        <v>1000</v>
      </c>
      <c r="F75" s="94">
        <f t="shared" si="4"/>
        <v>0</v>
      </c>
      <c r="G75" s="162" t="s">
        <v>1467</v>
      </c>
      <c r="H75" s="107" t="s">
        <v>967</v>
      </c>
      <c r="I75" s="107" t="str">
        <f>VLOOKUP(H75,Presupuesto!$B$11:$C$565,2,0)</f>
        <v>OTROS RESPUESTOS Y ACCESORIOS MENORES</v>
      </c>
      <c r="J75" s="95" t="s">
        <v>1378</v>
      </c>
      <c r="K75" s="95" t="s">
        <v>406</v>
      </c>
      <c r="L75" s="95"/>
    </row>
    <row r="76" spans="3:12" ht="15.75" thickBot="1" x14ac:dyDescent="0.3">
      <c r="C76" s="99" t="s">
        <v>2263</v>
      </c>
      <c r="D76" s="156">
        <v>0</v>
      </c>
      <c r="E76" s="101">
        <v>18000</v>
      </c>
      <c r="F76" s="94">
        <f t="shared" si="4"/>
        <v>0</v>
      </c>
      <c r="G76" s="159" t="s">
        <v>1467</v>
      </c>
      <c r="H76" s="103" t="s">
        <v>967</v>
      </c>
      <c r="I76" s="103" t="str">
        <f>VLOOKUP(H76,Presupuesto!$B$11:$C$565,2,0)</f>
        <v>OTROS RESPUESTOS Y ACCESORIOS MENORES</v>
      </c>
      <c r="J76" s="103" t="s">
        <v>1378</v>
      </c>
      <c r="K76" s="121" t="s">
        <v>404</v>
      </c>
      <c r="L76" s="121"/>
    </row>
    <row r="77" spans="3:12" ht="15.75" thickBot="1" x14ac:dyDescent="0.3"/>
    <row r="78" spans="3:12" ht="15.75" thickBot="1" x14ac:dyDescent="0.3">
      <c r="C78" s="29" t="s">
        <v>43</v>
      </c>
      <c r="D78" s="105">
        <f>SUM(F85:F98)</f>
        <v>33000</v>
      </c>
      <c r="E78" s="585"/>
      <c r="F78" s="70"/>
      <c r="G78" s="75"/>
      <c r="H78" s="70"/>
      <c r="I78" s="70"/>
    </row>
    <row r="79" spans="3:12" x14ac:dyDescent="0.25">
      <c r="C79" s="70"/>
      <c r="D79" s="31"/>
      <c r="E79" s="90"/>
      <c r="F79" s="90"/>
      <c r="G79" s="90"/>
      <c r="H79" s="72"/>
      <c r="I79" s="72"/>
      <c r="J79" s="72"/>
      <c r="K79" s="109"/>
    </row>
    <row r="80" spans="3:12" x14ac:dyDescent="0.25">
      <c r="C80" s="70"/>
      <c r="D80" s="31"/>
      <c r="E80" s="90"/>
      <c r="F80" s="90"/>
      <c r="G80" s="90"/>
      <c r="H80" s="72"/>
      <c r="I80" s="72"/>
      <c r="J80" s="72"/>
      <c r="K80" s="109"/>
    </row>
    <row r="81" spans="3:12" ht="15.75" x14ac:dyDescent="0.25">
      <c r="C81" s="201" t="s">
        <v>401</v>
      </c>
      <c r="D81" s="202" t="s">
        <v>2287</v>
      </c>
      <c r="E81" s="90"/>
      <c r="F81" s="90"/>
      <c r="G81" s="90"/>
      <c r="H81" s="72"/>
      <c r="I81" s="72"/>
      <c r="J81" s="72"/>
      <c r="K81" s="109"/>
    </row>
    <row r="82" spans="3:12" ht="18.75" x14ac:dyDescent="0.25">
      <c r="C82" s="210" t="str">
        <f>IFERROR(VLOOKUP(D81,'Desarrollo e Innov. Curricular'!$E:$F,2,FALSE),IFERROR(VLOOKUP(D81,'Investigación Científica'!$E:$F,2,FALSE),IFERROR(VLOOKUP(D81,'Vinculación Univ. Sociedad'!$E:$F,2,FALSE),IFERROR(VLOOKUP(D81,'Docencia y Profesorado Universi'!$E:$F,2,FALSE),IFERROR(VLOOKUP(D81,'Estudiantes y Graduados'!$E:$F,2,FALSE),IFERROR(VLOOKUP(D81,'Gestion Administrativa'!$E:$F,2,FALSE),IFERROR(VLOOKUP(D81,'Gestión Académica'!$E:$F,2,FALSE),IFERROR(VLOOKUP(D81,'Aseguramiento de la Calidad'!$E:$F,2,FALSE),IFERROR(VLOOKUP(D81,'Gestión del Conocimiento'!$E:$F,2,FALSE),IFERROR(VLOOKUP(D81,'Gobernabilidad y Procesos...'!$E:$F,2,FALSE),IFERROR(VLOOKUP(D81,'Gestión del Talento Humano'!$E:$F,2,FALSE),IFERROR(VLOOKUP(D81,'Internacionalización de la E.S.'!$E:$F,2,FALSE),IFERROR(VLOOKUP(D81,[1]Posgrado!$E:$F,2,FALSE),IFERROR(VLOOKUP(D81,'Cultura de Innovación Insti...'!$E:$F,2,FALSE),VLOOKUP(D81,'Lo Esencial de la Reforma Univ.'!$E:$F,2,0)))))))))))))))</f>
        <v>Proveer a la Unidad de Vinculación de los recursos necesarios (espacio físico, computadora, impresora, etc.) de acuerdo a un diagnóstico de necesidades.</v>
      </c>
      <c r="D82" s="31"/>
      <c r="E82" s="90"/>
      <c r="F82" s="90"/>
      <c r="G82" s="90"/>
      <c r="H82" s="72"/>
      <c r="I82" s="72"/>
      <c r="J82" s="72"/>
      <c r="K82" s="109"/>
    </row>
    <row r="83" spans="3:12" x14ac:dyDescent="0.25">
      <c r="F83" s="90"/>
      <c r="G83" s="72"/>
      <c r="H83" s="72"/>
      <c r="I83" s="72"/>
    </row>
    <row r="84" spans="3:12" ht="30.75" thickBot="1" x14ac:dyDescent="0.3">
      <c r="C84" s="146" t="s">
        <v>44</v>
      </c>
      <c r="D84" s="146" t="s">
        <v>55</v>
      </c>
      <c r="E84" s="146" t="s">
        <v>57</v>
      </c>
      <c r="F84" s="147" t="s">
        <v>27</v>
      </c>
      <c r="G84" s="147" t="s">
        <v>139</v>
      </c>
      <c r="H84" s="146" t="s">
        <v>46</v>
      </c>
      <c r="I84" s="146" t="s">
        <v>140</v>
      </c>
      <c r="J84" s="146" t="s">
        <v>420</v>
      </c>
      <c r="K84" s="146" t="s">
        <v>421</v>
      </c>
      <c r="L84" s="146" t="s">
        <v>475</v>
      </c>
    </row>
    <row r="85" spans="3:12" ht="15.75" thickBot="1" x14ac:dyDescent="0.3">
      <c r="C85" s="297" t="s">
        <v>1351</v>
      </c>
      <c r="D85" s="155">
        <v>1</v>
      </c>
      <c r="E85" s="93">
        <v>18000</v>
      </c>
      <c r="F85" s="94">
        <f>D85*E85</f>
        <v>18000</v>
      </c>
      <c r="G85" s="162" t="s">
        <v>1467</v>
      </c>
      <c r="H85" s="95" t="s">
        <v>1026</v>
      </c>
      <c r="I85" s="95" t="str">
        <f>VLOOKUP(H85,Presupuesto!$B$11:$C$565,2,0)</f>
        <v>EQUIPO DE COMPUTACION</v>
      </c>
      <c r="J85" s="220" t="s">
        <v>482</v>
      </c>
      <c r="K85" s="95" t="s">
        <v>422</v>
      </c>
      <c r="L85" s="95"/>
    </row>
    <row r="86" spans="3:12" x14ac:dyDescent="0.25">
      <c r="C86" s="297" t="s">
        <v>1349</v>
      </c>
      <c r="D86" s="148">
        <v>0</v>
      </c>
      <c r="E86" s="93">
        <f>HLOOKUP($C86,$CB$2:$CE$3,2,0)</f>
        <v>35000</v>
      </c>
      <c r="F86" s="94">
        <f>D86*E86</f>
        <v>0</v>
      </c>
      <c r="G86" s="162" t="s">
        <v>1467</v>
      </c>
      <c r="H86" s="98" t="s">
        <v>1026</v>
      </c>
      <c r="I86" s="98" t="str">
        <f>VLOOKUP(H86,Presupuesto!$B$11:$C$565,2,0)</f>
        <v>EQUIPO DE COMPUTACION</v>
      </c>
      <c r="J86" s="95" t="s">
        <v>482</v>
      </c>
      <c r="K86" s="95" t="s">
        <v>422</v>
      </c>
      <c r="L86" s="95"/>
    </row>
    <row r="87" spans="3:12" x14ac:dyDescent="0.25">
      <c r="C87" s="96" t="s">
        <v>73</v>
      </c>
      <c r="D87" s="148">
        <v>1</v>
      </c>
      <c r="E87" s="97">
        <v>4000</v>
      </c>
      <c r="F87" s="94">
        <f t="shared" ref="F87:F98" si="5">D87*E87</f>
        <v>4000</v>
      </c>
      <c r="G87" s="162" t="s">
        <v>1467</v>
      </c>
      <c r="H87" s="98" t="s">
        <v>998</v>
      </c>
      <c r="I87" s="98" t="str">
        <f>VLOOKUP(H87,Presupuesto!$B$11:$C$565,2,0)</f>
        <v>EQUIPOS VARIOS DE OFICINA</v>
      </c>
      <c r="J87" s="95" t="s">
        <v>482</v>
      </c>
      <c r="K87" s="95" t="s">
        <v>422</v>
      </c>
      <c r="L87" s="95"/>
    </row>
    <row r="88" spans="3:12" x14ac:dyDescent="0.25">
      <c r="C88" s="96" t="s">
        <v>74</v>
      </c>
      <c r="D88" s="148">
        <v>1</v>
      </c>
      <c r="E88" s="97">
        <v>8000</v>
      </c>
      <c r="F88" s="94">
        <f t="shared" si="5"/>
        <v>8000</v>
      </c>
      <c r="G88" s="162" t="s">
        <v>1467</v>
      </c>
      <c r="H88" s="98" t="s">
        <v>1026</v>
      </c>
      <c r="I88" s="98" t="str">
        <f>VLOOKUP(H88,Presupuesto!$B$11:$C$565,2,0)</f>
        <v>EQUIPO DE COMPUTACION</v>
      </c>
      <c r="J88" s="95" t="s">
        <v>482</v>
      </c>
      <c r="K88" s="95" t="s">
        <v>406</v>
      </c>
      <c r="L88" s="95"/>
    </row>
    <row r="89" spans="3:12" x14ac:dyDescent="0.25">
      <c r="C89" s="96" t="s">
        <v>75</v>
      </c>
      <c r="D89" s="148">
        <v>0</v>
      </c>
      <c r="E89" s="97">
        <v>5000</v>
      </c>
      <c r="F89" s="94">
        <f t="shared" si="5"/>
        <v>0</v>
      </c>
      <c r="G89" s="162" t="s">
        <v>1467</v>
      </c>
      <c r="H89" s="98" t="s">
        <v>1026</v>
      </c>
      <c r="I89" s="98" t="str">
        <f>VLOOKUP(H89,Presupuesto!$B$11:$C$565,2,0)</f>
        <v>EQUIPO DE COMPUTACION</v>
      </c>
      <c r="J89" s="95" t="s">
        <v>482</v>
      </c>
      <c r="K89" s="95" t="s">
        <v>406</v>
      </c>
      <c r="L89" s="95"/>
    </row>
    <row r="90" spans="3:12" x14ac:dyDescent="0.25">
      <c r="C90" s="96" t="s">
        <v>35</v>
      </c>
      <c r="D90" s="148"/>
      <c r="E90" s="97">
        <v>13000</v>
      </c>
      <c r="F90" s="94">
        <f t="shared" si="5"/>
        <v>0</v>
      </c>
      <c r="G90" s="162" t="s">
        <v>1467</v>
      </c>
      <c r="H90" s="98" t="s">
        <v>1012</v>
      </c>
      <c r="I90" s="98" t="str">
        <f>VLOOKUP(H90,Presupuesto!$B$11:$C$565,2,0)</f>
        <v>EQUIPO DE TRANSPORTE TRACCION Y ELEVACION</v>
      </c>
      <c r="J90" s="95" t="s">
        <v>482</v>
      </c>
      <c r="K90" s="95" t="s">
        <v>406</v>
      </c>
      <c r="L90" s="95"/>
    </row>
    <row r="91" spans="3:12" x14ac:dyDescent="0.25">
      <c r="C91" s="96" t="s">
        <v>76</v>
      </c>
      <c r="D91" s="148"/>
      <c r="E91" s="97">
        <v>15000</v>
      </c>
      <c r="F91" s="94">
        <f t="shared" si="5"/>
        <v>0</v>
      </c>
      <c r="G91" s="162" t="s">
        <v>1467</v>
      </c>
      <c r="H91" s="98" t="s">
        <v>1012</v>
      </c>
      <c r="I91" s="98" t="str">
        <f>VLOOKUP(H91,Presupuesto!$B$11:$C$565,2,0)</f>
        <v>EQUIPO DE TRANSPORTE TRACCION Y ELEVACION</v>
      </c>
      <c r="J91" s="95" t="s">
        <v>482</v>
      </c>
      <c r="K91" s="95" t="s">
        <v>406</v>
      </c>
      <c r="L91" s="95"/>
    </row>
    <row r="92" spans="3:12" x14ac:dyDescent="0.25">
      <c r="C92" s="96" t="s">
        <v>77</v>
      </c>
      <c r="D92" s="148"/>
      <c r="E92" s="97">
        <v>10000</v>
      </c>
      <c r="F92" s="94">
        <f t="shared" si="5"/>
        <v>0</v>
      </c>
      <c r="G92" s="162" t="s">
        <v>1467</v>
      </c>
      <c r="H92" s="98" t="s">
        <v>1012</v>
      </c>
      <c r="I92" s="98" t="str">
        <f>VLOOKUP(H92,Presupuesto!$B$11:$C$565,2,0)</f>
        <v>EQUIPO DE TRANSPORTE TRACCION Y ELEVACION</v>
      </c>
      <c r="J92" s="95" t="s">
        <v>482</v>
      </c>
      <c r="K92" s="95" t="s">
        <v>406</v>
      </c>
      <c r="L92" s="95"/>
    </row>
    <row r="93" spans="3:12" x14ac:dyDescent="0.25">
      <c r="C93" s="96" t="s">
        <v>78</v>
      </c>
      <c r="D93" s="148"/>
      <c r="E93" s="97">
        <v>10000</v>
      </c>
      <c r="F93" s="94">
        <f t="shared" si="5"/>
        <v>0</v>
      </c>
      <c r="G93" s="162" t="s">
        <v>1467</v>
      </c>
      <c r="H93" s="98" t="s">
        <v>1058</v>
      </c>
      <c r="I93" s="98" t="str">
        <f>VLOOKUP(H93,Presupuesto!$B$11:$C$565,2,0)</f>
        <v>APLICACIONES INFORMATICAS</v>
      </c>
      <c r="J93" s="95" t="s">
        <v>482</v>
      </c>
      <c r="K93" s="95" t="s">
        <v>406</v>
      </c>
      <c r="L93" s="95"/>
    </row>
    <row r="94" spans="3:12" x14ac:dyDescent="0.25">
      <c r="C94" s="106" t="s">
        <v>79</v>
      </c>
      <c r="D94" s="148"/>
      <c r="E94" s="97">
        <v>2000</v>
      </c>
      <c r="F94" s="94">
        <f t="shared" si="5"/>
        <v>0</v>
      </c>
      <c r="G94" s="162" t="s">
        <v>1467</v>
      </c>
      <c r="H94" s="107" t="s">
        <v>1026</v>
      </c>
      <c r="I94" s="107" t="str">
        <f>VLOOKUP(H94,Presupuesto!$B$11:$C$565,2,0)</f>
        <v>EQUIPO DE COMPUTACION</v>
      </c>
      <c r="J94" s="95" t="s">
        <v>482</v>
      </c>
      <c r="K94" s="95" t="s">
        <v>406</v>
      </c>
      <c r="L94" s="95"/>
    </row>
    <row r="95" spans="3:12" x14ac:dyDescent="0.25">
      <c r="C95" s="106" t="s">
        <v>80</v>
      </c>
      <c r="D95" s="148">
        <v>1</v>
      </c>
      <c r="E95" s="97">
        <v>1500</v>
      </c>
      <c r="F95" s="94">
        <f t="shared" si="5"/>
        <v>1500</v>
      </c>
      <c r="G95" s="162" t="s">
        <v>1467</v>
      </c>
      <c r="H95" s="107" t="s">
        <v>958</v>
      </c>
      <c r="I95" s="107" t="str">
        <f>VLOOKUP(H95,Presupuesto!$B$11:$C$565,2,0)</f>
        <v>UTILES Y MATERIALES ELECTRICOS</v>
      </c>
      <c r="J95" s="95" t="s">
        <v>482</v>
      </c>
      <c r="K95" s="95" t="s">
        <v>406</v>
      </c>
      <c r="L95" s="95"/>
    </row>
    <row r="96" spans="3:12" x14ac:dyDescent="0.25">
      <c r="C96" s="106" t="s">
        <v>81</v>
      </c>
      <c r="D96" s="148">
        <v>1</v>
      </c>
      <c r="E96" s="97">
        <v>1500</v>
      </c>
      <c r="F96" s="94">
        <f t="shared" si="5"/>
        <v>1500</v>
      </c>
      <c r="G96" s="162" t="s">
        <v>1467</v>
      </c>
      <c r="H96" s="107" t="s">
        <v>1026</v>
      </c>
      <c r="I96" s="107" t="str">
        <f>VLOOKUP(H96,Presupuesto!$B$11:$C$565,2,0)</f>
        <v>EQUIPO DE COMPUTACION</v>
      </c>
      <c r="J96" s="95" t="s">
        <v>482</v>
      </c>
      <c r="K96" s="95" t="s">
        <v>406</v>
      </c>
      <c r="L96" s="95"/>
    </row>
    <row r="97" spans="3:12" x14ac:dyDescent="0.25">
      <c r="C97" s="106" t="s">
        <v>82</v>
      </c>
      <c r="D97" s="148">
        <v>0</v>
      </c>
      <c r="E97" s="97">
        <v>500</v>
      </c>
      <c r="F97" s="94">
        <f t="shared" si="5"/>
        <v>0</v>
      </c>
      <c r="G97" s="162"/>
      <c r="H97" s="107" t="s">
        <v>967</v>
      </c>
      <c r="I97" s="107" t="str">
        <f>VLOOKUP(H97,Presupuesto!$B$11:$C$565,2,0)</f>
        <v>OTROS RESPUESTOS Y ACCESORIOS MENORES</v>
      </c>
      <c r="J97" s="95" t="s">
        <v>482</v>
      </c>
      <c r="K97" s="95" t="s">
        <v>406</v>
      </c>
      <c r="L97" s="95"/>
    </row>
    <row r="98" spans="3:12" ht="15.75" thickBot="1" x14ac:dyDescent="0.3">
      <c r="C98" s="99" t="s">
        <v>83</v>
      </c>
      <c r="D98" s="156"/>
      <c r="E98" s="101">
        <v>20</v>
      </c>
      <c r="F98" s="102">
        <f t="shared" si="5"/>
        <v>0</v>
      </c>
      <c r="G98" s="159"/>
      <c r="H98" s="103" t="s">
        <v>967</v>
      </c>
      <c r="I98" s="103" t="str">
        <f>VLOOKUP(H98,Presupuesto!$B$11:$C$565,2,0)</f>
        <v>OTROS RESPUESTOS Y ACCESORIOS MENORES</v>
      </c>
      <c r="J98" s="95" t="s">
        <v>482</v>
      </c>
      <c r="K98" s="95" t="s">
        <v>406</v>
      </c>
      <c r="L98" s="121"/>
    </row>
    <row r="99" spans="3:12" x14ac:dyDescent="0.25">
      <c r="F99" s="90"/>
      <c r="G99" s="72"/>
      <c r="H99" s="72"/>
      <c r="I99" s="72"/>
    </row>
    <row r="100" spans="3:12" ht="15.75" thickBot="1" x14ac:dyDescent="0.3"/>
    <row r="101" spans="3:12" ht="15.75" thickBot="1" x14ac:dyDescent="0.3">
      <c r="C101" s="29" t="s">
        <v>43</v>
      </c>
      <c r="D101" s="105">
        <f>SUM(F108:F121)</f>
        <v>33000</v>
      </c>
      <c r="E101" s="595"/>
      <c r="F101" s="70"/>
      <c r="G101" s="75"/>
      <c r="H101" s="70"/>
      <c r="I101" s="70"/>
    </row>
    <row r="102" spans="3:12" x14ac:dyDescent="0.25">
      <c r="C102" s="70"/>
      <c r="D102" s="31"/>
      <c r="E102" s="90"/>
      <c r="F102" s="90"/>
      <c r="G102" s="90"/>
      <c r="H102" s="72"/>
      <c r="I102" s="72"/>
      <c r="J102" s="72"/>
      <c r="K102" s="109"/>
    </row>
    <row r="103" spans="3:12" x14ac:dyDescent="0.25">
      <c r="C103" s="70"/>
      <c r="D103" s="31"/>
      <c r="E103" s="90"/>
      <c r="F103" s="90"/>
      <c r="G103" s="90"/>
      <c r="H103" s="72"/>
      <c r="I103" s="72"/>
      <c r="J103" s="72"/>
      <c r="K103" s="109"/>
    </row>
    <row r="104" spans="3:12" ht="15.75" x14ac:dyDescent="0.25">
      <c r="C104" s="201" t="s">
        <v>401</v>
      </c>
      <c r="D104" s="202" t="s">
        <v>2420</v>
      </c>
      <c r="E104" s="90"/>
      <c r="F104" s="90"/>
      <c r="G104" s="90"/>
      <c r="H104" s="72"/>
      <c r="I104" s="72"/>
      <c r="J104" s="72"/>
      <c r="K104" s="109"/>
    </row>
    <row r="105" spans="3:12" ht="18.75" x14ac:dyDescent="0.25">
      <c r="C105" s="210" t="str">
        <f>IFERROR(VLOOKUP(D104,'Desarrollo e Innov. Curricular'!$E:$F,2,FALSE),IFERROR(VLOOKUP(D104,'Investigación Científica'!$E:$F,2,FALSE),IFERROR(VLOOKUP(D104,'Vinculación Univ. Sociedad'!$E:$F,2,FALSE),IFERROR(VLOOKUP(D104,'Docencia y Profesorado Universi'!$E:$F,2,FALSE),IFERROR(VLOOKUP(D104,'Estudiantes y Graduados'!$E:$F,2,FALSE),IFERROR(VLOOKUP(D104,'Gestion Administrativa'!$E:$F,2,FALSE),IFERROR(VLOOKUP(D104,'Gestión Académica'!$E:$F,2,FALSE),IFERROR(VLOOKUP(D104,'Aseguramiento de la Calidad'!$E:$F,2,FALSE),IFERROR(VLOOKUP(D104,'Gestión del Conocimiento'!$E:$F,2,FALSE),IFERROR(VLOOKUP(D104,'Gobernabilidad y Procesos...'!$E:$F,2,FALSE),IFERROR(VLOOKUP(D104,'Gestión del Talento Humano'!$E:$F,2,FALSE),IFERROR(VLOOKUP(D104,'Internacionalización de la E.S.'!$E:$F,2,FALSE),IFERROR(VLOOKUP(D104,[1]Posgrado!$E:$F,2,FALSE),IFERROR(VLOOKUP(D104,'Cultura de Innovación Insti...'!$E:$F,2,FALSE),VLOOKUP(D104,'Lo Esencial de la Reforma Univ.'!$E:$F,2,0)))))))))))))))</f>
        <v>Proveer a la Unidad de Estudiantes los recursos necesarios (espacio físico, computadora, impresora, etc.) de acuerdo a un diagnóstico de necesidades.</v>
      </c>
      <c r="D105" s="31"/>
      <c r="E105" s="90"/>
      <c r="F105" s="90"/>
      <c r="G105" s="90"/>
      <c r="H105" s="72"/>
      <c r="I105" s="72"/>
      <c r="J105" s="72"/>
      <c r="K105" s="109"/>
    </row>
    <row r="106" spans="3:12" x14ac:dyDescent="0.25">
      <c r="F106" s="90"/>
      <c r="G106" s="72"/>
      <c r="H106" s="72"/>
      <c r="I106" s="72"/>
    </row>
    <row r="107" spans="3:12" ht="30.75" thickBot="1" x14ac:dyDescent="0.3">
      <c r="C107" s="146" t="s">
        <v>44</v>
      </c>
      <c r="D107" s="146" t="s">
        <v>55</v>
      </c>
      <c r="E107" s="146" t="s">
        <v>57</v>
      </c>
      <c r="F107" s="147" t="s">
        <v>27</v>
      </c>
      <c r="G107" s="147" t="s">
        <v>139</v>
      </c>
      <c r="H107" s="146" t="s">
        <v>46</v>
      </c>
      <c r="I107" s="146" t="s">
        <v>140</v>
      </c>
      <c r="J107" s="146" t="s">
        <v>420</v>
      </c>
      <c r="K107" s="146" t="s">
        <v>421</v>
      </c>
      <c r="L107" s="146" t="s">
        <v>475</v>
      </c>
    </row>
    <row r="108" spans="3:12" ht="15.75" thickBot="1" x14ac:dyDescent="0.3">
      <c r="C108" s="297" t="s">
        <v>1351</v>
      </c>
      <c r="D108" s="155">
        <v>1</v>
      </c>
      <c r="E108" s="93">
        <v>18000</v>
      </c>
      <c r="F108" s="94">
        <f>D108*E108</f>
        <v>18000</v>
      </c>
      <c r="G108" s="162" t="s">
        <v>1467</v>
      </c>
      <c r="H108" s="95" t="s">
        <v>1026</v>
      </c>
      <c r="I108" s="95" t="str">
        <f>VLOOKUP(H108,Presupuesto!$B$11:$C$565,2,0)</f>
        <v>EQUIPO DE COMPUTACION</v>
      </c>
      <c r="J108" s="220" t="s">
        <v>1379</v>
      </c>
      <c r="K108" s="95" t="s">
        <v>422</v>
      </c>
      <c r="L108" s="95"/>
    </row>
    <row r="109" spans="3:12" x14ac:dyDescent="0.25">
      <c r="C109" s="297" t="s">
        <v>1349</v>
      </c>
      <c r="D109" s="148">
        <v>0</v>
      </c>
      <c r="E109" s="93">
        <f>HLOOKUP($C109,$CB$2:$CE$3,2,0)</f>
        <v>35000</v>
      </c>
      <c r="F109" s="94">
        <f>D109*E109</f>
        <v>0</v>
      </c>
      <c r="G109" s="162" t="s">
        <v>1467</v>
      </c>
      <c r="H109" s="98" t="s">
        <v>1026</v>
      </c>
      <c r="I109" s="98" t="str">
        <f>VLOOKUP(H109,Presupuesto!$B$11:$C$565,2,0)</f>
        <v>EQUIPO DE COMPUTACION</v>
      </c>
      <c r="J109" s="95" t="s">
        <v>1379</v>
      </c>
      <c r="K109" s="95" t="s">
        <v>422</v>
      </c>
      <c r="L109" s="95"/>
    </row>
    <row r="110" spans="3:12" x14ac:dyDescent="0.25">
      <c r="C110" s="96" t="s">
        <v>73</v>
      </c>
      <c r="D110" s="148">
        <v>1</v>
      </c>
      <c r="E110" s="97">
        <v>4000</v>
      </c>
      <c r="F110" s="94">
        <f t="shared" ref="F110:F121" si="6">D110*E110</f>
        <v>4000</v>
      </c>
      <c r="G110" s="162" t="s">
        <v>1467</v>
      </c>
      <c r="H110" s="98" t="s">
        <v>998</v>
      </c>
      <c r="I110" s="98" t="str">
        <f>VLOOKUP(H110,Presupuesto!$B$11:$C$565,2,0)</f>
        <v>EQUIPOS VARIOS DE OFICINA</v>
      </c>
      <c r="J110" s="95" t="s">
        <v>1379</v>
      </c>
      <c r="K110" s="95" t="s">
        <v>422</v>
      </c>
      <c r="L110" s="95"/>
    </row>
    <row r="111" spans="3:12" x14ac:dyDescent="0.25">
      <c r="C111" s="96" t="s">
        <v>74</v>
      </c>
      <c r="D111" s="148">
        <v>1</v>
      </c>
      <c r="E111" s="97">
        <v>8000</v>
      </c>
      <c r="F111" s="94">
        <f t="shared" si="6"/>
        <v>8000</v>
      </c>
      <c r="G111" s="162" t="s">
        <v>1467</v>
      </c>
      <c r="H111" s="98" t="s">
        <v>1026</v>
      </c>
      <c r="I111" s="98" t="str">
        <f>VLOOKUP(H111,Presupuesto!$B$11:$C$565,2,0)</f>
        <v>EQUIPO DE COMPUTACION</v>
      </c>
      <c r="J111" s="95" t="s">
        <v>1379</v>
      </c>
      <c r="K111" s="95" t="s">
        <v>422</v>
      </c>
      <c r="L111" s="95"/>
    </row>
    <row r="112" spans="3:12" x14ac:dyDescent="0.25">
      <c r="C112" s="96" t="s">
        <v>75</v>
      </c>
      <c r="D112" s="148">
        <v>0</v>
      </c>
      <c r="E112" s="97">
        <v>5000</v>
      </c>
      <c r="F112" s="94">
        <f t="shared" si="6"/>
        <v>0</v>
      </c>
      <c r="G112" s="162" t="s">
        <v>1467</v>
      </c>
      <c r="H112" s="98" t="s">
        <v>1026</v>
      </c>
      <c r="I112" s="98" t="str">
        <f>VLOOKUP(H112,Presupuesto!$B$11:$C$565,2,0)</f>
        <v>EQUIPO DE COMPUTACION</v>
      </c>
      <c r="J112" s="95" t="s">
        <v>1379</v>
      </c>
      <c r="K112" s="95" t="s">
        <v>422</v>
      </c>
      <c r="L112" s="95"/>
    </row>
    <row r="113" spans="3:12" x14ac:dyDescent="0.25">
      <c r="C113" s="96" t="s">
        <v>35</v>
      </c>
      <c r="D113" s="148"/>
      <c r="E113" s="97">
        <v>13000</v>
      </c>
      <c r="F113" s="94">
        <f t="shared" si="6"/>
        <v>0</v>
      </c>
      <c r="G113" s="162" t="s">
        <v>1467</v>
      </c>
      <c r="H113" s="98" t="s">
        <v>1012</v>
      </c>
      <c r="I113" s="98" t="str">
        <f>VLOOKUP(H113,Presupuesto!$B$11:$C$565,2,0)</f>
        <v>EQUIPO DE TRANSPORTE TRACCION Y ELEVACION</v>
      </c>
      <c r="J113" s="95" t="s">
        <v>1379</v>
      </c>
      <c r="K113" s="95" t="s">
        <v>422</v>
      </c>
      <c r="L113" s="95"/>
    </row>
    <row r="114" spans="3:12" x14ac:dyDescent="0.25">
      <c r="C114" s="96" t="s">
        <v>76</v>
      </c>
      <c r="D114" s="148"/>
      <c r="E114" s="97">
        <v>15000</v>
      </c>
      <c r="F114" s="94">
        <f t="shared" si="6"/>
        <v>0</v>
      </c>
      <c r="G114" s="162" t="s">
        <v>1467</v>
      </c>
      <c r="H114" s="98" t="s">
        <v>1012</v>
      </c>
      <c r="I114" s="98" t="str">
        <f>VLOOKUP(H114,Presupuesto!$B$11:$C$565,2,0)</f>
        <v>EQUIPO DE TRANSPORTE TRACCION Y ELEVACION</v>
      </c>
      <c r="J114" s="95" t="s">
        <v>1379</v>
      </c>
      <c r="K114" s="95" t="s">
        <v>422</v>
      </c>
      <c r="L114" s="95"/>
    </row>
    <row r="115" spans="3:12" x14ac:dyDescent="0.25">
      <c r="C115" s="96" t="s">
        <v>77</v>
      </c>
      <c r="D115" s="148"/>
      <c r="E115" s="97">
        <v>10000</v>
      </c>
      <c r="F115" s="94">
        <f t="shared" si="6"/>
        <v>0</v>
      </c>
      <c r="G115" s="162" t="s">
        <v>1467</v>
      </c>
      <c r="H115" s="98" t="s">
        <v>1012</v>
      </c>
      <c r="I115" s="98" t="str">
        <f>VLOOKUP(H115,Presupuesto!$B$11:$C$565,2,0)</f>
        <v>EQUIPO DE TRANSPORTE TRACCION Y ELEVACION</v>
      </c>
      <c r="J115" s="95" t="s">
        <v>1379</v>
      </c>
      <c r="K115" s="95" t="s">
        <v>422</v>
      </c>
      <c r="L115" s="95"/>
    </row>
    <row r="116" spans="3:12" x14ac:dyDescent="0.25">
      <c r="C116" s="96" t="s">
        <v>78</v>
      </c>
      <c r="D116" s="148"/>
      <c r="E116" s="97">
        <v>10000</v>
      </c>
      <c r="F116" s="94">
        <f t="shared" si="6"/>
        <v>0</v>
      </c>
      <c r="G116" s="162" t="s">
        <v>1467</v>
      </c>
      <c r="H116" s="98" t="s">
        <v>1058</v>
      </c>
      <c r="I116" s="98" t="str">
        <f>VLOOKUP(H116,Presupuesto!$B$11:$C$565,2,0)</f>
        <v>APLICACIONES INFORMATICAS</v>
      </c>
      <c r="J116" s="95" t="s">
        <v>1379</v>
      </c>
      <c r="K116" s="95" t="s">
        <v>422</v>
      </c>
      <c r="L116" s="95"/>
    </row>
    <row r="117" spans="3:12" x14ac:dyDescent="0.25">
      <c r="C117" s="106" t="s">
        <v>79</v>
      </c>
      <c r="D117" s="148"/>
      <c r="E117" s="97">
        <v>2000</v>
      </c>
      <c r="F117" s="94">
        <f t="shared" si="6"/>
        <v>0</v>
      </c>
      <c r="G117" s="162" t="s">
        <v>1467</v>
      </c>
      <c r="H117" s="107" t="s">
        <v>1026</v>
      </c>
      <c r="I117" s="107" t="str">
        <f>VLOOKUP(H117,Presupuesto!$B$11:$C$565,2,0)</f>
        <v>EQUIPO DE COMPUTACION</v>
      </c>
      <c r="J117" s="95" t="s">
        <v>1379</v>
      </c>
      <c r="K117" s="95" t="s">
        <v>422</v>
      </c>
      <c r="L117" s="95"/>
    </row>
    <row r="118" spans="3:12" x14ac:dyDescent="0.25">
      <c r="C118" s="106" t="s">
        <v>80</v>
      </c>
      <c r="D118" s="148">
        <v>1</v>
      </c>
      <c r="E118" s="97">
        <v>1500</v>
      </c>
      <c r="F118" s="94">
        <f t="shared" si="6"/>
        <v>1500</v>
      </c>
      <c r="G118" s="162" t="s">
        <v>1467</v>
      </c>
      <c r="H118" s="107" t="s">
        <v>958</v>
      </c>
      <c r="I118" s="107" t="str">
        <f>VLOOKUP(H118,Presupuesto!$B$11:$C$565,2,0)</f>
        <v>UTILES Y MATERIALES ELECTRICOS</v>
      </c>
      <c r="J118" s="95" t="s">
        <v>1379</v>
      </c>
      <c r="K118" s="95" t="s">
        <v>422</v>
      </c>
      <c r="L118" s="95"/>
    </row>
    <row r="119" spans="3:12" x14ac:dyDescent="0.25">
      <c r="C119" s="106" t="s">
        <v>81</v>
      </c>
      <c r="D119" s="148">
        <v>1</v>
      </c>
      <c r="E119" s="97">
        <v>1500</v>
      </c>
      <c r="F119" s="94">
        <f t="shared" si="6"/>
        <v>1500</v>
      </c>
      <c r="G119" s="162" t="s">
        <v>1467</v>
      </c>
      <c r="H119" s="107" t="s">
        <v>1026</v>
      </c>
      <c r="I119" s="107" t="str">
        <f>VLOOKUP(H119,Presupuesto!$B$11:$C$565,2,0)</f>
        <v>EQUIPO DE COMPUTACION</v>
      </c>
      <c r="J119" s="95" t="s">
        <v>1379</v>
      </c>
      <c r="K119" s="95" t="s">
        <v>422</v>
      </c>
      <c r="L119" s="95"/>
    </row>
    <row r="120" spans="3:12" x14ac:dyDescent="0.25">
      <c r="C120" s="106" t="s">
        <v>82</v>
      </c>
      <c r="D120" s="148">
        <v>0</v>
      </c>
      <c r="E120" s="97">
        <v>500</v>
      </c>
      <c r="F120" s="94">
        <f t="shared" si="6"/>
        <v>0</v>
      </c>
      <c r="G120" s="162"/>
      <c r="H120" s="107" t="s">
        <v>967</v>
      </c>
      <c r="I120" s="107" t="str">
        <f>VLOOKUP(H120,Presupuesto!$B$11:$C$565,2,0)</f>
        <v>OTROS RESPUESTOS Y ACCESORIOS MENORES</v>
      </c>
      <c r="J120" s="95" t="s">
        <v>1379</v>
      </c>
      <c r="K120" s="95" t="s">
        <v>422</v>
      </c>
      <c r="L120" s="95"/>
    </row>
    <row r="121" spans="3:12" ht="15.75" thickBot="1" x14ac:dyDescent="0.3">
      <c r="C121" s="99" t="s">
        <v>83</v>
      </c>
      <c r="D121" s="156"/>
      <c r="E121" s="101">
        <v>20</v>
      </c>
      <c r="F121" s="102">
        <f t="shared" si="6"/>
        <v>0</v>
      </c>
      <c r="G121" s="159"/>
      <c r="H121" s="103" t="s">
        <v>967</v>
      </c>
      <c r="I121" s="103" t="str">
        <f>VLOOKUP(H121,Presupuesto!$B$11:$C$565,2,0)</f>
        <v>OTROS RESPUESTOS Y ACCESORIOS MENORES</v>
      </c>
      <c r="J121" s="95" t="s">
        <v>1379</v>
      </c>
      <c r="K121" s="95" t="s">
        <v>422</v>
      </c>
      <c r="L121" s="121"/>
    </row>
    <row r="122" spans="3:12" ht="15.75" thickBot="1" x14ac:dyDescent="0.3"/>
    <row r="123" spans="3:12" ht="15.75" thickBot="1" x14ac:dyDescent="0.3">
      <c r="C123" s="29" t="s">
        <v>43</v>
      </c>
      <c r="D123" s="105">
        <f>SUM(F130:F143)</f>
        <v>585940</v>
      </c>
      <c r="E123" s="609"/>
      <c r="F123" s="70"/>
      <c r="G123" s="75"/>
      <c r="H123" s="70"/>
      <c r="I123" s="70"/>
    </row>
    <row r="124" spans="3:12" x14ac:dyDescent="0.25">
      <c r="C124" s="70"/>
      <c r="D124" s="31"/>
      <c r="E124" s="90"/>
      <c r="F124" s="90"/>
      <c r="G124" s="90"/>
      <c r="H124" s="72"/>
      <c r="I124" s="72"/>
      <c r="J124" s="72"/>
      <c r="K124" s="109"/>
    </row>
    <row r="125" spans="3:12" x14ac:dyDescent="0.25">
      <c r="C125" s="70"/>
      <c r="D125" s="31"/>
      <c r="E125" s="90"/>
      <c r="F125" s="90"/>
      <c r="G125" s="90"/>
      <c r="H125" s="72"/>
      <c r="I125" s="72"/>
      <c r="J125" s="72"/>
      <c r="K125" s="109"/>
    </row>
    <row r="126" spans="3:12" ht="15.75" x14ac:dyDescent="0.25">
      <c r="C126" s="201" t="s">
        <v>401</v>
      </c>
      <c r="D126" s="202" t="s">
        <v>2567</v>
      </c>
      <c r="E126" s="90"/>
      <c r="F126" s="90"/>
      <c r="G126" s="90"/>
      <c r="H126" s="72"/>
      <c r="I126" s="72"/>
      <c r="J126" s="72"/>
      <c r="K126" s="109"/>
    </row>
    <row r="127" spans="3:12" ht="18.75" x14ac:dyDescent="0.25">
      <c r="C127" s="210" t="str">
        <f>IFERROR(VLOOKUP(D126,'Desarrollo e Innov. Curricular'!$E:$F,2,FALSE),IFERROR(VLOOKUP(D126,'Investigación Científica'!$E:$F,2,FALSE),IFERROR(VLOOKUP(D126,'Vinculación Univ. Sociedad'!$E:$F,2,FALSE),IFERROR(VLOOKUP(D126,'Docencia y Profesorado Universi'!$E:$F,2,FALSE),IFERROR(VLOOKUP(D126,'Estudiantes y Graduados'!$E:$F,2,FALSE),IFERROR(VLOOKUP(D126,'Gestion Administrativa'!$E:$F,2,FALSE),IFERROR(VLOOKUP(D126,'Gestión Académica'!$E:$F,2,FALSE),IFERROR(VLOOKUP(D126,'Aseguramiento de la Calidad'!$E:$F,2,FALSE),IFERROR(VLOOKUP(D126,'Gestión del Conocimiento'!$E:$F,2,FALSE),IFERROR(VLOOKUP(D126,'Gobernabilidad y Procesos...'!$E:$F,2,FALSE),IFERROR(VLOOKUP(D126,'Gestión del Talento Humano'!$E:$F,2,FALSE),IFERROR(VLOOKUP(D126,'Internacionalización de la E.S.'!$E:$F,2,FALSE),IFERROR(VLOOKUP(D126,[1]Posgrado!$E:$F,2,FALSE),IFERROR(VLOOKUP(D126,'Cultura de Innovación Insti...'!$E:$F,2,FALSE),VLOOKUP(D126,'Lo Esencial de la Reforma Univ.'!$E:$F,2,0)))))))))))))))</f>
        <v>Adquirir equipos necesarios para la instalación del segundo laboratorio de computo</v>
      </c>
      <c r="D127" s="31"/>
      <c r="E127" s="90"/>
      <c r="F127" s="90"/>
      <c r="G127" s="90"/>
      <c r="H127" s="72"/>
      <c r="I127" s="72"/>
      <c r="J127" s="72"/>
      <c r="K127" s="109"/>
    </row>
    <row r="128" spans="3:12" x14ac:dyDescent="0.25">
      <c r="F128" s="90"/>
      <c r="G128" s="72"/>
      <c r="H128" s="72"/>
      <c r="I128" s="72"/>
    </row>
    <row r="129" spans="3:12" ht="30.75" thickBot="1" x14ac:dyDescent="0.3">
      <c r="C129" s="146" t="s">
        <v>44</v>
      </c>
      <c r="D129" s="146" t="s">
        <v>55</v>
      </c>
      <c r="E129" s="146" t="s">
        <v>57</v>
      </c>
      <c r="F129" s="147" t="s">
        <v>27</v>
      </c>
      <c r="G129" s="147" t="s">
        <v>139</v>
      </c>
      <c r="H129" s="146" t="s">
        <v>46</v>
      </c>
      <c r="I129" s="146" t="s">
        <v>140</v>
      </c>
      <c r="J129" s="146" t="s">
        <v>420</v>
      </c>
      <c r="K129" s="146" t="s">
        <v>421</v>
      </c>
      <c r="L129" s="146" t="s">
        <v>475</v>
      </c>
    </row>
    <row r="130" spans="3:12" x14ac:dyDescent="0.25">
      <c r="C130" s="297" t="s">
        <v>1351</v>
      </c>
      <c r="D130" s="155">
        <v>20</v>
      </c>
      <c r="E130" s="93">
        <v>18000</v>
      </c>
      <c r="F130" s="94">
        <f>D130*E130</f>
        <v>360000</v>
      </c>
      <c r="G130" s="162" t="s">
        <v>1467</v>
      </c>
      <c r="H130" s="95" t="s">
        <v>1026</v>
      </c>
      <c r="I130" s="95" t="str">
        <f>VLOOKUP(H130,Presupuesto!$B$11:$C$565,2,0)</f>
        <v>EQUIPO DE COMPUTACION</v>
      </c>
      <c r="J130" s="220" t="s">
        <v>1383</v>
      </c>
      <c r="K130" s="95" t="s">
        <v>406</v>
      </c>
      <c r="L130" s="95"/>
    </row>
    <row r="131" spans="3:12" x14ac:dyDescent="0.25">
      <c r="C131" s="96" t="s">
        <v>73</v>
      </c>
      <c r="D131" s="148">
        <v>1</v>
      </c>
      <c r="E131" s="97">
        <v>4000</v>
      </c>
      <c r="F131" s="94">
        <f t="shared" ref="F131:F143" si="7">D131*E131</f>
        <v>4000</v>
      </c>
      <c r="G131" s="162" t="s">
        <v>1467</v>
      </c>
      <c r="H131" s="98" t="s">
        <v>998</v>
      </c>
      <c r="I131" s="98" t="str">
        <f>VLOOKUP(H131,Presupuesto!$B$11:$C$565,2,0)</f>
        <v>EQUIPOS VARIOS DE OFICINA</v>
      </c>
      <c r="J131" s="95" t="s">
        <v>1383</v>
      </c>
      <c r="K131" s="95" t="s">
        <v>406</v>
      </c>
      <c r="L131" s="95"/>
    </row>
    <row r="132" spans="3:12" x14ac:dyDescent="0.25">
      <c r="C132" s="96" t="s">
        <v>2258</v>
      </c>
      <c r="D132" s="148">
        <v>1</v>
      </c>
      <c r="E132" s="97">
        <v>8000</v>
      </c>
      <c r="F132" s="94">
        <f t="shared" si="7"/>
        <v>8000</v>
      </c>
      <c r="G132" s="162" t="s">
        <v>1467</v>
      </c>
      <c r="H132" s="98" t="s">
        <v>1026</v>
      </c>
      <c r="I132" s="98" t="str">
        <f>VLOOKUP(H132,Presupuesto!$B$11:$C$565,2,0)</f>
        <v>EQUIPO DE COMPUTACION</v>
      </c>
      <c r="J132" s="95" t="s">
        <v>1383</v>
      </c>
      <c r="K132" s="95" t="s">
        <v>406</v>
      </c>
      <c r="L132" s="95"/>
    </row>
    <row r="133" spans="3:12" x14ac:dyDescent="0.25">
      <c r="C133" s="96" t="s">
        <v>2259</v>
      </c>
      <c r="D133" s="148">
        <v>20</v>
      </c>
      <c r="E133" s="97">
        <v>2422</v>
      </c>
      <c r="F133" s="94">
        <f t="shared" si="7"/>
        <v>48440</v>
      </c>
      <c r="G133" s="162" t="s">
        <v>1467</v>
      </c>
      <c r="H133" s="98" t="s">
        <v>1026</v>
      </c>
      <c r="I133" s="98" t="str">
        <f>VLOOKUP(H133,Presupuesto!$B$11:$C$565,2,0)</f>
        <v>EQUIPO DE COMPUTACION</v>
      </c>
      <c r="J133" s="95" t="s">
        <v>1383</v>
      </c>
      <c r="K133" s="95" t="s">
        <v>406</v>
      </c>
      <c r="L133" s="95"/>
    </row>
    <row r="134" spans="3:12" x14ac:dyDescent="0.25">
      <c r="C134" s="96" t="s">
        <v>35</v>
      </c>
      <c r="D134" s="148">
        <v>0</v>
      </c>
      <c r="E134" s="97">
        <v>15000</v>
      </c>
      <c r="F134" s="94">
        <f t="shared" si="7"/>
        <v>0</v>
      </c>
      <c r="G134" s="162" t="s">
        <v>1467</v>
      </c>
      <c r="H134" s="98" t="s">
        <v>1012</v>
      </c>
      <c r="I134" s="98" t="str">
        <f>VLOOKUP(H134,Presupuesto!$B$11:$C$565,2,0)</f>
        <v>EQUIPO DE TRANSPORTE TRACCION Y ELEVACION</v>
      </c>
      <c r="J134" s="95" t="s">
        <v>1383</v>
      </c>
      <c r="K134" s="95" t="s">
        <v>406</v>
      </c>
      <c r="L134" s="95"/>
    </row>
    <row r="135" spans="3:12" x14ac:dyDescent="0.25">
      <c r="C135" s="96" t="s">
        <v>76</v>
      </c>
      <c r="D135" s="148">
        <v>0</v>
      </c>
      <c r="E135" s="97">
        <v>15000</v>
      </c>
      <c r="F135" s="94">
        <f t="shared" si="7"/>
        <v>0</v>
      </c>
      <c r="G135" s="162" t="s">
        <v>1467</v>
      </c>
      <c r="H135" s="98" t="s">
        <v>1012</v>
      </c>
      <c r="I135" s="98" t="str">
        <f>VLOOKUP(H135,Presupuesto!$B$11:$C$565,2,0)</f>
        <v>EQUIPO DE TRANSPORTE TRACCION Y ELEVACION</v>
      </c>
      <c r="J135" s="95" t="s">
        <v>1383</v>
      </c>
      <c r="K135" s="95" t="s">
        <v>406</v>
      </c>
      <c r="L135" s="95"/>
    </row>
    <row r="136" spans="3:12" x14ac:dyDescent="0.25">
      <c r="C136" s="96" t="s">
        <v>2260</v>
      </c>
      <c r="D136" s="148">
        <v>0</v>
      </c>
      <c r="E136" s="97">
        <v>2998.13</v>
      </c>
      <c r="F136" s="94">
        <f t="shared" si="7"/>
        <v>0</v>
      </c>
      <c r="G136" s="162" t="s">
        <v>1467</v>
      </c>
      <c r="H136" s="98" t="s">
        <v>1012</v>
      </c>
      <c r="I136" s="98" t="str">
        <f>VLOOKUP(H136,Presupuesto!$B$11:$C$565,2,0)</f>
        <v>EQUIPO DE TRANSPORTE TRACCION Y ELEVACION</v>
      </c>
      <c r="J136" s="95" t="s">
        <v>1383</v>
      </c>
      <c r="K136" s="95" t="s">
        <v>406</v>
      </c>
      <c r="L136" s="95"/>
    </row>
    <row r="137" spans="3:12" x14ac:dyDescent="0.25">
      <c r="C137" s="96" t="s">
        <v>78</v>
      </c>
      <c r="D137" s="148">
        <v>0</v>
      </c>
      <c r="E137" s="97">
        <v>10000</v>
      </c>
      <c r="F137" s="94">
        <f t="shared" si="7"/>
        <v>0</v>
      </c>
      <c r="G137" s="162" t="s">
        <v>1467</v>
      </c>
      <c r="H137" s="98" t="s">
        <v>1058</v>
      </c>
      <c r="I137" s="98" t="str">
        <f>VLOOKUP(H137,Presupuesto!$B$11:$C$565,2,0)</f>
        <v>APLICACIONES INFORMATICAS</v>
      </c>
      <c r="J137" s="95" t="s">
        <v>1383</v>
      </c>
      <c r="K137" s="95" t="s">
        <v>406</v>
      </c>
      <c r="L137" s="95"/>
    </row>
    <row r="138" spans="3:12" x14ac:dyDescent="0.25">
      <c r="C138" s="106" t="s">
        <v>2261</v>
      </c>
      <c r="D138" s="148">
        <v>1</v>
      </c>
      <c r="E138" s="97">
        <v>100000</v>
      </c>
      <c r="F138" s="94">
        <f t="shared" si="7"/>
        <v>100000</v>
      </c>
      <c r="G138" s="162" t="s">
        <v>1467</v>
      </c>
      <c r="H138" s="107" t="s">
        <v>1026</v>
      </c>
      <c r="I138" s="107" t="str">
        <f>VLOOKUP(H138,Presupuesto!$B$11:$C$565,2,0)</f>
        <v>EQUIPO DE COMPUTACION</v>
      </c>
      <c r="J138" s="95" t="s">
        <v>1383</v>
      </c>
      <c r="K138" s="95" t="s">
        <v>406</v>
      </c>
      <c r="L138" s="95"/>
    </row>
    <row r="139" spans="3:12" x14ac:dyDescent="0.25">
      <c r="C139" s="106" t="s">
        <v>80</v>
      </c>
      <c r="D139" s="148">
        <v>10</v>
      </c>
      <c r="E139" s="97">
        <v>2000</v>
      </c>
      <c r="F139" s="94">
        <f t="shared" si="7"/>
        <v>20000</v>
      </c>
      <c r="G139" s="162" t="s">
        <v>1467</v>
      </c>
      <c r="H139" s="107" t="s">
        <v>958</v>
      </c>
      <c r="I139" s="107" t="str">
        <f>VLOOKUP(H139,Presupuesto!$B$11:$C$565,2,0)</f>
        <v>UTILES Y MATERIALES ELECTRICOS</v>
      </c>
      <c r="J139" s="95" t="s">
        <v>1383</v>
      </c>
      <c r="K139" s="95" t="s">
        <v>406</v>
      </c>
      <c r="L139" s="95"/>
    </row>
    <row r="140" spans="3:12" x14ac:dyDescent="0.25">
      <c r="C140" s="106" t="s">
        <v>81</v>
      </c>
      <c r="D140" s="148">
        <v>1</v>
      </c>
      <c r="E140" s="97">
        <v>1500</v>
      </c>
      <c r="F140" s="94">
        <f t="shared" si="7"/>
        <v>1500</v>
      </c>
      <c r="G140" s="162" t="s">
        <v>1467</v>
      </c>
      <c r="H140" s="107" t="s">
        <v>1026</v>
      </c>
      <c r="I140" s="107" t="str">
        <f>VLOOKUP(H140,Presupuesto!$B$11:$C$565,2,0)</f>
        <v>EQUIPO DE COMPUTACION</v>
      </c>
      <c r="J140" s="95" t="s">
        <v>1383</v>
      </c>
      <c r="K140" s="95" t="s">
        <v>406</v>
      </c>
      <c r="L140" s="95"/>
    </row>
    <row r="141" spans="3:12" x14ac:dyDescent="0.25">
      <c r="C141" s="106" t="s">
        <v>2262</v>
      </c>
      <c r="D141" s="148">
        <v>20</v>
      </c>
      <c r="E141" s="97">
        <v>800</v>
      </c>
      <c r="F141" s="94">
        <f t="shared" si="7"/>
        <v>16000</v>
      </c>
      <c r="G141" s="162" t="s">
        <v>1467</v>
      </c>
      <c r="H141" s="107" t="s">
        <v>967</v>
      </c>
      <c r="I141" s="107" t="str">
        <f>VLOOKUP(H141,Presupuesto!$B$11:$C$565,2,0)</f>
        <v>OTROS RESPUESTOS Y ACCESORIOS MENORES</v>
      </c>
      <c r="J141" s="95" t="s">
        <v>1383</v>
      </c>
      <c r="K141" s="95" t="s">
        <v>406</v>
      </c>
      <c r="L141" s="95"/>
    </row>
    <row r="142" spans="3:12" x14ac:dyDescent="0.25">
      <c r="C142" s="106" t="s">
        <v>2264</v>
      </c>
      <c r="D142" s="148">
        <v>10</v>
      </c>
      <c r="E142" s="97">
        <v>1000</v>
      </c>
      <c r="F142" s="94">
        <f t="shared" si="7"/>
        <v>10000</v>
      </c>
      <c r="G142" s="162" t="s">
        <v>1467</v>
      </c>
      <c r="H142" s="107" t="s">
        <v>967</v>
      </c>
      <c r="I142" s="107" t="str">
        <f>VLOOKUP(H142,Presupuesto!$B$11:$C$565,2,0)</f>
        <v>OTROS RESPUESTOS Y ACCESORIOS MENORES</v>
      </c>
      <c r="J142" s="95" t="s">
        <v>1383</v>
      </c>
      <c r="K142" s="95" t="s">
        <v>406</v>
      </c>
      <c r="L142" s="95"/>
    </row>
    <row r="143" spans="3:12" ht="15.75" thickBot="1" x14ac:dyDescent="0.3">
      <c r="C143" s="99" t="s">
        <v>2263</v>
      </c>
      <c r="D143" s="156">
        <v>1</v>
      </c>
      <c r="E143" s="101">
        <v>18000</v>
      </c>
      <c r="F143" s="94">
        <f t="shared" si="7"/>
        <v>18000</v>
      </c>
      <c r="G143" s="159" t="s">
        <v>1467</v>
      </c>
      <c r="H143" s="103" t="s">
        <v>967</v>
      </c>
      <c r="I143" s="103" t="str">
        <f>VLOOKUP(H143,Presupuesto!$B$11:$C$565,2,0)</f>
        <v>OTROS RESPUESTOS Y ACCESORIOS MENORES</v>
      </c>
      <c r="J143" s="103" t="s">
        <v>1383</v>
      </c>
      <c r="K143" s="121" t="s">
        <v>404</v>
      </c>
      <c r="L143" s="121"/>
    </row>
    <row r="144" spans="3:12" ht="15.75" thickBot="1" x14ac:dyDescent="0.3"/>
    <row r="145" spans="3:12" ht="15.75" thickBot="1" x14ac:dyDescent="0.3">
      <c r="C145" s="29" t="s">
        <v>43</v>
      </c>
      <c r="D145" s="105">
        <f>SUM(F152:F153)</f>
        <v>89992</v>
      </c>
      <c r="E145" s="609"/>
      <c r="F145" s="70"/>
      <c r="G145" s="75"/>
      <c r="H145" s="70"/>
      <c r="I145" s="70"/>
    </row>
    <row r="146" spans="3:12" x14ac:dyDescent="0.25">
      <c r="C146" s="70"/>
      <c r="D146" s="31"/>
      <c r="E146" s="90"/>
      <c r="F146" s="90"/>
      <c r="G146" s="90"/>
      <c r="H146" s="72"/>
      <c r="I146" s="72"/>
      <c r="J146" s="72"/>
      <c r="K146" s="109"/>
    </row>
    <row r="147" spans="3:12" x14ac:dyDescent="0.25">
      <c r="C147" s="70"/>
      <c r="D147" s="31"/>
      <c r="E147" s="90"/>
      <c r="F147" s="90"/>
      <c r="G147" s="90"/>
      <c r="H147" s="72"/>
      <c r="I147" s="72"/>
      <c r="J147" s="72"/>
      <c r="K147" s="109"/>
    </row>
    <row r="148" spans="3:12" ht="15.75" x14ac:dyDescent="0.25">
      <c r="C148" s="201" t="s">
        <v>401</v>
      </c>
      <c r="D148" s="202" t="s">
        <v>2705</v>
      </c>
      <c r="E148" s="90"/>
      <c r="F148" s="90"/>
      <c r="G148" s="90"/>
      <c r="H148" s="72"/>
      <c r="I148" s="72"/>
      <c r="J148" s="72"/>
      <c r="K148" s="109"/>
    </row>
    <row r="149" spans="3:12" ht="18.75" x14ac:dyDescent="0.25">
      <c r="C149" s="210" t="str">
        <f>IFERROR(VLOOKUP(D148,'Desarrollo e Innov. Curricular'!$E:$F,2,FALSE),IFERROR(VLOOKUP(D148,'Investigación Científica'!$E:$F,2,FALSE),IFERROR(VLOOKUP(D148,'Vinculación Univ. Sociedad'!$E:$F,2,FALSE),IFERROR(VLOOKUP(D148,'Docencia y Profesorado Universi'!$E:$F,2,FALSE),IFERROR(VLOOKUP(D148,'Estudiantes y Graduados'!$E:$F,2,FALSE),IFERROR(VLOOKUP(D148,'Gestion Administrativa'!$E:$F,2,FALSE),IFERROR(VLOOKUP(D148,'Gestión Académica'!$E:$F,2,FALSE),IFERROR(VLOOKUP(D148,'Aseguramiento de la Calidad'!$E:$F,2,FALSE),IFERROR(VLOOKUP(D148,'Gestión del Conocimiento'!$E:$F,2,FALSE),IFERROR(VLOOKUP(D148,'Gobernabilidad y Procesos...'!$E:$F,2,FALSE),IFERROR(VLOOKUP(D148,'Gestión del Talento Humano'!$E:$F,2,FALSE),IFERROR(VLOOKUP(D148,'Internacionalización de la E.S.'!$E:$F,2,FALSE),IFERROR(VLOOKUP(D148,[1]Posgrado!$E:$F,2,FALSE),IFERROR(VLOOKUP(D148,'Cultura de Innovación Insti...'!$E:$F,2,FALSE),VLOOKUP(D148,'Lo Esencial de la Reforma Univ.'!$E:$F,2,0)))))))))))))))</f>
        <v>Adquisición de materiales para la instalación de data shows en todas las aulas</v>
      </c>
      <c r="D149" s="31"/>
      <c r="E149" s="90"/>
      <c r="F149" s="90"/>
      <c r="G149" s="90"/>
      <c r="H149" s="72"/>
      <c r="I149" s="72"/>
      <c r="J149" s="72"/>
      <c r="K149" s="109"/>
    </row>
    <row r="150" spans="3:12" x14ac:dyDescent="0.25">
      <c r="F150" s="90"/>
      <c r="G150" s="72"/>
      <c r="H150" s="72"/>
      <c r="I150" s="72"/>
    </row>
    <row r="151" spans="3:12" ht="30.75" thickBot="1" x14ac:dyDescent="0.3">
      <c r="C151" s="146" t="s">
        <v>44</v>
      </c>
      <c r="D151" s="146" t="s">
        <v>55</v>
      </c>
      <c r="E151" s="146" t="s">
        <v>57</v>
      </c>
      <c r="F151" s="147" t="s">
        <v>27</v>
      </c>
      <c r="G151" s="147" t="s">
        <v>139</v>
      </c>
      <c r="H151" s="146" t="s">
        <v>46</v>
      </c>
      <c r="I151" s="146" t="s">
        <v>140</v>
      </c>
      <c r="J151" s="146" t="s">
        <v>420</v>
      </c>
      <c r="K151" s="146" t="s">
        <v>421</v>
      </c>
      <c r="L151" s="146" t="s">
        <v>475</v>
      </c>
    </row>
    <row r="152" spans="3:12" x14ac:dyDescent="0.25">
      <c r="C152" s="297" t="s">
        <v>1351</v>
      </c>
      <c r="D152" s="155">
        <v>0</v>
      </c>
      <c r="E152" s="93">
        <v>18000</v>
      </c>
      <c r="F152" s="94">
        <f>D152*E152</f>
        <v>0</v>
      </c>
      <c r="G152" s="162" t="s">
        <v>137</v>
      </c>
      <c r="H152" s="95" t="s">
        <v>1026</v>
      </c>
      <c r="I152" s="95" t="str">
        <f>VLOOKUP(H152,Presupuesto!$B$11:$C$565,2,0)</f>
        <v>EQUIPO DE COMPUTACION</v>
      </c>
      <c r="J152" s="220" t="s">
        <v>1383</v>
      </c>
      <c r="K152" s="95" t="s">
        <v>406</v>
      </c>
      <c r="L152" s="95"/>
    </row>
    <row r="153" spans="3:12" x14ac:dyDescent="0.25">
      <c r="C153" s="96" t="s">
        <v>2707</v>
      </c>
      <c r="D153" s="148">
        <v>14</v>
      </c>
      <c r="E153" s="97">
        <v>6428</v>
      </c>
      <c r="F153" s="94">
        <f t="shared" ref="F153" si="8">D153*E153</f>
        <v>89992</v>
      </c>
      <c r="G153" s="162" t="s">
        <v>137</v>
      </c>
      <c r="H153" s="98" t="s">
        <v>346</v>
      </c>
      <c r="I153" s="98" t="str">
        <f>VLOOKUP(H153,Presupuesto!$B$11:$C$565,2,0)</f>
        <v>EQUIPO DE COMUNICACIàN Y SE¥ALAMIENTO</v>
      </c>
      <c r="J153" s="95" t="s">
        <v>1383</v>
      </c>
      <c r="K153" s="95" t="s">
        <v>406</v>
      </c>
      <c r="L153" s="95"/>
    </row>
    <row r="155" spans="3:12" ht="15.75" thickBot="1" x14ac:dyDescent="0.3"/>
    <row r="156" spans="3:12" ht="15.75" thickBot="1" x14ac:dyDescent="0.3">
      <c r="C156" s="29" t="s">
        <v>43</v>
      </c>
      <c r="D156" s="105">
        <f>SUM(F163:F167)</f>
        <v>274276.26</v>
      </c>
      <c r="E156" s="609"/>
      <c r="F156" s="70"/>
      <c r="G156" s="75"/>
      <c r="H156" s="70"/>
      <c r="I156" s="70"/>
    </row>
    <row r="157" spans="3:12" x14ac:dyDescent="0.25">
      <c r="C157" s="70"/>
      <c r="D157" s="31"/>
      <c r="E157" s="90"/>
      <c r="F157" s="90"/>
      <c r="G157" s="90"/>
      <c r="H157" s="72"/>
      <c r="I157" s="72"/>
      <c r="J157" s="72"/>
      <c r="K157" s="109"/>
    </row>
    <row r="158" spans="3:12" x14ac:dyDescent="0.25">
      <c r="C158" s="70"/>
      <c r="D158" s="31"/>
      <c r="E158" s="90"/>
      <c r="F158" s="90"/>
      <c r="G158" s="90"/>
      <c r="H158" s="72"/>
      <c r="I158" s="72"/>
      <c r="J158" s="72"/>
      <c r="K158" s="109"/>
    </row>
    <row r="159" spans="3:12" ht="15.75" x14ac:dyDescent="0.25">
      <c r="C159" s="201" t="s">
        <v>401</v>
      </c>
      <c r="D159" s="202" t="s">
        <v>2539</v>
      </c>
      <c r="E159" s="90"/>
      <c r="F159" s="90"/>
      <c r="G159" s="90"/>
      <c r="H159" s="72"/>
      <c r="I159" s="72"/>
      <c r="J159" s="72"/>
      <c r="K159" s="109"/>
    </row>
    <row r="160" spans="3:12" ht="18.75" x14ac:dyDescent="0.25">
      <c r="C160" s="210" t="str">
        <f>IFERROR(VLOOKUP(D159,'Desarrollo e Innov. Curricular'!$E:$F,2,FALSE),IFERROR(VLOOKUP(D159,'Investigación Científica'!$E:$F,2,FALSE),IFERROR(VLOOKUP(D159,'Vinculación Univ. Sociedad'!$E:$F,2,FALSE),IFERROR(VLOOKUP(D159,'Docencia y Profesorado Universi'!$E:$F,2,FALSE),IFERROR(VLOOKUP(D159,'Estudiantes y Graduados'!$E:$F,2,FALSE),IFERROR(VLOOKUP(D159,'Gestion Administrativa'!$E:$F,2,FALSE),IFERROR(VLOOKUP(D159,'Gestión Académica'!$E:$F,2,FALSE),IFERROR(VLOOKUP(D159,'Aseguramiento de la Calidad'!$E:$F,2,FALSE),IFERROR(VLOOKUP(D159,'Gestión del Conocimiento'!$E:$F,2,FALSE),IFERROR(VLOOKUP(D159,'Gobernabilidad y Procesos...'!$E:$F,2,FALSE),IFERROR(VLOOKUP(D159,'Gestión del Talento Humano'!$E:$F,2,FALSE),IFERROR(VLOOKUP(D159,'Internacionalización de la E.S.'!$E:$F,2,FALSE),IFERROR(VLOOKUP(D159,[1]Posgrado!$E:$F,2,FALSE),IFERROR(VLOOKUP(D159,'Cultura de Innovación Insti...'!$E:$F,2,FALSE),VLOOKUP(D159,'Lo Esencial de la Reforma Univ.'!$E:$F,2,0)))))))))))))))</f>
        <v>Desarrollar y aplicar el Plan de Dotación de Recurso Tecnológico</v>
      </c>
      <c r="D160" s="31"/>
      <c r="E160" s="90"/>
      <c r="F160" s="90"/>
      <c r="G160" s="90"/>
      <c r="H160" s="72"/>
      <c r="I160" s="72"/>
      <c r="J160" s="72"/>
      <c r="K160" s="109"/>
    </row>
    <row r="161" spans="3:12" x14ac:dyDescent="0.25">
      <c r="F161" s="90"/>
      <c r="G161" s="72"/>
      <c r="H161" s="72"/>
      <c r="I161" s="72"/>
    </row>
    <row r="162" spans="3:12" ht="30" x14ac:dyDescent="0.25">
      <c r="C162" s="146" t="s">
        <v>44</v>
      </c>
      <c r="D162" s="146" t="s">
        <v>55</v>
      </c>
      <c r="E162" s="146" t="s">
        <v>57</v>
      </c>
      <c r="F162" s="147" t="s">
        <v>27</v>
      </c>
      <c r="G162" s="147" t="s">
        <v>139</v>
      </c>
      <c r="H162" s="146" t="s">
        <v>46</v>
      </c>
      <c r="I162" s="146" t="s">
        <v>140</v>
      </c>
      <c r="J162" s="146" t="s">
        <v>420</v>
      </c>
      <c r="K162" s="146" t="s">
        <v>421</v>
      </c>
      <c r="L162" s="146" t="s">
        <v>475</v>
      </c>
    </row>
    <row r="163" spans="3:12" x14ac:dyDescent="0.25">
      <c r="C163" s="549" t="s">
        <v>2709</v>
      </c>
      <c r="D163" s="550">
        <v>1</v>
      </c>
      <c r="E163" s="551">
        <v>20000</v>
      </c>
      <c r="F163" s="551">
        <f t="shared" ref="F163:F167" si="9">D163*E163</f>
        <v>20000</v>
      </c>
      <c r="G163" s="162" t="s">
        <v>1467</v>
      </c>
      <c r="H163" s="552" t="s">
        <v>998</v>
      </c>
      <c r="I163" s="552" t="str">
        <f>VLOOKUP(H163,Presupuesto!$B$11:$C$565,2,0)</f>
        <v>EQUIPOS VARIOS DE OFICINA</v>
      </c>
      <c r="J163" s="552" t="s">
        <v>1383</v>
      </c>
      <c r="K163" s="552" t="s">
        <v>406</v>
      </c>
      <c r="L163" s="552"/>
    </row>
    <row r="164" spans="3:12" x14ac:dyDescent="0.25">
      <c r="C164" s="549" t="s">
        <v>2708</v>
      </c>
      <c r="D164" s="550">
        <v>4</v>
      </c>
      <c r="E164" s="551">
        <v>53820</v>
      </c>
      <c r="F164" s="551">
        <f t="shared" si="9"/>
        <v>215280</v>
      </c>
      <c r="G164" s="162" t="s">
        <v>1467</v>
      </c>
      <c r="H164" s="552" t="s">
        <v>1026</v>
      </c>
      <c r="I164" s="552" t="str">
        <f>VLOOKUP(H164,Presupuesto!$B$11:$C$565,2,0)</f>
        <v>EQUIPO DE COMPUTACION</v>
      </c>
      <c r="J164" s="552" t="s">
        <v>1383</v>
      </c>
      <c r="K164" s="552" t="s">
        <v>406</v>
      </c>
      <c r="L164" s="552"/>
    </row>
    <row r="165" spans="3:12" x14ac:dyDescent="0.25">
      <c r="C165" s="549" t="s">
        <v>76</v>
      </c>
      <c r="D165" s="550">
        <v>2</v>
      </c>
      <c r="E165" s="551">
        <v>15000</v>
      </c>
      <c r="F165" s="551">
        <f t="shared" si="9"/>
        <v>30000</v>
      </c>
      <c r="G165" s="162" t="s">
        <v>1467</v>
      </c>
      <c r="H165" s="552" t="s">
        <v>1035</v>
      </c>
      <c r="I165" s="552" t="str">
        <f>VLOOKUP(H165,Presupuesto!$B$11:$C$565,2,0)</f>
        <v>MUEBLES Y EQUIPO EDUCACIONAL</v>
      </c>
      <c r="J165" s="552" t="s">
        <v>1383</v>
      </c>
      <c r="K165" s="552" t="s">
        <v>406</v>
      </c>
      <c r="L165" s="552"/>
    </row>
    <row r="166" spans="3:12" x14ac:dyDescent="0.25">
      <c r="C166" s="549" t="s">
        <v>70</v>
      </c>
      <c r="D166" s="550">
        <v>2</v>
      </c>
      <c r="E166" s="551">
        <v>2998.13</v>
      </c>
      <c r="F166" s="551">
        <f t="shared" si="9"/>
        <v>5996.26</v>
      </c>
      <c r="G166" s="162" t="s">
        <v>1467</v>
      </c>
      <c r="H166" s="552" t="s">
        <v>998</v>
      </c>
      <c r="I166" s="552" t="str">
        <f>VLOOKUP(H166,Presupuesto!$B$11:$C$565,2,0)</f>
        <v>EQUIPOS VARIOS DE OFICINA</v>
      </c>
      <c r="J166" s="552" t="s">
        <v>1383</v>
      </c>
      <c r="K166" s="552" t="s">
        <v>406</v>
      </c>
      <c r="L166" s="552"/>
    </row>
    <row r="167" spans="3:12" x14ac:dyDescent="0.25">
      <c r="C167" s="549" t="s">
        <v>81</v>
      </c>
      <c r="D167" s="550">
        <v>2</v>
      </c>
      <c r="E167" s="551">
        <v>1500</v>
      </c>
      <c r="F167" s="551">
        <f t="shared" si="9"/>
        <v>3000</v>
      </c>
      <c r="G167" s="162" t="s">
        <v>1467</v>
      </c>
      <c r="H167" s="552" t="s">
        <v>1026</v>
      </c>
      <c r="I167" s="552" t="str">
        <f>VLOOKUP(H167,Presupuesto!$B$11:$C$565,2,0)</f>
        <v>EQUIPO DE COMPUTACION</v>
      </c>
      <c r="J167" s="552" t="s">
        <v>1383</v>
      </c>
      <c r="K167" s="552" t="s">
        <v>406</v>
      </c>
      <c r="L167" s="552"/>
    </row>
  </sheetData>
  <dataValidations xWindow="1019" yWindow="689" count="5">
    <dataValidation type="list" allowBlank="1" showInputMessage="1" showErrorMessage="1" errorTitle="¡Ingreso Inválido!" error="Seleccione una opción de la lista._x000a_" promptTitle="Tipo de Presupuesto" prompt="Seleccione una opción de la lista." sqref="G17:G30 G39:G53 G62:G76 G85:G98 G108:G121 G130:G143 G152:G153 G163:G167">
      <formula1>$R$2:$S$2</formula1>
    </dataValidation>
    <dataValidation type="list" allowBlank="1" showInputMessage="1" showErrorMessage="1" errorTitle="¡Ingreso Inválido!" error="Seleccione una opción de la lista." promptTitle="Dimensión Estratégica" prompt="Seleccione una opción de la lista." sqref="J17:J30 J39:J53 J62:J76 J163:J167 J85:J98 J130:J143 J152:J153 J108:J121">
      <formula1>$A$2:$O$2</formula1>
    </dataValidation>
    <dataValidation type="list" allowBlank="1" showInputMessage="1" showErrorMessage="1" errorTitle="¡Ingreso Inválido!" error="Seleccione una opción de la lista" promptTitle="Mes Requerido" prompt="Seleccione el mes en el que requiere el recurso." sqref="K163:K167 K39:K53 K62:K76 K17:K30 K85:K98 K130:K143 K152:K153 K108:K121">
      <formula1>$U$2:$AF$2</formula1>
    </dataValidation>
    <dataValidation type="list" allowBlank="1" showInputMessage="1" showErrorMessage="1" sqref="C17:C18 C39:C40 C62:C63 C85:C86 C108:C109 C130 C152">
      <formula1>$CB$2:$CE$2</formula1>
    </dataValidation>
    <dataValidation type="list" allowBlank="1" showInputMessage="1" showErrorMessage="1" errorTitle="¡Ingreso Inválido!" error="Verifique el valor ingresado" promptTitle="Objeto de Gasto" prompt="Ingrese el Objeto de Gasto" sqref="H17:H30 H39:H53 H62:H76 H85:H98 H108:H121 H130:H143 H152:H153 H163:H167">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62"/>
  <sheetViews>
    <sheetView showGridLines="0" topLeftCell="A283" zoomScale="60" zoomScaleNormal="60" workbookViewId="0">
      <selection activeCell="G462" sqref="G462"/>
    </sheetView>
  </sheetViews>
  <sheetFormatPr baseColWidth="10" defaultColWidth="11.5703125" defaultRowHeight="15" x14ac:dyDescent="0.25"/>
  <cols>
    <col min="1" max="1" width="1.85546875" style="82" customWidth="1"/>
    <col min="2" max="2" width="7.85546875" style="82" customWidth="1"/>
    <col min="3" max="3" width="51.140625" style="82" customWidth="1"/>
    <col min="4" max="4" width="29.42578125" style="82" bestFit="1" customWidth="1"/>
    <col min="5" max="5" width="13.85546875" style="82" customWidth="1"/>
    <col min="6" max="6" width="21.85546875" style="82" customWidth="1"/>
    <col min="7" max="7" width="16.5703125" style="73" customWidth="1"/>
    <col min="8" max="8" width="19.5703125" style="82" customWidth="1"/>
    <col min="9" max="9" width="56.7109375" style="82" bestFit="1" customWidth="1"/>
    <col min="10" max="10" width="74.28515625" style="82" customWidth="1"/>
    <col min="11" max="11" width="36" style="82" customWidth="1"/>
    <col min="12" max="16384" width="11.5703125" style="82"/>
  </cols>
  <sheetData>
    <row r="1" spans="1:555" ht="25.9" hidden="1" x14ac:dyDescent="0.3">
      <c r="A1" s="185" t="s">
        <v>260</v>
      </c>
      <c r="B1" s="188" t="s">
        <v>261</v>
      </c>
      <c r="C1" s="179" t="s">
        <v>262</v>
      </c>
      <c r="D1" s="179" t="s">
        <v>508</v>
      </c>
      <c r="E1" s="179" t="s">
        <v>510</v>
      </c>
      <c r="F1" s="179" t="s">
        <v>512</v>
      </c>
      <c r="G1" s="179" t="s">
        <v>514</v>
      </c>
      <c r="H1" s="179" t="s">
        <v>516</v>
      </c>
      <c r="I1" s="179" t="s">
        <v>518</v>
      </c>
      <c r="J1" s="179" t="s">
        <v>263</v>
      </c>
      <c r="K1" s="179" t="s">
        <v>521</v>
      </c>
      <c r="L1" s="179" t="s">
        <v>264</v>
      </c>
      <c r="M1" s="179" t="s">
        <v>523</v>
      </c>
      <c r="N1" s="179" t="s">
        <v>525</v>
      </c>
      <c r="O1" s="179" t="s">
        <v>527</v>
      </c>
      <c r="P1" s="179" t="s">
        <v>265</v>
      </c>
      <c r="Q1" s="179" t="s">
        <v>528</v>
      </c>
      <c r="R1" s="179" t="s">
        <v>531</v>
      </c>
      <c r="S1" s="179" t="s">
        <v>266</v>
      </c>
      <c r="T1" s="179" t="s">
        <v>533</v>
      </c>
      <c r="U1" s="179" t="s">
        <v>267</v>
      </c>
      <c r="V1" s="179" t="s">
        <v>534</v>
      </c>
      <c r="W1" s="179" t="s">
        <v>535</v>
      </c>
      <c r="X1" s="179" t="s">
        <v>539</v>
      </c>
      <c r="Y1" s="179" t="s">
        <v>283</v>
      </c>
      <c r="Z1" s="179" t="s">
        <v>540</v>
      </c>
      <c r="AA1" s="179" t="s">
        <v>542</v>
      </c>
      <c r="AB1" s="179" t="s">
        <v>544</v>
      </c>
      <c r="AC1" s="179" t="s">
        <v>284</v>
      </c>
      <c r="AD1" s="179" t="s">
        <v>546</v>
      </c>
      <c r="AE1" s="179" t="s">
        <v>548</v>
      </c>
      <c r="AF1" s="179" t="s">
        <v>550</v>
      </c>
      <c r="AG1" s="179" t="s">
        <v>552</v>
      </c>
      <c r="AH1" s="179" t="s">
        <v>259</v>
      </c>
      <c r="AI1" s="179" t="s">
        <v>554</v>
      </c>
      <c r="AJ1" s="188" t="s">
        <v>268</v>
      </c>
      <c r="AK1" s="179" t="s">
        <v>556</v>
      </c>
      <c r="AL1" s="179" t="s">
        <v>269</v>
      </c>
      <c r="AM1" s="179" t="s">
        <v>558</v>
      </c>
      <c r="AN1" s="179" t="s">
        <v>560</v>
      </c>
      <c r="AO1" s="179" t="s">
        <v>270</v>
      </c>
      <c r="AP1" s="179" t="s">
        <v>562</v>
      </c>
      <c r="AQ1" s="179" t="s">
        <v>564</v>
      </c>
      <c r="AR1" s="179" t="s">
        <v>271</v>
      </c>
      <c r="AS1" s="179" t="s">
        <v>565</v>
      </c>
      <c r="AT1" s="179" t="s">
        <v>567</v>
      </c>
      <c r="AU1" s="179" t="s">
        <v>568</v>
      </c>
      <c r="AV1" s="179" t="s">
        <v>569</v>
      </c>
      <c r="AW1" s="179" t="s">
        <v>571</v>
      </c>
      <c r="AX1" s="179" t="s">
        <v>573</v>
      </c>
      <c r="AY1" s="179" t="s">
        <v>574</v>
      </c>
      <c r="AZ1" s="179" t="s">
        <v>272</v>
      </c>
      <c r="BA1" s="179" t="s">
        <v>576</v>
      </c>
      <c r="BB1" s="179" t="s">
        <v>578</v>
      </c>
      <c r="BC1" s="179" t="s">
        <v>580</v>
      </c>
      <c r="BD1" s="179" t="s">
        <v>582</v>
      </c>
      <c r="BE1" s="179" t="s">
        <v>584</v>
      </c>
      <c r="BF1" s="179" t="s">
        <v>586</v>
      </c>
      <c r="BG1" s="179" t="s">
        <v>588</v>
      </c>
      <c r="BH1" s="179" t="s">
        <v>590</v>
      </c>
      <c r="BI1" s="179" t="s">
        <v>285</v>
      </c>
      <c r="BJ1" s="179" t="s">
        <v>592</v>
      </c>
      <c r="BK1" s="179" t="s">
        <v>594</v>
      </c>
      <c r="BL1" s="179" t="s">
        <v>596</v>
      </c>
      <c r="BM1" s="179" t="s">
        <v>598</v>
      </c>
      <c r="BN1" s="179" t="s">
        <v>600</v>
      </c>
      <c r="BO1" s="179" t="s">
        <v>602</v>
      </c>
      <c r="BP1" s="179" t="s">
        <v>604</v>
      </c>
      <c r="BQ1" s="179" t="s">
        <v>606</v>
      </c>
      <c r="BR1" s="179" t="s">
        <v>608</v>
      </c>
      <c r="BS1" s="179" t="s">
        <v>610</v>
      </c>
      <c r="BT1" s="188" t="s">
        <v>273</v>
      </c>
      <c r="BU1" s="179" t="s">
        <v>274</v>
      </c>
      <c r="BV1" s="179" t="s">
        <v>612</v>
      </c>
      <c r="BW1" s="179" t="s">
        <v>275</v>
      </c>
      <c r="BX1" s="179" t="s">
        <v>614</v>
      </c>
      <c r="BY1" s="179" t="s">
        <v>616</v>
      </c>
      <c r="BZ1" s="188" t="s">
        <v>276</v>
      </c>
      <c r="CA1" s="179" t="s">
        <v>277</v>
      </c>
      <c r="CB1" s="179" t="s">
        <v>618</v>
      </c>
      <c r="CC1" s="179" t="s">
        <v>278</v>
      </c>
      <c r="CD1" s="179" t="s">
        <v>620</v>
      </c>
      <c r="CE1" s="179" t="s">
        <v>622</v>
      </c>
      <c r="CF1" s="179" t="s">
        <v>624</v>
      </c>
      <c r="CG1" s="188" t="s">
        <v>279</v>
      </c>
      <c r="CH1" s="179" t="s">
        <v>630</v>
      </c>
      <c r="CI1" s="179" t="s">
        <v>632</v>
      </c>
      <c r="CJ1" s="179" t="s">
        <v>280</v>
      </c>
      <c r="CK1" s="179" t="s">
        <v>626</v>
      </c>
      <c r="CL1" s="179" t="s">
        <v>628</v>
      </c>
      <c r="CM1" s="179" t="s">
        <v>281</v>
      </c>
      <c r="CN1" s="179" t="s">
        <v>634</v>
      </c>
      <c r="CO1" s="179" t="s">
        <v>282</v>
      </c>
      <c r="CP1" s="179" t="s">
        <v>635</v>
      </c>
      <c r="CQ1" s="176" t="s">
        <v>286</v>
      </c>
      <c r="CR1" s="188" t="s">
        <v>287</v>
      </c>
      <c r="CS1" s="179" t="s">
        <v>636</v>
      </c>
      <c r="CT1" s="179" t="s">
        <v>637</v>
      </c>
      <c r="CU1" s="179" t="s">
        <v>639</v>
      </c>
      <c r="CV1" s="179" t="s">
        <v>288</v>
      </c>
      <c r="CW1" s="179" t="s">
        <v>641</v>
      </c>
      <c r="CX1" s="179" t="s">
        <v>643</v>
      </c>
      <c r="CY1" s="179" t="s">
        <v>645</v>
      </c>
      <c r="CZ1" s="179" t="s">
        <v>647</v>
      </c>
      <c r="DA1" s="179" t="s">
        <v>649</v>
      </c>
      <c r="DB1" s="179" t="s">
        <v>651</v>
      </c>
      <c r="DC1" s="188" t="s">
        <v>289</v>
      </c>
      <c r="DD1" s="179" t="s">
        <v>290</v>
      </c>
      <c r="DE1" s="179" t="s">
        <v>653</v>
      </c>
      <c r="DF1" s="179" t="s">
        <v>291</v>
      </c>
      <c r="DG1" s="179" t="s">
        <v>655</v>
      </c>
      <c r="DH1" s="179" t="s">
        <v>657</v>
      </c>
      <c r="DI1" s="179" t="s">
        <v>659</v>
      </c>
      <c r="DJ1" s="179" t="s">
        <v>661</v>
      </c>
      <c r="DK1" s="179" t="s">
        <v>663</v>
      </c>
      <c r="DL1" s="179" t="s">
        <v>665</v>
      </c>
      <c r="DM1" s="179" t="s">
        <v>667</v>
      </c>
      <c r="DN1" s="179" t="s">
        <v>292</v>
      </c>
      <c r="DO1" s="179" t="s">
        <v>669</v>
      </c>
      <c r="DP1" s="179" t="s">
        <v>671</v>
      </c>
      <c r="DQ1" s="179" t="s">
        <v>673</v>
      </c>
      <c r="DR1" s="188" t="s">
        <v>293</v>
      </c>
      <c r="DS1" s="179" t="s">
        <v>675</v>
      </c>
      <c r="DT1" s="179" t="s">
        <v>294</v>
      </c>
      <c r="DU1" s="179" t="s">
        <v>677</v>
      </c>
      <c r="DV1" s="179" t="s">
        <v>295</v>
      </c>
      <c r="DW1" s="179" t="s">
        <v>679</v>
      </c>
      <c r="DX1" s="179" t="s">
        <v>681</v>
      </c>
      <c r="DY1" s="179" t="s">
        <v>683</v>
      </c>
      <c r="DZ1" s="179" t="s">
        <v>685</v>
      </c>
      <c r="EA1" s="179" t="s">
        <v>687</v>
      </c>
      <c r="EB1" s="179" t="s">
        <v>689</v>
      </c>
      <c r="EC1" s="179" t="s">
        <v>691</v>
      </c>
      <c r="ED1" s="179" t="s">
        <v>693</v>
      </c>
      <c r="EE1" s="179" t="s">
        <v>695</v>
      </c>
      <c r="EF1" s="179" t="s">
        <v>697</v>
      </c>
      <c r="EG1" s="179" t="s">
        <v>699</v>
      </c>
      <c r="EH1" s="188" t="s">
        <v>296</v>
      </c>
      <c r="EI1" s="179" t="s">
        <v>701</v>
      </c>
      <c r="EJ1" s="179" t="s">
        <v>297</v>
      </c>
      <c r="EK1" s="179" t="s">
        <v>703</v>
      </c>
      <c r="EL1" s="179" t="s">
        <v>705</v>
      </c>
      <c r="EM1" s="179" t="s">
        <v>298</v>
      </c>
      <c r="EN1" s="179" t="s">
        <v>707</v>
      </c>
      <c r="EO1" s="179" t="s">
        <v>709</v>
      </c>
      <c r="EP1" s="179" t="s">
        <v>299</v>
      </c>
      <c r="EQ1" s="179" t="s">
        <v>711</v>
      </c>
      <c r="ER1" s="179" t="s">
        <v>713</v>
      </c>
      <c r="ES1" s="179" t="s">
        <v>715</v>
      </c>
      <c r="ET1" s="179" t="s">
        <v>300</v>
      </c>
      <c r="EU1" s="179" t="s">
        <v>717</v>
      </c>
      <c r="EV1" s="179" t="s">
        <v>719</v>
      </c>
      <c r="EW1" s="188" t="s">
        <v>301</v>
      </c>
      <c r="EX1" s="179" t="s">
        <v>302</v>
      </c>
      <c r="EY1" s="179" t="s">
        <v>721</v>
      </c>
      <c r="EZ1" s="179" t="s">
        <v>723</v>
      </c>
      <c r="FA1" s="179" t="s">
        <v>725</v>
      </c>
      <c r="FB1" s="179" t="s">
        <v>727</v>
      </c>
      <c r="FC1" s="179" t="s">
        <v>303</v>
      </c>
      <c r="FD1" s="179" t="s">
        <v>729</v>
      </c>
      <c r="FE1" s="179" t="s">
        <v>731</v>
      </c>
      <c r="FF1" s="179" t="s">
        <v>733</v>
      </c>
      <c r="FG1" s="179" t="s">
        <v>735</v>
      </c>
      <c r="FH1" s="179" t="s">
        <v>737</v>
      </c>
      <c r="FI1" s="179" t="s">
        <v>304</v>
      </c>
      <c r="FJ1" s="179" t="s">
        <v>740</v>
      </c>
      <c r="FK1" s="179" t="s">
        <v>305</v>
      </c>
      <c r="FL1" s="179" t="s">
        <v>743</v>
      </c>
      <c r="FM1" s="179" t="s">
        <v>744</v>
      </c>
      <c r="FN1" s="179" t="s">
        <v>746</v>
      </c>
      <c r="FO1" s="179" t="s">
        <v>306</v>
      </c>
      <c r="FP1" s="179" t="s">
        <v>749</v>
      </c>
      <c r="FQ1" s="179" t="s">
        <v>750</v>
      </c>
      <c r="FR1" s="179" t="s">
        <v>752</v>
      </c>
      <c r="FS1" s="179" t="s">
        <v>307</v>
      </c>
      <c r="FT1" s="179" t="s">
        <v>755</v>
      </c>
      <c r="FU1" s="179" t="s">
        <v>757</v>
      </c>
      <c r="FV1" s="179" t="s">
        <v>759</v>
      </c>
      <c r="FW1" s="188" t="s">
        <v>308</v>
      </c>
      <c r="FX1" s="188" t="s">
        <v>309</v>
      </c>
      <c r="FY1" s="179" t="s">
        <v>315</v>
      </c>
      <c r="FZ1" s="179" t="s">
        <v>761</v>
      </c>
      <c r="GA1" s="179" t="s">
        <v>763</v>
      </c>
      <c r="GB1" s="179" t="s">
        <v>765</v>
      </c>
      <c r="GC1" s="179" t="s">
        <v>767</v>
      </c>
      <c r="GD1" s="179" t="s">
        <v>769</v>
      </c>
      <c r="GE1" s="179" t="s">
        <v>771</v>
      </c>
      <c r="GF1" s="188" t="s">
        <v>310</v>
      </c>
      <c r="GG1" s="179" t="s">
        <v>316</v>
      </c>
      <c r="GH1" s="179" t="s">
        <v>773</v>
      </c>
      <c r="GI1" s="179" t="s">
        <v>775</v>
      </c>
      <c r="GJ1" s="179" t="s">
        <v>776</v>
      </c>
      <c r="GK1" s="179" t="s">
        <v>317</v>
      </c>
      <c r="GL1" s="179" t="s">
        <v>779</v>
      </c>
      <c r="GM1" s="179" t="s">
        <v>780</v>
      </c>
      <c r="GN1" s="188" t="s">
        <v>311</v>
      </c>
      <c r="GO1" s="179" t="s">
        <v>312</v>
      </c>
      <c r="GP1" s="179" t="s">
        <v>782</v>
      </c>
      <c r="GQ1" s="179" t="s">
        <v>784</v>
      </c>
      <c r="GR1" s="179" t="s">
        <v>786</v>
      </c>
      <c r="GS1" s="179" t="s">
        <v>788</v>
      </c>
      <c r="GT1" s="179" t="s">
        <v>790</v>
      </c>
      <c r="GU1" s="188" t="s">
        <v>313</v>
      </c>
      <c r="GV1" s="179" t="s">
        <v>314</v>
      </c>
      <c r="GW1" s="179" t="s">
        <v>792</v>
      </c>
      <c r="GX1" s="179" t="s">
        <v>794</v>
      </c>
      <c r="GY1" s="179" t="s">
        <v>796</v>
      </c>
      <c r="GZ1" s="179" t="s">
        <v>798</v>
      </c>
      <c r="HA1" s="179" t="s">
        <v>800</v>
      </c>
      <c r="HB1" s="179" t="s">
        <v>802</v>
      </c>
      <c r="HC1" s="176" t="s">
        <v>318</v>
      </c>
      <c r="HD1" s="188" t="s">
        <v>319</v>
      </c>
      <c r="HE1" s="179" t="s">
        <v>320</v>
      </c>
      <c r="HF1" s="179" t="s">
        <v>804</v>
      </c>
      <c r="HG1" s="179" t="s">
        <v>806</v>
      </c>
      <c r="HH1" s="179" t="s">
        <v>808</v>
      </c>
      <c r="HI1" s="179" t="s">
        <v>810</v>
      </c>
      <c r="HJ1" s="179" t="s">
        <v>321</v>
      </c>
      <c r="HK1" s="179" t="s">
        <v>813</v>
      </c>
      <c r="HL1" s="179" t="s">
        <v>338</v>
      </c>
      <c r="HM1" s="179" t="s">
        <v>851</v>
      </c>
      <c r="HN1" s="179" t="s">
        <v>853</v>
      </c>
      <c r="HO1" s="179" t="s">
        <v>855</v>
      </c>
      <c r="HP1" s="188" t="s">
        <v>322</v>
      </c>
      <c r="HQ1" s="179" t="s">
        <v>815</v>
      </c>
      <c r="HR1" s="179" t="s">
        <v>817</v>
      </c>
      <c r="HS1" s="179" t="s">
        <v>323</v>
      </c>
      <c r="HT1" s="179" t="s">
        <v>820</v>
      </c>
      <c r="HU1" s="179" t="s">
        <v>822</v>
      </c>
      <c r="HV1" s="179" t="s">
        <v>823</v>
      </c>
      <c r="HW1" s="179" t="s">
        <v>825</v>
      </c>
      <c r="HX1" s="188" t="s">
        <v>324</v>
      </c>
      <c r="HY1" s="179" t="s">
        <v>827</v>
      </c>
      <c r="HZ1" s="179" t="s">
        <v>829</v>
      </c>
      <c r="IA1" s="179" t="s">
        <v>831</v>
      </c>
      <c r="IB1" s="179" t="s">
        <v>325</v>
      </c>
      <c r="IC1" s="179" t="s">
        <v>833</v>
      </c>
      <c r="ID1" s="179" t="s">
        <v>835</v>
      </c>
      <c r="IE1" s="179" t="s">
        <v>326</v>
      </c>
      <c r="IF1" s="179" t="s">
        <v>837</v>
      </c>
      <c r="IG1" s="179" t="s">
        <v>839</v>
      </c>
      <c r="IH1" s="179" t="s">
        <v>327</v>
      </c>
      <c r="II1" s="179" t="s">
        <v>841</v>
      </c>
      <c r="IJ1" s="179" t="s">
        <v>843</v>
      </c>
      <c r="IK1" s="179" t="s">
        <v>845</v>
      </c>
      <c r="IL1" s="179" t="s">
        <v>847</v>
      </c>
      <c r="IM1" s="179" t="s">
        <v>328</v>
      </c>
      <c r="IN1" s="179" t="s">
        <v>849</v>
      </c>
      <c r="IO1" s="188" t="s">
        <v>329</v>
      </c>
      <c r="IP1" s="179" t="s">
        <v>857</v>
      </c>
      <c r="IQ1" s="179" t="s">
        <v>859</v>
      </c>
      <c r="IR1" s="179" t="s">
        <v>330</v>
      </c>
      <c r="IS1" s="179" t="s">
        <v>861</v>
      </c>
      <c r="IT1" s="179" t="s">
        <v>863</v>
      </c>
      <c r="IU1" s="179" t="s">
        <v>865</v>
      </c>
      <c r="IV1" s="188" t="s">
        <v>331</v>
      </c>
      <c r="IW1" s="179" t="s">
        <v>867</v>
      </c>
      <c r="IX1" s="179" t="s">
        <v>332</v>
      </c>
      <c r="IY1" s="179" t="s">
        <v>870</v>
      </c>
      <c r="IZ1" s="179" t="s">
        <v>872</v>
      </c>
      <c r="JA1" s="179" t="s">
        <v>874</v>
      </c>
      <c r="JB1" s="179" t="s">
        <v>876</v>
      </c>
      <c r="JC1" s="179" t="s">
        <v>878</v>
      </c>
      <c r="JD1" s="179" t="s">
        <v>880</v>
      </c>
      <c r="JE1" s="179" t="s">
        <v>333</v>
      </c>
      <c r="JF1" s="179" t="s">
        <v>883</v>
      </c>
      <c r="JG1" s="179" t="s">
        <v>885</v>
      </c>
      <c r="JH1" s="179" t="s">
        <v>887</v>
      </c>
      <c r="JI1" s="179" t="s">
        <v>889</v>
      </c>
      <c r="JJ1" s="179" t="s">
        <v>891</v>
      </c>
      <c r="JK1" s="179" t="s">
        <v>893</v>
      </c>
      <c r="JL1" s="179" t="s">
        <v>895</v>
      </c>
      <c r="JM1" s="179" t="s">
        <v>897</v>
      </c>
      <c r="JN1" s="179" t="s">
        <v>334</v>
      </c>
      <c r="JO1" s="179" t="s">
        <v>900</v>
      </c>
      <c r="JP1" s="179" t="s">
        <v>902</v>
      </c>
      <c r="JQ1" s="179" t="s">
        <v>904</v>
      </c>
      <c r="JR1" s="179" t="s">
        <v>906</v>
      </c>
      <c r="JS1" s="179" t="s">
        <v>907</v>
      </c>
      <c r="JT1" s="179" t="s">
        <v>909</v>
      </c>
      <c r="JU1" s="179" t="s">
        <v>911</v>
      </c>
      <c r="JV1" s="179" t="s">
        <v>913</v>
      </c>
      <c r="JW1" s="179" t="s">
        <v>915</v>
      </c>
      <c r="JX1" s="179" t="s">
        <v>917</v>
      </c>
      <c r="JY1" s="179" t="s">
        <v>919</v>
      </c>
      <c r="JZ1" s="179" t="s">
        <v>921</v>
      </c>
      <c r="KA1" s="179" t="s">
        <v>923</v>
      </c>
      <c r="KB1" s="179" t="s">
        <v>925</v>
      </c>
      <c r="KC1" s="179" t="s">
        <v>927</v>
      </c>
      <c r="KD1" s="179" t="s">
        <v>929</v>
      </c>
      <c r="KE1" s="179" t="s">
        <v>931</v>
      </c>
      <c r="KF1" s="179" t="s">
        <v>933</v>
      </c>
      <c r="KG1" s="179" t="s">
        <v>935</v>
      </c>
      <c r="KH1" s="179" t="s">
        <v>937</v>
      </c>
      <c r="KI1" s="179" t="s">
        <v>939</v>
      </c>
      <c r="KJ1" s="179" t="s">
        <v>941</v>
      </c>
      <c r="KK1" s="179" t="s">
        <v>943</v>
      </c>
      <c r="KL1" s="179" t="s">
        <v>945</v>
      </c>
      <c r="KM1" s="179" t="s">
        <v>947</v>
      </c>
      <c r="KN1" s="179" t="s">
        <v>949</v>
      </c>
      <c r="KO1" s="188" t="s">
        <v>335</v>
      </c>
      <c r="KP1" s="179" t="s">
        <v>951</v>
      </c>
      <c r="KQ1" s="179" t="s">
        <v>336</v>
      </c>
      <c r="KR1" s="179" t="s">
        <v>954</v>
      </c>
      <c r="KS1" s="179" t="s">
        <v>956</v>
      </c>
      <c r="KT1" s="179" t="s">
        <v>958</v>
      </c>
      <c r="KU1" s="179" t="s">
        <v>960</v>
      </c>
      <c r="KV1" s="179" t="s">
        <v>337</v>
      </c>
      <c r="KW1" s="179" t="s">
        <v>963</v>
      </c>
      <c r="KX1" s="179" t="s">
        <v>965</v>
      </c>
      <c r="KY1" s="179" t="s">
        <v>967</v>
      </c>
      <c r="KZ1" s="179" t="s">
        <v>969</v>
      </c>
      <c r="LA1" s="179" t="s">
        <v>971</v>
      </c>
      <c r="LB1" s="179" t="s">
        <v>973</v>
      </c>
      <c r="LC1" s="179" t="s">
        <v>975</v>
      </c>
      <c r="LD1" s="176" t="s">
        <v>339</v>
      </c>
      <c r="LE1" s="188" t="s">
        <v>340</v>
      </c>
      <c r="LF1" s="179" t="s">
        <v>341</v>
      </c>
      <c r="LG1" s="179" t="s">
        <v>355</v>
      </c>
      <c r="LH1" s="179" t="s">
        <v>977</v>
      </c>
      <c r="LI1" s="179" t="s">
        <v>979</v>
      </c>
      <c r="LJ1" s="179" t="s">
        <v>981</v>
      </c>
      <c r="LK1" s="179" t="s">
        <v>983</v>
      </c>
      <c r="LL1" s="179" t="s">
        <v>356</v>
      </c>
      <c r="LM1" s="179" t="s">
        <v>985</v>
      </c>
      <c r="LN1" s="179" t="s">
        <v>357</v>
      </c>
      <c r="LO1" s="179" t="s">
        <v>987</v>
      </c>
      <c r="LP1" s="179" t="s">
        <v>342</v>
      </c>
      <c r="LQ1" s="179" t="s">
        <v>989</v>
      </c>
      <c r="LR1" s="179" t="s">
        <v>358</v>
      </c>
      <c r="LS1" s="179" t="s">
        <v>991</v>
      </c>
      <c r="LT1" s="179" t="s">
        <v>993</v>
      </c>
      <c r="LU1" s="179" t="s">
        <v>359</v>
      </c>
      <c r="LV1" s="188" t="s">
        <v>343</v>
      </c>
      <c r="LW1" s="179" t="s">
        <v>344</v>
      </c>
      <c r="LX1" s="179" t="s">
        <v>995</v>
      </c>
      <c r="LY1" s="179" t="s">
        <v>997</v>
      </c>
      <c r="LZ1" s="179" t="s">
        <v>998</v>
      </c>
      <c r="MA1" s="179" t="s">
        <v>1000</v>
      </c>
      <c r="MB1" s="179" t="s">
        <v>1001</v>
      </c>
      <c r="MC1" s="179" t="s">
        <v>1003</v>
      </c>
      <c r="MD1" s="179" t="s">
        <v>1005</v>
      </c>
      <c r="ME1" s="179" t="s">
        <v>1007</v>
      </c>
      <c r="MF1" s="179" t="s">
        <v>1009</v>
      </c>
      <c r="MG1" s="179" t="s">
        <v>345</v>
      </c>
      <c r="MH1" s="179" t="s">
        <v>1012</v>
      </c>
      <c r="MI1" s="179" t="s">
        <v>1013</v>
      </c>
      <c r="MJ1" s="179" t="s">
        <v>1015</v>
      </c>
      <c r="MK1" s="179" t="s">
        <v>346</v>
      </c>
      <c r="ML1" s="179" t="s">
        <v>1018</v>
      </c>
      <c r="MM1" s="179" t="s">
        <v>1019</v>
      </c>
      <c r="MN1" s="179" t="s">
        <v>1021</v>
      </c>
      <c r="MO1" s="179" t="s">
        <v>1023</v>
      </c>
      <c r="MP1" s="179" t="s">
        <v>347</v>
      </c>
      <c r="MQ1" s="179" t="s">
        <v>1026</v>
      </c>
      <c r="MR1" s="179" t="s">
        <v>1028</v>
      </c>
      <c r="MS1" s="179" t="s">
        <v>1030</v>
      </c>
      <c r="MT1" s="179" t="s">
        <v>1032</v>
      </c>
      <c r="MU1" s="179" t="s">
        <v>348</v>
      </c>
      <c r="MV1" s="179" t="s">
        <v>1035</v>
      </c>
      <c r="MW1" s="179" t="s">
        <v>1037</v>
      </c>
      <c r="MX1" s="179" t="s">
        <v>1039</v>
      </c>
      <c r="MY1" s="179" t="s">
        <v>1041</v>
      </c>
      <c r="MZ1" s="179" t="s">
        <v>1043</v>
      </c>
      <c r="NA1" s="179" t="s">
        <v>1045</v>
      </c>
      <c r="NB1" s="179" t="s">
        <v>1047</v>
      </c>
      <c r="NC1" s="179" t="s">
        <v>1049</v>
      </c>
      <c r="ND1" s="179" t="s">
        <v>1051</v>
      </c>
      <c r="NE1" s="179" t="s">
        <v>1053</v>
      </c>
      <c r="NF1" s="179" t="s">
        <v>1055</v>
      </c>
      <c r="NG1" s="179" t="s">
        <v>1056</v>
      </c>
      <c r="NH1" s="188" t="s">
        <v>349</v>
      </c>
      <c r="NI1" s="179" t="s">
        <v>350</v>
      </c>
      <c r="NJ1" s="179" t="s">
        <v>1058</v>
      </c>
      <c r="NK1" s="179" t="s">
        <v>1060</v>
      </c>
      <c r="NL1" s="179" t="s">
        <v>1062</v>
      </c>
      <c r="NM1" s="179" t="s">
        <v>1064</v>
      </c>
      <c r="NN1" s="188" t="s">
        <v>351</v>
      </c>
      <c r="NO1" s="179" t="s">
        <v>352</v>
      </c>
      <c r="NP1" s="179" t="s">
        <v>1065</v>
      </c>
      <c r="NQ1" s="179" t="s">
        <v>353</v>
      </c>
      <c r="NR1" s="179" t="s">
        <v>1067</v>
      </c>
      <c r="NS1" s="179" t="s">
        <v>1069</v>
      </c>
      <c r="NT1" s="179" t="s">
        <v>354</v>
      </c>
      <c r="NU1" s="179" t="s">
        <v>1071</v>
      </c>
      <c r="NV1" s="176" t="s">
        <v>360</v>
      </c>
      <c r="NW1" s="188" t="s">
        <v>361</v>
      </c>
      <c r="NX1" s="179" t="s">
        <v>362</v>
      </c>
      <c r="NY1" s="179" t="s">
        <v>1074</v>
      </c>
      <c r="NZ1" s="179" t="s">
        <v>1076</v>
      </c>
      <c r="OA1" s="179" t="s">
        <v>363</v>
      </c>
      <c r="OB1" s="179" t="s">
        <v>373</v>
      </c>
      <c r="OC1" s="179" t="s">
        <v>1078</v>
      </c>
      <c r="OD1" s="179" t="s">
        <v>1080</v>
      </c>
      <c r="OE1" s="179" t="s">
        <v>1082</v>
      </c>
      <c r="OF1" s="179" t="s">
        <v>1084</v>
      </c>
      <c r="OG1" s="179" t="s">
        <v>1086</v>
      </c>
      <c r="OH1" s="179" t="s">
        <v>1088</v>
      </c>
      <c r="OI1" s="179" t="s">
        <v>1090</v>
      </c>
      <c r="OJ1" s="179" t="s">
        <v>1092</v>
      </c>
      <c r="OK1" s="179" t="s">
        <v>1094</v>
      </c>
      <c r="OL1" s="179" t="s">
        <v>1096</v>
      </c>
      <c r="OM1" s="179" t="s">
        <v>1098</v>
      </c>
      <c r="ON1" s="179" t="s">
        <v>1100</v>
      </c>
      <c r="OO1" s="179" t="s">
        <v>1102</v>
      </c>
      <c r="OP1" s="179" t="s">
        <v>1104</v>
      </c>
      <c r="OQ1" s="179" t="s">
        <v>1106</v>
      </c>
      <c r="OR1" s="179" t="s">
        <v>1108</v>
      </c>
      <c r="OS1" s="179" t="s">
        <v>1110</v>
      </c>
      <c r="OT1" s="179" t="s">
        <v>1112</v>
      </c>
      <c r="OU1" s="179" t="s">
        <v>1114</v>
      </c>
      <c r="OV1" s="179" t="s">
        <v>1116</v>
      </c>
      <c r="OW1" s="179" t="s">
        <v>1118</v>
      </c>
      <c r="OX1" s="179" t="s">
        <v>1120</v>
      </c>
      <c r="OY1" s="179" t="s">
        <v>374</v>
      </c>
      <c r="OZ1" s="179" t="s">
        <v>1123</v>
      </c>
      <c r="PA1" s="179" t="s">
        <v>1125</v>
      </c>
      <c r="PB1" s="179" t="s">
        <v>1126</v>
      </c>
      <c r="PC1" s="179" t="s">
        <v>1128</v>
      </c>
      <c r="PD1" s="179" t="s">
        <v>1130</v>
      </c>
      <c r="PE1" s="179" t="s">
        <v>1132</v>
      </c>
      <c r="PF1" s="179" t="s">
        <v>1134</v>
      </c>
      <c r="PG1" s="179" t="s">
        <v>1136</v>
      </c>
      <c r="PH1" s="179" t="s">
        <v>1138</v>
      </c>
      <c r="PI1" s="179" t="s">
        <v>1140</v>
      </c>
      <c r="PJ1" s="179" t="s">
        <v>1142</v>
      </c>
      <c r="PK1" s="179" t="s">
        <v>1144</v>
      </c>
      <c r="PL1" s="179" t="s">
        <v>1146</v>
      </c>
      <c r="PM1" s="179" t="s">
        <v>1148</v>
      </c>
      <c r="PN1" s="179" t="s">
        <v>1150</v>
      </c>
      <c r="PO1" s="179" t="s">
        <v>1152</v>
      </c>
      <c r="PP1" s="179" t="s">
        <v>1154</v>
      </c>
      <c r="PQ1" s="179" t="s">
        <v>1156</v>
      </c>
      <c r="PR1" s="179" t="s">
        <v>1158</v>
      </c>
      <c r="PS1" s="179" t="s">
        <v>1160</v>
      </c>
      <c r="PT1" s="179" t="s">
        <v>1162</v>
      </c>
      <c r="PU1" s="179" t="s">
        <v>1164</v>
      </c>
      <c r="PV1" s="179" t="s">
        <v>1166</v>
      </c>
      <c r="PW1" s="179" t="s">
        <v>1168</v>
      </c>
      <c r="PX1" s="179" t="s">
        <v>1170</v>
      </c>
      <c r="PY1" s="179" t="s">
        <v>1172</v>
      </c>
      <c r="PZ1" s="179" t="s">
        <v>364</v>
      </c>
      <c r="QA1" s="179" t="s">
        <v>1174</v>
      </c>
      <c r="QB1" s="179" t="s">
        <v>1176</v>
      </c>
      <c r="QC1" s="179" t="s">
        <v>1178</v>
      </c>
      <c r="QD1" s="179" t="s">
        <v>1180</v>
      </c>
      <c r="QE1" s="179" t="s">
        <v>1182</v>
      </c>
      <c r="QF1" s="188" t="s">
        <v>365</v>
      </c>
      <c r="QG1" s="179" t="s">
        <v>366</v>
      </c>
      <c r="QH1" s="179" t="s">
        <v>1184</v>
      </c>
      <c r="QI1" s="179" t="s">
        <v>1186</v>
      </c>
      <c r="QJ1" s="179" t="s">
        <v>1188</v>
      </c>
      <c r="QK1" s="179" t="s">
        <v>1190</v>
      </c>
      <c r="QL1" s="179" t="s">
        <v>1192</v>
      </c>
      <c r="QM1" s="179" t="s">
        <v>1194</v>
      </c>
      <c r="QN1" s="188" t="s">
        <v>367</v>
      </c>
      <c r="QO1" s="179" t="s">
        <v>1196</v>
      </c>
      <c r="QP1" s="179" t="s">
        <v>368</v>
      </c>
      <c r="QQ1" s="179" t="s">
        <v>375</v>
      </c>
      <c r="QR1" s="179" t="s">
        <v>1198</v>
      </c>
      <c r="QS1" s="179" t="s">
        <v>1200</v>
      </c>
      <c r="QT1" s="179" t="s">
        <v>1202</v>
      </c>
      <c r="QU1" s="179" t="s">
        <v>1204</v>
      </c>
      <c r="QV1" s="179" t="s">
        <v>1206</v>
      </c>
      <c r="QW1" s="179" t="s">
        <v>1208</v>
      </c>
      <c r="QX1" s="179" t="s">
        <v>1210</v>
      </c>
      <c r="QY1" s="179" t="s">
        <v>1212</v>
      </c>
      <c r="QZ1" s="179" t="s">
        <v>1214</v>
      </c>
      <c r="RA1" s="179" t="s">
        <v>1216</v>
      </c>
      <c r="RB1" s="179" t="s">
        <v>1218</v>
      </c>
      <c r="RC1" s="179" t="s">
        <v>1220</v>
      </c>
      <c r="RD1" s="179" t="s">
        <v>1222</v>
      </c>
      <c r="RE1" s="179" t="s">
        <v>1224</v>
      </c>
      <c r="RF1" s="188" t="s">
        <v>369</v>
      </c>
      <c r="RG1" s="179" t="s">
        <v>370</v>
      </c>
      <c r="RH1" s="179" t="s">
        <v>1226</v>
      </c>
      <c r="RI1" s="179" t="s">
        <v>1228</v>
      </c>
      <c r="RJ1" s="188" t="s">
        <v>371</v>
      </c>
      <c r="RK1" s="179" t="s">
        <v>372</v>
      </c>
      <c r="RL1" s="179" t="s">
        <v>1230</v>
      </c>
      <c r="RM1" s="179" t="s">
        <v>1231</v>
      </c>
      <c r="RN1" s="179" t="s">
        <v>1232</v>
      </c>
      <c r="RO1" s="179" t="s">
        <v>1233</v>
      </c>
      <c r="RP1" s="179" t="s">
        <v>1235</v>
      </c>
      <c r="RQ1" s="179" t="s">
        <v>1236</v>
      </c>
      <c r="RR1" s="179" t="s">
        <v>1238</v>
      </c>
      <c r="RS1" s="179" t="s">
        <v>1239</v>
      </c>
      <c r="RT1" s="176" t="s">
        <v>376</v>
      </c>
      <c r="RU1" s="188" t="s">
        <v>377</v>
      </c>
      <c r="RV1" s="179" t="s">
        <v>378</v>
      </c>
      <c r="RW1" s="179" t="s">
        <v>1241</v>
      </c>
      <c r="RX1" s="179" t="s">
        <v>1243</v>
      </c>
      <c r="RY1" s="179" t="s">
        <v>379</v>
      </c>
      <c r="RZ1" s="179" t="s">
        <v>1245</v>
      </c>
      <c r="SA1" s="179" t="s">
        <v>1247</v>
      </c>
      <c r="SB1" s="179" t="s">
        <v>1249</v>
      </c>
      <c r="SC1" s="179" t="s">
        <v>1251</v>
      </c>
      <c r="SD1" s="188" t="s">
        <v>380</v>
      </c>
      <c r="SE1" s="179" t="s">
        <v>381</v>
      </c>
      <c r="SF1" s="179" t="s">
        <v>1253</v>
      </c>
      <c r="SG1" s="179" t="s">
        <v>1255</v>
      </c>
      <c r="SH1" s="179" t="s">
        <v>1257</v>
      </c>
      <c r="SI1" s="179" t="s">
        <v>1259</v>
      </c>
      <c r="SJ1" s="179" t="s">
        <v>1261</v>
      </c>
      <c r="SK1" s="179" t="s">
        <v>1263</v>
      </c>
      <c r="SL1" s="179" t="s">
        <v>1265</v>
      </c>
      <c r="SM1" s="179" t="s">
        <v>1267</v>
      </c>
      <c r="SN1" s="179" t="s">
        <v>1269</v>
      </c>
      <c r="SO1" s="179" t="s">
        <v>1271</v>
      </c>
      <c r="SP1" s="179" t="s">
        <v>1273</v>
      </c>
      <c r="SQ1" s="179" t="s">
        <v>1275</v>
      </c>
      <c r="SR1" s="179" t="s">
        <v>1277</v>
      </c>
      <c r="SS1" s="179" t="s">
        <v>1279</v>
      </c>
      <c r="ST1" s="179" t="s">
        <v>1281</v>
      </c>
      <c r="SU1" s="176" t="s">
        <v>382</v>
      </c>
      <c r="SV1" s="188" t="s">
        <v>383</v>
      </c>
      <c r="SW1" s="179" t="s">
        <v>384</v>
      </c>
      <c r="SX1" s="179" t="s">
        <v>1283</v>
      </c>
      <c r="SY1" s="179" t="s">
        <v>1285</v>
      </c>
      <c r="SZ1" s="179" t="s">
        <v>1287</v>
      </c>
      <c r="TA1" s="179" t="s">
        <v>1289</v>
      </c>
      <c r="TB1" s="179" t="s">
        <v>1291</v>
      </c>
      <c r="TC1" s="179" t="s">
        <v>385</v>
      </c>
      <c r="TD1" s="179" t="s">
        <v>1293</v>
      </c>
      <c r="TE1" s="179" t="s">
        <v>1295</v>
      </c>
      <c r="TF1" s="179" t="s">
        <v>1297</v>
      </c>
      <c r="TG1" s="179" t="s">
        <v>1299</v>
      </c>
      <c r="TH1" s="179" t="s">
        <v>1301</v>
      </c>
      <c r="TI1" s="179" t="s">
        <v>1303</v>
      </c>
      <c r="TJ1" s="188" t="s">
        <v>386</v>
      </c>
      <c r="TK1" s="179" t="s">
        <v>387</v>
      </c>
      <c r="TL1" s="179" t="s">
        <v>388</v>
      </c>
      <c r="TM1" s="179" t="s">
        <v>1305</v>
      </c>
      <c r="TN1" s="179" t="s">
        <v>1307</v>
      </c>
      <c r="TO1" s="179" t="s">
        <v>1308</v>
      </c>
      <c r="TP1" s="179" t="s">
        <v>1310</v>
      </c>
      <c r="TQ1" s="179" t="s">
        <v>1312</v>
      </c>
      <c r="TR1" s="179" t="s">
        <v>1314</v>
      </c>
      <c r="TS1" s="179" t="s">
        <v>1316</v>
      </c>
      <c r="TT1" s="179" t="s">
        <v>1318</v>
      </c>
      <c r="TU1" s="179" t="s">
        <v>1320</v>
      </c>
      <c r="TV1" s="179" t="s">
        <v>1322</v>
      </c>
      <c r="TW1" s="179" t="s">
        <v>1324</v>
      </c>
      <c r="TX1" s="179" t="s">
        <v>1326</v>
      </c>
      <c r="TY1" s="179" t="s">
        <v>1328</v>
      </c>
      <c r="TZ1" s="179" t="s">
        <v>1330</v>
      </c>
      <c r="UA1" s="179" t="s">
        <v>1332</v>
      </c>
      <c r="UB1" s="179" t="s">
        <v>1334</v>
      </c>
      <c r="UC1" s="176" t="s">
        <v>1336</v>
      </c>
      <c r="UD1" s="179" t="s">
        <v>1338</v>
      </c>
      <c r="UE1" s="179" t="s">
        <v>1340</v>
      </c>
      <c r="UF1" s="179" t="s">
        <v>1342</v>
      </c>
      <c r="UG1" s="179" t="s">
        <v>1344</v>
      </c>
      <c r="UH1" s="179" t="s">
        <v>1346</v>
      </c>
      <c r="UI1" s="182"/>
    </row>
    <row r="2" spans="1:555" s="119" customFormat="1" ht="14.45" hidden="1" x14ac:dyDescent="0.3">
      <c r="A2" s="119" t="s">
        <v>1376</v>
      </c>
      <c r="B2" s="119" t="s">
        <v>1378</v>
      </c>
      <c r="C2" s="119" t="s">
        <v>482</v>
      </c>
      <c r="D2" s="119" t="s">
        <v>1377</v>
      </c>
      <c r="E2" s="119" t="s">
        <v>1379</v>
      </c>
      <c r="F2" s="119" t="s">
        <v>483</v>
      </c>
      <c r="G2" s="157" t="s">
        <v>1380</v>
      </c>
      <c r="H2" s="119" t="s">
        <v>1381</v>
      </c>
      <c r="I2" s="119" t="s">
        <v>1382</v>
      </c>
      <c r="J2" s="119" t="s">
        <v>1468</v>
      </c>
      <c r="K2" s="119" t="s">
        <v>1383</v>
      </c>
      <c r="L2" s="119" t="s">
        <v>1384</v>
      </c>
      <c r="M2" s="119" t="s">
        <v>1385</v>
      </c>
      <c r="N2" s="119" t="s">
        <v>1386</v>
      </c>
      <c r="O2" s="119" t="s">
        <v>1387</v>
      </c>
      <c r="R2" s="119" t="s">
        <v>137</v>
      </c>
      <c r="S2" s="119" t="s">
        <v>1467</v>
      </c>
      <c r="U2" s="119" t="s">
        <v>404</v>
      </c>
      <c r="V2" s="119" t="s">
        <v>422</v>
      </c>
      <c r="W2" s="119" t="s">
        <v>405</v>
      </c>
      <c r="X2" s="119" t="s">
        <v>406</v>
      </c>
      <c r="Y2" s="119" t="s">
        <v>407</v>
      </c>
      <c r="Z2" s="119" t="s">
        <v>408</v>
      </c>
      <c r="AA2" s="119" t="s">
        <v>409</v>
      </c>
      <c r="AB2" s="119" t="s">
        <v>410</v>
      </c>
      <c r="AC2" s="119" t="s">
        <v>411</v>
      </c>
      <c r="AD2" s="119" t="s">
        <v>412</v>
      </c>
      <c r="AE2" s="119" t="s">
        <v>413</v>
      </c>
      <c r="AF2" s="119" t="s">
        <v>414</v>
      </c>
      <c r="AH2" s="119" t="s">
        <v>431</v>
      </c>
      <c r="AI2" s="119" t="s">
        <v>432</v>
      </c>
      <c r="AJ2" s="119" t="s">
        <v>433</v>
      </c>
      <c r="AK2" s="119" t="s">
        <v>434</v>
      </c>
      <c r="AL2" s="119" t="s">
        <v>435</v>
      </c>
      <c r="AM2" s="119" t="s">
        <v>438</v>
      </c>
      <c r="AN2" s="119" t="s">
        <v>436</v>
      </c>
      <c r="AO2" s="119" t="s">
        <v>437</v>
      </c>
      <c r="AP2" s="119" t="s">
        <v>439</v>
      </c>
      <c r="AQ2" s="119" t="s">
        <v>440</v>
      </c>
      <c r="AR2" s="119" t="s">
        <v>441</v>
      </c>
      <c r="AS2" s="119" t="s">
        <v>442</v>
      </c>
      <c r="AT2" s="119" t="s">
        <v>443</v>
      </c>
      <c r="AU2" s="119" t="s">
        <v>444</v>
      </c>
      <c r="AV2" s="119" t="s">
        <v>445</v>
      </c>
      <c r="AW2" s="119" t="s">
        <v>446</v>
      </c>
      <c r="AX2" s="119" t="s">
        <v>447</v>
      </c>
      <c r="AY2" s="119" t="s">
        <v>448</v>
      </c>
      <c r="AZ2" s="119" t="s">
        <v>449</v>
      </c>
      <c r="BA2" s="119" t="s">
        <v>450</v>
      </c>
      <c r="BB2" s="119" t="s">
        <v>451</v>
      </c>
      <c r="BC2" s="119" t="s">
        <v>452</v>
      </c>
      <c r="BD2" s="119" t="s">
        <v>453</v>
      </c>
      <c r="BE2" s="119" t="s">
        <v>454</v>
      </c>
      <c r="BF2" s="119" t="s">
        <v>455</v>
      </c>
      <c r="BG2" s="119" t="s">
        <v>456</v>
      </c>
      <c r="BH2" s="119" t="s">
        <v>457</v>
      </c>
      <c r="BI2" s="119" t="s">
        <v>458</v>
      </c>
      <c r="BJ2" s="119" t="s">
        <v>459</v>
      </c>
      <c r="BK2" s="119" t="s">
        <v>460</v>
      </c>
      <c r="BL2" s="119" t="s">
        <v>461</v>
      </c>
      <c r="BM2" s="119" t="s">
        <v>462</v>
      </c>
      <c r="BN2" s="119" t="s">
        <v>463</v>
      </c>
      <c r="BO2" s="119" t="s">
        <v>464</v>
      </c>
      <c r="BP2" s="119" t="s">
        <v>465</v>
      </c>
      <c r="BQ2" s="119" t="s">
        <v>466</v>
      </c>
      <c r="BR2" s="119" t="s">
        <v>467</v>
      </c>
      <c r="BS2" s="119" t="s">
        <v>468</v>
      </c>
      <c r="BT2" s="119" t="s">
        <v>469</v>
      </c>
      <c r="BU2" s="119" t="s">
        <v>470</v>
      </c>
    </row>
    <row r="3" spans="1:555" ht="14.45" hidden="1" x14ac:dyDescent="0.3">
      <c r="AH3" s="82">
        <v>2500</v>
      </c>
      <c r="AI3" s="82">
        <v>1900</v>
      </c>
      <c r="AJ3" s="82">
        <v>1650</v>
      </c>
      <c r="AK3" s="82">
        <v>1580</v>
      </c>
      <c r="AL3" s="82">
        <v>2250</v>
      </c>
      <c r="AM3" s="82">
        <v>1650</v>
      </c>
      <c r="AN3" s="82">
        <v>1400</v>
      </c>
      <c r="AO3" s="82">
        <v>1340</v>
      </c>
      <c r="AP3" s="82">
        <v>2000</v>
      </c>
      <c r="AQ3" s="82">
        <v>1400</v>
      </c>
      <c r="AR3" s="82">
        <v>1150</v>
      </c>
      <c r="AS3" s="82">
        <v>1100</v>
      </c>
      <c r="AT3" s="82">
        <v>1750</v>
      </c>
      <c r="AU3" s="82">
        <v>1150</v>
      </c>
      <c r="AV3" s="82">
        <v>900</v>
      </c>
      <c r="AW3" s="82">
        <v>860</v>
      </c>
      <c r="AX3" s="82">
        <v>1200</v>
      </c>
      <c r="AY3" s="82">
        <v>900</v>
      </c>
      <c r="AZ3" s="82">
        <v>650</v>
      </c>
      <c r="BA3" s="82">
        <v>620</v>
      </c>
      <c r="BB3" s="82">
        <v>5355</v>
      </c>
      <c r="BC3" s="82">
        <v>4935</v>
      </c>
      <c r="BD3" s="82">
        <v>6300</v>
      </c>
      <c r="BE3" s="82">
        <v>5880</v>
      </c>
      <c r="BF3" s="82">
        <v>4725</v>
      </c>
      <c r="BG3" s="82">
        <v>4305</v>
      </c>
      <c r="BH3" s="82">
        <v>5670</v>
      </c>
      <c r="BI3" s="82">
        <v>5250</v>
      </c>
      <c r="BJ3" s="82">
        <v>4095</v>
      </c>
      <c r="BK3" s="82">
        <v>3780</v>
      </c>
      <c r="BL3" s="82">
        <v>5040</v>
      </c>
      <c r="BM3" s="82">
        <v>4620</v>
      </c>
      <c r="BN3" s="82">
        <v>3465</v>
      </c>
      <c r="BO3" s="82">
        <v>3150</v>
      </c>
      <c r="BP3" s="82">
        <v>4410</v>
      </c>
      <c r="BQ3" s="82">
        <v>4095</v>
      </c>
      <c r="BR3" s="82">
        <v>3045</v>
      </c>
      <c r="BS3" s="82">
        <v>2835</v>
      </c>
      <c r="BT3" s="82">
        <v>3885</v>
      </c>
      <c r="BU3" s="82">
        <v>3570</v>
      </c>
    </row>
    <row r="4" spans="1:555" thickBot="1" x14ac:dyDescent="0.35"/>
    <row r="5" spans="1:555" ht="52.15" thickBot="1" x14ac:dyDescent="0.35">
      <c r="C5" s="83" t="s">
        <v>394</v>
      </c>
      <c r="D5" s="196">
        <f>SUMIF(C:C,C11,D:D)</f>
        <v>8259450.2400000002</v>
      </c>
    </row>
    <row r="6" spans="1:555" ht="14.45" x14ac:dyDescent="0.3">
      <c r="C6" s="104"/>
      <c r="D6" s="104"/>
      <c r="E6" s="104"/>
      <c r="F6" s="104"/>
      <c r="G6" s="74"/>
      <c r="H6" s="104"/>
      <c r="I6" s="104"/>
    </row>
    <row r="7" spans="1:555" ht="14.45" x14ac:dyDescent="0.3">
      <c r="C7" s="104"/>
      <c r="D7" s="104"/>
      <c r="E7" s="104"/>
      <c r="F7" s="104"/>
      <c r="G7" s="74"/>
      <c r="H7" s="104"/>
      <c r="I7" s="104"/>
    </row>
    <row r="8" spans="1:555" x14ac:dyDescent="0.25">
      <c r="C8" s="104"/>
      <c r="D8" s="104"/>
      <c r="E8" s="104"/>
      <c r="F8" s="104"/>
      <c r="G8" s="74"/>
      <c r="H8" s="104"/>
      <c r="I8" s="104"/>
    </row>
    <row r="9" spans="1:555" x14ac:dyDescent="0.25">
      <c r="C9" s="104"/>
      <c r="D9" s="104"/>
      <c r="E9" s="104"/>
      <c r="F9" s="104"/>
      <c r="G9" s="74"/>
      <c r="H9" s="104"/>
      <c r="I9" s="104"/>
      <c r="K9" s="174"/>
    </row>
    <row r="10" spans="1:555" ht="15.75" thickBot="1" x14ac:dyDescent="0.3"/>
    <row r="11" spans="1:555" thickBot="1" x14ac:dyDescent="0.35">
      <c r="C11" s="154" t="s">
        <v>53</v>
      </c>
      <c r="D11" s="105">
        <f>SUM(F18:F20)</f>
        <v>9600</v>
      </c>
      <c r="E11" s="573"/>
      <c r="F11" s="70"/>
      <c r="G11" s="75"/>
      <c r="H11" s="70"/>
      <c r="I11" s="70"/>
    </row>
    <row r="12" spans="1:555" x14ac:dyDescent="0.25">
      <c r="C12" s="70"/>
      <c r="D12" s="31"/>
      <c r="E12" s="90"/>
      <c r="F12" s="90"/>
      <c r="G12" s="90"/>
      <c r="H12" s="72"/>
      <c r="I12" s="72"/>
      <c r="J12" s="72"/>
      <c r="K12" s="109"/>
    </row>
    <row r="13" spans="1:555" x14ac:dyDescent="0.25">
      <c r="C13" s="70"/>
      <c r="D13" s="31"/>
      <c r="E13" s="90"/>
      <c r="F13" s="90"/>
      <c r="G13" s="90"/>
      <c r="H13" s="72"/>
      <c r="I13" s="72"/>
      <c r="J13" s="72"/>
      <c r="K13" s="109"/>
    </row>
    <row r="14" spans="1:555" ht="15.75" x14ac:dyDescent="0.25">
      <c r="C14" s="201" t="s">
        <v>401</v>
      </c>
      <c r="D14" s="475" t="s">
        <v>2212</v>
      </c>
      <c r="E14" s="90"/>
      <c r="F14" s="90"/>
      <c r="G14" s="90"/>
      <c r="H14" s="72"/>
      <c r="I14" s="72"/>
      <c r="J14" s="72"/>
      <c r="K14" s="109"/>
    </row>
    <row r="15" spans="1:555" ht="18.75" x14ac:dyDescent="0.25">
      <c r="C15" s="210" t="str">
        <f>IFERROR(VLOOKUP(D14,'Desarrollo e Innov. Curricular'!$E:$F,2,FALSE),IFERROR(VLOOKUP(D14,'Investigación Científica'!$E:$F,2,FALSE),IFERROR(VLOOKUP(D14,'Vinculación Univ. Sociedad'!$E:$F,2,FALSE),IFERROR(VLOOKUP(D14,'Docencia y Profesorado Universi'!$E:$F,2,FALSE),IFERROR(VLOOKUP(D14,'Estudiantes y Graduados'!$E:$F,2,FALSE),IFERROR(VLOOKUP(D14,'Gestion Administrativa'!$E:$F,2,FALSE),IFERROR(VLOOKUP(D14,'Gestión Académica'!$E:$F,2,FALSE),IFERROR(VLOOKUP(D14,'Aseguramiento de la Calidad'!$E:$F,2,FALSE),IFERROR(VLOOKUP(D14,'Gestión del Conocimiento'!$E:$F,2,FALSE),IFERROR(VLOOKUP(D14,'Gobernabilidad y Procesos...'!$E:$F,2,FALSE),IFERROR(VLOOKUP(D14,'Gestión del Talento Humano'!$E:$F,2,FALSE),IFERROR(VLOOKUP(D14,'Internacionalización de la E.S.'!$E:$F,2,FALSE),IFERROR(VLOOKUP(D14,[1]Posgrado!$E:$F,2,FALSE),IFERROR(VLOOKUP(D14,'Cultura de Innovación Insti...'!$E:$F,2,FALSE),VLOOKUP(D14,'Lo Esencial de la Reforma Univ.'!$E:$F,2,0)))))))))))))))</f>
        <v>Socialización de resultados de autoevaluación</v>
      </c>
      <c r="D15" s="31"/>
      <c r="E15" s="90"/>
      <c r="F15" s="90"/>
      <c r="G15" s="90"/>
      <c r="H15" s="72"/>
      <c r="I15" s="72"/>
      <c r="J15" s="72"/>
      <c r="K15" s="109"/>
    </row>
    <row r="16" spans="1:555" ht="15.75" thickBot="1" x14ac:dyDescent="0.3">
      <c r="F16" s="90"/>
      <c r="G16" s="72"/>
      <c r="H16" s="72"/>
      <c r="I16" s="72"/>
    </row>
    <row r="17" spans="3:11" ht="30.75" thickBot="1" x14ac:dyDescent="0.3">
      <c r="C17" s="126" t="s">
        <v>44</v>
      </c>
      <c r="D17" s="126" t="s">
        <v>55</v>
      </c>
      <c r="E17" s="133" t="s">
        <v>57</v>
      </c>
      <c r="F17" s="132" t="s">
        <v>27</v>
      </c>
      <c r="G17" s="130" t="s">
        <v>139</v>
      </c>
      <c r="H17" s="133" t="s">
        <v>46</v>
      </c>
      <c r="I17" s="130" t="s">
        <v>140</v>
      </c>
      <c r="J17" s="130" t="s">
        <v>420</v>
      </c>
      <c r="K17" s="130" t="s">
        <v>421</v>
      </c>
    </row>
    <row r="18" spans="3:11" x14ac:dyDescent="0.25">
      <c r="C18" s="222" t="s">
        <v>441</v>
      </c>
      <c r="D18" s="223">
        <v>4</v>
      </c>
      <c r="E18" s="221">
        <f>HLOOKUP(C18,$AH$2:$BU$3,2,0)</f>
        <v>1150</v>
      </c>
      <c r="F18" s="94">
        <f t="shared" ref="F18:F20" si="0">D18*E18</f>
        <v>4600</v>
      </c>
      <c r="G18" s="158" t="s">
        <v>137</v>
      </c>
      <c r="H18" s="556" t="s">
        <v>779</v>
      </c>
      <c r="I18" s="127" t="str">
        <f>VLOOKUP(H18,Presupuesto!$B$11:$C$565,2,0)</f>
        <v>VIATICOS AL EXTERIOR</v>
      </c>
      <c r="J18" s="220" t="s">
        <v>1376</v>
      </c>
      <c r="K18" s="95" t="s">
        <v>422</v>
      </c>
    </row>
    <row r="19" spans="3:11" x14ac:dyDescent="0.25">
      <c r="C19" s="138" t="s">
        <v>2072</v>
      </c>
      <c r="D19" s="155">
        <v>10</v>
      </c>
      <c r="E19" s="120">
        <v>100</v>
      </c>
      <c r="F19" s="94">
        <f t="shared" si="0"/>
        <v>1000</v>
      </c>
      <c r="G19" s="158" t="s">
        <v>137</v>
      </c>
      <c r="H19" s="139" t="s">
        <v>303</v>
      </c>
      <c r="I19" s="127" t="str">
        <f>VLOOKUP(H19,Presupuesto!$B$11:$C$565,2,0)</f>
        <v>IMPRENTA, PUBLIC. Y REPRODUC. (25300-00)</v>
      </c>
      <c r="J19" s="95" t="s">
        <v>1376</v>
      </c>
      <c r="K19" s="95" t="s">
        <v>411</v>
      </c>
    </row>
    <row r="20" spans="3:11" x14ac:dyDescent="0.25">
      <c r="C20" s="138" t="s">
        <v>2073</v>
      </c>
      <c r="D20" s="155">
        <v>50</v>
      </c>
      <c r="E20" s="120">
        <v>80</v>
      </c>
      <c r="F20" s="94">
        <f t="shared" si="0"/>
        <v>4000</v>
      </c>
      <c r="G20" s="158" t="s">
        <v>137</v>
      </c>
      <c r="H20" s="139" t="s">
        <v>804</v>
      </c>
      <c r="I20" s="127" t="str">
        <f>VLOOKUP(H20,Presupuesto!$B$11:$C$565,2,0)</f>
        <v>ALIMENTOS B EBIDAS PARA PERSONAS</v>
      </c>
      <c r="J20" s="95" t="s">
        <v>1376</v>
      </c>
      <c r="K20" s="95" t="s">
        <v>411</v>
      </c>
    </row>
    <row r="21" spans="3:11" thickBot="1" x14ac:dyDescent="0.35"/>
    <row r="22" spans="3:11" ht="15.75" thickBot="1" x14ac:dyDescent="0.3">
      <c r="C22" s="154" t="s">
        <v>53</v>
      </c>
      <c r="D22" s="105">
        <f>SUM(F29:F31)</f>
        <v>87280</v>
      </c>
      <c r="E22" s="572"/>
      <c r="F22" s="70"/>
      <c r="G22" s="75"/>
      <c r="H22" s="70"/>
      <c r="I22" s="70"/>
    </row>
    <row r="23" spans="3:11" x14ac:dyDescent="0.25">
      <c r="C23" s="70"/>
      <c r="D23" s="31"/>
      <c r="E23" s="90"/>
      <c r="F23" s="90"/>
      <c r="G23" s="90"/>
      <c r="H23" s="72"/>
      <c r="I23" s="72"/>
      <c r="J23" s="72"/>
      <c r="K23" s="109"/>
    </row>
    <row r="24" spans="3:11" x14ac:dyDescent="0.25">
      <c r="C24" s="70"/>
      <c r="D24" s="31"/>
      <c r="E24" s="90"/>
      <c r="F24" s="90"/>
      <c r="G24" s="90"/>
      <c r="H24" s="72"/>
      <c r="I24" s="72"/>
      <c r="J24" s="72"/>
      <c r="K24" s="109"/>
    </row>
    <row r="25" spans="3:11" ht="15.75" x14ac:dyDescent="0.25">
      <c r="C25" s="201" t="s">
        <v>401</v>
      </c>
      <c r="D25" s="475" t="s">
        <v>2211</v>
      </c>
      <c r="E25" s="90"/>
      <c r="F25" s="90"/>
      <c r="G25" s="90"/>
      <c r="H25" s="72"/>
      <c r="I25" s="72"/>
      <c r="J25" s="72"/>
      <c r="K25" s="109"/>
    </row>
    <row r="26" spans="3:11" ht="18.75" x14ac:dyDescent="0.25">
      <c r="C26" s="210" t="str">
        <f>IFERROR(VLOOKUP(D25,'Desarrollo e Innov. Curricular'!$E:$F,2,FALSE),IFERROR(VLOOKUP(D25,'Investigación Científica'!$E:$F,2,FALSE),IFERROR(VLOOKUP(D25,'Vinculación Univ. Sociedad'!$E:$F,2,FALSE),IFERROR(VLOOKUP(D25,'Docencia y Profesorado Universi'!$E:$F,2,FALSE),IFERROR(VLOOKUP(D25,'Estudiantes y Graduados'!$E:$F,2,FALSE),IFERROR(VLOOKUP(D25,'Gestion Administrativa'!$E:$F,2,FALSE),IFERROR(VLOOKUP(D25,'Gestión Académica'!$E:$F,2,FALSE),IFERROR(VLOOKUP(D25,'Aseguramiento de la Calidad'!$E:$F,2,FALSE),IFERROR(VLOOKUP(D25,'Gestión del Conocimiento'!$E:$F,2,FALSE),IFERROR(VLOOKUP(D25,'Gobernabilidad y Procesos...'!$E:$F,2,FALSE),IFERROR(VLOOKUP(D25,'Gestión del Talento Humano'!$E:$F,2,FALSE),IFERROR(VLOOKUP(D25,'Internacionalización de la E.S.'!$E:$F,2,FALSE),IFERROR(VLOOKUP(D25,[1]Posgrado!$E:$F,2,FALSE),IFERROR(VLOOKUP(D25,'Cultura de Innovación Insti...'!$E:$F,2,FALSE),VLOOKUP(D25,'Lo Esencial de la Reforma Univ.'!$E:$F,2,0)))))))))))))))</f>
        <v>Proceso de auto evaluación  con fines de mejoramiento y acreditación</v>
      </c>
      <c r="D26" s="31"/>
      <c r="E26" s="90"/>
      <c r="F26" s="90"/>
      <c r="G26" s="90"/>
      <c r="H26" s="72"/>
      <c r="I26" s="72"/>
      <c r="J26" s="72"/>
      <c r="K26" s="109"/>
    </row>
    <row r="27" spans="3:11" ht="15.75" thickBot="1" x14ac:dyDescent="0.3">
      <c r="F27" s="90"/>
      <c r="G27" s="72"/>
      <c r="H27" s="72"/>
      <c r="I27" s="72"/>
    </row>
    <row r="28" spans="3:11" ht="30.75" thickBot="1" x14ac:dyDescent="0.3">
      <c r="C28" s="126" t="s">
        <v>44</v>
      </c>
      <c r="D28" s="126">
        <v>2</v>
      </c>
      <c r="E28" s="133" t="s">
        <v>57</v>
      </c>
      <c r="F28" s="132" t="s">
        <v>27</v>
      </c>
      <c r="G28" s="130" t="s">
        <v>139</v>
      </c>
      <c r="H28" s="133" t="s">
        <v>46</v>
      </c>
      <c r="I28" s="130" t="s">
        <v>140</v>
      </c>
      <c r="J28" s="130" t="s">
        <v>420</v>
      </c>
      <c r="K28" s="130" t="s">
        <v>421</v>
      </c>
    </row>
    <row r="29" spans="3:11" x14ac:dyDescent="0.25">
      <c r="C29" s="222" t="s">
        <v>470</v>
      </c>
      <c r="D29" s="223">
        <v>4</v>
      </c>
      <c r="E29" s="221">
        <f>HLOOKUP(C29,$AH$2:$BU$3,2,0)</f>
        <v>3570</v>
      </c>
      <c r="F29" s="94">
        <f t="shared" ref="F29:F31" si="1">D29*E29</f>
        <v>14280</v>
      </c>
      <c r="G29" s="158" t="s">
        <v>1467</v>
      </c>
      <c r="H29" s="139" t="s">
        <v>775</v>
      </c>
      <c r="I29" s="127" t="str">
        <f>VLOOKUP(H29,Presupuesto!$B$11:$C$565,2,0)</f>
        <v>VIATICOS NACIONALES</v>
      </c>
      <c r="J29" s="220" t="s">
        <v>1376</v>
      </c>
      <c r="K29" s="95" t="s">
        <v>411</v>
      </c>
    </row>
    <row r="30" spans="3:11" x14ac:dyDescent="0.25">
      <c r="C30" s="138" t="s">
        <v>2072</v>
      </c>
      <c r="D30" s="155">
        <v>30</v>
      </c>
      <c r="E30" s="120">
        <v>100</v>
      </c>
      <c r="F30" s="94">
        <f t="shared" si="1"/>
        <v>3000</v>
      </c>
      <c r="G30" s="158" t="s">
        <v>1467</v>
      </c>
      <c r="H30" s="139" t="s">
        <v>303</v>
      </c>
      <c r="I30" s="127" t="str">
        <f>VLOOKUP(H30,Presupuesto!$B$11:$C$565,2,0)</f>
        <v>IMPRENTA, PUBLIC. Y REPRODUC. (25300-00)</v>
      </c>
      <c r="J30" s="95" t="s">
        <v>1376</v>
      </c>
      <c r="K30" s="95" t="s">
        <v>411</v>
      </c>
    </row>
    <row r="31" spans="3:11" x14ac:dyDescent="0.25">
      <c r="C31" s="138" t="s">
        <v>2074</v>
      </c>
      <c r="D31" s="155">
        <v>2</v>
      </c>
      <c r="E31" s="120">
        <v>35000</v>
      </c>
      <c r="F31" s="94">
        <f t="shared" si="1"/>
        <v>70000</v>
      </c>
      <c r="G31" s="158" t="s">
        <v>1467</v>
      </c>
      <c r="H31" s="139" t="s">
        <v>297</v>
      </c>
      <c r="I31" s="127" t="str">
        <f>VLOOKUP(H31,Presupuesto!$B$11:$C$565,2,0)</f>
        <v>ESTUDIOS INVEST.ANALISIS DE FACTIBILIDAD. (24200-00)</v>
      </c>
      <c r="J31" s="95" t="s">
        <v>1376</v>
      </c>
      <c r="K31" s="95" t="s">
        <v>411</v>
      </c>
    </row>
    <row r="32" spans="3:11" thickBot="1" x14ac:dyDescent="0.35"/>
    <row r="33" spans="3:11" thickBot="1" x14ac:dyDescent="0.35">
      <c r="C33" s="154" t="s">
        <v>53</v>
      </c>
      <c r="D33" s="105">
        <f>SUM(F40:F43)</f>
        <v>9400</v>
      </c>
      <c r="F33" s="70"/>
      <c r="G33" s="75"/>
      <c r="H33" s="70"/>
      <c r="I33" s="70"/>
    </row>
    <row r="34" spans="3:11" ht="14.45" x14ac:dyDescent="0.3">
      <c r="C34" s="70"/>
      <c r="D34" s="31"/>
      <c r="E34" s="90"/>
      <c r="F34" s="90"/>
      <c r="G34" s="90"/>
      <c r="H34" s="72"/>
      <c r="I34" s="72"/>
      <c r="J34" s="72"/>
      <c r="K34" s="109"/>
    </row>
    <row r="35" spans="3:11" ht="14.45" x14ac:dyDescent="0.3">
      <c r="C35" s="70"/>
      <c r="D35" s="31"/>
      <c r="E35" s="90"/>
      <c r="F35" s="90"/>
      <c r="G35" s="90"/>
      <c r="H35" s="72"/>
      <c r="I35" s="72"/>
      <c r="J35" s="72"/>
      <c r="K35" s="109"/>
    </row>
    <row r="36" spans="3:11" ht="15.6" x14ac:dyDescent="0.3">
      <c r="C36" s="201" t="s">
        <v>401</v>
      </c>
      <c r="D36" s="475" t="s">
        <v>2208</v>
      </c>
      <c r="E36" s="571"/>
      <c r="F36" s="90"/>
      <c r="G36" s="90"/>
      <c r="H36" s="72"/>
      <c r="I36" s="72"/>
      <c r="J36" s="72"/>
      <c r="K36" s="109"/>
    </row>
    <row r="37" spans="3:11" ht="18" x14ac:dyDescent="0.3">
      <c r="C37" s="210"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Calidad'!$E:$F,2,FALSE),IFERROR(VLOOKUP(D36,'Gestión del Conocimiento'!$E:$F,2,FALSE),IFERROR(VLOOKUP(D36,'Gobernabilidad y Procesos...'!$E:$F,2,FALSE),IFERROR(VLOOKUP(D36,'Gestión del Talento Humano'!$E:$F,2,FALSE),IFERROR(VLOOKUP(D36,'Internacionalización de la E.S.'!$E:$F,2,FALSE),IFERROR(VLOOKUP(D36,[1]Posgrado!$E:$F,2,FALSE),IFERROR(VLOOKUP(D36,'Cultura de Innovación Insti...'!$E:$F,2,FALSE),VLOOKUP(D36,'Lo Esencial de la Reforma Univ.'!$E:$F,2,0)))))))))))))))</f>
        <v>Integrar las comisiones y unidades de la Facultad a las Redes internas y externas que promueven la certificación y acreditación</v>
      </c>
      <c r="D37" s="31"/>
      <c r="E37" s="90"/>
      <c r="F37" s="90"/>
      <c r="G37" s="90"/>
      <c r="H37" s="72"/>
      <c r="I37" s="72"/>
      <c r="J37" s="72"/>
      <c r="K37" s="109"/>
    </row>
    <row r="38" spans="3:11" thickBot="1" x14ac:dyDescent="0.35">
      <c r="F38" s="90"/>
      <c r="G38" s="72"/>
      <c r="H38" s="72"/>
      <c r="I38" s="72"/>
    </row>
    <row r="39" spans="3:11" ht="30.75" thickBot="1" x14ac:dyDescent="0.3">
      <c r="C39" s="126" t="s">
        <v>44</v>
      </c>
      <c r="D39" s="126" t="s">
        <v>55</v>
      </c>
      <c r="E39" s="133" t="s">
        <v>57</v>
      </c>
      <c r="F39" s="132" t="s">
        <v>27</v>
      </c>
      <c r="G39" s="130" t="s">
        <v>139</v>
      </c>
      <c r="H39" s="133" t="s">
        <v>46</v>
      </c>
      <c r="I39" s="130" t="s">
        <v>140</v>
      </c>
      <c r="J39" s="130" t="s">
        <v>420</v>
      </c>
      <c r="K39" s="130" t="s">
        <v>421</v>
      </c>
    </row>
    <row r="40" spans="3:11" x14ac:dyDescent="0.25">
      <c r="C40" s="222" t="s">
        <v>442</v>
      </c>
      <c r="D40" s="223">
        <v>4</v>
      </c>
      <c r="E40" s="221">
        <f>HLOOKUP(C40,$AH$2:$BU$3,2,0)</f>
        <v>1100</v>
      </c>
      <c r="F40" s="94">
        <f t="shared" ref="F40:F43" si="2">D40*E40</f>
        <v>4400</v>
      </c>
      <c r="G40" s="158" t="s">
        <v>137</v>
      </c>
      <c r="H40" s="139" t="s">
        <v>775</v>
      </c>
      <c r="I40" s="127" t="str">
        <f>VLOOKUP(H40,Presupuesto!$B$11:$C$565,2,0)</f>
        <v>VIATICOS NACIONALES</v>
      </c>
      <c r="J40" s="220" t="s">
        <v>1376</v>
      </c>
      <c r="K40" s="95" t="s">
        <v>409</v>
      </c>
    </row>
    <row r="41" spans="3:11" x14ac:dyDescent="0.25">
      <c r="C41" s="138" t="s">
        <v>2072</v>
      </c>
      <c r="D41" s="155">
        <v>10</v>
      </c>
      <c r="E41" s="120">
        <v>100</v>
      </c>
      <c r="F41" s="94">
        <f t="shared" si="2"/>
        <v>1000</v>
      </c>
      <c r="G41" s="158" t="s">
        <v>137</v>
      </c>
      <c r="H41" s="139" t="s">
        <v>303</v>
      </c>
      <c r="I41" s="127" t="str">
        <f>VLOOKUP(H41,Presupuesto!$B$11:$C$565,2,0)</f>
        <v>IMPRENTA, PUBLIC. Y REPRODUC. (25300-00)</v>
      </c>
      <c r="J41" s="95" t="s">
        <v>1376</v>
      </c>
      <c r="K41" s="95" t="s">
        <v>409</v>
      </c>
    </row>
    <row r="42" spans="3:11" x14ac:dyDescent="0.25">
      <c r="C42" s="138" t="s">
        <v>2073</v>
      </c>
      <c r="D42" s="155">
        <v>50</v>
      </c>
      <c r="E42" s="120">
        <v>80</v>
      </c>
      <c r="F42" s="94">
        <f t="shared" si="2"/>
        <v>4000</v>
      </c>
      <c r="G42" s="158" t="s">
        <v>137</v>
      </c>
      <c r="H42" s="139" t="s">
        <v>804</v>
      </c>
      <c r="I42" s="127" t="str">
        <f>VLOOKUP(H42,Presupuesto!$B$11:$C$565,2,0)</f>
        <v>ALIMENTOS B EBIDAS PARA PERSONAS</v>
      </c>
      <c r="J42" s="95" t="s">
        <v>1376</v>
      </c>
      <c r="K42" s="95" t="s">
        <v>409</v>
      </c>
    </row>
    <row r="43" spans="3:11" x14ac:dyDescent="0.25">
      <c r="C43" s="138"/>
      <c r="D43" s="155"/>
      <c r="E43" s="120"/>
      <c r="F43" s="94">
        <f t="shared" si="2"/>
        <v>0</v>
      </c>
      <c r="G43" s="158"/>
      <c r="H43" s="139"/>
      <c r="I43" s="127" t="e">
        <f>VLOOKUP(H43,Presupuesto!$B$11:$C$565,2,0)</f>
        <v>#N/A</v>
      </c>
      <c r="J43" s="95" t="s">
        <v>1376</v>
      </c>
      <c r="K43" s="95" t="s">
        <v>409</v>
      </c>
    </row>
    <row r="44" spans="3:11" thickBot="1" x14ac:dyDescent="0.35"/>
    <row r="45" spans="3:11" thickBot="1" x14ac:dyDescent="0.35">
      <c r="C45" s="154" t="s">
        <v>53</v>
      </c>
      <c r="D45" s="105">
        <f>SUM(F52:F55)</f>
        <v>85000</v>
      </c>
      <c r="E45" s="572"/>
      <c r="F45" s="70"/>
      <c r="G45" s="75"/>
      <c r="H45" s="70"/>
      <c r="I45" s="70"/>
    </row>
    <row r="46" spans="3:11" ht="14.45" x14ac:dyDescent="0.3">
      <c r="C46" s="70"/>
      <c r="D46" s="31"/>
      <c r="E46" s="90"/>
      <c r="F46" s="90"/>
      <c r="G46" s="90"/>
      <c r="H46" s="72"/>
      <c r="I46" s="72"/>
      <c r="J46" s="72"/>
      <c r="K46" s="109"/>
    </row>
    <row r="47" spans="3:11" ht="14.45" x14ac:dyDescent="0.3">
      <c r="C47" s="70"/>
      <c r="D47" s="31"/>
      <c r="E47" s="90"/>
      <c r="F47" s="90"/>
      <c r="G47" s="90"/>
      <c r="H47" s="72"/>
      <c r="I47" s="72"/>
      <c r="J47" s="72"/>
      <c r="K47" s="109"/>
    </row>
    <row r="48" spans="3:11" ht="15.6" x14ac:dyDescent="0.3">
      <c r="C48" s="201" t="s">
        <v>401</v>
      </c>
      <c r="D48" s="475" t="s">
        <v>2217</v>
      </c>
      <c r="E48" s="90"/>
      <c r="F48" s="90"/>
      <c r="G48" s="90"/>
      <c r="H48" s="72"/>
      <c r="I48" s="72"/>
      <c r="J48" s="72"/>
      <c r="K48" s="109"/>
    </row>
    <row r="49" spans="3:11" ht="18" x14ac:dyDescent="0.3">
      <c r="C49" s="210" t="str">
        <f>IFERROR(VLOOKUP(D48,'Desarrollo e Innov. Curricular'!$E:$F,2,FALSE),IFERROR(VLOOKUP(D48,'Investigación Científica'!$E:$F,2,FALSE),IFERROR(VLOOKUP(D48,'Vinculación Univ. Sociedad'!$E:$F,2,FALSE),IFERROR(VLOOKUP(D48,'Docencia y Profesorado Universi'!$E:$F,2,FALSE),IFERROR(VLOOKUP(D48,'Estudiantes y Graduados'!$E:$F,2,FALSE),IFERROR(VLOOKUP(D48,'Gestion Administrativa'!$E:$F,2,FALSE),IFERROR(VLOOKUP(D48,'Gestión Académica'!$E:$F,2,FALSE),IFERROR(VLOOKUP(D48,'Aseguramiento de la Calidad'!$E:$F,2,FALSE),IFERROR(VLOOKUP(D48,'Gestión del Conocimiento'!$E:$F,2,FALSE),IFERROR(VLOOKUP(D48,'Gobernabilidad y Procesos...'!$E:$F,2,FALSE),IFERROR(VLOOKUP(D48,'Gestión del Talento Humano'!$E:$F,2,FALSE),IFERROR(VLOOKUP(D48,'Internacionalización de la E.S.'!$E:$F,2,FALSE),IFERROR(VLOOKUP(D48,[1]Posgrado!$E:$F,2,FALSE),IFERROR(VLOOKUP(D48,'Cultura de Innovación Insti...'!$E:$F,2,FALSE),VLOOKUP(D48,'Lo Esencial de la Reforma Univ.'!$E:$F,2,0)))))))))))))))</f>
        <v xml:space="preserve"> Elaborar los Proyectos de Estudios diagnósticos de las nuevas de carreras para definir su viabilidad </v>
      </c>
      <c r="D49" s="31"/>
      <c r="E49" s="90"/>
      <c r="F49" s="90"/>
      <c r="G49" s="90"/>
      <c r="H49" s="72"/>
      <c r="I49" s="72"/>
      <c r="J49" s="72"/>
      <c r="K49" s="109"/>
    </row>
    <row r="50" spans="3:11" thickBot="1" x14ac:dyDescent="0.35">
      <c r="F50" s="90"/>
      <c r="G50" s="72"/>
      <c r="H50" s="72"/>
      <c r="I50" s="72"/>
    </row>
    <row r="51" spans="3:11" ht="30.75" thickBot="1" x14ac:dyDescent="0.3">
      <c r="C51" s="126" t="s">
        <v>44</v>
      </c>
      <c r="D51" s="126" t="s">
        <v>55</v>
      </c>
      <c r="E51" s="133" t="s">
        <v>57</v>
      </c>
      <c r="F51" s="132" t="s">
        <v>27</v>
      </c>
      <c r="G51" s="130" t="s">
        <v>139</v>
      </c>
      <c r="H51" s="133" t="s">
        <v>46</v>
      </c>
      <c r="I51" s="130" t="s">
        <v>140</v>
      </c>
      <c r="J51" s="130" t="s">
        <v>420</v>
      </c>
      <c r="K51" s="130" t="s">
        <v>421</v>
      </c>
    </row>
    <row r="52" spans="3:11" x14ac:dyDescent="0.25">
      <c r="C52" s="138" t="s">
        <v>2072</v>
      </c>
      <c r="D52" s="155">
        <v>10</v>
      </c>
      <c r="E52" s="120">
        <v>100</v>
      </c>
      <c r="F52" s="94">
        <f t="shared" ref="F52:F55" si="3">D52*E52</f>
        <v>1000</v>
      </c>
      <c r="G52" s="158" t="s">
        <v>137</v>
      </c>
      <c r="H52" s="139" t="s">
        <v>303</v>
      </c>
      <c r="I52" s="127" t="str">
        <f>VLOOKUP(H52,Presupuesto!$B$11:$C$565,2,0)</f>
        <v>IMPRENTA, PUBLIC. Y REPRODUC. (25300-00)</v>
      </c>
      <c r="J52" s="95" t="s">
        <v>1376</v>
      </c>
      <c r="K52" s="95" t="s">
        <v>411</v>
      </c>
    </row>
    <row r="53" spans="3:11" x14ac:dyDescent="0.25">
      <c r="C53" s="138" t="s">
        <v>2073</v>
      </c>
      <c r="D53" s="155">
        <v>50</v>
      </c>
      <c r="E53" s="120">
        <v>80</v>
      </c>
      <c r="F53" s="94">
        <f t="shared" si="3"/>
        <v>4000</v>
      </c>
      <c r="G53" s="158" t="s">
        <v>137</v>
      </c>
      <c r="H53" s="139" t="s">
        <v>804</v>
      </c>
      <c r="I53" s="127" t="str">
        <f>VLOOKUP(H53,Presupuesto!$B$11:$C$565,2,0)</f>
        <v>ALIMENTOS B EBIDAS PARA PERSONAS</v>
      </c>
      <c r="J53" s="95" t="s">
        <v>1376</v>
      </c>
      <c r="K53" s="95" t="s">
        <v>411</v>
      </c>
    </row>
    <row r="54" spans="3:11" x14ac:dyDescent="0.25">
      <c r="C54" s="138" t="s">
        <v>2074</v>
      </c>
      <c r="D54" s="155">
        <v>2</v>
      </c>
      <c r="E54" s="120">
        <v>40000</v>
      </c>
      <c r="F54" s="94">
        <f t="shared" si="3"/>
        <v>80000</v>
      </c>
      <c r="G54" s="158" t="s">
        <v>137</v>
      </c>
      <c r="H54" s="139" t="s">
        <v>297</v>
      </c>
      <c r="I54" s="127" t="str">
        <f>VLOOKUP(H54,Presupuesto!$B$11:$C$565,2,0)</f>
        <v>ESTUDIOS INVEST.ANALISIS DE FACTIBILIDAD. (24200-00)</v>
      </c>
      <c r="J54" s="95" t="s">
        <v>1376</v>
      </c>
      <c r="K54" s="95" t="s">
        <v>422</v>
      </c>
    </row>
    <row r="55" spans="3:11" x14ac:dyDescent="0.25">
      <c r="C55" s="138"/>
      <c r="D55" s="155"/>
      <c r="E55" s="120"/>
      <c r="F55" s="94">
        <f t="shared" si="3"/>
        <v>0</v>
      </c>
      <c r="G55" s="158"/>
      <c r="H55" s="139"/>
      <c r="I55" s="127" t="e">
        <f>VLOOKUP(H55,Presupuesto!$B$11:$C$565,2,0)</f>
        <v>#N/A</v>
      </c>
      <c r="J55" s="95" t="s">
        <v>1376</v>
      </c>
      <c r="K55" s="95" t="s">
        <v>422</v>
      </c>
    </row>
    <row r="57" spans="3:11" thickBot="1" x14ac:dyDescent="0.35"/>
    <row r="58" spans="3:11" thickBot="1" x14ac:dyDescent="0.35">
      <c r="C58" s="154" t="s">
        <v>53</v>
      </c>
      <c r="D58" s="105">
        <f>SUM(F65:F69)</f>
        <v>3000</v>
      </c>
      <c r="E58" s="572"/>
      <c r="F58" s="70"/>
      <c r="G58" s="75"/>
      <c r="H58" s="70"/>
      <c r="I58" s="70"/>
    </row>
    <row r="59" spans="3:11" ht="14.45" x14ac:dyDescent="0.3">
      <c r="C59" s="70"/>
      <c r="D59" s="31"/>
      <c r="E59" s="90"/>
      <c r="F59" s="90"/>
      <c r="G59" s="90"/>
      <c r="H59" s="72"/>
      <c r="I59" s="72"/>
      <c r="J59" s="72"/>
      <c r="K59" s="109"/>
    </row>
    <row r="60" spans="3:11" ht="14.45" x14ac:dyDescent="0.3">
      <c r="C60" s="70"/>
      <c r="D60" s="31"/>
      <c r="E60" s="90"/>
      <c r="F60" s="90"/>
      <c r="G60" s="90"/>
      <c r="H60" s="72"/>
      <c r="I60" s="72"/>
      <c r="J60" s="72"/>
      <c r="K60" s="109"/>
    </row>
    <row r="61" spans="3:11" ht="15.6" x14ac:dyDescent="0.3">
      <c r="C61" s="201" t="s">
        <v>401</v>
      </c>
      <c r="D61" s="475" t="s">
        <v>2233</v>
      </c>
      <c r="E61" s="90"/>
      <c r="F61" s="90"/>
      <c r="G61" s="90"/>
      <c r="H61" s="72"/>
      <c r="I61" s="72"/>
      <c r="J61" s="72"/>
      <c r="K61" s="109"/>
    </row>
    <row r="62" spans="3:11" ht="18" x14ac:dyDescent="0.3">
      <c r="C62" s="210" t="str">
        <f>IFERROR(VLOOKUP(D61,'Desarrollo e Innov. Curricular'!$E:$F,2,FALSE),IFERROR(VLOOKUP(D61,'Investigación Científica'!$E:$F,2,FALSE),IFERROR(VLOOKUP(D61,'Vinculación Univ. Sociedad'!$E:$F,2,FALSE),IFERROR(VLOOKUP(D61,'Docencia y Profesorado Universi'!$E:$F,2,FALSE),IFERROR(VLOOKUP(D61,'Estudiantes y Graduados'!$E:$F,2,FALSE),IFERROR(VLOOKUP(D61,'Gestion Administrativa'!$E:$F,2,FALSE),IFERROR(VLOOKUP(D61,'Gestión Académica'!$E:$F,2,FALSE),IFERROR(VLOOKUP(D61,'Aseguramiento de la Calidad'!$E:$F,2,FALSE),IFERROR(VLOOKUP(D61,'Gestión del Conocimiento'!$E:$F,2,FALSE),IFERROR(VLOOKUP(D61,'Gobernabilidad y Procesos...'!$E:$F,2,FALSE),IFERROR(VLOOKUP(D61,'Gestión del Talento Humano'!$E:$F,2,FALSE),IFERROR(VLOOKUP(D61,'Internacionalización de la E.S.'!$E:$F,2,FALSE),IFERROR(VLOOKUP(D61,[1]Posgrado!$E:$F,2,FALSE),IFERROR(VLOOKUP(D61,'Cultura de Innovación Insti...'!$E:$F,2,FALSE),VLOOKUP(D61,'Lo Esencial de la Reforma Univ.'!$E:$F,2,0)))))))))))))))</f>
        <v>Promoción en los medios de divulgación( boletines, pagina web,etc) la oferta de clases en bimodalidad</v>
      </c>
      <c r="D62" s="31"/>
      <c r="E62" s="90"/>
      <c r="F62" s="90"/>
      <c r="G62" s="90"/>
      <c r="H62" s="72"/>
      <c r="I62" s="72"/>
      <c r="J62" s="72"/>
      <c r="K62" s="109"/>
    </row>
    <row r="63" spans="3:11" thickBot="1" x14ac:dyDescent="0.35">
      <c r="F63" s="90"/>
      <c r="G63" s="72"/>
      <c r="H63" s="72"/>
      <c r="I63" s="72"/>
    </row>
    <row r="64" spans="3:11" ht="30.75" thickBot="1" x14ac:dyDescent="0.3">
      <c r="C64" s="126" t="s">
        <v>44</v>
      </c>
      <c r="D64" s="126" t="s">
        <v>55</v>
      </c>
      <c r="E64" s="133" t="s">
        <v>57</v>
      </c>
      <c r="F64" s="132" t="s">
        <v>27</v>
      </c>
      <c r="G64" s="130" t="s">
        <v>139</v>
      </c>
      <c r="H64" s="133" t="s">
        <v>46</v>
      </c>
      <c r="I64" s="130" t="s">
        <v>140</v>
      </c>
      <c r="J64" s="130" t="s">
        <v>420</v>
      </c>
      <c r="K64" s="130" t="s">
        <v>421</v>
      </c>
    </row>
    <row r="65" spans="3:11" x14ac:dyDescent="0.25">
      <c r="C65" s="222" t="s">
        <v>469</v>
      </c>
      <c r="D65" s="223">
        <v>0</v>
      </c>
      <c r="E65" s="221">
        <f>HLOOKUP(C65,$AH$2:$BU$3,2,0)</f>
        <v>3885</v>
      </c>
      <c r="F65" s="94">
        <f t="shared" ref="F65:F69" si="4">D65*E65</f>
        <v>0</v>
      </c>
      <c r="G65" s="158" t="s">
        <v>1467</v>
      </c>
      <c r="H65" s="139"/>
      <c r="I65" s="127" t="e">
        <f>VLOOKUP(H65,Presupuesto!$B$11:$C$565,2,0)</f>
        <v>#N/A</v>
      </c>
      <c r="J65" s="220" t="s">
        <v>1376</v>
      </c>
      <c r="K65" s="95" t="s">
        <v>406</v>
      </c>
    </row>
    <row r="66" spans="3:11" x14ac:dyDescent="0.25">
      <c r="C66" s="138" t="s">
        <v>2119</v>
      </c>
      <c r="D66" s="155">
        <v>300</v>
      </c>
      <c r="E66" s="120">
        <v>10</v>
      </c>
      <c r="F66" s="94">
        <f t="shared" si="4"/>
        <v>3000</v>
      </c>
      <c r="G66" s="158" t="s">
        <v>1467</v>
      </c>
      <c r="H66" s="139" t="s">
        <v>303</v>
      </c>
      <c r="I66" s="127" t="str">
        <f>VLOOKUP(H66,Presupuesto!$B$11:$C$565,2,0)</f>
        <v>IMPRENTA, PUBLIC. Y REPRODUC. (25300-00)</v>
      </c>
      <c r="J66" s="95" t="s">
        <v>1376</v>
      </c>
      <c r="K66" s="95" t="s">
        <v>406</v>
      </c>
    </row>
    <row r="67" spans="3:11" x14ac:dyDescent="0.25">
      <c r="C67" s="138"/>
      <c r="D67" s="155">
        <v>0</v>
      </c>
      <c r="E67" s="120">
        <v>80</v>
      </c>
      <c r="F67" s="94">
        <f t="shared" si="4"/>
        <v>0</v>
      </c>
      <c r="G67" s="158" t="s">
        <v>1467</v>
      </c>
      <c r="H67" s="139" t="s">
        <v>804</v>
      </c>
      <c r="I67" s="127" t="str">
        <f>VLOOKUP(H67,Presupuesto!$B$11:$C$565,2,0)</f>
        <v>ALIMENTOS B EBIDAS PARA PERSONAS</v>
      </c>
      <c r="J67" s="95" t="s">
        <v>1376</v>
      </c>
      <c r="K67" s="95" t="s">
        <v>406</v>
      </c>
    </row>
    <row r="68" spans="3:11" x14ac:dyDescent="0.25">
      <c r="C68" s="138"/>
      <c r="D68" s="155">
        <v>0</v>
      </c>
      <c r="E68" s="120">
        <v>40000</v>
      </c>
      <c r="F68" s="94">
        <f t="shared" si="4"/>
        <v>0</v>
      </c>
      <c r="G68" s="158" t="s">
        <v>1467</v>
      </c>
      <c r="H68" s="139" t="s">
        <v>297</v>
      </c>
      <c r="I68" s="127" t="str">
        <f>VLOOKUP(H68,Presupuesto!$B$11:$C$565,2,0)</f>
        <v>ESTUDIOS INVEST.ANALISIS DE FACTIBILIDAD. (24200-00)</v>
      </c>
      <c r="J68" s="95" t="s">
        <v>1376</v>
      </c>
      <c r="K68" s="95" t="s">
        <v>406</v>
      </c>
    </row>
    <row r="69" spans="3:11" x14ac:dyDescent="0.25">
      <c r="C69" s="138"/>
      <c r="D69" s="155"/>
      <c r="E69" s="120"/>
      <c r="F69" s="94">
        <f t="shared" si="4"/>
        <v>0</v>
      </c>
      <c r="G69" s="158"/>
      <c r="H69" s="139"/>
      <c r="I69" s="127" t="e">
        <f>VLOOKUP(H69,Presupuesto!$B$11:$C$565,2,0)</f>
        <v>#N/A</v>
      </c>
      <c r="J69" s="95" t="s">
        <v>1376</v>
      </c>
      <c r="K69" s="95" t="s">
        <v>406</v>
      </c>
    </row>
    <row r="70" spans="3:11" thickBot="1" x14ac:dyDescent="0.35"/>
    <row r="71" spans="3:11" thickBot="1" x14ac:dyDescent="0.35">
      <c r="C71" s="154" t="s">
        <v>53</v>
      </c>
      <c r="D71" s="105">
        <f>SUM(F78:F82)</f>
        <v>1000000</v>
      </c>
      <c r="F71" s="70"/>
      <c r="G71" s="75"/>
      <c r="H71" s="70"/>
      <c r="I71" s="70"/>
    </row>
    <row r="72" spans="3:11" ht="14.45" x14ac:dyDescent="0.3">
      <c r="C72" s="70"/>
      <c r="D72" s="31"/>
      <c r="E72" s="90"/>
      <c r="F72" s="90"/>
      <c r="G72" s="90"/>
      <c r="H72" s="72"/>
      <c r="I72" s="72"/>
      <c r="J72" s="72"/>
      <c r="K72" s="109"/>
    </row>
    <row r="73" spans="3:11" ht="14.45" x14ac:dyDescent="0.3">
      <c r="C73" s="70"/>
      <c r="D73" s="31"/>
      <c r="E73" s="90"/>
      <c r="F73" s="90"/>
      <c r="G73" s="90"/>
      <c r="H73" s="72"/>
      <c r="I73" s="72"/>
      <c r="J73" s="72"/>
      <c r="K73" s="109"/>
    </row>
    <row r="74" spans="3:11" ht="15.6" x14ac:dyDescent="0.3">
      <c r="C74" s="201" t="s">
        <v>401</v>
      </c>
      <c r="D74" s="475" t="s">
        <v>2203</v>
      </c>
      <c r="E74" s="571"/>
      <c r="F74" s="90"/>
      <c r="G74" s="90"/>
      <c r="H74" s="72"/>
      <c r="I74" s="72"/>
      <c r="J74" s="72"/>
      <c r="K74" s="109"/>
    </row>
    <row r="75" spans="3:11" ht="18" x14ac:dyDescent="0.3">
      <c r="C75" s="210" t="str">
        <f>IFERROR(VLOOKUP(D74,'Desarrollo e Innov. Curricular'!$E:$F,2,FALSE),IFERROR(VLOOKUP(D74,'Investigación Científica'!$E:$F,2,FALSE),IFERROR(VLOOKUP(D74,'Vinculación Univ. Sociedad'!$E:$F,2,FALSE),IFERROR(VLOOKUP(D74,'Docencia y Profesorado Universi'!$E:$F,2,FALSE),IFERROR(VLOOKUP(D74,'Estudiantes y Graduados'!$E:$F,2,FALSE),IFERROR(VLOOKUP(D74,'Gestion Administrativa'!$E:$F,2,FALSE),IFERROR(VLOOKUP(D74,'Gestión Académica'!$E:$F,2,FALSE),IFERROR(VLOOKUP(D74,'Aseguramiento de la Calidad'!$E:$F,2,FALSE),IFERROR(VLOOKUP(D74,'Gestión del Conocimiento'!$E:$F,2,FALSE),IFERROR(VLOOKUP(D74,'Gobernabilidad y Procesos...'!$E:$F,2,FALSE),IFERROR(VLOOKUP(D74,'Gestión del Talento Humano'!$E:$F,2,FALSE),IFERROR(VLOOKUP(D74,'Internacionalización de la E.S.'!$E:$F,2,FALSE),IFERROR(VLOOKUP(D74,[1]Posgrado!$E:$F,2,FALSE),IFERROR(VLOOKUP(D74,'Cultura de Innovación Insti...'!$E:$F,2,FALSE),VLOOKUP(D74,'Lo Esencial de la Reforma Univ.'!$E:$F,2,0)))))))))))))))</f>
        <v>Ejecutar el POA 2015 de la Comisión de Desarrollo Curricular</v>
      </c>
      <c r="D75" s="31"/>
      <c r="E75" s="90"/>
      <c r="F75" s="90"/>
      <c r="G75" s="90"/>
      <c r="H75" s="72"/>
      <c r="I75" s="72"/>
      <c r="J75" s="72"/>
      <c r="K75" s="109"/>
    </row>
    <row r="76" spans="3:11" thickBot="1" x14ac:dyDescent="0.35">
      <c r="F76" s="90"/>
      <c r="G76" s="72"/>
      <c r="H76" s="72"/>
      <c r="I76" s="72"/>
    </row>
    <row r="77" spans="3:11" ht="30.75" thickBot="1" x14ac:dyDescent="0.3">
      <c r="C77" s="126" t="s">
        <v>44</v>
      </c>
      <c r="D77" s="126" t="s">
        <v>55</v>
      </c>
      <c r="E77" s="133" t="s">
        <v>57</v>
      </c>
      <c r="F77" s="132" t="s">
        <v>27</v>
      </c>
      <c r="G77" s="130" t="s">
        <v>139</v>
      </c>
      <c r="H77" s="133" t="s">
        <v>46</v>
      </c>
      <c r="I77" s="130" t="s">
        <v>140</v>
      </c>
      <c r="J77" s="130" t="s">
        <v>420</v>
      </c>
      <c r="K77" s="130" t="s">
        <v>421</v>
      </c>
    </row>
    <row r="78" spans="3:11" x14ac:dyDescent="0.25">
      <c r="C78" s="222" t="s">
        <v>469</v>
      </c>
      <c r="D78" s="223">
        <v>0</v>
      </c>
      <c r="E78" s="221">
        <f>HLOOKUP(C78,$AH$2:$BU$3,2,0)</f>
        <v>3885</v>
      </c>
      <c r="F78" s="94">
        <f t="shared" ref="F78:F82" si="5">D78*E78</f>
        <v>0</v>
      </c>
      <c r="G78" s="158" t="s">
        <v>1467</v>
      </c>
      <c r="H78" s="139"/>
      <c r="I78" s="127" t="e">
        <f>VLOOKUP(H78,Presupuesto!$B$11:$C$565,2,0)</f>
        <v>#N/A</v>
      </c>
      <c r="J78" s="220" t="s">
        <v>1376</v>
      </c>
      <c r="K78" s="95" t="s">
        <v>422</v>
      </c>
    </row>
    <row r="79" spans="3:11" x14ac:dyDescent="0.25">
      <c r="C79" s="138" t="s">
        <v>2131</v>
      </c>
      <c r="D79" s="155">
        <v>1</v>
      </c>
      <c r="E79" s="120">
        <v>1000000</v>
      </c>
      <c r="F79" s="94">
        <f t="shared" si="5"/>
        <v>1000000</v>
      </c>
      <c r="G79" s="158" t="s">
        <v>1467</v>
      </c>
      <c r="H79" s="139" t="s">
        <v>839</v>
      </c>
      <c r="I79" s="127" t="str">
        <f>VLOOKUP(H79,Presupuesto!$B$11:$C$565,2,0)</f>
        <v>FORTALECIMIENTO DE LAS BIBLIOTECAS (PLAN DE REFORMA)</v>
      </c>
      <c r="J79" s="95" t="s">
        <v>1376</v>
      </c>
      <c r="K79" s="95" t="s">
        <v>422</v>
      </c>
    </row>
    <row r="80" spans="3:11" x14ac:dyDescent="0.25">
      <c r="C80" s="138"/>
      <c r="D80" s="155">
        <v>0</v>
      </c>
      <c r="E80" s="120">
        <v>80</v>
      </c>
      <c r="F80" s="94">
        <f t="shared" si="5"/>
        <v>0</v>
      </c>
      <c r="G80" s="158" t="s">
        <v>1467</v>
      </c>
      <c r="H80" s="139" t="s">
        <v>804</v>
      </c>
      <c r="I80" s="127" t="str">
        <f>VLOOKUP(H80,Presupuesto!$B$11:$C$565,2,0)</f>
        <v>ALIMENTOS B EBIDAS PARA PERSONAS</v>
      </c>
      <c r="J80" s="95" t="s">
        <v>1376</v>
      </c>
      <c r="K80" s="95" t="s">
        <v>422</v>
      </c>
    </row>
    <row r="81" spans="3:11" x14ac:dyDescent="0.25">
      <c r="C81" s="138"/>
      <c r="D81" s="155">
        <v>0</v>
      </c>
      <c r="E81" s="120">
        <v>40000</v>
      </c>
      <c r="F81" s="94">
        <f t="shared" si="5"/>
        <v>0</v>
      </c>
      <c r="G81" s="158" t="s">
        <v>1467</v>
      </c>
      <c r="H81" s="139" t="s">
        <v>297</v>
      </c>
      <c r="I81" s="127" t="str">
        <f>VLOOKUP(H81,Presupuesto!$B$11:$C$565,2,0)</f>
        <v>ESTUDIOS INVEST.ANALISIS DE FACTIBILIDAD. (24200-00)</v>
      </c>
      <c r="J81" s="95" t="s">
        <v>1376</v>
      </c>
      <c r="K81" s="95" t="s">
        <v>422</v>
      </c>
    </row>
    <row r="82" spans="3:11" x14ac:dyDescent="0.25">
      <c r="C82" s="138"/>
      <c r="D82" s="155"/>
      <c r="E82" s="120"/>
      <c r="F82" s="94">
        <f t="shared" si="5"/>
        <v>0</v>
      </c>
      <c r="G82" s="158"/>
      <c r="H82" s="139"/>
      <c r="I82" s="127" t="e">
        <f>VLOOKUP(H82,Presupuesto!$B$11:$C$565,2,0)</f>
        <v>#N/A</v>
      </c>
      <c r="J82" s="95" t="s">
        <v>1376</v>
      </c>
      <c r="K82" s="95" t="s">
        <v>422</v>
      </c>
    </row>
    <row r="83" spans="3:11" thickBot="1" x14ac:dyDescent="0.35"/>
    <row r="84" spans="3:11" thickBot="1" x14ac:dyDescent="0.35">
      <c r="C84" s="154" t="s">
        <v>53</v>
      </c>
      <c r="D84" s="105">
        <f>SUM(F91:F92)</f>
        <v>71500</v>
      </c>
      <c r="F84" s="70"/>
      <c r="G84" s="75"/>
      <c r="H84" s="70"/>
      <c r="I84" s="70"/>
    </row>
    <row r="85" spans="3:11" ht="14.45" x14ac:dyDescent="0.3">
      <c r="C85" s="70"/>
      <c r="D85" s="31"/>
      <c r="E85" s="90"/>
      <c r="F85" s="90"/>
      <c r="G85" s="90"/>
      <c r="H85" s="72"/>
      <c r="I85" s="72"/>
      <c r="J85" s="72"/>
      <c r="K85" s="109"/>
    </row>
    <row r="86" spans="3:11" ht="14.45" x14ac:dyDescent="0.3">
      <c r="C86" s="70"/>
      <c r="D86" s="31"/>
      <c r="E86" s="90"/>
      <c r="F86" s="90"/>
      <c r="G86" s="90"/>
      <c r="H86" s="72"/>
      <c r="I86" s="72"/>
      <c r="J86" s="72"/>
      <c r="K86" s="109"/>
    </row>
    <row r="87" spans="3:11" ht="15.6" x14ac:dyDescent="0.3">
      <c r="C87" s="201" t="s">
        <v>401</v>
      </c>
      <c r="D87" s="490" t="s">
        <v>2214</v>
      </c>
      <c r="E87" s="570"/>
      <c r="F87" s="90"/>
      <c r="G87" s="90"/>
      <c r="H87" s="72"/>
      <c r="I87" s="72"/>
      <c r="J87" s="72"/>
      <c r="K87" s="109"/>
    </row>
    <row r="88" spans="3:11" ht="18" x14ac:dyDescent="0.3">
      <c r="C88" s="210" t="str">
        <f>IFERROR(VLOOKUP(D87,'Desarrollo e Innov. Curricular'!$E:$F,2,FALSE),IFERROR(VLOOKUP(D87,'Investigación Científica'!$E:$F,2,FALSE),IFERROR(VLOOKUP(D87,'Vinculación Univ. Sociedad'!$E:$F,2,FALSE),IFERROR(VLOOKUP(D87,'Docencia y Profesorado Universi'!$E:$F,2,FALSE),IFERROR(VLOOKUP(D87,'Estudiantes y Graduados'!$E:$F,2,FALSE),IFERROR(VLOOKUP(D87,'Gestion Administrativa'!$E:$F,2,FALSE),IFERROR(VLOOKUP(D87,'Gestión Académica'!$E:$F,2,FALSE),IFERROR(VLOOKUP(D87,'Aseguramiento de la Calidad'!$E:$F,2,FALSE),IFERROR(VLOOKUP(D87,'Gestión del Conocimiento'!$E:$F,2,FALSE),IFERROR(VLOOKUP(D87,'Gobernabilidad y Procesos...'!$E:$F,2,FALSE),IFERROR(VLOOKUP(D87,'Gestión del Talento Humano'!$E:$F,2,FALSE),IFERROR(VLOOKUP(D87,'Internacionalización de la E.S.'!$E:$F,2,FALSE),IFERROR(VLOOKUP(D87,[1]Posgrado!$E:$F,2,FALSE),IFERROR(VLOOKUP(D87,'Cultura de Innovación Insti...'!$E:$F,2,FALSE),VLOOKUP(D87,'Lo Esencial de la Reforma Univ.'!$E:$F,2,0)))))))))))))))</f>
        <v>Desarrollar dos propuestas de carreras del nivel tecnológico</v>
      </c>
      <c r="D88" s="31"/>
      <c r="E88" s="90"/>
      <c r="F88" s="90"/>
      <c r="G88" s="90"/>
      <c r="H88" s="72"/>
      <c r="I88" s="72"/>
      <c r="J88" s="72"/>
      <c r="K88" s="109"/>
    </row>
    <row r="89" spans="3:11" thickBot="1" x14ac:dyDescent="0.35">
      <c r="F89" s="90"/>
      <c r="G89" s="72"/>
      <c r="H89" s="72"/>
      <c r="I89" s="72"/>
    </row>
    <row r="90" spans="3:11" ht="30.75" thickBot="1" x14ac:dyDescent="0.3">
      <c r="C90" s="126" t="s">
        <v>44</v>
      </c>
      <c r="D90" s="126" t="s">
        <v>55</v>
      </c>
      <c r="E90" s="133" t="s">
        <v>57</v>
      </c>
      <c r="F90" s="132" t="s">
        <v>27</v>
      </c>
      <c r="G90" s="130" t="s">
        <v>139</v>
      </c>
      <c r="H90" s="133" t="s">
        <v>46</v>
      </c>
      <c r="I90" s="130" t="s">
        <v>140</v>
      </c>
      <c r="J90" s="130" t="s">
        <v>420</v>
      </c>
      <c r="K90" s="130" t="s">
        <v>421</v>
      </c>
    </row>
    <row r="91" spans="3:11" x14ac:dyDescent="0.25">
      <c r="C91" s="138" t="s">
        <v>2132</v>
      </c>
      <c r="D91" s="155">
        <v>2</v>
      </c>
      <c r="E91" s="120">
        <v>35000</v>
      </c>
      <c r="F91" s="94">
        <f t="shared" ref="F91:F92" si="6">D91*E91</f>
        <v>70000</v>
      </c>
      <c r="G91" s="158" t="s">
        <v>1467</v>
      </c>
      <c r="H91" s="139" t="s">
        <v>297</v>
      </c>
      <c r="I91" s="127" t="str">
        <f>VLOOKUP(H91,Presupuesto!$B$11:$C$565,2,0)</f>
        <v>ESTUDIOS INVEST.ANALISIS DE FACTIBILIDAD. (24200-00)</v>
      </c>
      <c r="J91" s="95" t="s">
        <v>1376</v>
      </c>
      <c r="K91" s="95" t="s">
        <v>404</v>
      </c>
    </row>
    <row r="92" spans="3:11" x14ac:dyDescent="0.25">
      <c r="C92" s="138" t="s">
        <v>2072</v>
      </c>
      <c r="D92" s="155">
        <v>15</v>
      </c>
      <c r="E92" s="120">
        <v>100</v>
      </c>
      <c r="F92" s="94">
        <f t="shared" si="6"/>
        <v>1500</v>
      </c>
      <c r="G92" s="158" t="s">
        <v>1467</v>
      </c>
      <c r="H92" s="139" t="s">
        <v>303</v>
      </c>
      <c r="I92" s="127" t="str">
        <f>VLOOKUP(H92,Presupuesto!$B$11:$C$565,2,0)</f>
        <v>IMPRENTA, PUBLIC. Y REPRODUC. (25300-00)</v>
      </c>
      <c r="J92" s="95" t="s">
        <v>1376</v>
      </c>
      <c r="K92" s="95" t="s">
        <v>404</v>
      </c>
    </row>
    <row r="93" spans="3:11" thickBot="1" x14ac:dyDescent="0.35"/>
    <row r="94" spans="3:11" thickBot="1" x14ac:dyDescent="0.35">
      <c r="C94" s="154" t="s">
        <v>53</v>
      </c>
      <c r="D94" s="105">
        <f>SUM(F101:F102)</f>
        <v>36500</v>
      </c>
      <c r="F94" s="70"/>
      <c r="G94" s="75"/>
      <c r="H94" s="70"/>
      <c r="I94" s="70"/>
    </row>
    <row r="95" spans="3:11" ht="14.45" x14ac:dyDescent="0.3">
      <c r="C95" s="70"/>
      <c r="D95" s="31"/>
      <c r="E95" s="90"/>
      <c r="F95" s="90"/>
      <c r="G95" s="90"/>
      <c r="H95" s="72"/>
      <c r="I95" s="72"/>
      <c r="J95" s="72"/>
      <c r="K95" s="109"/>
    </row>
    <row r="96" spans="3:11" ht="14.45" x14ac:dyDescent="0.3">
      <c r="C96" s="70"/>
      <c r="D96" s="31"/>
      <c r="E96" s="90"/>
      <c r="F96" s="90"/>
      <c r="G96" s="90"/>
      <c r="H96" s="72"/>
      <c r="I96" s="72"/>
      <c r="J96" s="72"/>
      <c r="K96" s="109"/>
    </row>
    <row r="97" spans="3:11" ht="15.6" x14ac:dyDescent="0.3">
      <c r="C97" s="201" t="s">
        <v>401</v>
      </c>
      <c r="D97" s="490" t="s">
        <v>2215</v>
      </c>
      <c r="E97" s="574"/>
      <c r="F97" s="90"/>
      <c r="G97" s="90"/>
      <c r="H97" s="72"/>
      <c r="I97" s="72"/>
      <c r="J97" s="72"/>
      <c r="K97" s="109"/>
    </row>
    <row r="98" spans="3:11" ht="18" x14ac:dyDescent="0.3">
      <c r="C98" s="210" t="str">
        <f>IFERROR(VLOOKUP(D97,'Desarrollo e Innov. Curricular'!$E:$F,2,FALSE),IFERROR(VLOOKUP(D97,'Investigación Científica'!$E:$F,2,FALSE),IFERROR(VLOOKUP(D97,'Vinculación Univ. Sociedad'!$E:$F,2,FALSE),IFERROR(VLOOKUP(D97,'Docencia y Profesorado Universi'!$E:$F,2,FALSE),IFERROR(VLOOKUP(D97,'Estudiantes y Graduados'!$E:$F,2,FALSE),IFERROR(VLOOKUP(D97,'Gestion Administrativa'!$E:$F,2,FALSE),IFERROR(VLOOKUP(D97,'Gestión Académica'!$E:$F,2,FALSE),IFERROR(VLOOKUP(D97,'Aseguramiento de la Calidad'!$E:$F,2,FALSE),IFERROR(VLOOKUP(D97,'Gestión del Conocimiento'!$E:$F,2,FALSE),IFERROR(VLOOKUP(D97,'Gobernabilidad y Procesos...'!$E:$F,2,FALSE),IFERROR(VLOOKUP(D97,'Gestión del Talento Humano'!$E:$F,2,FALSE),IFERROR(VLOOKUP(D97,'Internacionalización de la E.S.'!$E:$F,2,FALSE),IFERROR(VLOOKUP(D97,[1]Posgrado!$E:$F,2,FALSE),IFERROR(VLOOKUP(D97,'Cultura de Innovación Insti...'!$E:$F,2,FALSE),VLOOKUP(D97,'Lo Esencial de la Reforma Univ.'!$E:$F,2,0)))))))))))))))</f>
        <v>Desarrollar una propuesta de carrera de nivel de grado ( Criminalística)</v>
      </c>
      <c r="D98" s="31"/>
      <c r="E98" s="90"/>
      <c r="F98" s="90"/>
      <c r="G98" s="90"/>
      <c r="H98" s="72"/>
      <c r="I98" s="72"/>
      <c r="J98" s="72"/>
      <c r="K98" s="109"/>
    </row>
    <row r="99" spans="3:11" thickBot="1" x14ac:dyDescent="0.35">
      <c r="F99" s="90"/>
      <c r="G99" s="72"/>
      <c r="H99" s="72"/>
      <c r="I99" s="72"/>
    </row>
    <row r="100" spans="3:11" ht="30.75" thickBot="1" x14ac:dyDescent="0.3">
      <c r="C100" s="126" t="s">
        <v>44</v>
      </c>
      <c r="D100" s="126" t="s">
        <v>55</v>
      </c>
      <c r="E100" s="133" t="s">
        <v>57</v>
      </c>
      <c r="F100" s="132" t="s">
        <v>27</v>
      </c>
      <c r="G100" s="130" t="s">
        <v>139</v>
      </c>
      <c r="H100" s="133" t="s">
        <v>46</v>
      </c>
      <c r="I100" s="130" t="s">
        <v>140</v>
      </c>
      <c r="J100" s="130" t="s">
        <v>420</v>
      </c>
      <c r="K100" s="130" t="s">
        <v>421</v>
      </c>
    </row>
    <row r="101" spans="3:11" x14ac:dyDescent="0.25">
      <c r="C101" s="138" t="s">
        <v>2132</v>
      </c>
      <c r="D101" s="155">
        <v>1</v>
      </c>
      <c r="E101" s="120">
        <v>35000</v>
      </c>
      <c r="F101" s="94">
        <f t="shared" ref="F101:F102" si="7">D101*E101</f>
        <v>35000</v>
      </c>
      <c r="G101" s="158" t="s">
        <v>1467</v>
      </c>
      <c r="H101" s="139" t="s">
        <v>297</v>
      </c>
      <c r="I101" s="127" t="str">
        <f>VLOOKUP(H101,Presupuesto!$B$11:$C$565,2,0)</f>
        <v>ESTUDIOS INVEST.ANALISIS DE FACTIBILIDAD. (24200-00)</v>
      </c>
      <c r="J101" s="95" t="s">
        <v>1376</v>
      </c>
      <c r="K101" s="95" t="s">
        <v>404</v>
      </c>
    </row>
    <row r="102" spans="3:11" x14ac:dyDescent="0.25">
      <c r="C102" s="138" t="s">
        <v>2072</v>
      </c>
      <c r="D102" s="155">
        <v>15</v>
      </c>
      <c r="E102" s="120">
        <v>100</v>
      </c>
      <c r="F102" s="94">
        <f t="shared" si="7"/>
        <v>1500</v>
      </c>
      <c r="G102" s="158" t="s">
        <v>1467</v>
      </c>
      <c r="H102" s="139" t="s">
        <v>303</v>
      </c>
      <c r="I102" s="127" t="str">
        <f>VLOOKUP(H102,Presupuesto!$B$11:$C$565,2,0)</f>
        <v>IMPRENTA, PUBLIC. Y REPRODUC. (25300-00)</v>
      </c>
      <c r="J102" s="95" t="s">
        <v>1376</v>
      </c>
      <c r="K102" s="95" t="s">
        <v>404</v>
      </c>
    </row>
    <row r="103" spans="3:11" thickBot="1" x14ac:dyDescent="0.35"/>
    <row r="104" spans="3:11" thickBot="1" x14ac:dyDescent="0.35">
      <c r="C104" s="154" t="s">
        <v>53</v>
      </c>
      <c r="D104" s="105">
        <f>SUM(F111:F111)</f>
        <v>5000</v>
      </c>
      <c r="F104" s="70"/>
      <c r="G104" s="75"/>
      <c r="H104" s="70"/>
      <c r="I104" s="70"/>
    </row>
    <row r="105" spans="3:11" ht="14.45" x14ac:dyDescent="0.3">
      <c r="C105" s="70"/>
      <c r="D105" s="31"/>
      <c r="E105" s="90"/>
      <c r="F105" s="90"/>
      <c r="G105" s="90"/>
      <c r="H105" s="72"/>
      <c r="I105" s="72"/>
      <c r="J105" s="72"/>
      <c r="K105" s="109"/>
    </row>
    <row r="106" spans="3:11" ht="14.45" x14ac:dyDescent="0.3">
      <c r="C106" s="70"/>
      <c r="D106" s="31"/>
      <c r="E106" s="90"/>
      <c r="F106" s="90"/>
      <c r="G106" s="90"/>
      <c r="H106" s="72"/>
      <c r="I106" s="72"/>
      <c r="J106" s="72"/>
      <c r="K106" s="109"/>
    </row>
    <row r="107" spans="3:11" ht="15.6" x14ac:dyDescent="0.3">
      <c r="C107" s="201" t="s">
        <v>401</v>
      </c>
      <c r="D107" s="490" t="s">
        <v>2216</v>
      </c>
      <c r="E107" s="574"/>
      <c r="F107" s="90"/>
      <c r="G107" s="90"/>
      <c r="H107" s="72"/>
      <c r="I107" s="72"/>
      <c r="J107" s="72"/>
      <c r="K107" s="109"/>
    </row>
    <row r="108" spans="3:11" ht="18" x14ac:dyDescent="0.3">
      <c r="C108" s="210" t="str">
        <f>IFERROR(VLOOKUP(D107,'Desarrollo e Innov. Curricular'!$E:$F,2,FALSE),IFERROR(VLOOKUP(D107,'Investigación Científica'!$E:$F,2,FALSE),IFERROR(VLOOKUP(D107,'Vinculación Univ. Sociedad'!$E:$F,2,FALSE),IFERROR(VLOOKUP(D107,'Docencia y Profesorado Universi'!$E:$F,2,FALSE),IFERROR(VLOOKUP(D107,'Estudiantes y Graduados'!$E:$F,2,FALSE),IFERROR(VLOOKUP(D107,'Gestion Administrativa'!$E:$F,2,FALSE),IFERROR(VLOOKUP(D107,'Gestión Académica'!$E:$F,2,FALSE),IFERROR(VLOOKUP(D107,'Aseguramiento de la Calidad'!$E:$F,2,FALSE),IFERROR(VLOOKUP(D107,'Gestión del Conocimiento'!$E:$F,2,FALSE),IFERROR(VLOOKUP(D107,'Gobernabilidad y Procesos...'!$E:$F,2,FALSE),IFERROR(VLOOKUP(D107,'Gestión del Talento Humano'!$E:$F,2,FALSE),IFERROR(VLOOKUP(D107,'Internacionalización de la E.S.'!$E:$F,2,FALSE),IFERROR(VLOOKUP(D107,[1]Posgrado!$E:$F,2,FALSE),IFERROR(VLOOKUP(D107,'Cultura de Innovación Insti...'!$E:$F,2,FALSE),VLOOKUP(D107,'Lo Esencial de la Reforma Univ.'!$E:$F,2,0)))))))))))))))</f>
        <v>Desarrollar 2 nuevas propuestas de carreras de nivel de postgrado (</v>
      </c>
      <c r="D108" s="31"/>
      <c r="E108" s="90"/>
      <c r="F108" s="90"/>
      <c r="G108" s="90"/>
      <c r="H108" s="72"/>
      <c r="I108" s="72"/>
      <c r="J108" s="72"/>
      <c r="K108" s="109"/>
    </row>
    <row r="109" spans="3:11" thickBot="1" x14ac:dyDescent="0.35">
      <c r="F109" s="90"/>
      <c r="G109" s="72"/>
      <c r="H109" s="72"/>
      <c r="I109" s="72"/>
    </row>
    <row r="110" spans="3:11" ht="30.75" thickBot="1" x14ac:dyDescent="0.3">
      <c r="C110" s="126" t="s">
        <v>44</v>
      </c>
      <c r="D110" s="126" t="s">
        <v>55</v>
      </c>
      <c r="E110" s="133" t="s">
        <v>57</v>
      </c>
      <c r="F110" s="132" t="s">
        <v>27</v>
      </c>
      <c r="G110" s="130" t="s">
        <v>139</v>
      </c>
      <c r="H110" s="133" t="s">
        <v>46</v>
      </c>
      <c r="I110" s="130" t="s">
        <v>140</v>
      </c>
      <c r="J110" s="130" t="s">
        <v>420</v>
      </c>
      <c r="K110" s="130" t="s">
        <v>421</v>
      </c>
    </row>
    <row r="111" spans="3:11" x14ac:dyDescent="0.25">
      <c r="C111" s="138" t="s">
        <v>2238</v>
      </c>
      <c r="D111" s="155">
        <v>2</v>
      </c>
      <c r="E111" s="120">
        <v>2500</v>
      </c>
      <c r="F111" s="94">
        <f t="shared" ref="F111" si="8">D111*E111</f>
        <v>5000</v>
      </c>
      <c r="G111" s="158" t="s">
        <v>137</v>
      </c>
      <c r="H111" s="139" t="s">
        <v>303</v>
      </c>
      <c r="I111" s="127" t="str">
        <f>VLOOKUP(H111,Presupuesto!$B$11:$C$565,2,0)</f>
        <v>IMPRENTA, PUBLIC. Y REPRODUC. (25300-00)</v>
      </c>
      <c r="J111" s="95" t="s">
        <v>1376</v>
      </c>
      <c r="K111" s="95" t="s">
        <v>411</v>
      </c>
    </row>
    <row r="112" spans="3:11" thickBot="1" x14ac:dyDescent="0.35"/>
    <row r="113" spans="3:11" thickBot="1" x14ac:dyDescent="0.35">
      <c r="C113" s="154" t="s">
        <v>53</v>
      </c>
      <c r="D113" s="105">
        <f>SUM(F120:F124)</f>
        <v>186600</v>
      </c>
      <c r="E113" s="581"/>
      <c r="F113" s="70"/>
      <c r="G113" s="75"/>
      <c r="H113" s="70"/>
      <c r="I113" s="70"/>
    </row>
    <row r="114" spans="3:11" ht="14.45" x14ac:dyDescent="0.3">
      <c r="C114" s="70"/>
      <c r="D114" s="31"/>
      <c r="E114" s="90"/>
      <c r="F114" s="90"/>
      <c r="G114" s="90"/>
      <c r="H114" s="72"/>
      <c r="I114" s="72"/>
      <c r="J114" s="72"/>
      <c r="K114" s="109"/>
    </row>
    <row r="115" spans="3:11" ht="14.45" x14ac:dyDescent="0.3">
      <c r="C115" s="70"/>
      <c r="D115" s="31"/>
      <c r="E115" s="90"/>
      <c r="F115" s="90"/>
      <c r="G115" s="90"/>
      <c r="H115" s="72"/>
      <c r="I115" s="72"/>
      <c r="J115" s="72"/>
      <c r="K115" s="109"/>
    </row>
    <row r="116" spans="3:11" ht="15.6" x14ac:dyDescent="0.3">
      <c r="C116" s="201" t="s">
        <v>401</v>
      </c>
      <c r="D116" s="490" t="s">
        <v>2151</v>
      </c>
      <c r="E116" s="491"/>
      <c r="F116" s="90"/>
      <c r="G116" s="90"/>
      <c r="H116" s="72"/>
      <c r="I116" s="72"/>
      <c r="J116" s="72"/>
      <c r="K116" s="109"/>
    </row>
    <row r="117" spans="3:11" ht="18" x14ac:dyDescent="0.3">
      <c r="C117" s="210" t="str">
        <f>IFERROR(VLOOKUP(D116,'Desarrollo e Innov. Curricular'!$E:$F,2,FALSE),IFERROR(VLOOKUP(D116,'Investigación Científica'!$E:$F,2,FALSE),IFERROR(VLOOKUP(D116,'Vinculación Univ. Sociedad'!$E:$F,2,FALSE),IFERROR(VLOOKUP(D116,'Docencia y Profesorado Universi'!$E:$F,2,FALSE),IFERROR(VLOOKUP(D116,'Estudiantes y Graduados'!$E:$F,2,FALSE),IFERROR(VLOOKUP(D116,'Gestion Administrativa'!$E:$F,2,FALSE),IFERROR(VLOOKUP(D116,'Gestión Académica'!$E:$F,2,FALSE),IFERROR(VLOOKUP(D116,'Aseguramiento de la Calidad'!$E:$F,2,FALSE),IFERROR(VLOOKUP(D116,'Gestión del Conocimiento'!$E:$F,2,FALSE),IFERROR(VLOOKUP(D116,'Gobernabilidad y Procesos...'!$E:$F,2,FALSE),IFERROR(VLOOKUP(D116,'Gestión del Talento Humano'!$E:$F,2,FALSE),IFERROR(VLOOKUP(D116,'Internacionalización de la E.S.'!$E:$F,2,FALSE),IFERROR(VLOOKUP(D116,[1]Posgrado!$E:$F,2,FALSE),IFERROR(VLOOKUP(D116,'Cultura de Innovación Insti...'!$E:$F,2,FALSE),VLOOKUP(D116,'Lo Esencial de la Reforma Univ.'!$E:$F,2,0)))))))))))))))</f>
        <v>Ejecutar el POA 2015 de la Comisión de Investigación</v>
      </c>
      <c r="D117" s="31"/>
      <c r="E117" s="90"/>
      <c r="F117" s="90"/>
      <c r="G117" s="90"/>
      <c r="H117" s="72"/>
      <c r="I117" s="72"/>
      <c r="J117" s="72"/>
      <c r="K117" s="109"/>
    </row>
    <row r="118" spans="3:11" thickBot="1" x14ac:dyDescent="0.35">
      <c r="F118" s="90"/>
      <c r="G118" s="72"/>
      <c r="H118" s="72"/>
      <c r="I118" s="72"/>
    </row>
    <row r="119" spans="3:11" ht="30.75" thickBot="1" x14ac:dyDescent="0.3">
      <c r="C119" s="126" t="s">
        <v>44</v>
      </c>
      <c r="D119" s="126" t="s">
        <v>55</v>
      </c>
      <c r="E119" s="133" t="s">
        <v>57</v>
      </c>
      <c r="F119" s="132" t="s">
        <v>27</v>
      </c>
      <c r="G119" s="130" t="s">
        <v>139</v>
      </c>
      <c r="H119" s="133" t="s">
        <v>46</v>
      </c>
      <c r="I119" s="130" t="s">
        <v>140</v>
      </c>
      <c r="J119" s="130" t="s">
        <v>420</v>
      </c>
      <c r="K119" s="130" t="s">
        <v>421</v>
      </c>
    </row>
    <row r="120" spans="3:11" x14ac:dyDescent="0.25">
      <c r="C120" s="222" t="s">
        <v>442</v>
      </c>
      <c r="D120" s="223">
        <v>6</v>
      </c>
      <c r="E120" s="221">
        <f>HLOOKUP(C120,$AH$2:$BU$3,2,0)</f>
        <v>1100</v>
      </c>
      <c r="F120" s="94">
        <f t="shared" ref="F120:F124" si="9">D120*E120</f>
        <v>6600</v>
      </c>
      <c r="G120" s="158" t="s">
        <v>1467</v>
      </c>
      <c r="H120" s="139" t="s">
        <v>775</v>
      </c>
      <c r="I120" s="127" t="str">
        <f>VLOOKUP(H120,Presupuesto!$B$11:$C$565,2,0)</f>
        <v>VIATICOS NACIONALES</v>
      </c>
      <c r="J120" s="220" t="s">
        <v>1378</v>
      </c>
      <c r="K120" s="95" t="s">
        <v>422</v>
      </c>
    </row>
    <row r="121" spans="3:11" x14ac:dyDescent="0.25">
      <c r="C121" s="138" t="s">
        <v>2239</v>
      </c>
      <c r="D121" s="155">
        <v>4</v>
      </c>
      <c r="E121" s="120">
        <v>35000</v>
      </c>
      <c r="F121" s="94">
        <f t="shared" si="9"/>
        <v>140000</v>
      </c>
      <c r="G121" s="158" t="s">
        <v>1467</v>
      </c>
      <c r="H121" s="139" t="s">
        <v>297</v>
      </c>
      <c r="I121" s="127" t="str">
        <f>VLOOKUP(H121,Presupuesto!$B$11:$C$565,2,0)</f>
        <v>ESTUDIOS INVEST.ANALISIS DE FACTIBILIDAD. (24200-00)</v>
      </c>
      <c r="J121" s="95" t="s">
        <v>1378</v>
      </c>
      <c r="K121" s="95" t="s">
        <v>422</v>
      </c>
    </row>
    <row r="122" spans="3:11" x14ac:dyDescent="0.25">
      <c r="C122" s="138" t="s">
        <v>2240</v>
      </c>
      <c r="D122" s="155">
        <v>200</v>
      </c>
      <c r="E122" s="120">
        <v>150</v>
      </c>
      <c r="F122" s="94">
        <f t="shared" si="9"/>
        <v>30000</v>
      </c>
      <c r="G122" s="158" t="s">
        <v>1467</v>
      </c>
      <c r="H122" s="139" t="s">
        <v>804</v>
      </c>
      <c r="I122" s="127" t="str">
        <f>VLOOKUP(H122,Presupuesto!$B$11:$C$565,2,0)</f>
        <v>ALIMENTOS B EBIDAS PARA PERSONAS</v>
      </c>
      <c r="J122" s="95" t="s">
        <v>1378</v>
      </c>
      <c r="K122" s="95" t="s">
        <v>422</v>
      </c>
    </row>
    <row r="123" spans="3:11" x14ac:dyDescent="0.25">
      <c r="C123" s="138" t="s">
        <v>2241</v>
      </c>
      <c r="D123" s="155">
        <v>200</v>
      </c>
      <c r="E123" s="120">
        <v>50</v>
      </c>
      <c r="F123" s="94">
        <f t="shared" si="9"/>
        <v>10000</v>
      </c>
      <c r="G123" s="158" t="s">
        <v>1467</v>
      </c>
      <c r="H123" s="139" t="s">
        <v>297</v>
      </c>
      <c r="I123" s="127" t="str">
        <f>VLOOKUP(H123,Presupuesto!$B$11:$C$565,2,0)</f>
        <v>ESTUDIOS INVEST.ANALISIS DE FACTIBILIDAD. (24200-00)</v>
      </c>
      <c r="J123" s="95" t="s">
        <v>1378</v>
      </c>
      <c r="K123" s="95" t="s">
        <v>422</v>
      </c>
    </row>
    <row r="124" spans="3:11" x14ac:dyDescent="0.25">
      <c r="C124" s="138"/>
      <c r="D124" s="155"/>
      <c r="E124" s="120"/>
      <c r="F124" s="94">
        <f t="shared" si="9"/>
        <v>0</v>
      </c>
      <c r="G124" s="158"/>
      <c r="H124" s="139"/>
      <c r="I124" s="127" t="e">
        <f>VLOOKUP(H124,Presupuesto!$B$11:$C$565,2,0)</f>
        <v>#N/A</v>
      </c>
      <c r="J124" s="95" t="s">
        <v>1378</v>
      </c>
      <c r="K124" s="95" t="s">
        <v>422</v>
      </c>
    </row>
    <row r="125" spans="3:11" thickBot="1" x14ac:dyDescent="0.35"/>
    <row r="126" spans="3:11" thickBot="1" x14ac:dyDescent="0.35">
      <c r="C126" s="154" t="s">
        <v>53</v>
      </c>
      <c r="D126" s="105">
        <f>SUM(F133:F137)</f>
        <v>65000</v>
      </c>
      <c r="E126" s="581"/>
      <c r="F126" s="70"/>
      <c r="G126" s="75"/>
      <c r="H126" s="70"/>
      <c r="I126" s="70"/>
    </row>
    <row r="127" spans="3:11" ht="14.45" x14ac:dyDescent="0.3">
      <c r="C127" s="70"/>
      <c r="D127" s="31"/>
      <c r="E127" s="90"/>
      <c r="F127" s="90"/>
      <c r="G127" s="90"/>
      <c r="H127" s="72"/>
      <c r="I127" s="72"/>
      <c r="J127" s="72"/>
      <c r="K127" s="109"/>
    </row>
    <row r="128" spans="3:11" ht="14.45" x14ac:dyDescent="0.3">
      <c r="C128" s="70"/>
      <c r="D128" s="31"/>
      <c r="E128" s="90"/>
      <c r="F128" s="90"/>
      <c r="G128" s="90"/>
      <c r="H128" s="72"/>
      <c r="I128" s="72"/>
      <c r="J128" s="72"/>
      <c r="K128" s="109"/>
    </row>
    <row r="129" spans="3:11" ht="15.6" x14ac:dyDescent="0.3">
      <c r="C129" s="201" t="s">
        <v>401</v>
      </c>
      <c r="D129" s="490" t="s">
        <v>2157</v>
      </c>
      <c r="E129" s="491"/>
      <c r="F129" s="90"/>
      <c r="G129" s="90"/>
      <c r="H129" s="72"/>
      <c r="I129" s="72"/>
      <c r="J129" s="72"/>
      <c r="K129" s="109"/>
    </row>
    <row r="130" spans="3:11" ht="18" x14ac:dyDescent="0.3">
      <c r="C130" s="210" t="str">
        <f>IFERROR(VLOOKUP(D129,'Desarrollo e Innov. Curricular'!$E:$F,2,FALSE),IFERROR(VLOOKUP(D129,'Investigación Científica'!$E:$F,2,FALSE),IFERROR(VLOOKUP(D129,'Vinculación Univ. Sociedad'!$E:$F,2,FALSE),IFERROR(VLOOKUP(D129,'Docencia y Profesorado Universi'!$E:$F,2,FALSE),IFERROR(VLOOKUP(D129,'Estudiantes y Graduados'!$E:$F,2,FALSE),IFERROR(VLOOKUP(D129,'Gestion Administrativa'!$E:$F,2,FALSE),IFERROR(VLOOKUP(D129,'Gestión Académica'!$E:$F,2,FALSE),IFERROR(VLOOKUP(D129,'Aseguramiento de la Calidad'!$E:$F,2,FALSE),IFERROR(VLOOKUP(D129,'Gestión del Conocimiento'!$E:$F,2,FALSE),IFERROR(VLOOKUP(D129,'Gobernabilidad y Procesos...'!$E:$F,2,FALSE),IFERROR(VLOOKUP(D129,'Gestión del Talento Humano'!$E:$F,2,FALSE),IFERROR(VLOOKUP(D129,'Internacionalización de la E.S.'!$E:$F,2,FALSE),IFERROR(VLOOKUP(D129,[1]Posgrado!$E:$F,2,FALSE),IFERROR(VLOOKUP(D129,'Cultura de Innovación Insti...'!$E:$F,2,FALSE),VLOOKUP(D129,'Lo Esencial de la Reforma Univ.'!$E:$F,2,0)))))))))))))))</f>
        <v>Publicación de las resultados de los proyectos de investigación en tema de Derechos Humanos (PSDH)</v>
      </c>
      <c r="D130" s="31"/>
      <c r="E130" s="90"/>
      <c r="F130" s="90"/>
      <c r="G130" s="90"/>
      <c r="H130" s="72"/>
      <c r="I130" s="72"/>
      <c r="J130" s="72"/>
      <c r="K130" s="109"/>
    </row>
    <row r="131" spans="3:11" thickBot="1" x14ac:dyDescent="0.35">
      <c r="F131" s="90"/>
      <c r="G131" s="72"/>
      <c r="H131" s="72"/>
      <c r="I131" s="72"/>
    </row>
    <row r="132" spans="3:11" ht="30.75" thickBot="1" x14ac:dyDescent="0.3">
      <c r="C132" s="126" t="s">
        <v>44</v>
      </c>
      <c r="D132" s="126" t="s">
        <v>55</v>
      </c>
      <c r="E132" s="133" t="s">
        <v>57</v>
      </c>
      <c r="F132" s="132" t="s">
        <v>27</v>
      </c>
      <c r="G132" s="130" t="s">
        <v>139</v>
      </c>
      <c r="H132" s="133" t="s">
        <v>46</v>
      </c>
      <c r="I132" s="130" t="s">
        <v>140</v>
      </c>
      <c r="J132" s="130" t="s">
        <v>420</v>
      </c>
      <c r="K132" s="130" t="s">
        <v>421</v>
      </c>
    </row>
    <row r="133" spans="3:11" x14ac:dyDescent="0.25">
      <c r="C133" s="222" t="s">
        <v>469</v>
      </c>
      <c r="D133" s="223">
        <v>0</v>
      </c>
      <c r="E133" s="221">
        <f>HLOOKUP(C133,$AH$2:$BU$3,2,0)</f>
        <v>3885</v>
      </c>
      <c r="F133" s="94">
        <f t="shared" ref="F133:F137" si="10">D133*E133</f>
        <v>0</v>
      </c>
      <c r="G133" s="158" t="s">
        <v>1467</v>
      </c>
      <c r="H133" s="139"/>
      <c r="I133" s="127" t="e">
        <f>VLOOKUP(H133,Presupuesto!$B$11:$C$565,2,0)</f>
        <v>#N/A</v>
      </c>
      <c r="J133" s="220" t="s">
        <v>1378</v>
      </c>
      <c r="K133" s="95" t="s">
        <v>409</v>
      </c>
    </row>
    <row r="134" spans="3:11" x14ac:dyDescent="0.25">
      <c r="C134" s="138" t="s">
        <v>2244</v>
      </c>
      <c r="D134" s="155">
        <v>1</v>
      </c>
      <c r="E134" s="120">
        <v>35000</v>
      </c>
      <c r="F134" s="94">
        <f t="shared" si="10"/>
        <v>35000</v>
      </c>
      <c r="G134" s="158" t="s">
        <v>1467</v>
      </c>
      <c r="H134" s="139" t="s">
        <v>303</v>
      </c>
      <c r="I134" s="127" t="str">
        <f>VLOOKUP(H134,Presupuesto!$B$11:$C$565,2,0)</f>
        <v>IMPRENTA, PUBLIC. Y REPRODUC. (25300-00)</v>
      </c>
      <c r="J134" s="95" t="s">
        <v>1378</v>
      </c>
      <c r="K134" s="95" t="s">
        <v>409</v>
      </c>
    </row>
    <row r="135" spans="3:11" x14ac:dyDescent="0.25">
      <c r="C135" s="138" t="s">
        <v>2245</v>
      </c>
      <c r="D135" s="155">
        <v>200</v>
      </c>
      <c r="E135" s="120">
        <v>150</v>
      </c>
      <c r="F135" s="94">
        <f t="shared" si="10"/>
        <v>30000</v>
      </c>
      <c r="G135" s="158" t="s">
        <v>1467</v>
      </c>
      <c r="H135" s="139" t="s">
        <v>804</v>
      </c>
      <c r="I135" s="127" t="str">
        <f>VLOOKUP(H135,Presupuesto!$B$11:$C$565,2,0)</f>
        <v>ALIMENTOS B EBIDAS PARA PERSONAS</v>
      </c>
      <c r="J135" s="95" t="s">
        <v>1378</v>
      </c>
      <c r="K135" s="95" t="s">
        <v>409</v>
      </c>
    </row>
    <row r="136" spans="3:11" x14ac:dyDescent="0.25">
      <c r="C136" s="138"/>
      <c r="D136" s="155"/>
      <c r="E136" s="120">
        <v>50</v>
      </c>
      <c r="F136" s="94">
        <f t="shared" si="10"/>
        <v>0</v>
      </c>
      <c r="G136" s="158" t="s">
        <v>1467</v>
      </c>
      <c r="H136" s="139" t="s">
        <v>297</v>
      </c>
      <c r="I136" s="127" t="str">
        <f>VLOOKUP(H136,Presupuesto!$B$11:$C$565,2,0)</f>
        <v>ESTUDIOS INVEST.ANALISIS DE FACTIBILIDAD. (24200-00)</v>
      </c>
      <c r="J136" s="95" t="s">
        <v>1378</v>
      </c>
      <c r="K136" s="95" t="s">
        <v>409</v>
      </c>
    </row>
    <row r="137" spans="3:11" x14ac:dyDescent="0.25">
      <c r="C137" s="138"/>
      <c r="D137" s="155"/>
      <c r="E137" s="120"/>
      <c r="F137" s="94">
        <f t="shared" si="10"/>
        <v>0</v>
      </c>
      <c r="G137" s="158"/>
      <c r="H137" s="139"/>
      <c r="I137" s="127" t="e">
        <f>VLOOKUP(H137,Presupuesto!$B$11:$C$565,2,0)</f>
        <v>#N/A</v>
      </c>
      <c r="J137" s="95" t="s">
        <v>1378</v>
      </c>
      <c r="K137" s="95" t="s">
        <v>409</v>
      </c>
    </row>
    <row r="139" spans="3:11" thickBot="1" x14ac:dyDescent="0.35">
      <c r="J139" s="82" t="s">
        <v>2718</v>
      </c>
    </row>
    <row r="140" spans="3:11" thickBot="1" x14ac:dyDescent="0.35">
      <c r="C140" s="154" t="s">
        <v>53</v>
      </c>
      <c r="D140" s="105">
        <f>SUM(F147:F151)</f>
        <v>35000</v>
      </c>
      <c r="E140" s="581"/>
      <c r="F140" s="70"/>
      <c r="G140" s="75"/>
      <c r="H140" s="70"/>
      <c r="I140" s="70"/>
    </row>
    <row r="141" spans="3:11" ht="14.45" x14ac:dyDescent="0.3">
      <c r="C141" s="70"/>
      <c r="D141" s="31"/>
      <c r="E141" s="90"/>
      <c r="F141" s="90"/>
      <c r="G141" s="90"/>
      <c r="H141" s="72"/>
      <c r="I141" s="72"/>
      <c r="J141" s="72"/>
      <c r="K141" s="109"/>
    </row>
    <row r="142" spans="3:11" ht="14.45" x14ac:dyDescent="0.3">
      <c r="C142" s="70"/>
      <c r="D142" s="31"/>
      <c r="E142" s="90"/>
      <c r="F142" s="90"/>
      <c r="G142" s="90"/>
      <c r="H142" s="72"/>
      <c r="I142" s="72"/>
      <c r="J142" s="72"/>
      <c r="K142" s="109"/>
    </row>
    <row r="143" spans="3:11" ht="15.6" x14ac:dyDescent="0.3">
      <c r="C143" s="201" t="s">
        <v>401</v>
      </c>
      <c r="D143" s="490" t="s">
        <v>2158</v>
      </c>
      <c r="E143" s="491"/>
      <c r="F143" s="90"/>
      <c r="G143" s="90"/>
      <c r="H143" s="72"/>
      <c r="I143" s="72"/>
      <c r="J143" s="72"/>
      <c r="K143" s="109"/>
    </row>
    <row r="144" spans="3:11" ht="18" x14ac:dyDescent="0.3">
      <c r="C144" s="210" t="str">
        <f>IFERROR(VLOOKUP(D143,'Desarrollo e Innov. Curricular'!$E:$F,2,FALSE),IFERROR(VLOOKUP(D143,'Investigación Científica'!$E:$F,2,FALSE),IFERROR(VLOOKUP(D143,'Vinculación Univ. Sociedad'!$E:$F,2,FALSE),IFERROR(VLOOKUP(D143,'Docencia y Profesorado Universi'!$E:$F,2,FALSE),IFERROR(VLOOKUP(D143,'Estudiantes y Graduados'!$E:$F,2,FALSE),IFERROR(VLOOKUP(D143,'Gestion Administrativa'!$E:$F,2,FALSE),IFERROR(VLOOKUP(D143,'Gestión Académica'!$E:$F,2,FALSE),IFERROR(VLOOKUP(D143,'Aseguramiento de la Calidad'!$E:$F,2,FALSE),IFERROR(VLOOKUP(D143,'Gestión del Conocimiento'!$E:$F,2,FALSE),IFERROR(VLOOKUP(D143,'Gobernabilidad y Procesos...'!$E:$F,2,FALSE),IFERROR(VLOOKUP(D143,'Gestión del Talento Humano'!$E:$F,2,FALSE),IFERROR(VLOOKUP(D143,'Internacionalización de la E.S.'!$E:$F,2,FALSE),IFERROR(VLOOKUP(D143,[1]Posgrado!$E:$F,2,FALSE),IFERROR(VLOOKUP(D143,'Cultura de Innovación Insti...'!$E:$F,2,FALSE),VLOOKUP(D143,'Lo Esencial de la Reforma Univ.'!$E:$F,2,0)))))))))))))))</f>
        <v>Presentación de propuesta de la creación del Laboratorio de Investigación Forense para aprobación ante la unidad competente</v>
      </c>
      <c r="D144" s="31"/>
      <c r="E144" s="90"/>
      <c r="F144" s="90"/>
      <c r="G144" s="90"/>
      <c r="H144" s="72"/>
      <c r="I144" s="72"/>
      <c r="J144" s="72"/>
      <c r="K144" s="109"/>
    </row>
    <row r="145" spans="3:11" thickBot="1" x14ac:dyDescent="0.35">
      <c r="F145" s="90"/>
      <c r="G145" s="72"/>
      <c r="H145" s="72"/>
      <c r="I145" s="72"/>
    </row>
    <row r="146" spans="3:11" ht="30.75" thickBot="1" x14ac:dyDescent="0.3">
      <c r="C146" s="126" t="s">
        <v>44</v>
      </c>
      <c r="D146" s="126" t="s">
        <v>55</v>
      </c>
      <c r="E146" s="133" t="s">
        <v>57</v>
      </c>
      <c r="F146" s="132" t="s">
        <v>27</v>
      </c>
      <c r="G146" s="130" t="s">
        <v>139</v>
      </c>
      <c r="H146" s="133" t="s">
        <v>46</v>
      </c>
      <c r="I146" s="130" t="s">
        <v>140</v>
      </c>
      <c r="J146" s="130" t="s">
        <v>420</v>
      </c>
      <c r="K146" s="130" t="s">
        <v>421</v>
      </c>
    </row>
    <row r="147" spans="3:11" x14ac:dyDescent="0.25">
      <c r="C147" s="222" t="s">
        <v>469</v>
      </c>
      <c r="D147" s="223">
        <v>0</v>
      </c>
      <c r="E147" s="221">
        <f>HLOOKUP(C147,$AH$2:$BU$3,2,0)</f>
        <v>3885</v>
      </c>
      <c r="F147" s="94">
        <f t="shared" ref="F147:F151" si="11">D147*E147</f>
        <v>0</v>
      </c>
      <c r="G147" s="158" t="s">
        <v>1467</v>
      </c>
      <c r="H147" s="139"/>
      <c r="I147" s="127" t="e">
        <f>VLOOKUP(H147,Presupuesto!$B$11:$C$565,2,0)</f>
        <v>#N/A</v>
      </c>
      <c r="J147" s="220" t="s">
        <v>1378</v>
      </c>
      <c r="K147" s="95" t="s">
        <v>422</v>
      </c>
    </row>
    <row r="148" spans="3:11" x14ac:dyDescent="0.25">
      <c r="C148" s="138" t="s">
        <v>2132</v>
      </c>
      <c r="D148" s="155">
        <v>1</v>
      </c>
      <c r="E148" s="120">
        <v>35000</v>
      </c>
      <c r="F148" s="94">
        <f t="shared" si="11"/>
        <v>35000</v>
      </c>
      <c r="G148" s="158" t="s">
        <v>1467</v>
      </c>
      <c r="H148" s="139" t="s">
        <v>297</v>
      </c>
      <c r="I148" s="127" t="str">
        <f>VLOOKUP(H148,Presupuesto!$B$11:$C$565,2,0)</f>
        <v>ESTUDIOS INVEST.ANALISIS DE FACTIBILIDAD. (24200-00)</v>
      </c>
      <c r="J148" s="95" t="s">
        <v>1378</v>
      </c>
      <c r="K148" s="95" t="s">
        <v>422</v>
      </c>
    </row>
    <row r="149" spans="3:11" x14ac:dyDescent="0.25">
      <c r="C149" s="138">
        <v>0</v>
      </c>
      <c r="D149" s="155">
        <v>0</v>
      </c>
      <c r="E149" s="120">
        <v>1</v>
      </c>
      <c r="F149" s="94">
        <f t="shared" si="11"/>
        <v>0</v>
      </c>
      <c r="G149" s="158" t="s">
        <v>1467</v>
      </c>
      <c r="H149" s="139" t="s">
        <v>804</v>
      </c>
      <c r="I149" s="127" t="str">
        <f>VLOOKUP(H149,Presupuesto!$B$11:$C$565,2,0)</f>
        <v>ALIMENTOS B EBIDAS PARA PERSONAS</v>
      </c>
      <c r="J149" s="95" t="s">
        <v>1378</v>
      </c>
      <c r="K149" s="95" t="s">
        <v>422</v>
      </c>
    </row>
    <row r="150" spans="3:11" x14ac:dyDescent="0.25">
      <c r="C150" s="138"/>
      <c r="D150" s="155"/>
      <c r="E150" s="120">
        <v>50</v>
      </c>
      <c r="F150" s="94">
        <f t="shared" si="11"/>
        <v>0</v>
      </c>
      <c r="G150" s="158" t="s">
        <v>1467</v>
      </c>
      <c r="H150" s="139" t="s">
        <v>297</v>
      </c>
      <c r="I150" s="127" t="str">
        <f>VLOOKUP(H150,Presupuesto!$B$11:$C$565,2,0)</f>
        <v>ESTUDIOS INVEST.ANALISIS DE FACTIBILIDAD. (24200-00)</v>
      </c>
      <c r="J150" s="95" t="s">
        <v>1378</v>
      </c>
      <c r="K150" s="95" t="s">
        <v>422</v>
      </c>
    </row>
    <row r="151" spans="3:11" x14ac:dyDescent="0.25">
      <c r="C151" s="138"/>
      <c r="D151" s="155"/>
      <c r="E151" s="120"/>
      <c r="F151" s="94">
        <f t="shared" si="11"/>
        <v>0</v>
      </c>
      <c r="G151" s="158"/>
      <c r="H151" s="139"/>
      <c r="I151" s="127" t="e">
        <f>VLOOKUP(H151,Presupuesto!$B$11:$C$565,2,0)</f>
        <v>#N/A</v>
      </c>
      <c r="J151" s="95" t="s">
        <v>1378</v>
      </c>
      <c r="K151" s="95" t="s">
        <v>422</v>
      </c>
    </row>
    <row r="152" spans="3:11" thickBot="1" x14ac:dyDescent="0.35"/>
    <row r="153" spans="3:11" thickBot="1" x14ac:dyDescent="0.35">
      <c r="C153" s="154" t="s">
        <v>53</v>
      </c>
      <c r="D153" s="105">
        <f>SUM(F160:F164)</f>
        <v>100000</v>
      </c>
      <c r="E153" s="581"/>
      <c r="F153" s="70"/>
      <c r="G153" s="75"/>
      <c r="H153" s="70"/>
      <c r="I153" s="70"/>
    </row>
    <row r="154" spans="3:11" ht="14.45" x14ac:dyDescent="0.3">
      <c r="C154" s="70"/>
      <c r="D154" s="31"/>
      <c r="E154" s="90"/>
      <c r="F154" s="90"/>
      <c r="G154" s="90"/>
      <c r="H154" s="72"/>
      <c r="I154" s="72"/>
      <c r="J154" s="72"/>
      <c r="K154" s="109"/>
    </row>
    <row r="155" spans="3:11" ht="14.45" x14ac:dyDescent="0.3">
      <c r="C155" s="70"/>
      <c r="D155" s="31"/>
      <c r="E155" s="90"/>
      <c r="F155" s="90"/>
      <c r="G155" s="90"/>
      <c r="H155" s="72"/>
      <c r="I155" s="72"/>
      <c r="J155" s="72"/>
      <c r="K155" s="109"/>
    </row>
    <row r="156" spans="3:11" ht="15.6" x14ac:dyDescent="0.3">
      <c r="C156" s="201" t="s">
        <v>401</v>
      </c>
      <c r="D156" s="490" t="s">
        <v>2165</v>
      </c>
      <c r="E156" s="491"/>
      <c r="F156" s="90"/>
      <c r="G156" s="90"/>
      <c r="H156" s="72"/>
      <c r="I156" s="72"/>
      <c r="J156" s="72"/>
      <c r="K156" s="109"/>
    </row>
    <row r="157" spans="3:11" ht="18" x14ac:dyDescent="0.3">
      <c r="C157" s="210" t="str">
        <f>IFERROR(VLOOKUP(D156,'Desarrollo e Innov. Curricular'!$E:$F,2,FALSE),IFERROR(VLOOKUP(D156,'Investigación Científica'!$E:$F,2,FALSE),IFERROR(VLOOKUP(D156,'Vinculación Univ. Sociedad'!$E:$F,2,FALSE),IFERROR(VLOOKUP(D156,'Docencia y Profesorado Universi'!$E:$F,2,FALSE),IFERROR(VLOOKUP(D156,'Estudiantes y Graduados'!$E:$F,2,FALSE),IFERROR(VLOOKUP(D156,'Gestion Administrativa'!$E:$F,2,FALSE),IFERROR(VLOOKUP(D156,'Gestión Académica'!$E:$F,2,FALSE),IFERROR(VLOOKUP(D156,'Aseguramiento de la Calidad'!$E:$F,2,FALSE),IFERROR(VLOOKUP(D156,'Gestión del Conocimiento'!$E:$F,2,FALSE),IFERROR(VLOOKUP(D156,'Gobernabilidad y Procesos...'!$E:$F,2,FALSE),IFERROR(VLOOKUP(D156,'Gestión del Talento Humano'!$E:$F,2,FALSE),IFERROR(VLOOKUP(D156,'Internacionalización de la E.S.'!$E:$F,2,FALSE),IFERROR(VLOOKUP(D156,[1]Posgrado!$E:$F,2,FALSE),IFERROR(VLOOKUP(D156,'Cultura de Innovación Insti...'!$E:$F,2,FALSE),VLOOKUP(D156,'Lo Esencial de la Reforma Univ.'!$E:$F,2,0)))))))))))))))</f>
        <v>Publicar investigaciones en las revistas identificadas y con las que se tiene convenio</v>
      </c>
      <c r="D157" s="31"/>
      <c r="E157" s="90"/>
      <c r="F157" s="90"/>
      <c r="G157" s="90"/>
      <c r="H157" s="72"/>
      <c r="I157" s="72"/>
      <c r="J157" s="72"/>
      <c r="K157" s="109"/>
    </row>
    <row r="158" spans="3:11" thickBot="1" x14ac:dyDescent="0.35">
      <c r="F158" s="90"/>
      <c r="G158" s="72"/>
      <c r="H158" s="72"/>
      <c r="I158" s="72"/>
    </row>
    <row r="159" spans="3:11" ht="30.75" thickBot="1" x14ac:dyDescent="0.3">
      <c r="C159" s="126" t="s">
        <v>44</v>
      </c>
      <c r="D159" s="126" t="s">
        <v>55</v>
      </c>
      <c r="E159" s="133" t="s">
        <v>57</v>
      </c>
      <c r="F159" s="132" t="s">
        <v>27</v>
      </c>
      <c r="G159" s="130" t="s">
        <v>139</v>
      </c>
      <c r="H159" s="133" t="s">
        <v>46</v>
      </c>
      <c r="I159" s="130" t="s">
        <v>140</v>
      </c>
      <c r="J159" s="130" t="s">
        <v>420</v>
      </c>
      <c r="K159" s="130" t="s">
        <v>421</v>
      </c>
    </row>
    <row r="160" spans="3:11" x14ac:dyDescent="0.25">
      <c r="C160" s="222" t="s">
        <v>436</v>
      </c>
      <c r="D160" s="223">
        <v>0</v>
      </c>
      <c r="E160" s="221">
        <f>HLOOKUP(C160,$AH$2:$BU$3,2,0)</f>
        <v>1400</v>
      </c>
      <c r="F160" s="94">
        <f t="shared" ref="F160:F164" si="12">D160*E160</f>
        <v>0</v>
      </c>
      <c r="G160" s="158" t="s">
        <v>1467</v>
      </c>
      <c r="H160" s="139"/>
      <c r="I160" s="127" t="e">
        <f>VLOOKUP(H160,Presupuesto!$B$11:$C$565,2,0)</f>
        <v>#N/A</v>
      </c>
      <c r="J160" s="220" t="s">
        <v>1378</v>
      </c>
      <c r="K160" s="95" t="s">
        <v>409</v>
      </c>
    </row>
    <row r="161" spans="3:11" x14ac:dyDescent="0.25">
      <c r="C161" s="138" t="s">
        <v>2244</v>
      </c>
      <c r="D161" s="155">
        <v>7</v>
      </c>
      <c r="E161" s="120">
        <v>10000</v>
      </c>
      <c r="F161" s="94">
        <f t="shared" si="12"/>
        <v>70000</v>
      </c>
      <c r="G161" s="158" t="s">
        <v>1467</v>
      </c>
      <c r="H161" s="139" t="s">
        <v>303</v>
      </c>
      <c r="I161" s="127" t="str">
        <f>VLOOKUP(H161,Presupuesto!$B$11:$C$565,2,0)</f>
        <v>IMPRENTA, PUBLIC. Y REPRODUC. (25300-00)</v>
      </c>
      <c r="J161" s="95" t="s">
        <v>1378</v>
      </c>
      <c r="K161" s="95" t="s">
        <v>409</v>
      </c>
    </row>
    <row r="162" spans="3:11" x14ac:dyDescent="0.25">
      <c r="C162" s="138" t="s">
        <v>2245</v>
      </c>
      <c r="D162" s="155">
        <v>200</v>
      </c>
      <c r="E162" s="120">
        <v>150</v>
      </c>
      <c r="F162" s="94">
        <f t="shared" si="12"/>
        <v>30000</v>
      </c>
      <c r="G162" s="158" t="s">
        <v>1467</v>
      </c>
      <c r="H162" s="139" t="s">
        <v>804</v>
      </c>
      <c r="I162" s="127" t="str">
        <f>VLOOKUP(H162,Presupuesto!$B$11:$C$565,2,0)</f>
        <v>ALIMENTOS B EBIDAS PARA PERSONAS</v>
      </c>
      <c r="J162" s="95" t="s">
        <v>1378</v>
      </c>
      <c r="K162" s="95" t="s">
        <v>409</v>
      </c>
    </row>
    <row r="163" spans="3:11" x14ac:dyDescent="0.25">
      <c r="C163" s="138"/>
      <c r="D163" s="155"/>
      <c r="E163" s="120">
        <v>50</v>
      </c>
      <c r="F163" s="94">
        <f t="shared" si="12"/>
        <v>0</v>
      </c>
      <c r="G163" s="158" t="s">
        <v>1467</v>
      </c>
      <c r="H163" s="139" t="s">
        <v>297</v>
      </c>
      <c r="I163" s="127" t="str">
        <f>VLOOKUP(H163,Presupuesto!$B$11:$C$565,2,0)</f>
        <v>ESTUDIOS INVEST.ANALISIS DE FACTIBILIDAD. (24200-00)</v>
      </c>
      <c r="J163" s="95" t="s">
        <v>1378</v>
      </c>
      <c r="K163" s="95" t="s">
        <v>409</v>
      </c>
    </row>
    <row r="164" spans="3:11" x14ac:dyDescent="0.25">
      <c r="C164" s="138"/>
      <c r="D164" s="155"/>
      <c r="E164" s="120"/>
      <c r="F164" s="94">
        <f t="shared" si="12"/>
        <v>0</v>
      </c>
      <c r="G164" s="158"/>
      <c r="H164" s="139"/>
      <c r="I164" s="127" t="e">
        <f>VLOOKUP(H164,Presupuesto!$B$11:$C$565,2,0)</f>
        <v>#N/A</v>
      </c>
      <c r="J164" s="95" t="s">
        <v>1378</v>
      </c>
      <c r="K164" s="95" t="s">
        <v>409</v>
      </c>
    </row>
    <row r="165" spans="3:11" thickBot="1" x14ac:dyDescent="0.35"/>
    <row r="166" spans="3:11" thickBot="1" x14ac:dyDescent="0.35">
      <c r="C166" s="154" t="s">
        <v>53</v>
      </c>
      <c r="D166" s="105">
        <f>SUM(F173:F177)</f>
        <v>52820</v>
      </c>
      <c r="E166" s="581"/>
      <c r="F166" s="70"/>
      <c r="G166" s="75"/>
      <c r="H166" s="70"/>
      <c r="I166" s="70"/>
    </row>
    <row r="167" spans="3:11" ht="14.45" x14ac:dyDescent="0.3">
      <c r="C167" s="70"/>
      <c r="D167" s="31"/>
      <c r="E167" s="90"/>
      <c r="F167" s="90"/>
      <c r="G167" s="90"/>
      <c r="H167" s="72"/>
      <c r="I167" s="72"/>
      <c r="J167" s="72"/>
      <c r="K167" s="109"/>
    </row>
    <row r="168" spans="3:11" ht="14.45" x14ac:dyDescent="0.3">
      <c r="C168" s="70"/>
      <c r="D168" s="31"/>
      <c r="E168" s="90"/>
      <c r="F168" s="90"/>
      <c r="G168" s="90"/>
      <c r="H168" s="72"/>
      <c r="I168" s="72"/>
      <c r="J168" s="72"/>
      <c r="K168" s="109"/>
    </row>
    <row r="169" spans="3:11" ht="15.6" x14ac:dyDescent="0.3">
      <c r="C169" s="201" t="s">
        <v>401</v>
      </c>
      <c r="D169" s="490" t="s">
        <v>2167</v>
      </c>
      <c r="E169" s="491"/>
      <c r="F169" s="90"/>
      <c r="G169" s="90"/>
      <c r="H169" s="72"/>
      <c r="I169" s="72"/>
      <c r="J169" s="72"/>
      <c r="K169" s="109"/>
    </row>
    <row r="170" spans="3:11" ht="18" x14ac:dyDescent="0.3">
      <c r="C170" s="210" t="str">
        <f>IFERROR(VLOOKUP(D169,'Desarrollo e Innov. Curricular'!$E:$F,2,FALSE),IFERROR(VLOOKUP(D169,'Investigación Científica'!$E:$F,2,FALSE),IFERROR(VLOOKUP(D169,'Vinculación Univ. Sociedad'!$E:$F,2,FALSE),IFERROR(VLOOKUP(D169,'Docencia y Profesorado Universi'!$E:$F,2,FALSE),IFERROR(VLOOKUP(D169,'Estudiantes y Graduados'!$E:$F,2,FALSE),IFERROR(VLOOKUP(D169,'Gestion Administrativa'!$E:$F,2,FALSE),IFERROR(VLOOKUP(D169,'Gestión Académica'!$E:$F,2,FALSE),IFERROR(VLOOKUP(D169,'Aseguramiento de la Calidad'!$E:$F,2,FALSE),IFERROR(VLOOKUP(D169,'Gestión del Conocimiento'!$E:$F,2,FALSE),IFERROR(VLOOKUP(D169,'Gobernabilidad y Procesos...'!$E:$F,2,FALSE),IFERROR(VLOOKUP(D169,'Gestión del Talento Humano'!$E:$F,2,FALSE),IFERROR(VLOOKUP(D169,'Internacionalización de la E.S.'!$E:$F,2,FALSE),IFERROR(VLOOKUP(D169,[1]Posgrado!$E:$F,2,FALSE),IFERROR(VLOOKUP(D169,'Cultura de Innovación Insti...'!$E:$F,2,FALSE),VLOOKUP(D169,'Lo Esencial de la Reforma Univ.'!$E:$F,2,0)))))))))))))))</f>
        <v>Participar en un evento de divulgación o publicación de resultados de investigaciones realizadas en la FCJ</v>
      </c>
      <c r="D170" s="31"/>
      <c r="E170" s="90"/>
      <c r="F170" s="90"/>
      <c r="G170" s="90"/>
      <c r="H170" s="72"/>
      <c r="I170" s="72"/>
      <c r="J170" s="72"/>
      <c r="K170" s="109"/>
    </row>
    <row r="171" spans="3:11" thickBot="1" x14ac:dyDescent="0.35">
      <c r="F171" s="90"/>
      <c r="G171" s="72"/>
      <c r="H171" s="72"/>
      <c r="I171" s="72"/>
    </row>
    <row r="172" spans="3:11" ht="30.75" thickBot="1" x14ac:dyDescent="0.3">
      <c r="C172" s="126" t="s">
        <v>44</v>
      </c>
      <c r="D172" s="126" t="s">
        <v>55</v>
      </c>
      <c r="E172" s="133" t="s">
        <v>57</v>
      </c>
      <c r="F172" s="132" t="s">
        <v>27</v>
      </c>
      <c r="G172" s="130" t="s">
        <v>139</v>
      </c>
      <c r="H172" s="133" t="s">
        <v>46</v>
      </c>
      <c r="I172" s="130" t="s">
        <v>140</v>
      </c>
      <c r="J172" s="130" t="s">
        <v>420</v>
      </c>
      <c r="K172" s="130" t="s">
        <v>421</v>
      </c>
    </row>
    <row r="173" spans="3:11" x14ac:dyDescent="0.25">
      <c r="C173" s="222" t="s">
        <v>470</v>
      </c>
      <c r="D173" s="223">
        <v>6</v>
      </c>
      <c r="E173" s="221">
        <f>HLOOKUP(C173,$AH$2:$BU$3,2,0)</f>
        <v>3570</v>
      </c>
      <c r="F173" s="94">
        <f t="shared" ref="F173:F177" si="13">D173*E173</f>
        <v>21420</v>
      </c>
      <c r="G173" s="158" t="s">
        <v>1467</v>
      </c>
      <c r="H173" s="139" t="s">
        <v>775</v>
      </c>
      <c r="I173" s="127" t="str">
        <f>VLOOKUP(H173,Presupuesto!$B$11:$C$565,2,0)</f>
        <v>VIATICOS NACIONALES</v>
      </c>
      <c r="J173" s="220" t="s">
        <v>1378</v>
      </c>
      <c r="K173" s="95" t="s">
        <v>412</v>
      </c>
    </row>
    <row r="174" spans="3:11" x14ac:dyDescent="0.25">
      <c r="C174" s="138" t="s">
        <v>2265</v>
      </c>
      <c r="D174" s="155">
        <v>7</v>
      </c>
      <c r="E174" s="120">
        <v>200</v>
      </c>
      <c r="F174" s="94">
        <f t="shared" si="13"/>
        <v>1400</v>
      </c>
      <c r="G174" s="158" t="s">
        <v>1467</v>
      </c>
      <c r="H174" s="139" t="s">
        <v>303</v>
      </c>
      <c r="I174" s="127" t="str">
        <f>VLOOKUP(H174,Presupuesto!$B$11:$C$565,2,0)</f>
        <v>IMPRENTA, PUBLIC. Y REPRODUC. (25300-00)</v>
      </c>
      <c r="J174" s="95" t="s">
        <v>1378</v>
      </c>
      <c r="K174" s="95" t="s">
        <v>412</v>
      </c>
    </row>
    <row r="175" spans="3:11" x14ac:dyDescent="0.25">
      <c r="C175" s="138" t="s">
        <v>2266</v>
      </c>
      <c r="D175" s="155">
        <v>200</v>
      </c>
      <c r="E175" s="120">
        <v>150</v>
      </c>
      <c r="F175" s="94">
        <f t="shared" si="13"/>
        <v>30000</v>
      </c>
      <c r="G175" s="158" t="s">
        <v>1467</v>
      </c>
      <c r="H175" s="139" t="s">
        <v>804</v>
      </c>
      <c r="I175" s="127" t="str">
        <f>VLOOKUP(H175,Presupuesto!$B$11:$C$565,2,0)</f>
        <v>ALIMENTOS B EBIDAS PARA PERSONAS</v>
      </c>
      <c r="J175" s="95" t="s">
        <v>1378</v>
      </c>
      <c r="K175" s="95" t="s">
        <v>412</v>
      </c>
    </row>
    <row r="176" spans="3:11" x14ac:dyDescent="0.25">
      <c r="C176" s="138"/>
      <c r="D176" s="155"/>
      <c r="E176" s="120">
        <v>50</v>
      </c>
      <c r="F176" s="94">
        <f t="shared" si="13"/>
        <v>0</v>
      </c>
      <c r="G176" s="158" t="s">
        <v>1467</v>
      </c>
      <c r="H176" s="139" t="s">
        <v>297</v>
      </c>
      <c r="I176" s="127" t="str">
        <f>VLOOKUP(H176,Presupuesto!$B$11:$C$565,2,0)</f>
        <v>ESTUDIOS INVEST.ANALISIS DE FACTIBILIDAD. (24200-00)</v>
      </c>
      <c r="J176" s="95" t="s">
        <v>1378</v>
      </c>
      <c r="K176" s="95" t="s">
        <v>412</v>
      </c>
    </row>
    <row r="177" spans="3:11" x14ac:dyDescent="0.25">
      <c r="C177" s="138"/>
      <c r="D177" s="155"/>
      <c r="E177" s="120"/>
      <c r="F177" s="94">
        <f t="shared" si="13"/>
        <v>0</v>
      </c>
      <c r="G177" s="158"/>
      <c r="H177" s="139"/>
      <c r="I177" s="127" t="e">
        <f>VLOOKUP(H177,Presupuesto!$B$11:$C$565,2,0)</f>
        <v>#N/A</v>
      </c>
      <c r="J177" s="95" t="s">
        <v>1378</v>
      </c>
      <c r="K177" s="95" t="s">
        <v>412</v>
      </c>
    </row>
    <row r="178" spans="3:11" thickBot="1" x14ac:dyDescent="0.35"/>
    <row r="179" spans="3:11" thickBot="1" x14ac:dyDescent="0.35">
      <c r="C179" s="154" t="s">
        <v>53</v>
      </c>
      <c r="D179" s="105">
        <f>SUM(F186:F190)</f>
        <v>5000</v>
      </c>
      <c r="E179" s="581"/>
      <c r="F179" s="70"/>
      <c r="G179" s="75"/>
      <c r="H179" s="70"/>
      <c r="I179" s="70"/>
    </row>
    <row r="180" spans="3:11" ht="14.45" x14ac:dyDescent="0.3">
      <c r="C180" s="70"/>
      <c r="D180" s="31"/>
      <c r="E180" s="90"/>
      <c r="F180" s="90"/>
      <c r="G180" s="90"/>
      <c r="H180" s="72"/>
      <c r="I180" s="72"/>
      <c r="J180" s="72"/>
      <c r="K180" s="109"/>
    </row>
    <row r="181" spans="3:11" ht="14.45" x14ac:dyDescent="0.3">
      <c r="C181" s="70"/>
      <c r="D181" s="31"/>
      <c r="E181" s="90"/>
      <c r="F181" s="90"/>
      <c r="G181" s="90"/>
      <c r="H181" s="72"/>
      <c r="I181" s="72"/>
      <c r="J181" s="72"/>
      <c r="K181" s="109"/>
    </row>
    <row r="182" spans="3:11" ht="15.6" x14ac:dyDescent="0.3">
      <c r="C182" s="201" t="s">
        <v>401</v>
      </c>
      <c r="D182" s="490" t="s">
        <v>2178</v>
      </c>
      <c r="E182" s="491"/>
      <c r="F182" s="90"/>
      <c r="G182" s="90"/>
      <c r="H182" s="72"/>
      <c r="I182" s="72"/>
      <c r="J182" s="72"/>
      <c r="K182" s="109"/>
    </row>
    <row r="183" spans="3:11" ht="18" x14ac:dyDescent="0.3">
      <c r="C183" s="210" t="str">
        <f>IFERROR(VLOOKUP(D182,'Desarrollo e Innov. Curricular'!$E:$F,2,FALSE),IFERROR(VLOOKUP(D182,'Investigación Científica'!$E:$F,2,FALSE),IFERROR(VLOOKUP(D182,'Vinculación Univ. Sociedad'!$E:$F,2,FALSE),IFERROR(VLOOKUP(D182,'Docencia y Profesorado Universi'!$E:$F,2,FALSE),IFERROR(VLOOKUP(D182,'Estudiantes y Graduados'!$E:$F,2,FALSE),IFERROR(VLOOKUP(D182,'Gestion Administrativa'!$E:$F,2,FALSE),IFERROR(VLOOKUP(D182,'Gestión Académica'!$E:$F,2,FALSE),IFERROR(VLOOKUP(D182,'Aseguramiento de la Calidad'!$E:$F,2,FALSE),IFERROR(VLOOKUP(D182,'Gestión del Conocimiento'!$E:$F,2,FALSE),IFERROR(VLOOKUP(D182,'Gobernabilidad y Procesos...'!$E:$F,2,FALSE),IFERROR(VLOOKUP(D182,'Gestión del Talento Humano'!$E:$F,2,FALSE),IFERROR(VLOOKUP(D182,'Internacionalización de la E.S.'!$E:$F,2,FALSE),IFERROR(VLOOKUP(D182,[1]Posgrado!$E:$F,2,FALSE),IFERROR(VLOOKUP(D182,'Cultura de Innovación Insti...'!$E:$F,2,FALSE),VLOOKUP(D182,'Lo Esencial de la Reforma Univ.'!$E:$F,2,0)))))))))))))))</f>
        <v xml:space="preserve">Introducir en las jornadas de inducción de los estudiantes el tema de las políticas de investigación de la UNAH        </v>
      </c>
      <c r="D183" s="31"/>
      <c r="E183" s="90"/>
      <c r="F183" s="90"/>
      <c r="G183" s="90"/>
      <c r="H183" s="72"/>
      <c r="I183" s="72"/>
      <c r="J183" s="72"/>
      <c r="K183" s="109"/>
    </row>
    <row r="184" spans="3:11" thickBot="1" x14ac:dyDescent="0.35">
      <c r="F184" s="90"/>
      <c r="G184" s="72"/>
      <c r="H184" s="72"/>
      <c r="I184" s="72"/>
    </row>
    <row r="185" spans="3:11" ht="30.75" thickBot="1" x14ac:dyDescent="0.3">
      <c r="C185" s="126" t="s">
        <v>44</v>
      </c>
      <c r="D185" s="126" t="s">
        <v>55</v>
      </c>
      <c r="E185" s="133" t="s">
        <v>57</v>
      </c>
      <c r="F185" s="132" t="s">
        <v>27</v>
      </c>
      <c r="G185" s="130" t="s">
        <v>139</v>
      </c>
      <c r="H185" s="133" t="s">
        <v>46</v>
      </c>
      <c r="I185" s="130" t="s">
        <v>140</v>
      </c>
      <c r="J185" s="130" t="s">
        <v>420</v>
      </c>
      <c r="K185" s="130" t="s">
        <v>421</v>
      </c>
    </row>
    <row r="186" spans="3:11" x14ac:dyDescent="0.25">
      <c r="C186" s="222" t="s">
        <v>438</v>
      </c>
      <c r="D186" s="223">
        <v>0</v>
      </c>
      <c r="E186" s="221">
        <f>HLOOKUP(C186,$AH$2:$BU$3,2,0)</f>
        <v>1650</v>
      </c>
      <c r="F186" s="94">
        <f t="shared" ref="F186:F190" si="14">D186*E186</f>
        <v>0</v>
      </c>
      <c r="G186" s="158" t="s">
        <v>1467</v>
      </c>
      <c r="H186" s="139" t="s">
        <v>775</v>
      </c>
      <c r="I186" s="127" t="str">
        <f>VLOOKUP(H186,Presupuesto!$B$11:$C$565,2,0)</f>
        <v>VIATICOS NACIONALES</v>
      </c>
      <c r="J186" s="220" t="s">
        <v>1378</v>
      </c>
      <c r="K186" s="95" t="s">
        <v>411</v>
      </c>
    </row>
    <row r="187" spans="3:11" x14ac:dyDescent="0.25">
      <c r="C187" s="138" t="s">
        <v>2265</v>
      </c>
      <c r="D187" s="155">
        <v>1000</v>
      </c>
      <c r="E187" s="120">
        <v>5</v>
      </c>
      <c r="F187" s="94">
        <f t="shared" si="14"/>
        <v>5000</v>
      </c>
      <c r="G187" s="158" t="s">
        <v>1467</v>
      </c>
      <c r="H187" s="139" t="s">
        <v>303</v>
      </c>
      <c r="I187" s="127" t="str">
        <f>VLOOKUP(H187,Presupuesto!$B$11:$C$565,2,0)</f>
        <v>IMPRENTA, PUBLIC. Y REPRODUC. (25300-00)</v>
      </c>
      <c r="J187" s="95" t="s">
        <v>1378</v>
      </c>
      <c r="K187" s="95" t="s">
        <v>422</v>
      </c>
    </row>
    <row r="188" spans="3:11" x14ac:dyDescent="0.25">
      <c r="C188" s="138"/>
      <c r="D188" s="155"/>
      <c r="E188" s="120">
        <v>150</v>
      </c>
      <c r="F188" s="94">
        <f t="shared" si="14"/>
        <v>0</v>
      </c>
      <c r="G188" s="158" t="s">
        <v>1467</v>
      </c>
      <c r="H188" s="139" t="s">
        <v>804</v>
      </c>
      <c r="I188" s="127" t="str">
        <f>VLOOKUP(H188,Presupuesto!$B$11:$C$565,2,0)</f>
        <v>ALIMENTOS B EBIDAS PARA PERSONAS</v>
      </c>
      <c r="J188" s="95" t="s">
        <v>1378</v>
      </c>
      <c r="K188" s="95" t="s">
        <v>422</v>
      </c>
    </row>
    <row r="189" spans="3:11" x14ac:dyDescent="0.25">
      <c r="C189" s="138"/>
      <c r="D189" s="155"/>
      <c r="E189" s="120">
        <v>50</v>
      </c>
      <c r="F189" s="94">
        <f t="shared" si="14"/>
        <v>0</v>
      </c>
      <c r="G189" s="158" t="s">
        <v>1467</v>
      </c>
      <c r="H189" s="139" t="s">
        <v>297</v>
      </c>
      <c r="I189" s="127" t="str">
        <f>VLOOKUP(H189,Presupuesto!$B$11:$C$565,2,0)</f>
        <v>ESTUDIOS INVEST.ANALISIS DE FACTIBILIDAD. (24200-00)</v>
      </c>
      <c r="J189" s="95" t="s">
        <v>1378</v>
      </c>
      <c r="K189" s="95" t="s">
        <v>422</v>
      </c>
    </row>
    <row r="190" spans="3:11" x14ac:dyDescent="0.25">
      <c r="C190" s="138"/>
      <c r="D190" s="155"/>
      <c r="E190" s="120"/>
      <c r="F190" s="94">
        <f t="shared" si="14"/>
        <v>0</v>
      </c>
      <c r="G190" s="158"/>
      <c r="H190" s="139"/>
      <c r="I190" s="127" t="e">
        <f>VLOOKUP(H190,Presupuesto!$B$11:$C$565,2,0)</f>
        <v>#N/A</v>
      </c>
      <c r="J190" s="95" t="s">
        <v>1378</v>
      </c>
      <c r="K190" s="95" t="s">
        <v>422</v>
      </c>
    </row>
    <row r="191" spans="3:11" thickBot="1" x14ac:dyDescent="0.35"/>
    <row r="192" spans="3:11" thickBot="1" x14ac:dyDescent="0.35">
      <c r="C192" s="154" t="s">
        <v>53</v>
      </c>
      <c r="D192" s="105">
        <f>SUM(F199:F203)</f>
        <v>44520</v>
      </c>
      <c r="E192" s="585"/>
      <c r="F192" s="70"/>
      <c r="G192" s="75"/>
      <c r="H192" s="70"/>
      <c r="I192" s="70"/>
    </row>
    <row r="193" spans="3:11" ht="14.45" x14ac:dyDescent="0.3">
      <c r="C193" s="70"/>
      <c r="D193" s="31"/>
      <c r="E193" s="90"/>
      <c r="F193" s="90"/>
      <c r="G193" s="90"/>
      <c r="H193" s="72"/>
      <c r="I193" s="72"/>
      <c r="J193" s="72"/>
      <c r="K193" s="109"/>
    </row>
    <row r="194" spans="3:11" ht="14.45" x14ac:dyDescent="0.3">
      <c r="C194" s="70"/>
      <c r="D194" s="31"/>
      <c r="E194" s="90"/>
      <c r="F194" s="90"/>
      <c r="G194" s="90"/>
      <c r="H194" s="72"/>
      <c r="I194" s="72"/>
      <c r="J194" s="72"/>
      <c r="K194" s="109"/>
    </row>
    <row r="195" spans="3:11" ht="15.6" x14ac:dyDescent="0.3">
      <c r="C195" s="201" t="s">
        <v>401</v>
      </c>
      <c r="D195" s="490" t="s">
        <v>2275</v>
      </c>
      <c r="E195" s="491"/>
      <c r="F195" s="90"/>
      <c r="G195" s="90"/>
      <c r="H195" s="72"/>
      <c r="I195" s="72"/>
      <c r="J195" s="72"/>
      <c r="K195" s="109"/>
    </row>
    <row r="196" spans="3:11" ht="18" x14ac:dyDescent="0.3">
      <c r="C196" s="210" t="str">
        <f>IFERROR(VLOOKUP(D195,'Desarrollo e Innov. Curricular'!$E:$F,2,FALSE),IFERROR(VLOOKUP(D195,'Investigación Científica'!$E:$F,2,FALSE),IFERROR(VLOOKUP(D195,'Vinculación Univ. Sociedad'!$E:$F,2,FALSE),IFERROR(VLOOKUP(D195,'Docencia y Profesorado Universi'!$E:$F,2,FALSE),IFERROR(VLOOKUP(D195,'Estudiantes y Graduados'!$E:$F,2,FALSE),IFERROR(VLOOKUP(D195,'Gestion Administrativa'!$E:$F,2,FALSE),IFERROR(VLOOKUP(D195,'Gestión Académica'!$E:$F,2,FALSE),IFERROR(VLOOKUP(D195,'Aseguramiento de la Calidad'!$E:$F,2,FALSE),IFERROR(VLOOKUP(D195,'Gestión del Conocimiento'!$E:$F,2,FALSE),IFERROR(VLOOKUP(D195,'Gobernabilidad y Procesos...'!$E:$F,2,FALSE),IFERROR(VLOOKUP(D195,'Gestión del Talento Humano'!$E:$F,2,FALSE),IFERROR(VLOOKUP(D195,'Internacionalización de la E.S.'!$E:$F,2,FALSE),IFERROR(VLOOKUP(D195,[1]Posgrado!$E:$F,2,FALSE),IFERROR(VLOOKUP(D195,'Cultura de Innovación Insti...'!$E:$F,2,FALSE),VLOOKUP(D195,'Lo Esencial de la Reforma Univ.'!$E:$F,2,0)))))))))))))))</f>
        <v>Elaborar los proyectos de vinculación de acuerdo a la investigación realizada, las políticas y prioridades de la UNAH, así como a los objetivos y metas del milenio, ( 6 proyectos en el año)</v>
      </c>
      <c r="D196" s="31"/>
      <c r="E196" s="90"/>
      <c r="F196" s="90"/>
      <c r="G196" s="90"/>
      <c r="H196" s="72"/>
      <c r="I196" s="72"/>
      <c r="J196" s="72"/>
      <c r="K196" s="109"/>
    </row>
    <row r="197" spans="3:11" thickBot="1" x14ac:dyDescent="0.35">
      <c r="F197" s="90"/>
      <c r="G197" s="72"/>
      <c r="H197" s="72"/>
      <c r="I197" s="72"/>
    </row>
    <row r="198" spans="3:11" ht="30.75" thickBot="1" x14ac:dyDescent="0.3">
      <c r="C198" s="126" t="s">
        <v>44</v>
      </c>
      <c r="D198" s="126" t="s">
        <v>55</v>
      </c>
      <c r="E198" s="133" t="s">
        <v>57</v>
      </c>
      <c r="F198" s="132" t="s">
        <v>27</v>
      </c>
      <c r="G198" s="130" t="s">
        <v>139</v>
      </c>
      <c r="H198" s="133" t="s">
        <v>46</v>
      </c>
      <c r="I198" s="130" t="s">
        <v>140</v>
      </c>
      <c r="J198" s="130" t="s">
        <v>420</v>
      </c>
      <c r="K198" s="130" t="s">
        <v>421</v>
      </c>
    </row>
    <row r="199" spans="3:11" x14ac:dyDescent="0.25">
      <c r="C199" s="222" t="s">
        <v>437</v>
      </c>
      <c r="D199" s="223">
        <v>20</v>
      </c>
      <c r="E199" s="221">
        <f>HLOOKUP(C199,$AH$2:$BU$3,2,0)</f>
        <v>1340</v>
      </c>
      <c r="F199" s="94">
        <f t="shared" ref="F199:F203" si="15">D199*E199</f>
        <v>26800</v>
      </c>
      <c r="G199" s="158" t="s">
        <v>137</v>
      </c>
      <c r="H199" s="139" t="s">
        <v>775</v>
      </c>
      <c r="I199" s="127" t="str">
        <f>VLOOKUP(H199,Presupuesto!$B$11:$C$565,2,0)</f>
        <v>VIATICOS NACIONALES</v>
      </c>
      <c r="J199" s="220" t="s">
        <v>482</v>
      </c>
      <c r="K199" s="95" t="s">
        <v>422</v>
      </c>
    </row>
    <row r="200" spans="3:11" x14ac:dyDescent="0.25">
      <c r="C200" s="138" t="s">
        <v>2265</v>
      </c>
      <c r="D200" s="155">
        <v>200</v>
      </c>
      <c r="E200" s="120">
        <v>50</v>
      </c>
      <c r="F200" s="94">
        <f t="shared" si="15"/>
        <v>10000</v>
      </c>
      <c r="G200" s="158" t="s">
        <v>137</v>
      </c>
      <c r="H200" s="139" t="s">
        <v>303</v>
      </c>
      <c r="I200" s="127" t="str">
        <f>VLOOKUP(H200,Presupuesto!$B$11:$C$565,2,0)</f>
        <v>IMPRENTA, PUBLIC. Y REPRODUC. (25300-00)</v>
      </c>
      <c r="J200" s="95" t="s">
        <v>482</v>
      </c>
      <c r="K200" s="95" t="s">
        <v>422</v>
      </c>
    </row>
    <row r="201" spans="3:11" x14ac:dyDescent="0.25">
      <c r="C201" s="138" t="s">
        <v>131</v>
      </c>
      <c r="D201" s="155">
        <v>20</v>
      </c>
      <c r="E201" s="120">
        <v>36</v>
      </c>
      <c r="F201" s="94">
        <f t="shared" si="15"/>
        <v>720</v>
      </c>
      <c r="G201" s="158" t="s">
        <v>137</v>
      </c>
      <c r="H201" s="139" t="s">
        <v>336</v>
      </c>
      <c r="I201" s="127" t="str">
        <f>VLOOKUP(H201,Presupuesto!$B$11:$C$565,2,0)</f>
        <v>UTILES DE ESCRITORIO, OFICINA Y ENZE¥ANZA</v>
      </c>
      <c r="J201" s="95" t="s">
        <v>482</v>
      </c>
      <c r="K201" s="95" t="s">
        <v>422</v>
      </c>
    </row>
    <row r="202" spans="3:11" x14ac:dyDescent="0.25">
      <c r="C202" s="138" t="s">
        <v>34</v>
      </c>
      <c r="D202" s="155">
        <v>50</v>
      </c>
      <c r="E202" s="120">
        <v>80</v>
      </c>
      <c r="F202" s="94">
        <f t="shared" si="15"/>
        <v>4000</v>
      </c>
      <c r="G202" s="158" t="s">
        <v>137</v>
      </c>
      <c r="H202" s="139" t="s">
        <v>336</v>
      </c>
      <c r="I202" s="127" t="str">
        <f>VLOOKUP(H202,Presupuesto!$B$11:$C$565,2,0)</f>
        <v>UTILES DE ESCRITORIO, OFICINA Y ENZE¥ANZA</v>
      </c>
      <c r="J202" s="95" t="s">
        <v>482</v>
      </c>
      <c r="K202" s="95" t="s">
        <v>422</v>
      </c>
    </row>
    <row r="203" spans="3:11" x14ac:dyDescent="0.25">
      <c r="C203" s="138" t="s">
        <v>52</v>
      </c>
      <c r="D203" s="155">
        <v>100</v>
      </c>
      <c r="E203" s="120">
        <v>30</v>
      </c>
      <c r="F203" s="94">
        <f t="shared" si="15"/>
        <v>3000</v>
      </c>
      <c r="G203" s="158" t="s">
        <v>137</v>
      </c>
      <c r="H203" s="139" t="s">
        <v>336</v>
      </c>
      <c r="I203" s="127" t="str">
        <f>VLOOKUP(H203,Presupuesto!$B$11:$C$565,2,0)</f>
        <v>UTILES DE ESCRITORIO, OFICINA Y ENZE¥ANZA</v>
      </c>
      <c r="J203" s="95" t="s">
        <v>482</v>
      </c>
      <c r="K203" s="95" t="s">
        <v>422</v>
      </c>
    </row>
    <row r="204" spans="3:11" thickBot="1" x14ac:dyDescent="0.35"/>
    <row r="205" spans="3:11" thickBot="1" x14ac:dyDescent="0.35">
      <c r="C205" s="154" t="s">
        <v>53</v>
      </c>
      <c r="D205" s="105">
        <f>SUM(F212:F216)</f>
        <v>33400</v>
      </c>
      <c r="E205" s="585"/>
      <c r="F205" s="70"/>
      <c r="G205" s="75"/>
      <c r="H205" s="70"/>
      <c r="I205" s="70"/>
    </row>
    <row r="206" spans="3:11" ht="14.45" x14ac:dyDescent="0.3">
      <c r="C206" s="70"/>
      <c r="D206" s="31"/>
      <c r="E206" s="90"/>
      <c r="F206" s="90"/>
      <c r="G206" s="90"/>
      <c r="H206" s="72"/>
      <c r="I206" s="72"/>
      <c r="J206" s="72"/>
      <c r="K206" s="109"/>
    </row>
    <row r="207" spans="3:11" ht="14.45" x14ac:dyDescent="0.3">
      <c r="C207" s="70"/>
      <c r="D207" s="31"/>
      <c r="E207" s="90"/>
      <c r="F207" s="90"/>
      <c r="G207" s="90"/>
      <c r="H207" s="72"/>
      <c r="I207" s="72"/>
      <c r="J207" s="72"/>
      <c r="K207" s="109"/>
    </row>
    <row r="208" spans="3:11" ht="15.6" x14ac:dyDescent="0.3">
      <c r="C208" s="201" t="s">
        <v>401</v>
      </c>
      <c r="D208" s="490" t="s">
        <v>2279</v>
      </c>
      <c r="E208" s="491"/>
      <c r="F208" s="90"/>
      <c r="G208" s="90"/>
      <c r="H208" s="72"/>
      <c r="I208" s="72"/>
      <c r="J208" s="72"/>
      <c r="K208" s="109"/>
    </row>
    <row r="209" spans="3:11" ht="18" x14ac:dyDescent="0.3">
      <c r="C209" s="210" t="str">
        <f>IFERROR(VLOOKUP(D208,'Desarrollo e Innov. Curricular'!$E:$F,2,FALSE),IFERROR(VLOOKUP(D208,'Investigación Científica'!$E:$F,2,FALSE),IFERROR(VLOOKUP(D208,'Vinculación Univ. Sociedad'!$E:$F,2,FALSE),IFERROR(VLOOKUP(D208,'Docencia y Profesorado Universi'!$E:$F,2,FALSE),IFERROR(VLOOKUP(D208,'Estudiantes y Graduados'!$E:$F,2,FALSE),IFERROR(VLOOKUP(D208,'Gestion Administrativa'!$E:$F,2,FALSE),IFERROR(VLOOKUP(D208,'Gestión Académica'!$E:$F,2,FALSE),IFERROR(VLOOKUP(D208,'Aseguramiento de la Calidad'!$E:$F,2,FALSE),IFERROR(VLOOKUP(D208,'Gestión del Conocimiento'!$E:$F,2,FALSE),IFERROR(VLOOKUP(D208,'Gobernabilidad y Procesos...'!$E:$F,2,FALSE),IFERROR(VLOOKUP(D208,'Gestión del Talento Humano'!$E:$F,2,FALSE),IFERROR(VLOOKUP(D208,'Internacionalización de la E.S.'!$E:$F,2,FALSE),IFERROR(VLOOKUP(D208,[1]Posgrado!$E:$F,2,FALSE),IFERROR(VLOOKUP(D208,'Cultura de Innovación Insti...'!$E:$F,2,FALSE),VLOOKUP(D208,'Lo Esencial de la Reforma Univ.'!$E:$F,2,0)))))))))))))))</f>
        <v>Lanzamiento de la campaña para la defensa de los grupos vulnerables y vulnerados (en especial grupos LGTB).</v>
      </c>
      <c r="D209" s="31"/>
      <c r="E209" s="90"/>
      <c r="F209" s="90"/>
      <c r="G209" s="90"/>
      <c r="H209" s="72"/>
      <c r="I209" s="72"/>
      <c r="J209" s="72"/>
      <c r="K209" s="109"/>
    </row>
    <row r="210" spans="3:11" thickBot="1" x14ac:dyDescent="0.35">
      <c r="F210" s="90"/>
      <c r="G210" s="72"/>
      <c r="H210" s="72"/>
      <c r="I210" s="72"/>
    </row>
    <row r="211" spans="3:11" ht="30.75" thickBot="1" x14ac:dyDescent="0.3">
      <c r="C211" s="126" t="s">
        <v>44</v>
      </c>
      <c r="D211" s="126" t="s">
        <v>55</v>
      </c>
      <c r="E211" s="133" t="s">
        <v>57</v>
      </c>
      <c r="F211" s="132" t="s">
        <v>27</v>
      </c>
      <c r="G211" s="130" t="s">
        <v>139</v>
      </c>
      <c r="H211" s="133" t="s">
        <v>46</v>
      </c>
      <c r="I211" s="130" t="s">
        <v>140</v>
      </c>
      <c r="J211" s="130" t="s">
        <v>420</v>
      </c>
      <c r="K211" s="130" t="s">
        <v>421</v>
      </c>
    </row>
    <row r="212" spans="3:11" x14ac:dyDescent="0.25">
      <c r="C212" s="222" t="s">
        <v>437</v>
      </c>
      <c r="D212" s="223">
        <v>0</v>
      </c>
      <c r="E212" s="221">
        <f>HLOOKUP(C212,$AH$2:$BU$3,2,0)</f>
        <v>1340</v>
      </c>
      <c r="F212" s="94">
        <f t="shared" ref="F212:F216" si="16">D212*E212</f>
        <v>0</v>
      </c>
      <c r="G212" s="158" t="s">
        <v>1467</v>
      </c>
      <c r="H212" s="139" t="s">
        <v>775</v>
      </c>
      <c r="I212" s="127" t="str">
        <f>VLOOKUP(H212,Presupuesto!$B$11:$C$565,2,0)</f>
        <v>VIATICOS NACIONALES</v>
      </c>
      <c r="J212" s="220" t="s">
        <v>482</v>
      </c>
      <c r="K212" s="95" t="s">
        <v>422</v>
      </c>
    </row>
    <row r="213" spans="3:11" x14ac:dyDescent="0.25">
      <c r="C213" s="138" t="s">
        <v>2329</v>
      </c>
      <c r="D213" s="155">
        <v>200</v>
      </c>
      <c r="E213" s="120">
        <v>30</v>
      </c>
      <c r="F213" s="94">
        <f t="shared" si="16"/>
        <v>6000</v>
      </c>
      <c r="G213" s="158" t="s">
        <v>1467</v>
      </c>
      <c r="H213" s="139" t="s">
        <v>303</v>
      </c>
      <c r="I213" s="127" t="str">
        <f>VLOOKUP(H213,Presupuesto!$B$11:$C$565,2,0)</f>
        <v>IMPRENTA, PUBLIC. Y REPRODUC. (25300-00)</v>
      </c>
      <c r="J213" s="95" t="s">
        <v>482</v>
      </c>
      <c r="K213" s="95" t="s">
        <v>422</v>
      </c>
    </row>
    <row r="214" spans="3:11" x14ac:dyDescent="0.25">
      <c r="C214" s="138" t="s">
        <v>2328</v>
      </c>
      <c r="D214" s="155">
        <v>6</v>
      </c>
      <c r="E214" s="120">
        <v>1800</v>
      </c>
      <c r="F214" s="94">
        <f t="shared" si="16"/>
        <v>10800</v>
      </c>
      <c r="G214" s="158" t="s">
        <v>1467</v>
      </c>
      <c r="H214" s="139" t="s">
        <v>336</v>
      </c>
      <c r="I214" s="127" t="str">
        <f>VLOOKUP(H214,Presupuesto!$B$11:$C$565,2,0)</f>
        <v>UTILES DE ESCRITORIO, OFICINA Y ENZE¥ANZA</v>
      </c>
      <c r="J214" s="95" t="s">
        <v>482</v>
      </c>
      <c r="K214" s="95" t="s">
        <v>422</v>
      </c>
    </row>
    <row r="215" spans="3:11" x14ac:dyDescent="0.25">
      <c r="C215" s="138" t="s">
        <v>2330</v>
      </c>
      <c r="D215" s="155">
        <v>50</v>
      </c>
      <c r="E215" s="120">
        <v>300</v>
      </c>
      <c r="F215" s="94">
        <f t="shared" si="16"/>
        <v>15000</v>
      </c>
      <c r="G215" s="158" t="s">
        <v>1467</v>
      </c>
      <c r="H215" s="139" t="s">
        <v>336</v>
      </c>
      <c r="I215" s="127" t="str">
        <f>VLOOKUP(H215,Presupuesto!$B$11:$C$565,2,0)</f>
        <v>UTILES DE ESCRITORIO, OFICINA Y ENZE¥ANZA</v>
      </c>
      <c r="J215" s="95" t="s">
        <v>482</v>
      </c>
      <c r="K215" s="95" t="s">
        <v>422</v>
      </c>
    </row>
    <row r="216" spans="3:11" x14ac:dyDescent="0.25">
      <c r="C216" s="138" t="s">
        <v>2331</v>
      </c>
      <c r="D216" s="155">
        <v>20</v>
      </c>
      <c r="E216" s="120">
        <v>80</v>
      </c>
      <c r="F216" s="94">
        <f t="shared" si="16"/>
        <v>1600</v>
      </c>
      <c r="G216" s="158" t="s">
        <v>1467</v>
      </c>
      <c r="H216" s="139" t="s">
        <v>336</v>
      </c>
      <c r="I216" s="127" t="str">
        <f>VLOOKUP(H216,Presupuesto!$B$11:$C$565,2,0)</f>
        <v>UTILES DE ESCRITORIO, OFICINA Y ENZE¥ANZA</v>
      </c>
      <c r="J216" s="95" t="s">
        <v>482</v>
      </c>
      <c r="K216" s="95" t="s">
        <v>422</v>
      </c>
    </row>
    <row r="217" spans="3:11" thickBot="1" x14ac:dyDescent="0.35"/>
    <row r="218" spans="3:11" thickBot="1" x14ac:dyDescent="0.35">
      <c r="C218" s="154" t="s">
        <v>53</v>
      </c>
      <c r="D218" s="105">
        <f>SUM(F225:F228)</f>
        <v>121000</v>
      </c>
      <c r="E218" s="585"/>
      <c r="F218" s="70"/>
      <c r="G218" s="75"/>
      <c r="H218" s="70"/>
      <c r="I218" s="70"/>
    </row>
    <row r="219" spans="3:11" ht="14.45" x14ac:dyDescent="0.3">
      <c r="C219" s="70"/>
      <c r="D219" s="31"/>
      <c r="E219" s="90"/>
      <c r="F219" s="90"/>
      <c r="G219" s="90"/>
      <c r="H219" s="72"/>
      <c r="I219" s="72"/>
      <c r="J219" s="72"/>
      <c r="K219" s="109"/>
    </row>
    <row r="220" spans="3:11" ht="14.45" x14ac:dyDescent="0.3">
      <c r="C220" s="70"/>
      <c r="D220" s="31"/>
      <c r="E220" s="90"/>
      <c r="F220" s="90"/>
      <c r="G220" s="90"/>
      <c r="H220" s="72"/>
      <c r="I220" s="72"/>
      <c r="J220" s="72"/>
      <c r="K220" s="109"/>
    </row>
    <row r="221" spans="3:11" ht="15.6" x14ac:dyDescent="0.3">
      <c r="C221" s="201" t="s">
        <v>401</v>
      </c>
      <c r="D221" s="475" t="s">
        <v>2283</v>
      </c>
      <c r="E221" s="90"/>
      <c r="F221" s="90"/>
      <c r="G221" s="90"/>
      <c r="H221" s="72"/>
      <c r="I221" s="72"/>
      <c r="J221" s="72"/>
      <c r="K221" s="109"/>
    </row>
    <row r="222" spans="3:11" ht="18" x14ac:dyDescent="0.3">
      <c r="C222" s="210" t="str">
        <f>IFERROR(VLOOKUP(D221,'Desarrollo e Innov. Curricular'!$E:$F,2,FALSE),IFERROR(VLOOKUP(D221,'Investigación Científica'!$E:$F,2,FALSE),IFERROR(VLOOKUP(D221,'Vinculación Univ. Sociedad'!$E:$F,2,FALSE),IFERROR(VLOOKUP(D221,'Docencia y Profesorado Universi'!$E:$F,2,FALSE),IFERROR(VLOOKUP(D221,'Estudiantes y Graduados'!$E:$F,2,FALSE),IFERROR(VLOOKUP(D221,'Gestion Administrativa'!$E:$F,2,FALSE),IFERROR(VLOOKUP(D221,'Gestión Académica'!$E:$F,2,FALSE),IFERROR(VLOOKUP(D221,'Aseguramiento de la Calidad'!$E:$F,2,FALSE),IFERROR(VLOOKUP(D221,'Gestión del Conocimiento'!$E:$F,2,FALSE),IFERROR(VLOOKUP(D221,'Gobernabilidad y Procesos...'!$E:$F,2,FALSE),IFERROR(VLOOKUP(D221,'Gestión del Talento Humano'!$E:$F,2,FALSE),IFERROR(VLOOKUP(D221,'Internacionalización de la E.S.'!$E:$F,2,FALSE),IFERROR(VLOOKUP(D221,[1]Posgrado!$E:$F,2,FALSE),IFERROR(VLOOKUP(D221,'Cultura de Innovación Insti...'!$E:$F,2,FALSE),VLOOKUP(D221,'Lo Esencial de la Reforma Univ.'!$E:$F,2,0)))))))))))))))</f>
        <v>Ejecutar el POA 2015 de la Comisión de Vinculación Universidad Sociedad</v>
      </c>
      <c r="D222" s="31"/>
      <c r="E222" s="90"/>
      <c r="F222" s="90"/>
      <c r="G222" s="90"/>
      <c r="H222" s="72"/>
      <c r="I222" s="72"/>
      <c r="J222" s="72"/>
      <c r="K222" s="109"/>
    </row>
    <row r="223" spans="3:11" thickBot="1" x14ac:dyDescent="0.35">
      <c r="F223" s="90"/>
      <c r="G223" s="72"/>
      <c r="H223" s="72"/>
      <c r="I223" s="72"/>
    </row>
    <row r="224" spans="3:11" ht="30.75" thickBot="1" x14ac:dyDescent="0.3">
      <c r="C224" s="126" t="s">
        <v>44</v>
      </c>
      <c r="D224" s="126" t="s">
        <v>55</v>
      </c>
      <c r="E224" s="133" t="s">
        <v>57</v>
      </c>
      <c r="F224" s="132" t="s">
        <v>27</v>
      </c>
      <c r="G224" s="130" t="s">
        <v>139</v>
      </c>
      <c r="H224" s="133" t="s">
        <v>46</v>
      </c>
      <c r="I224" s="130" t="s">
        <v>140</v>
      </c>
      <c r="J224" s="130" t="s">
        <v>420</v>
      </c>
      <c r="K224" s="130" t="s">
        <v>421</v>
      </c>
    </row>
    <row r="225" spans="3:11" x14ac:dyDescent="0.25">
      <c r="C225" s="222" t="s">
        <v>442</v>
      </c>
      <c r="D225" s="223">
        <v>30</v>
      </c>
      <c r="E225" s="221">
        <f>HLOOKUP(C225,$AH$2:$BU$3,2,0)</f>
        <v>1100</v>
      </c>
      <c r="F225" s="94">
        <f t="shared" ref="F225:F228" si="17">D225*E225</f>
        <v>33000</v>
      </c>
      <c r="G225" s="158" t="s">
        <v>1467</v>
      </c>
      <c r="H225" s="139" t="s">
        <v>775</v>
      </c>
      <c r="I225" s="127" t="str">
        <f>VLOOKUP(H225,Presupuesto!$B$11:$C$565,2,0)</f>
        <v>VIATICOS NACIONALES</v>
      </c>
      <c r="J225" s="220" t="s">
        <v>482</v>
      </c>
      <c r="K225" s="95" t="s">
        <v>411</v>
      </c>
    </row>
    <row r="226" spans="3:11" x14ac:dyDescent="0.25">
      <c r="C226" s="138" t="s">
        <v>2241</v>
      </c>
      <c r="D226" s="155">
        <v>500</v>
      </c>
      <c r="E226" s="120">
        <v>100</v>
      </c>
      <c r="F226" s="94">
        <f t="shared" si="17"/>
        <v>50000</v>
      </c>
      <c r="G226" s="158" t="s">
        <v>1467</v>
      </c>
      <c r="H226" s="139" t="s">
        <v>297</v>
      </c>
      <c r="I226" s="127" t="str">
        <f>VLOOKUP(H226,Presupuesto!$B$11:$C$565,2,0)</f>
        <v>ESTUDIOS INVEST.ANALISIS DE FACTIBILIDAD. (24200-00)</v>
      </c>
      <c r="J226" s="95" t="s">
        <v>482</v>
      </c>
      <c r="K226" s="95" t="s">
        <v>411</v>
      </c>
    </row>
    <row r="227" spans="3:11" x14ac:dyDescent="0.25">
      <c r="C227" s="138" t="s">
        <v>2333</v>
      </c>
      <c r="D227" s="155">
        <v>200</v>
      </c>
      <c r="E227" s="120">
        <v>150</v>
      </c>
      <c r="F227" s="94">
        <f t="shared" si="17"/>
        <v>30000</v>
      </c>
      <c r="G227" s="158" t="s">
        <v>1467</v>
      </c>
      <c r="H227" s="139" t="s">
        <v>804</v>
      </c>
      <c r="I227" s="127" t="str">
        <f>VLOOKUP(H227,Presupuesto!$B$11:$C$565,2,0)</f>
        <v>ALIMENTOS B EBIDAS PARA PERSONAS</v>
      </c>
      <c r="J227" s="95" t="s">
        <v>482</v>
      </c>
      <c r="K227" s="95" t="s">
        <v>411</v>
      </c>
    </row>
    <row r="228" spans="3:11" x14ac:dyDescent="0.25">
      <c r="C228" s="138" t="s">
        <v>2331</v>
      </c>
      <c r="D228" s="155">
        <v>100</v>
      </c>
      <c r="E228" s="120">
        <v>80</v>
      </c>
      <c r="F228" s="94">
        <f t="shared" si="17"/>
        <v>8000</v>
      </c>
      <c r="G228" s="158" t="s">
        <v>1467</v>
      </c>
      <c r="H228" s="139" t="s">
        <v>336</v>
      </c>
      <c r="I228" s="127" t="str">
        <f>VLOOKUP(H228,Presupuesto!$B$11:$C$565,2,0)</f>
        <v>UTILES DE ESCRITORIO, OFICINA Y ENZE¥ANZA</v>
      </c>
      <c r="J228" s="95" t="s">
        <v>482</v>
      </c>
      <c r="K228" s="95" t="s">
        <v>422</v>
      </c>
    </row>
    <row r="230" spans="3:11" thickBot="1" x14ac:dyDescent="0.35"/>
    <row r="231" spans="3:11" thickBot="1" x14ac:dyDescent="0.35">
      <c r="C231" s="154" t="s">
        <v>53</v>
      </c>
      <c r="D231" s="105">
        <f>SUM(F238:F243)</f>
        <v>68500</v>
      </c>
      <c r="E231" s="585"/>
      <c r="F231" s="70"/>
      <c r="G231" s="75"/>
      <c r="H231" s="70"/>
      <c r="I231" s="70"/>
    </row>
    <row r="232" spans="3:11" ht="14.45" x14ac:dyDescent="0.3">
      <c r="C232" s="70"/>
      <c r="D232" s="31"/>
      <c r="E232" s="90"/>
      <c r="F232" s="90"/>
      <c r="G232" s="90"/>
      <c r="H232" s="72"/>
      <c r="I232" s="72"/>
      <c r="J232" s="72"/>
      <c r="K232" s="109"/>
    </row>
    <row r="233" spans="3:11" ht="14.45" x14ac:dyDescent="0.3">
      <c r="C233" s="70"/>
      <c r="D233" s="31"/>
      <c r="E233" s="90"/>
      <c r="F233" s="90"/>
      <c r="G233" s="90"/>
      <c r="H233" s="72"/>
      <c r="I233" s="72"/>
      <c r="J233" s="72"/>
      <c r="K233" s="109"/>
    </row>
    <row r="234" spans="3:11" ht="15.6" x14ac:dyDescent="0.3">
      <c r="C234" s="201" t="s">
        <v>401</v>
      </c>
      <c r="D234" s="475" t="s">
        <v>2302</v>
      </c>
      <c r="E234" s="90"/>
      <c r="F234" s="90"/>
      <c r="G234" s="90"/>
      <c r="H234" s="72"/>
      <c r="I234" s="72"/>
      <c r="J234" s="72"/>
      <c r="K234" s="109"/>
    </row>
    <row r="235" spans="3:11" ht="18" x14ac:dyDescent="0.3">
      <c r="C235" s="210" t="str">
        <f>IFERROR(VLOOKUP(D234,'Desarrollo e Innov. Curricular'!$E:$F,2,FALSE),IFERROR(VLOOKUP(D234,'Investigación Científica'!$E:$F,2,FALSE),IFERROR(VLOOKUP(D234,'Vinculación Univ. Sociedad'!$E:$F,2,FALSE),IFERROR(VLOOKUP(D234,'Docencia y Profesorado Universi'!$E:$F,2,FALSE),IFERROR(VLOOKUP(D234,'Estudiantes y Graduados'!$E:$F,2,FALSE),IFERROR(VLOOKUP(D234,'Gestion Administrativa'!$E:$F,2,FALSE),IFERROR(VLOOKUP(D234,'Gestión Académica'!$E:$F,2,FALSE),IFERROR(VLOOKUP(D234,'Aseguramiento de la Calidad'!$E:$F,2,FALSE),IFERROR(VLOOKUP(D234,'Gestión del Conocimiento'!$E:$F,2,FALSE),IFERROR(VLOOKUP(D234,'Gobernabilidad y Procesos...'!$E:$F,2,FALSE),IFERROR(VLOOKUP(D234,'Gestión del Talento Humano'!$E:$F,2,FALSE),IFERROR(VLOOKUP(D234,'Internacionalización de la E.S.'!$E:$F,2,FALSE),IFERROR(VLOOKUP(D234,[1]Posgrado!$E:$F,2,FALSE),IFERROR(VLOOKUP(D234,'Cultura de Innovación Insti...'!$E:$F,2,FALSE),VLOOKUP(D234,'Lo Esencial de la Reforma Univ.'!$E:$F,2,0)))))))))))))))</f>
        <v>Planificar y desarrollar las Semanas Departamentales</v>
      </c>
      <c r="D235" s="31"/>
      <c r="E235" s="90"/>
      <c r="F235" s="90"/>
      <c r="G235" s="90"/>
      <c r="H235" s="72"/>
      <c r="I235" s="72"/>
      <c r="J235" s="72"/>
      <c r="K235" s="109"/>
    </row>
    <row r="236" spans="3:11" thickBot="1" x14ac:dyDescent="0.35">
      <c r="F236" s="90"/>
      <c r="G236" s="72"/>
      <c r="H236" s="72"/>
      <c r="I236" s="72"/>
    </row>
    <row r="237" spans="3:11" ht="30.75" thickBot="1" x14ac:dyDescent="0.3">
      <c r="C237" s="126" t="s">
        <v>44</v>
      </c>
      <c r="D237" s="126" t="s">
        <v>55</v>
      </c>
      <c r="E237" s="133" t="s">
        <v>57</v>
      </c>
      <c r="F237" s="132" t="s">
        <v>27</v>
      </c>
      <c r="G237" s="130" t="s">
        <v>139</v>
      </c>
      <c r="H237" s="133" t="s">
        <v>46</v>
      </c>
      <c r="I237" s="130" t="s">
        <v>140</v>
      </c>
      <c r="J237" s="130" t="s">
        <v>420</v>
      </c>
      <c r="K237" s="130" t="s">
        <v>421</v>
      </c>
    </row>
    <row r="238" spans="3:11" x14ac:dyDescent="0.25">
      <c r="C238" s="222" t="s">
        <v>442</v>
      </c>
      <c r="D238" s="223">
        <v>0</v>
      </c>
      <c r="E238" s="221">
        <f>HLOOKUP(C238,$AH$2:$BU$3,2,0)</f>
        <v>1100</v>
      </c>
      <c r="F238" s="94">
        <f t="shared" ref="F238:F242" si="18">D238*E238</f>
        <v>0</v>
      </c>
      <c r="G238" s="158" t="s">
        <v>137</v>
      </c>
      <c r="H238" s="139" t="s">
        <v>775</v>
      </c>
      <c r="I238" s="127" t="str">
        <f>VLOOKUP(H238,Presupuesto!$B$11:$C$565,2,0)</f>
        <v>VIATICOS NACIONALES</v>
      </c>
      <c r="J238" s="220" t="s">
        <v>482</v>
      </c>
      <c r="K238" s="95" t="s">
        <v>405</v>
      </c>
    </row>
    <row r="239" spans="3:11" x14ac:dyDescent="0.25">
      <c r="C239" s="138" t="s">
        <v>2351</v>
      </c>
      <c r="D239" s="155">
        <v>7</v>
      </c>
      <c r="E239" s="120">
        <v>3500</v>
      </c>
      <c r="F239" s="94">
        <f t="shared" si="18"/>
        <v>24500</v>
      </c>
      <c r="G239" s="158" t="s">
        <v>137</v>
      </c>
      <c r="H239" s="139" t="s">
        <v>673</v>
      </c>
      <c r="I239" s="127" t="str">
        <f>VLOOKUP(H239,Presupuesto!$B$11:$C$565,2,0)</f>
        <v>OTROS ALQUILERES</v>
      </c>
      <c r="J239" s="95" t="s">
        <v>482</v>
      </c>
      <c r="K239" s="95" t="s">
        <v>405</v>
      </c>
    </row>
    <row r="240" spans="3:11" x14ac:dyDescent="0.25">
      <c r="C240" s="138" t="s">
        <v>2352</v>
      </c>
      <c r="D240" s="155">
        <v>30</v>
      </c>
      <c r="E240" s="120">
        <v>150</v>
      </c>
      <c r="F240" s="94">
        <f t="shared" si="18"/>
        <v>4500</v>
      </c>
      <c r="G240" s="158" t="s">
        <v>137</v>
      </c>
      <c r="H240" s="139" t="s">
        <v>804</v>
      </c>
      <c r="I240" s="127" t="str">
        <f>VLOOKUP(H240,Presupuesto!$B$11:$C$565,2,0)</f>
        <v>ALIMENTOS B EBIDAS PARA PERSONAS</v>
      </c>
      <c r="J240" s="95" t="s">
        <v>482</v>
      </c>
      <c r="K240" s="95" t="s">
        <v>405</v>
      </c>
    </row>
    <row r="241" spans="2:11" x14ac:dyDescent="0.25">
      <c r="C241" s="138" t="s">
        <v>2241</v>
      </c>
      <c r="D241" s="155">
        <v>500</v>
      </c>
      <c r="E241" s="120">
        <v>50</v>
      </c>
      <c r="F241" s="94">
        <f t="shared" si="18"/>
        <v>25000</v>
      </c>
      <c r="G241" s="158" t="s">
        <v>137</v>
      </c>
      <c r="H241" s="139" t="s">
        <v>336</v>
      </c>
      <c r="I241" s="127" t="str">
        <f>VLOOKUP(H241,Presupuesto!$B$11:$C$565,2,0)</f>
        <v>UTILES DE ESCRITORIO, OFICINA Y ENZE¥ANZA</v>
      </c>
      <c r="J241" s="95" t="s">
        <v>482</v>
      </c>
      <c r="K241" s="95" t="s">
        <v>405</v>
      </c>
    </row>
    <row r="242" spans="2:11" x14ac:dyDescent="0.25">
      <c r="C242" s="138" t="s">
        <v>2353</v>
      </c>
      <c r="D242" s="155">
        <v>7</v>
      </c>
      <c r="E242" s="120">
        <v>1500</v>
      </c>
      <c r="F242" s="94">
        <f t="shared" si="18"/>
        <v>10500</v>
      </c>
      <c r="G242" s="158" t="s">
        <v>137</v>
      </c>
      <c r="H242" s="139" t="s">
        <v>673</v>
      </c>
      <c r="I242" s="127" t="str">
        <f>VLOOKUP(H242,Presupuesto!$B$11:$C$565,2,0)</f>
        <v>OTROS ALQUILERES</v>
      </c>
      <c r="J242" s="95" t="s">
        <v>482</v>
      </c>
      <c r="K242" s="95" t="s">
        <v>405</v>
      </c>
    </row>
    <row r="243" spans="2:11" x14ac:dyDescent="0.25">
      <c r="C243" s="138" t="s">
        <v>2331</v>
      </c>
      <c r="D243" s="155">
        <v>80</v>
      </c>
      <c r="E243" s="120">
        <v>50</v>
      </c>
      <c r="F243" s="94">
        <f t="shared" ref="F243" si="19">D243*E243</f>
        <v>4000</v>
      </c>
      <c r="G243" s="158" t="s">
        <v>137</v>
      </c>
      <c r="H243" s="139" t="s">
        <v>336</v>
      </c>
      <c r="I243" s="127" t="str">
        <f>VLOOKUP(H243,Presupuesto!$B$11:$C$565,2,0)</f>
        <v>UTILES DE ESCRITORIO, OFICINA Y ENZE¥ANZA</v>
      </c>
      <c r="J243" s="95" t="s">
        <v>482</v>
      </c>
      <c r="K243" s="95" t="s">
        <v>405</v>
      </c>
    </row>
    <row r="244" spans="2:11" thickBot="1" x14ac:dyDescent="0.35"/>
    <row r="245" spans="2:11" thickBot="1" x14ac:dyDescent="0.35">
      <c r="C245" s="154" t="s">
        <v>53</v>
      </c>
      <c r="D245" s="105">
        <f>SUM(F252:F255)</f>
        <v>14000</v>
      </c>
      <c r="E245" s="585"/>
      <c r="F245" s="70"/>
      <c r="G245" s="75"/>
      <c r="H245" s="70"/>
      <c r="I245" s="70"/>
    </row>
    <row r="246" spans="2:11" ht="14.45" x14ac:dyDescent="0.3">
      <c r="C246" s="70"/>
      <c r="D246" s="31"/>
      <c r="E246" s="90"/>
      <c r="F246" s="90"/>
      <c r="G246" s="90"/>
      <c r="H246" s="72"/>
      <c r="I246" s="72"/>
      <c r="J246" s="72"/>
      <c r="K246" s="109"/>
    </row>
    <row r="247" spans="2:11" ht="14.45" x14ac:dyDescent="0.3">
      <c r="C247" s="70"/>
      <c r="D247" s="31"/>
      <c r="E247" s="90"/>
      <c r="F247" s="90"/>
      <c r="G247" s="90"/>
      <c r="H247" s="72"/>
      <c r="I247" s="72"/>
      <c r="J247" s="72"/>
      <c r="K247" s="109"/>
    </row>
    <row r="248" spans="2:11" ht="15.6" x14ac:dyDescent="0.3">
      <c r="C248" s="201" t="s">
        <v>401</v>
      </c>
      <c r="D248" s="475" t="s">
        <v>2310</v>
      </c>
      <c r="E248" s="90"/>
      <c r="F248" s="90"/>
      <c r="G248" s="90"/>
      <c r="H248" s="72"/>
      <c r="I248" s="72"/>
      <c r="J248" s="72"/>
      <c r="K248" s="109"/>
    </row>
    <row r="249" spans="2:11" ht="18" x14ac:dyDescent="0.3">
      <c r="C249" s="210" t="str">
        <f>IFERROR(VLOOKUP(D248,'Desarrollo e Innov. Curricular'!$E:$F,2,FALSE),IFERROR(VLOOKUP(D248,'Investigación Científica'!$E:$F,2,FALSE),IFERROR(VLOOKUP(D248,'Vinculación Univ. Sociedad'!$E:$F,2,FALSE),IFERROR(VLOOKUP(D248,'Docencia y Profesorado Universi'!$E:$F,2,FALSE),IFERROR(VLOOKUP(D248,'Estudiantes y Graduados'!$E:$F,2,FALSE),IFERROR(VLOOKUP(D248,'Gestion Administrativa'!$E:$F,2,FALSE),IFERROR(VLOOKUP(D248,'Gestión Académica'!$E:$F,2,FALSE),IFERROR(VLOOKUP(D248,'Aseguramiento de la Calidad'!$E:$F,2,FALSE),IFERROR(VLOOKUP(D248,'Gestión del Conocimiento'!$E:$F,2,FALSE),IFERROR(VLOOKUP(D248,'Gobernabilidad y Procesos...'!$E:$F,2,FALSE),IFERROR(VLOOKUP(D248,'Gestión del Talento Humano'!$E:$F,2,FALSE),IFERROR(VLOOKUP(D248,'Internacionalización de la E.S.'!$E:$F,2,FALSE),IFERROR(VLOOKUP(D248,[1]Posgrado!$E:$F,2,FALSE),IFERROR(VLOOKUP(D248,'Cultura de Innovación Insti...'!$E:$F,2,FALSE),VLOOKUP(D248,'Lo Esencial de la Reforma Univ.'!$E:$F,2,0)))))))))))))))</f>
        <v>Lanzamiento y en ejecución el Diplomando en Derechos Humanos y Vida Universitaria</v>
      </c>
      <c r="D249" s="31"/>
      <c r="E249" s="90"/>
      <c r="F249" s="90"/>
      <c r="G249" s="90"/>
      <c r="H249" s="72"/>
      <c r="I249" s="72"/>
      <c r="J249" s="72"/>
      <c r="K249" s="109"/>
    </row>
    <row r="250" spans="2:11" thickBot="1" x14ac:dyDescent="0.35">
      <c r="F250" s="90"/>
      <c r="G250" s="72"/>
      <c r="H250" s="72"/>
      <c r="I250" s="72"/>
    </row>
    <row r="251" spans="2:11" ht="30.75" thickBot="1" x14ac:dyDescent="0.3">
      <c r="B251" s="558"/>
      <c r="C251" s="126" t="s">
        <v>44</v>
      </c>
      <c r="D251" s="126" t="s">
        <v>55</v>
      </c>
      <c r="E251" s="133" t="s">
        <v>57</v>
      </c>
      <c r="F251" s="132" t="s">
        <v>27</v>
      </c>
      <c r="G251" s="130" t="s">
        <v>139</v>
      </c>
      <c r="H251" s="133" t="s">
        <v>46</v>
      </c>
      <c r="I251" s="130" t="s">
        <v>140</v>
      </c>
      <c r="J251" s="130" t="s">
        <v>420</v>
      </c>
      <c r="K251" s="130" t="s">
        <v>421</v>
      </c>
    </row>
    <row r="252" spans="2:11" x14ac:dyDescent="0.25">
      <c r="C252" s="222" t="s">
        <v>442</v>
      </c>
      <c r="D252" s="223">
        <v>0</v>
      </c>
      <c r="E252" s="221">
        <f>HLOOKUP(C252,$AH$2:$BU$3,2,0)</f>
        <v>1100</v>
      </c>
      <c r="F252" s="94">
        <f t="shared" ref="F252:F255" si="20">D252*E252</f>
        <v>0</v>
      </c>
      <c r="G252" s="158" t="s">
        <v>1467</v>
      </c>
      <c r="H252" s="139" t="s">
        <v>775</v>
      </c>
      <c r="I252" s="127" t="str">
        <f>VLOOKUP(H252,Presupuesto!$B$11:$C$565,2,0)</f>
        <v>VIATICOS NACIONALES</v>
      </c>
      <c r="J252" s="220" t="s">
        <v>482</v>
      </c>
      <c r="K252" s="95" t="s">
        <v>405</v>
      </c>
    </row>
    <row r="253" spans="2:11" x14ac:dyDescent="0.25">
      <c r="C253" s="138" t="s">
        <v>2359</v>
      </c>
      <c r="D253" s="155">
        <v>100</v>
      </c>
      <c r="E253" s="120">
        <v>100</v>
      </c>
      <c r="F253" s="94">
        <f t="shared" si="20"/>
        <v>10000</v>
      </c>
      <c r="G253" s="158" t="s">
        <v>1467</v>
      </c>
      <c r="H253" s="139" t="s">
        <v>804</v>
      </c>
      <c r="I253" s="127" t="str">
        <f>VLOOKUP(H253,Presupuesto!$B$11:$C$565,2,0)</f>
        <v>ALIMENTOS B EBIDAS PARA PERSONAS</v>
      </c>
      <c r="J253" s="95" t="s">
        <v>482</v>
      </c>
      <c r="K253" s="95" t="s">
        <v>405</v>
      </c>
    </row>
    <row r="254" spans="2:11" x14ac:dyDescent="0.25">
      <c r="C254" s="138" t="s">
        <v>2360</v>
      </c>
      <c r="D254" s="155">
        <v>2</v>
      </c>
      <c r="E254" s="120">
        <v>2000</v>
      </c>
      <c r="F254" s="94">
        <f t="shared" si="20"/>
        <v>4000</v>
      </c>
      <c r="G254" s="158" t="s">
        <v>1467</v>
      </c>
      <c r="H254" s="139" t="s">
        <v>303</v>
      </c>
      <c r="I254" s="127" t="str">
        <f>VLOOKUP(H254,Presupuesto!$B$11:$C$565,2,0)</f>
        <v>IMPRENTA, PUBLIC. Y REPRODUC. (25300-00)</v>
      </c>
      <c r="J254" s="95" t="s">
        <v>482</v>
      </c>
      <c r="K254" s="95" t="s">
        <v>405</v>
      </c>
    </row>
    <row r="255" spans="2:11" x14ac:dyDescent="0.25">
      <c r="C255" s="138"/>
      <c r="D255" s="155">
        <v>0</v>
      </c>
      <c r="E255" s="120">
        <v>50</v>
      </c>
      <c r="F255" s="94">
        <f t="shared" si="20"/>
        <v>0</v>
      </c>
      <c r="G255" s="158" t="s">
        <v>137</v>
      </c>
      <c r="H255" s="139" t="s">
        <v>336</v>
      </c>
      <c r="I255" s="127" t="str">
        <f>VLOOKUP(H255,Presupuesto!$B$11:$C$565,2,0)</f>
        <v>UTILES DE ESCRITORIO, OFICINA Y ENZE¥ANZA</v>
      </c>
      <c r="J255" s="95" t="s">
        <v>482</v>
      </c>
      <c r="K255" s="95" t="s">
        <v>405</v>
      </c>
    </row>
    <row r="256" spans="2:11" thickBot="1" x14ac:dyDescent="0.35"/>
    <row r="257" spans="3:11" thickBot="1" x14ac:dyDescent="0.35">
      <c r="C257" s="154" t="s">
        <v>53</v>
      </c>
      <c r="D257" s="105">
        <f>SUM(F264:F266)</f>
        <v>23850</v>
      </c>
      <c r="E257" s="587"/>
      <c r="F257" s="70"/>
      <c r="G257" s="75"/>
      <c r="H257" s="70"/>
      <c r="I257" s="70"/>
    </row>
    <row r="258" spans="3:11" ht="14.45" x14ac:dyDescent="0.3">
      <c r="C258" s="70"/>
      <c r="D258" s="31"/>
      <c r="E258" s="90"/>
      <c r="F258" s="90"/>
      <c r="G258" s="90"/>
      <c r="H258" s="72"/>
      <c r="I258" s="72"/>
      <c r="J258" s="72"/>
      <c r="K258" s="109"/>
    </row>
    <row r="259" spans="3:11" ht="14.45" x14ac:dyDescent="0.3">
      <c r="C259" s="70"/>
      <c r="D259" s="31"/>
      <c r="E259" s="90"/>
      <c r="F259" s="90"/>
      <c r="G259" s="90"/>
      <c r="H259" s="72"/>
      <c r="I259" s="72"/>
      <c r="J259" s="72"/>
      <c r="K259" s="109"/>
    </row>
    <row r="260" spans="3:11" ht="15.6" x14ac:dyDescent="0.3">
      <c r="C260" s="201" t="s">
        <v>401</v>
      </c>
      <c r="D260" s="475" t="s">
        <v>2366</v>
      </c>
      <c r="E260" s="90"/>
      <c r="F260" s="90"/>
      <c r="G260" s="90"/>
      <c r="H260" s="72"/>
      <c r="I260" s="72"/>
      <c r="J260" s="72"/>
      <c r="K260" s="109"/>
    </row>
    <row r="261" spans="3:11" ht="18" x14ac:dyDescent="0.3">
      <c r="C261" s="210" t="str">
        <f>IFERROR(VLOOKUP(D260,'Desarrollo e Innov. Curricular'!$E:$F,2,FALSE),IFERROR(VLOOKUP(D260,'Investigación Científica'!$E:$F,2,FALSE),IFERROR(VLOOKUP(D260,'Vinculación Univ. Sociedad'!$E:$F,2,FALSE),IFERROR(VLOOKUP(D260,'Docencia y Profesorado Universi'!$E:$F,2,FALSE),IFERROR(VLOOKUP(D260,'Estudiantes y Graduados'!$E:$F,2,FALSE),IFERROR(VLOOKUP(D260,'Gestion Administrativa'!$E:$F,2,FALSE),IFERROR(VLOOKUP(D260,'Gestión Académica'!$E:$F,2,FALSE),IFERROR(VLOOKUP(D260,'Aseguramiento de la Calidad'!$E:$F,2,FALSE),IFERROR(VLOOKUP(D260,'Gestión del Conocimiento'!$E:$F,2,FALSE),IFERROR(VLOOKUP(D260,'Gobernabilidad y Procesos...'!$E:$F,2,FALSE),IFERROR(VLOOKUP(D260,'Gestión del Talento Humano'!$E:$F,2,FALSE),IFERROR(VLOOKUP(D260,'Internacionalización de la E.S.'!$E:$F,2,FALSE),IFERROR(VLOOKUP(D260,[1]Posgrado!$E:$F,2,FALSE),IFERROR(VLOOKUP(D260,'Cultura de Innovación Insti...'!$E:$F,2,FALSE),VLOOKUP(D260,'Lo Esencial de la Reforma Univ.'!$E:$F,2,0)))))))))))))))</f>
        <v xml:space="preserve"> Gestionar los recursos humanos financieros y logísticos para la ejecución del Programa de Desarrollo Profesional      </v>
      </c>
      <c r="D261" s="31"/>
      <c r="E261" s="90"/>
      <c r="F261" s="90"/>
      <c r="G261" s="90"/>
      <c r="H261" s="72"/>
      <c r="I261" s="72"/>
      <c r="J261" s="72"/>
      <c r="K261" s="109"/>
    </row>
    <row r="262" spans="3:11" thickBot="1" x14ac:dyDescent="0.35">
      <c r="F262" s="90"/>
      <c r="G262" s="72"/>
      <c r="H262" s="72"/>
      <c r="I262" s="72"/>
    </row>
    <row r="263" spans="3:11" ht="30.75" thickBot="1" x14ac:dyDescent="0.3">
      <c r="C263" s="126" t="s">
        <v>44</v>
      </c>
      <c r="D263" s="126" t="s">
        <v>55</v>
      </c>
      <c r="E263" s="133" t="s">
        <v>57</v>
      </c>
      <c r="F263" s="132" t="s">
        <v>27</v>
      </c>
      <c r="G263" s="130" t="s">
        <v>139</v>
      </c>
      <c r="H263" s="133" t="s">
        <v>46</v>
      </c>
      <c r="I263" s="130" t="s">
        <v>140</v>
      </c>
      <c r="J263" s="130" t="s">
        <v>420</v>
      </c>
      <c r="K263" s="130" t="s">
        <v>421</v>
      </c>
    </row>
    <row r="264" spans="3:11" x14ac:dyDescent="0.25">
      <c r="C264" s="222" t="s">
        <v>441</v>
      </c>
      <c r="D264" s="223">
        <v>15</v>
      </c>
      <c r="E264" s="221">
        <f>HLOOKUP(C264,$AH$2:$BU$3,2,0)</f>
        <v>1150</v>
      </c>
      <c r="F264" s="94">
        <f t="shared" ref="F264:F266" si="21">D264*E264</f>
        <v>17250</v>
      </c>
      <c r="G264" s="158" t="s">
        <v>1467</v>
      </c>
      <c r="H264" s="139" t="s">
        <v>775</v>
      </c>
      <c r="I264" s="127" t="str">
        <f>VLOOKUP(H264,Presupuesto!$B$11:$C$565,2,0)</f>
        <v>VIATICOS NACIONALES</v>
      </c>
      <c r="J264" s="220" t="s">
        <v>1377</v>
      </c>
      <c r="K264" s="95" t="s">
        <v>405</v>
      </c>
    </row>
    <row r="265" spans="3:11" ht="14.45" x14ac:dyDescent="0.3">
      <c r="C265" s="138" t="s">
        <v>2408</v>
      </c>
      <c r="D265" s="155">
        <v>10</v>
      </c>
      <c r="E265" s="120">
        <v>500</v>
      </c>
      <c r="F265" s="94">
        <f t="shared" si="21"/>
        <v>5000</v>
      </c>
      <c r="G265" s="158" t="s">
        <v>1467</v>
      </c>
      <c r="H265" s="139" t="s">
        <v>302</v>
      </c>
      <c r="I265" s="127" t="str">
        <f>VLOOKUP(H265,Presupuesto!$B$11:$C$565,2,0)</f>
        <v>SERVICIOS DE TRANSPORTE (25100-00)</v>
      </c>
      <c r="J265" s="95" t="s">
        <v>1377</v>
      </c>
      <c r="K265" s="95" t="s">
        <v>405</v>
      </c>
    </row>
    <row r="266" spans="3:11" x14ac:dyDescent="0.25">
      <c r="C266" s="138" t="s">
        <v>2241</v>
      </c>
      <c r="D266" s="155">
        <v>20</v>
      </c>
      <c r="E266" s="120">
        <v>80</v>
      </c>
      <c r="F266" s="94">
        <f t="shared" si="21"/>
        <v>1600</v>
      </c>
      <c r="G266" s="158" t="s">
        <v>1467</v>
      </c>
      <c r="H266" s="139" t="s">
        <v>303</v>
      </c>
      <c r="I266" s="127" t="str">
        <f>VLOOKUP(H266,Presupuesto!$B$11:$C$565,2,0)</f>
        <v>IMPRENTA, PUBLIC. Y REPRODUC. (25300-00)</v>
      </c>
      <c r="J266" s="95" t="s">
        <v>1377</v>
      </c>
      <c r="K266" s="95" t="s">
        <v>405</v>
      </c>
    </row>
    <row r="268" spans="3:11" thickBot="1" x14ac:dyDescent="0.35"/>
    <row r="269" spans="3:11" thickBot="1" x14ac:dyDescent="0.35">
      <c r="C269" s="154" t="s">
        <v>53</v>
      </c>
      <c r="D269" s="105">
        <f>SUM(F276:F278)</f>
        <v>2000000</v>
      </c>
      <c r="E269" s="587"/>
      <c r="F269" s="70"/>
      <c r="G269" s="75"/>
      <c r="H269" s="70"/>
      <c r="I269" s="70"/>
    </row>
    <row r="270" spans="3:11" ht="14.45" x14ac:dyDescent="0.3">
      <c r="C270" s="70"/>
      <c r="D270" s="31"/>
      <c r="E270" s="90"/>
      <c r="F270" s="90"/>
      <c r="G270" s="90"/>
      <c r="H270" s="72"/>
      <c r="I270" s="72"/>
      <c r="J270" s="72"/>
      <c r="K270" s="109"/>
    </row>
    <row r="271" spans="3:11" ht="14.45" x14ac:dyDescent="0.3">
      <c r="C271" s="70"/>
      <c r="D271" s="31"/>
      <c r="E271" s="90"/>
      <c r="F271" s="90"/>
      <c r="G271" s="90"/>
      <c r="H271" s="72"/>
      <c r="I271" s="72"/>
      <c r="J271" s="72"/>
      <c r="K271" s="109"/>
    </row>
    <row r="272" spans="3:11" ht="15.6" x14ac:dyDescent="0.3">
      <c r="C272" s="201" t="s">
        <v>401</v>
      </c>
      <c r="D272" s="475" t="s">
        <v>2367</v>
      </c>
      <c r="E272" s="90"/>
      <c r="F272" s="90"/>
      <c r="G272" s="90"/>
      <c r="H272" s="72"/>
      <c r="I272" s="72"/>
      <c r="J272" s="72"/>
      <c r="K272" s="109"/>
    </row>
    <row r="273" spans="2:11" ht="18" x14ac:dyDescent="0.3">
      <c r="C273" s="210" t="str">
        <f>IFERROR(VLOOKUP(D272,'Desarrollo e Innov. Curricular'!$E:$F,2,FALSE),IFERROR(VLOOKUP(D272,'Investigación Científica'!$E:$F,2,FALSE),IFERROR(VLOOKUP(D272,'Vinculación Univ. Sociedad'!$E:$F,2,FALSE),IFERROR(VLOOKUP(D272,'Docencia y Profesorado Universi'!$E:$F,2,FALSE),IFERROR(VLOOKUP(D272,'Estudiantes y Graduados'!$E:$F,2,FALSE),IFERROR(VLOOKUP(D272,'Gestion Administrativa'!$E:$F,2,FALSE),IFERROR(VLOOKUP(D272,'Gestión Académica'!$E:$F,2,FALSE),IFERROR(VLOOKUP(D272,'Aseguramiento de la Calidad'!$E:$F,2,FALSE),IFERROR(VLOOKUP(D272,'Gestión del Conocimiento'!$E:$F,2,FALSE),IFERROR(VLOOKUP(D272,'Gobernabilidad y Procesos...'!$E:$F,2,FALSE),IFERROR(VLOOKUP(D272,'Gestión del Talento Humano'!$E:$F,2,FALSE),IFERROR(VLOOKUP(D272,'Internacionalización de la E.S.'!$E:$F,2,FALSE),IFERROR(VLOOKUP(D272,[1]Posgrado!$E:$F,2,FALSE),IFERROR(VLOOKUP(D272,'Cultura de Innovación Insti...'!$E:$F,2,FALSE),VLOOKUP(D272,'Lo Esencial de la Reforma Univ.'!$E:$F,2,0)))))))))))))))</f>
        <v>Ejecutar la planificación anual de la Comisión de Recursos Humanos para la ejecución del Programa de desarrollo profesional docente</v>
      </c>
      <c r="D273" s="31"/>
      <c r="E273" s="90"/>
      <c r="F273" s="90"/>
      <c r="G273" s="90"/>
      <c r="H273" s="72"/>
      <c r="I273" s="72"/>
      <c r="J273" s="72"/>
      <c r="K273" s="109"/>
    </row>
    <row r="274" spans="2:11" thickBot="1" x14ac:dyDescent="0.35">
      <c r="F274" s="90"/>
      <c r="G274" s="72"/>
      <c r="H274" s="72"/>
      <c r="I274" s="72"/>
    </row>
    <row r="275" spans="2:11" ht="30.75" thickBot="1" x14ac:dyDescent="0.3">
      <c r="C275" s="126" t="s">
        <v>44</v>
      </c>
      <c r="D275" s="126" t="s">
        <v>55</v>
      </c>
      <c r="E275" s="133" t="s">
        <v>57</v>
      </c>
      <c r="F275" s="132" t="s">
        <v>27</v>
      </c>
      <c r="G275" s="130" t="s">
        <v>139</v>
      </c>
      <c r="H275" s="133" t="s">
        <v>46</v>
      </c>
      <c r="I275" s="130" t="s">
        <v>140</v>
      </c>
      <c r="J275" s="130" t="s">
        <v>420</v>
      </c>
      <c r="K275" s="130" t="s">
        <v>421</v>
      </c>
    </row>
    <row r="276" spans="2:11" x14ac:dyDescent="0.25">
      <c r="C276" s="222" t="s">
        <v>442</v>
      </c>
      <c r="D276" s="223">
        <v>0</v>
      </c>
      <c r="E276" s="221">
        <f>HLOOKUP(C276,$AH$2:$BU$3,2,0)</f>
        <v>1100</v>
      </c>
      <c r="F276" s="94">
        <f t="shared" ref="F276:F278" si="22">D276*E276</f>
        <v>0</v>
      </c>
      <c r="G276" s="158" t="s">
        <v>1467</v>
      </c>
      <c r="H276" s="139" t="s">
        <v>775</v>
      </c>
      <c r="I276" s="127" t="str">
        <f>VLOOKUP(H276,Presupuesto!$B$11:$C$565,2,0)</f>
        <v>VIATICOS NACIONALES</v>
      </c>
      <c r="J276" s="220" t="s">
        <v>1377</v>
      </c>
      <c r="K276" s="95" t="s">
        <v>405</v>
      </c>
    </row>
    <row r="277" spans="2:11" ht="14.45" x14ac:dyDescent="0.3">
      <c r="C277" s="138" t="s">
        <v>2409</v>
      </c>
      <c r="D277" s="155">
        <v>10</v>
      </c>
      <c r="E277" s="120">
        <v>168000</v>
      </c>
      <c r="F277" s="94">
        <f t="shared" si="22"/>
        <v>1680000</v>
      </c>
      <c r="G277" s="158" t="s">
        <v>1467</v>
      </c>
      <c r="H277" s="139" t="s">
        <v>1078</v>
      </c>
      <c r="I277" s="127" t="str">
        <f>VLOOKUP(H277,Presupuesto!$B$11:$C$565,2,0)</f>
        <v>BECAS</v>
      </c>
      <c r="J277" s="95" t="s">
        <v>1377</v>
      </c>
      <c r="K277" s="95" t="s">
        <v>405</v>
      </c>
    </row>
    <row r="278" spans="2:11" x14ac:dyDescent="0.25">
      <c r="C278" s="138" t="s">
        <v>2410</v>
      </c>
      <c r="D278" s="155">
        <v>8</v>
      </c>
      <c r="E278" s="120">
        <v>40000</v>
      </c>
      <c r="F278" s="94">
        <f t="shared" si="22"/>
        <v>320000</v>
      </c>
      <c r="G278" s="158" t="s">
        <v>1467</v>
      </c>
      <c r="H278" s="139" t="s">
        <v>299</v>
      </c>
      <c r="I278" s="127" t="str">
        <f>VLOOKUP(H278,Presupuesto!$B$11:$C$565,2,0)</f>
        <v>SERVICIOS TECNICOS Y PROFESIONALES DE CAPAC. (24500-00)</v>
      </c>
      <c r="J278" s="95" t="s">
        <v>1377</v>
      </c>
      <c r="K278" s="95" t="s">
        <v>405</v>
      </c>
    </row>
    <row r="279" spans="2:11" thickBot="1" x14ac:dyDescent="0.35"/>
    <row r="280" spans="2:11" thickBot="1" x14ac:dyDescent="0.35">
      <c r="C280" s="154" t="s">
        <v>53</v>
      </c>
      <c r="D280" s="105">
        <f>SUM(F287:F289)</f>
        <v>2900000</v>
      </c>
      <c r="E280" s="595"/>
      <c r="F280" s="70"/>
      <c r="G280" s="75"/>
      <c r="H280" s="70"/>
      <c r="I280" s="70"/>
    </row>
    <row r="281" spans="2:11" ht="14.45" x14ac:dyDescent="0.3">
      <c r="C281" s="70"/>
      <c r="D281" s="31"/>
      <c r="E281" s="90"/>
      <c r="F281" s="90"/>
      <c r="G281" s="90"/>
      <c r="H281" s="72"/>
      <c r="I281" s="72"/>
      <c r="J281" s="72"/>
      <c r="K281" s="109"/>
    </row>
    <row r="282" spans="2:11" ht="14.45" x14ac:dyDescent="0.3">
      <c r="C282" s="70"/>
      <c r="D282" s="31"/>
      <c r="E282" s="90"/>
      <c r="F282" s="90"/>
      <c r="G282" s="90"/>
      <c r="H282" s="72"/>
      <c r="I282" s="72"/>
      <c r="J282" s="72"/>
      <c r="K282" s="109"/>
    </row>
    <row r="283" spans="2:11" ht="15.6" x14ac:dyDescent="0.3">
      <c r="C283" s="201" t="s">
        <v>401</v>
      </c>
      <c r="D283" s="475" t="s">
        <v>2428</v>
      </c>
      <c r="E283" s="90"/>
      <c r="F283" s="90"/>
      <c r="G283" s="90"/>
      <c r="H283" s="72"/>
      <c r="I283" s="72"/>
      <c r="J283" s="72"/>
      <c r="K283" s="109"/>
    </row>
    <row r="284" spans="2:11" ht="18" x14ac:dyDescent="0.3">
      <c r="C284" s="210" t="str">
        <f>IFERROR(VLOOKUP(D283,'Desarrollo e Innov. Curricular'!$E:$F,2,FALSE),IFERROR(VLOOKUP(D283,'Investigación Científica'!$E:$F,2,FALSE),IFERROR(VLOOKUP(D283,'Vinculación Univ. Sociedad'!$E:$F,2,FALSE),IFERROR(VLOOKUP(D283,'Docencia y Profesorado Universi'!$E:$F,2,FALSE),IFERROR(VLOOKUP(D283,'Estudiantes y Graduados'!$E:$F,2,FALSE),IFERROR(VLOOKUP(D283,'Gestion Administrativa'!$E:$F,2,FALSE),IFERROR(VLOOKUP(D283,'Gestión Académica'!$E:$F,2,FALSE),IFERROR(VLOOKUP(D283,'Aseguramiento de la Calidad'!$E:$F,2,FALSE),IFERROR(VLOOKUP(D283,'Gestión del Conocimiento'!$E:$F,2,FALSE),IFERROR(VLOOKUP(D283,'Gobernabilidad y Procesos...'!$E:$F,2,FALSE),IFERROR(VLOOKUP(D283,'Gestión del Talento Humano'!$E:$F,2,FALSE),IFERROR(VLOOKUP(D283,'Internacionalización de la E.S.'!$E:$F,2,FALSE),IFERROR(VLOOKUP(D283,[1]Posgrado!$E:$F,2,FALSE),IFERROR(VLOOKUP(D283,'Cultura de Innovación Insti...'!$E:$F,2,FALSE),VLOOKUP(D283,'Lo Esencial de la Reforma Univ.'!$E:$F,2,0)))))))))))))))</f>
        <v>Ejecutar la planificación anual de la Comisión de Estudiantes Humanos en el marco de la Ejecución del Programa de Desarrollo Integral del Estudiantes</v>
      </c>
      <c r="D284" s="31"/>
      <c r="E284" s="90"/>
      <c r="F284" s="90"/>
      <c r="G284" s="90"/>
      <c r="H284" s="72"/>
      <c r="I284" s="72"/>
      <c r="J284" s="72"/>
      <c r="K284" s="109"/>
    </row>
    <row r="285" spans="2:11" thickBot="1" x14ac:dyDescent="0.35">
      <c r="F285" s="90"/>
      <c r="G285" s="72"/>
      <c r="H285" s="72"/>
      <c r="I285" s="72"/>
    </row>
    <row r="286" spans="2:11" ht="30.75" thickBot="1" x14ac:dyDescent="0.3">
      <c r="C286" s="126" t="s">
        <v>44</v>
      </c>
      <c r="D286" s="126" t="s">
        <v>55</v>
      </c>
      <c r="E286" s="133" t="s">
        <v>57</v>
      </c>
      <c r="F286" s="132" t="s">
        <v>27</v>
      </c>
      <c r="G286" s="130" t="s">
        <v>139</v>
      </c>
      <c r="H286" s="133" t="s">
        <v>46</v>
      </c>
      <c r="I286" s="130" t="s">
        <v>140</v>
      </c>
      <c r="J286" s="130" t="s">
        <v>420</v>
      </c>
      <c r="K286" s="130" t="s">
        <v>421</v>
      </c>
    </row>
    <row r="287" spans="2:11" x14ac:dyDescent="0.25">
      <c r="B287" s="557"/>
      <c r="C287" s="222" t="s">
        <v>442</v>
      </c>
      <c r="D287" s="223">
        <v>0</v>
      </c>
      <c r="E287" s="221">
        <f>HLOOKUP(C287,$AH$2:$BU$3,2,0)</f>
        <v>1100</v>
      </c>
      <c r="F287" s="94">
        <f t="shared" ref="F287:F289" si="23">D287*E287</f>
        <v>0</v>
      </c>
      <c r="G287" s="158" t="s">
        <v>1467</v>
      </c>
      <c r="H287" s="139" t="s">
        <v>775</v>
      </c>
      <c r="I287" s="127" t="str">
        <f>VLOOKUP(H287,Presupuesto!$B$11:$C$565,2,0)</f>
        <v>VIATICOS NACIONALES</v>
      </c>
      <c r="J287" s="220" t="s">
        <v>1379</v>
      </c>
      <c r="K287" s="95" t="s">
        <v>405</v>
      </c>
    </row>
    <row r="288" spans="2:11" x14ac:dyDescent="0.25">
      <c r="B288" s="557"/>
      <c r="C288" s="138" t="s">
        <v>2455</v>
      </c>
      <c r="D288" s="155">
        <v>1</v>
      </c>
      <c r="E288" s="120">
        <v>500000</v>
      </c>
      <c r="F288" s="94">
        <f t="shared" si="23"/>
        <v>500000</v>
      </c>
      <c r="G288" s="158" t="s">
        <v>1467</v>
      </c>
      <c r="H288" s="139" t="s">
        <v>352</v>
      </c>
      <c r="I288" s="127" t="str">
        <f>VLOOKUP(H288,Presupuesto!$B$11:$C$565,2,0)</f>
        <v>CONSTRUCCIONES ADICIONES Y MEJORA DE EDIF (47100-00)</v>
      </c>
      <c r="J288" s="95" t="s">
        <v>1379</v>
      </c>
      <c r="K288" s="95" t="s">
        <v>405</v>
      </c>
    </row>
    <row r="289" spans="2:11" ht="14.45" x14ac:dyDescent="0.3">
      <c r="B289" s="557"/>
      <c r="C289" s="138" t="s">
        <v>395</v>
      </c>
      <c r="D289" s="155">
        <v>100</v>
      </c>
      <c r="E289" s="120">
        <v>24000</v>
      </c>
      <c r="F289" s="94">
        <f t="shared" si="23"/>
        <v>2400000</v>
      </c>
      <c r="G289" s="158" t="s">
        <v>1467</v>
      </c>
      <c r="H289" s="139" t="s">
        <v>373</v>
      </c>
      <c r="I289" s="127" t="str">
        <f>VLOOKUP(H289,Presupuesto!$B$11:$C$565,2,0)</f>
        <v>BECAS (51210-00)</v>
      </c>
      <c r="J289" s="95" t="s">
        <v>1379</v>
      </c>
      <c r="K289" s="95" t="s">
        <v>405</v>
      </c>
    </row>
    <row r="290" spans="2:11" thickBot="1" x14ac:dyDescent="0.35"/>
    <row r="291" spans="2:11" thickBot="1" x14ac:dyDescent="0.35">
      <c r="C291" s="154" t="s">
        <v>53</v>
      </c>
      <c r="D291" s="105">
        <f>SUM(F298:F300)</f>
        <v>58200</v>
      </c>
      <c r="F291" s="70"/>
      <c r="G291" s="75"/>
      <c r="H291" s="70"/>
      <c r="I291" s="70"/>
    </row>
    <row r="292" spans="2:11" ht="14.45" x14ac:dyDescent="0.3">
      <c r="C292" s="70"/>
      <c r="D292" s="31"/>
      <c r="E292" s="90"/>
      <c r="F292" s="90"/>
      <c r="G292" s="90"/>
      <c r="H292" s="72"/>
      <c r="I292" s="72"/>
      <c r="J292" s="72"/>
      <c r="K292" s="109"/>
    </row>
    <row r="293" spans="2:11" ht="14.45" x14ac:dyDescent="0.3">
      <c r="C293" s="70"/>
      <c r="D293" s="31"/>
      <c r="E293" s="90"/>
      <c r="F293" s="90"/>
      <c r="G293" s="90"/>
      <c r="H293" s="72"/>
      <c r="I293" s="72"/>
      <c r="J293" s="72"/>
      <c r="K293" s="109"/>
    </row>
    <row r="294" spans="2:11" ht="15.75" x14ac:dyDescent="0.25">
      <c r="C294" s="201" t="s">
        <v>401</v>
      </c>
      <c r="D294" s="475" t="s">
        <v>2445</v>
      </c>
      <c r="E294" s="596"/>
      <c r="F294" s="90"/>
      <c r="G294" s="90"/>
      <c r="H294" s="72"/>
      <c r="I294" s="72"/>
      <c r="J294" s="72"/>
      <c r="K294" s="109"/>
    </row>
    <row r="295" spans="2:11" ht="18.75" x14ac:dyDescent="0.25">
      <c r="C295" s="210" t="str">
        <f>IFERROR(VLOOKUP(D294,'Desarrollo e Innov. Curricular'!$E:$F,2,FALSE),IFERROR(VLOOKUP(D294,'Investigación Científica'!$E:$F,2,FALSE),IFERROR(VLOOKUP(D294,'Vinculación Univ. Sociedad'!$E:$F,2,FALSE),IFERROR(VLOOKUP(D294,'Docencia y Profesorado Universi'!$E:$F,2,FALSE),IFERROR(VLOOKUP(D294,'Estudiantes y Graduados'!$E:$F,2,FALSE),IFERROR(VLOOKUP(D294,'Gestion Administrativa'!$E:$F,2,FALSE),IFERROR(VLOOKUP(D294,'Gestión Académica'!$E:$F,2,FALSE),IFERROR(VLOOKUP(D294,'Aseguramiento de la Calidad'!$E:$F,2,FALSE),IFERROR(VLOOKUP(D294,'Gestión del Conocimiento'!$E:$F,2,FALSE),IFERROR(VLOOKUP(D294,'Gobernabilidad y Procesos...'!$E:$F,2,FALSE),IFERROR(VLOOKUP(D294,'Gestión del Talento Humano'!$E:$F,2,FALSE),IFERROR(VLOOKUP(D294,'Internacionalización de la E.S.'!$E:$F,2,FALSE),IFERROR(VLOOKUP(D294,[1]Posgrado!$E:$F,2,FALSE),IFERROR(VLOOKUP(D294,'Cultura de Innovación Insti...'!$E:$F,2,FALSE),VLOOKUP(D294,'Lo Esencial de la Reforma Univ.'!$E:$F,2,0)))))))))))))))</f>
        <v xml:space="preserve"> Levantamiento de información en el campo con los graduados en sus puestos de trabajo, también con empleadores, usuarios y  clientes ( 5% de la población de graduados)</v>
      </c>
      <c r="D295" s="31"/>
      <c r="E295" s="90"/>
      <c r="F295" s="90"/>
      <c r="G295" s="90"/>
      <c r="H295" s="72"/>
      <c r="I295" s="72"/>
      <c r="J295" s="72"/>
      <c r="K295" s="109"/>
    </row>
    <row r="296" spans="2:11" ht="15.75" thickBot="1" x14ac:dyDescent="0.3">
      <c r="F296" s="90"/>
      <c r="G296" s="72"/>
      <c r="H296" s="72"/>
      <c r="I296" s="72"/>
    </row>
    <row r="297" spans="2:11" ht="30.75" thickBot="1" x14ac:dyDescent="0.3">
      <c r="C297" s="126" t="s">
        <v>44</v>
      </c>
      <c r="D297" s="126" t="s">
        <v>55</v>
      </c>
      <c r="E297" s="133" t="s">
        <v>57</v>
      </c>
      <c r="F297" s="132" t="s">
        <v>27</v>
      </c>
      <c r="G297" s="130" t="s">
        <v>139</v>
      </c>
      <c r="H297" s="133" t="s">
        <v>46</v>
      </c>
      <c r="I297" s="130" t="s">
        <v>140</v>
      </c>
      <c r="J297" s="130" t="s">
        <v>420</v>
      </c>
      <c r="K297" s="130" t="s">
        <v>421</v>
      </c>
    </row>
    <row r="298" spans="2:11" x14ac:dyDescent="0.25">
      <c r="C298" s="222" t="s">
        <v>442</v>
      </c>
      <c r="D298" s="223">
        <v>12</v>
      </c>
      <c r="E298" s="221">
        <f>HLOOKUP(C298,$AH$2:$BU$3,2,0)</f>
        <v>1100</v>
      </c>
      <c r="F298" s="94">
        <f t="shared" ref="F298:F300" si="24">D298*E298</f>
        <v>13200</v>
      </c>
      <c r="G298" s="158" t="s">
        <v>1467</v>
      </c>
      <c r="H298" s="139" t="s">
        <v>775</v>
      </c>
      <c r="I298" s="127" t="str">
        <f>VLOOKUP(H298,Presupuesto!$B$11:$C$565,2,0)</f>
        <v>VIATICOS NACIONALES</v>
      </c>
      <c r="J298" s="220" t="s">
        <v>1379</v>
      </c>
      <c r="K298" s="95" t="s">
        <v>406</v>
      </c>
    </row>
    <row r="299" spans="2:11" x14ac:dyDescent="0.25">
      <c r="C299" s="138" t="s">
        <v>2408</v>
      </c>
      <c r="D299" s="155">
        <v>50</v>
      </c>
      <c r="E299" s="120">
        <v>500</v>
      </c>
      <c r="F299" s="94">
        <f t="shared" si="24"/>
        <v>25000</v>
      </c>
      <c r="G299" s="158" t="s">
        <v>1467</v>
      </c>
      <c r="H299" s="139" t="s">
        <v>302</v>
      </c>
      <c r="I299" s="127" t="str">
        <f>VLOOKUP(H299,Presupuesto!$B$11:$C$565,2,0)</f>
        <v>SERVICIOS DE TRANSPORTE (25100-00)</v>
      </c>
      <c r="J299" s="95" t="s">
        <v>1379</v>
      </c>
      <c r="K299" s="95" t="s">
        <v>408</v>
      </c>
    </row>
    <row r="300" spans="2:11" x14ac:dyDescent="0.25">
      <c r="C300" s="138" t="s">
        <v>2458</v>
      </c>
      <c r="D300" s="155">
        <v>2000</v>
      </c>
      <c r="E300" s="120">
        <v>10</v>
      </c>
      <c r="F300" s="94">
        <f t="shared" si="24"/>
        <v>20000</v>
      </c>
      <c r="G300" s="158" t="s">
        <v>1467</v>
      </c>
      <c r="H300" s="139" t="s">
        <v>303</v>
      </c>
      <c r="I300" s="127" t="str">
        <f>VLOOKUP(H300,Presupuesto!$B$11:$C$565,2,0)</f>
        <v>IMPRENTA, PUBLIC. Y REPRODUC. (25300-00)</v>
      </c>
      <c r="J300" s="95" t="s">
        <v>1379</v>
      </c>
      <c r="K300" s="95" t="s">
        <v>410</v>
      </c>
    </row>
    <row r="301" spans="2:11" ht="15.75" thickBot="1" x14ac:dyDescent="0.3"/>
    <row r="302" spans="2:11" ht="15.75" thickBot="1" x14ac:dyDescent="0.3">
      <c r="C302" s="154" t="s">
        <v>53</v>
      </c>
      <c r="D302" s="105">
        <f>SUM(F309:F311)</f>
        <v>149520</v>
      </c>
      <c r="E302" s="598"/>
      <c r="F302" s="70"/>
      <c r="G302" s="75"/>
      <c r="H302" s="70"/>
      <c r="I302" s="70"/>
    </row>
    <row r="303" spans="2:11" x14ac:dyDescent="0.25">
      <c r="C303" s="70"/>
      <c r="D303" s="31"/>
      <c r="E303" s="90"/>
      <c r="F303" s="90"/>
      <c r="G303" s="90"/>
      <c r="H303" s="72"/>
      <c r="I303" s="72"/>
      <c r="J303" s="72"/>
      <c r="K303" s="109"/>
    </row>
    <row r="304" spans="2:11" x14ac:dyDescent="0.25">
      <c r="C304" s="70"/>
      <c r="D304" s="31"/>
      <c r="E304" s="90"/>
      <c r="F304" s="90"/>
      <c r="G304" s="90"/>
      <c r="H304" s="72"/>
      <c r="I304" s="72"/>
      <c r="J304" s="72"/>
      <c r="K304" s="109"/>
    </row>
    <row r="305" spans="3:11" ht="15.75" x14ac:dyDescent="0.25">
      <c r="C305" s="201" t="s">
        <v>401</v>
      </c>
      <c r="D305" s="475" t="s">
        <v>2481</v>
      </c>
      <c r="E305" s="90"/>
      <c r="F305" s="90"/>
      <c r="G305" s="90"/>
      <c r="H305" s="72"/>
      <c r="I305" s="72"/>
      <c r="J305" s="72"/>
      <c r="K305" s="109"/>
    </row>
    <row r="306" spans="3:11" ht="18.75" x14ac:dyDescent="0.25">
      <c r="C306" s="210" t="str">
        <f>IFERROR(VLOOKUP(D305,'Desarrollo e Innov. Curricular'!$E:$F,2,FALSE),IFERROR(VLOOKUP(D305,'Investigación Científica'!$E:$F,2,FALSE),IFERROR(VLOOKUP(D305,'Vinculación Univ. Sociedad'!$E:$F,2,FALSE),IFERROR(VLOOKUP(D305,'Docencia y Profesorado Universi'!$E:$F,2,FALSE),IFERROR(VLOOKUP(D305,'Estudiantes y Graduados'!$E:$F,2,FALSE),IFERROR(VLOOKUP(D305,'Gestion Administrativa'!$E:$F,2,FALSE),IFERROR(VLOOKUP(D305,'Gestión Académica'!$E:$F,2,FALSE),IFERROR(VLOOKUP(D305,'Aseguramiento de la Calidad'!$E:$F,2,FALSE),IFERROR(VLOOKUP(D305,'Gestión del Conocimiento'!$E:$F,2,FALSE),IFERROR(VLOOKUP(D305,'Gobernabilidad y Procesos...'!$E:$F,2,FALSE),IFERROR(VLOOKUP(D305,'Gestión del Talento Humano'!$E:$F,2,FALSE),IFERROR(VLOOKUP(D305,'Internacionalización de la E.S.'!$E:$F,2,FALSE),IFERROR(VLOOKUP(D305,[1]Posgrado!$E:$F,2,FALSE),IFERROR(VLOOKUP(D305,'Cultura de Innovación Insti...'!$E:$F,2,FALSE),VLOOKUP(D305,'Lo Esencial de la Reforma Univ.'!$E:$F,2,0)))))))))))))))</f>
        <v>Integración a las redes mediante la participación en eventos promovidos por las mismas</v>
      </c>
      <c r="D306" s="31"/>
      <c r="E306" s="90"/>
      <c r="F306" s="90"/>
      <c r="G306" s="90"/>
      <c r="H306" s="72"/>
      <c r="I306" s="72"/>
      <c r="J306" s="72"/>
      <c r="K306" s="109"/>
    </row>
    <row r="307" spans="3:11" ht="15.75" thickBot="1" x14ac:dyDescent="0.3">
      <c r="F307" s="90"/>
      <c r="G307" s="72"/>
      <c r="H307" s="72"/>
      <c r="I307" s="72"/>
    </row>
    <row r="308" spans="3:11" ht="30.75" thickBot="1" x14ac:dyDescent="0.3">
      <c r="C308" s="126" t="s">
        <v>44</v>
      </c>
      <c r="D308" s="126" t="s">
        <v>55</v>
      </c>
      <c r="E308" s="133" t="s">
        <v>57</v>
      </c>
      <c r="F308" s="132" t="s">
        <v>27</v>
      </c>
      <c r="G308" s="130" t="s">
        <v>139</v>
      </c>
      <c r="H308" s="133" t="s">
        <v>46</v>
      </c>
      <c r="I308" s="130" t="s">
        <v>140</v>
      </c>
      <c r="J308" s="130" t="s">
        <v>420</v>
      </c>
      <c r="K308" s="130" t="s">
        <v>421</v>
      </c>
    </row>
    <row r="309" spans="3:11" x14ac:dyDescent="0.25">
      <c r="C309" s="222" t="s">
        <v>462</v>
      </c>
      <c r="D309" s="223">
        <v>16</v>
      </c>
      <c r="E309" s="221">
        <f>HLOOKUP(C309,$AH$2:$BU$3,2,0)</f>
        <v>4620</v>
      </c>
      <c r="F309" s="94">
        <f t="shared" ref="F309:F311" si="25">D309*E309</f>
        <v>73920</v>
      </c>
      <c r="G309" s="158" t="s">
        <v>137</v>
      </c>
      <c r="H309" s="139" t="s">
        <v>775</v>
      </c>
      <c r="I309" s="127" t="str">
        <f>VLOOKUP(H309,Presupuesto!$B$11:$C$565,2,0)</f>
        <v>VIATICOS NACIONALES</v>
      </c>
      <c r="J309" s="220" t="s">
        <v>483</v>
      </c>
      <c r="K309" s="95" t="s">
        <v>411</v>
      </c>
    </row>
    <row r="310" spans="3:11" x14ac:dyDescent="0.25">
      <c r="C310" s="138" t="s">
        <v>2483</v>
      </c>
      <c r="D310" s="155">
        <v>2</v>
      </c>
      <c r="E310" s="120">
        <v>37800</v>
      </c>
      <c r="F310" s="94">
        <f t="shared" si="25"/>
        <v>75600</v>
      </c>
      <c r="G310" s="158" t="s">
        <v>137</v>
      </c>
      <c r="H310" s="139" t="s">
        <v>767</v>
      </c>
      <c r="I310" s="127" t="str">
        <f>VLOOKUP(H310,Presupuesto!$B$11:$C$565,2,0)</f>
        <v>PASAJES AL EXTERIOR</v>
      </c>
      <c r="J310" s="95" t="s">
        <v>483</v>
      </c>
      <c r="K310" s="95" t="s">
        <v>411</v>
      </c>
    </row>
    <row r="311" spans="3:11" x14ac:dyDescent="0.25">
      <c r="C311" s="138"/>
      <c r="D311" s="155"/>
      <c r="E311" s="120"/>
      <c r="F311" s="94">
        <f t="shared" si="25"/>
        <v>0</v>
      </c>
      <c r="G311" s="158" t="s">
        <v>1467</v>
      </c>
      <c r="H311" s="139" t="s">
        <v>303</v>
      </c>
      <c r="I311" s="127" t="str">
        <f>VLOOKUP(H311,Presupuesto!$B$11:$C$565,2,0)</f>
        <v>IMPRENTA, PUBLIC. Y REPRODUC. (25300-00)</v>
      </c>
      <c r="J311" s="95" t="s">
        <v>483</v>
      </c>
      <c r="K311" s="95" t="s">
        <v>411</v>
      </c>
    </row>
    <row r="313" spans="3:11" ht="15.75" thickBot="1" x14ac:dyDescent="0.3"/>
    <row r="314" spans="3:11" ht="15.75" thickBot="1" x14ac:dyDescent="0.3">
      <c r="C314" s="154" t="s">
        <v>53</v>
      </c>
      <c r="D314" s="105">
        <f>SUM(F321:F323)</f>
        <v>35000</v>
      </c>
      <c r="E314" s="602"/>
      <c r="F314" s="70"/>
      <c r="G314" s="75"/>
      <c r="H314" s="70"/>
      <c r="I314" s="70"/>
    </row>
    <row r="315" spans="3:11" x14ac:dyDescent="0.25">
      <c r="C315" s="70"/>
      <c r="D315" s="31"/>
      <c r="E315" s="90"/>
      <c r="F315" s="90"/>
      <c r="G315" s="90"/>
      <c r="H315" s="72"/>
      <c r="I315" s="72"/>
      <c r="J315" s="72"/>
      <c r="K315" s="109"/>
    </row>
    <row r="316" spans="3:11" x14ac:dyDescent="0.25">
      <c r="C316" s="70"/>
      <c r="D316" s="31"/>
      <c r="E316" s="90"/>
      <c r="F316" s="90"/>
      <c r="G316" s="90"/>
      <c r="H316" s="72"/>
      <c r="I316" s="72"/>
      <c r="J316" s="72"/>
      <c r="K316" s="109"/>
    </row>
    <row r="317" spans="3:11" ht="15.75" x14ac:dyDescent="0.25">
      <c r="C317" s="201" t="s">
        <v>401</v>
      </c>
      <c r="D317" s="475" t="s">
        <v>2506</v>
      </c>
      <c r="E317" s="90"/>
      <c r="F317" s="90"/>
      <c r="G317" s="90"/>
      <c r="H317" s="72"/>
      <c r="I317" s="72"/>
      <c r="J317" s="72"/>
      <c r="K317" s="109"/>
    </row>
    <row r="318" spans="3:11" ht="18.75" x14ac:dyDescent="0.25">
      <c r="C318" s="210" t="str">
        <f>IFERROR(VLOOKUP(D317,'Desarrollo e Innov. Curricular'!$E:$F,2,FALSE),IFERROR(VLOOKUP(D317,'Investigación Científica'!$E:$F,2,FALSE),IFERROR(VLOOKUP(D317,'Vinculación Univ. Sociedad'!$E:$F,2,FALSE),IFERROR(VLOOKUP(D317,'Docencia y Profesorado Universi'!$E:$F,2,FALSE),IFERROR(VLOOKUP(D317,'Estudiantes y Graduados'!$E:$F,2,FALSE),IFERROR(VLOOKUP(D317,'Gestion Administrativa'!$E:$F,2,FALSE),IFERROR(VLOOKUP(D317,'Gestión Académica'!$E:$F,2,FALSE),IFERROR(VLOOKUP(D317,'Aseguramiento de la Calidad'!$E:$F,2,FALSE),IFERROR(VLOOKUP(D317,'Gestión del Conocimiento'!$E:$F,2,FALSE),IFERROR(VLOOKUP(D317,'Gobernabilidad y Procesos...'!$E:$F,2,FALSE),IFERROR(VLOOKUP(D317,'Gestión del Talento Humano'!$E:$F,2,FALSE),IFERROR(VLOOKUP(D317,'Internacionalización de la E.S.'!$E:$F,2,FALSE),IFERROR(VLOOKUP(D317,[1]Posgrado!$E:$F,2,FALSE),IFERROR(VLOOKUP(D317,'Cultura de Innovación Insti...'!$E:$F,2,FALSE),VLOOKUP(D317,'Lo Esencial de la Reforma Univ.'!$E:$F,2,0)))))))))))))))</f>
        <v>Participar en los eventos identificados, grupos de docentes y alumnos conformados</v>
      </c>
      <c r="D318" s="31"/>
      <c r="E318" s="90"/>
      <c r="F318" s="90"/>
      <c r="G318" s="90"/>
      <c r="H318" s="72"/>
      <c r="I318" s="72"/>
      <c r="J318" s="72"/>
      <c r="K318" s="109"/>
    </row>
    <row r="319" spans="3:11" ht="15.75" thickBot="1" x14ac:dyDescent="0.3">
      <c r="F319" s="90"/>
      <c r="G319" s="72"/>
      <c r="H319" s="72"/>
      <c r="I319" s="72"/>
    </row>
    <row r="320" spans="3:11" ht="30.75" thickBot="1" x14ac:dyDescent="0.3">
      <c r="C320" s="126" t="s">
        <v>44</v>
      </c>
      <c r="D320" s="126" t="s">
        <v>55</v>
      </c>
      <c r="E320" s="133" t="s">
        <v>57</v>
      </c>
      <c r="F320" s="132" t="s">
        <v>27</v>
      </c>
      <c r="G320" s="130" t="s">
        <v>139</v>
      </c>
      <c r="H320" s="133" t="s">
        <v>46</v>
      </c>
      <c r="I320" s="130" t="s">
        <v>140</v>
      </c>
      <c r="J320" s="130" t="s">
        <v>420</v>
      </c>
      <c r="K320" s="130" t="s">
        <v>421</v>
      </c>
    </row>
    <row r="321" spans="3:11" x14ac:dyDescent="0.25">
      <c r="C321" s="222" t="s">
        <v>436</v>
      </c>
      <c r="D321" s="223">
        <v>20</v>
      </c>
      <c r="E321" s="221">
        <f>HLOOKUP(C321,$AH$2:$BU$3,2,0)</f>
        <v>1400</v>
      </c>
      <c r="F321" s="94">
        <f t="shared" ref="F321:F323" si="26">D321*E321</f>
        <v>28000</v>
      </c>
      <c r="G321" s="158" t="s">
        <v>1467</v>
      </c>
      <c r="H321" s="139" t="s">
        <v>775</v>
      </c>
      <c r="I321" s="127" t="str">
        <f>VLOOKUP(H321,Presupuesto!$B$11:$C$565,2,0)</f>
        <v>VIATICOS NACIONALES</v>
      </c>
      <c r="J321" s="220" t="s">
        <v>1380</v>
      </c>
      <c r="K321" s="95" t="s">
        <v>408</v>
      </c>
    </row>
    <row r="322" spans="3:11" x14ac:dyDescent="0.25">
      <c r="C322" s="138" t="s">
        <v>2483</v>
      </c>
      <c r="D322" s="155">
        <v>2</v>
      </c>
      <c r="E322" s="120">
        <v>3500</v>
      </c>
      <c r="F322" s="94">
        <f t="shared" si="26"/>
        <v>7000</v>
      </c>
      <c r="G322" s="158" t="s">
        <v>1467</v>
      </c>
      <c r="H322" s="139" t="s">
        <v>761</v>
      </c>
      <c r="I322" s="127" t="str">
        <f>VLOOKUP(H322,Presupuesto!$B$11:$C$565,2,0)</f>
        <v>PASAJES NACIONALES</v>
      </c>
      <c r="J322" s="95" t="s">
        <v>1380</v>
      </c>
      <c r="K322" s="95" t="s">
        <v>408</v>
      </c>
    </row>
    <row r="323" spans="3:11" x14ac:dyDescent="0.25">
      <c r="C323" s="138"/>
      <c r="D323" s="155"/>
      <c r="E323" s="120"/>
      <c r="F323" s="94">
        <f t="shared" si="26"/>
        <v>0</v>
      </c>
      <c r="G323" s="158" t="s">
        <v>1467</v>
      </c>
      <c r="H323" s="139" t="s">
        <v>303</v>
      </c>
      <c r="I323" s="127" t="str">
        <f>VLOOKUP(H323,Presupuesto!$B$11:$C$565,2,0)</f>
        <v>IMPRENTA, PUBLIC. Y REPRODUC. (25300-00)</v>
      </c>
      <c r="J323" s="95" t="s">
        <v>1380</v>
      </c>
      <c r="K323" s="95" t="s">
        <v>408</v>
      </c>
    </row>
    <row r="324" spans="3:11" ht="15.75" thickBot="1" x14ac:dyDescent="0.3"/>
    <row r="325" spans="3:11" ht="15.75" thickBot="1" x14ac:dyDescent="0.3">
      <c r="C325" s="154" t="s">
        <v>53</v>
      </c>
      <c r="D325" s="105">
        <f>SUM(F332:F334)</f>
        <v>1500</v>
      </c>
      <c r="E325" s="604"/>
      <c r="F325" s="70"/>
      <c r="G325" s="75"/>
      <c r="H325" s="70"/>
      <c r="I325" s="70"/>
    </row>
    <row r="326" spans="3:11" x14ac:dyDescent="0.25">
      <c r="C326" s="70"/>
      <c r="D326" s="31"/>
      <c r="E326" s="90"/>
      <c r="F326" s="90"/>
      <c r="G326" s="90"/>
      <c r="H326" s="72"/>
      <c r="I326" s="72"/>
      <c r="J326" s="72"/>
      <c r="K326" s="109"/>
    </row>
    <row r="327" spans="3:11" x14ac:dyDescent="0.25">
      <c r="C327" s="70"/>
      <c r="D327" s="31"/>
      <c r="E327" s="90"/>
      <c r="F327" s="90"/>
      <c r="G327" s="90"/>
      <c r="H327" s="72"/>
      <c r="I327" s="72"/>
      <c r="J327" s="72"/>
      <c r="K327" s="109"/>
    </row>
    <row r="328" spans="3:11" ht="15.75" x14ac:dyDescent="0.25">
      <c r="C328" s="201" t="s">
        <v>401</v>
      </c>
      <c r="D328" s="475" t="s">
        <v>2514</v>
      </c>
      <c r="E328" s="90"/>
      <c r="F328" s="90"/>
      <c r="G328" s="90"/>
      <c r="H328" s="72"/>
      <c r="I328" s="72"/>
      <c r="J328" s="72"/>
      <c r="K328" s="109"/>
    </row>
    <row r="329" spans="3:11" ht="18.75" x14ac:dyDescent="0.25">
      <c r="C329" s="210" t="str">
        <f>IFERROR(VLOOKUP(D328,'Desarrollo e Innov. Curricular'!$E:$F,2,FALSE),IFERROR(VLOOKUP(D328,'Investigación Científica'!$E:$F,2,FALSE),IFERROR(VLOOKUP(D328,'Vinculación Univ. Sociedad'!$E:$F,2,FALSE),IFERROR(VLOOKUP(D328,'Docencia y Profesorado Universi'!$E:$F,2,FALSE),IFERROR(VLOOKUP(D328,'Estudiantes y Graduados'!$E:$F,2,FALSE),IFERROR(VLOOKUP(D328,'Gestion Administrativa'!$E:$F,2,FALSE),IFERROR(VLOOKUP(D328,'Gestión Académica'!$E:$F,2,FALSE),IFERROR(VLOOKUP(D328,'Aseguramiento de la Calidad'!$E:$F,2,FALSE),IFERROR(VLOOKUP(D328,'Gestión del Conocimiento'!$E:$F,2,FALSE),IFERROR(VLOOKUP(D328,'Gobernabilidad y Procesos...'!$E:$F,2,FALSE),IFERROR(VLOOKUP(D328,'Gestión del Talento Humano'!$E:$F,2,FALSE),IFERROR(VLOOKUP(D328,'Internacionalización de la E.S.'!$E:$F,2,FALSE),IFERROR(VLOOKUP(D328,[1]Posgrado!$E:$F,2,FALSE),IFERROR(VLOOKUP(D328,'Cultura de Innovación Insti...'!$E:$F,2,FALSE),VLOOKUP(D328,'Lo Esencial de la Reforma Univ.'!$E:$F,2,0)))))))))))))))</f>
        <v>Establecer y aplicar instrumentos de medición de la adopción de la cultura de calidad</v>
      </c>
      <c r="D329" s="31"/>
      <c r="E329" s="90"/>
      <c r="F329" s="90"/>
      <c r="G329" s="90"/>
      <c r="H329" s="72"/>
      <c r="I329" s="72"/>
      <c r="J329" s="72"/>
      <c r="K329" s="109"/>
    </row>
    <row r="330" spans="3:11" ht="15.75" thickBot="1" x14ac:dyDescent="0.3">
      <c r="F330" s="90"/>
      <c r="G330" s="72"/>
      <c r="H330" s="72"/>
      <c r="I330" s="72"/>
    </row>
    <row r="331" spans="3:11" ht="30.75" thickBot="1" x14ac:dyDescent="0.3">
      <c r="C331" s="126" t="s">
        <v>44</v>
      </c>
      <c r="D331" s="126" t="s">
        <v>55</v>
      </c>
      <c r="E331" s="133" t="s">
        <v>57</v>
      </c>
      <c r="F331" s="132" t="s">
        <v>27</v>
      </c>
      <c r="G331" s="130" t="s">
        <v>139</v>
      </c>
      <c r="H331" s="133" t="s">
        <v>46</v>
      </c>
      <c r="I331" s="130" t="s">
        <v>140</v>
      </c>
      <c r="J331" s="130" t="s">
        <v>420</v>
      </c>
      <c r="K331" s="130" t="s">
        <v>421</v>
      </c>
    </row>
    <row r="332" spans="3:11" x14ac:dyDescent="0.25">
      <c r="C332" s="222" t="s">
        <v>442</v>
      </c>
      <c r="D332" s="223">
        <v>0</v>
      </c>
      <c r="E332" s="221">
        <f>HLOOKUP(C332,$AH$2:$BU$3,2,0)</f>
        <v>1100</v>
      </c>
      <c r="F332" s="94">
        <f t="shared" ref="F332:F334" si="27">D332*E332</f>
        <v>0</v>
      </c>
      <c r="G332" s="158" t="s">
        <v>1467</v>
      </c>
      <c r="H332" s="139" t="s">
        <v>775</v>
      </c>
      <c r="I332" s="127" t="str">
        <f>VLOOKUP(H332,Presupuesto!$B$11:$C$565,2,0)</f>
        <v>VIATICOS NACIONALES</v>
      </c>
      <c r="J332" s="220" t="s">
        <v>1381</v>
      </c>
      <c r="K332" s="95" t="s">
        <v>408</v>
      </c>
    </row>
    <row r="333" spans="3:11" x14ac:dyDescent="0.25">
      <c r="C333" s="138" t="s">
        <v>2408</v>
      </c>
      <c r="D333" s="155">
        <v>0</v>
      </c>
      <c r="E333" s="120">
        <v>500</v>
      </c>
      <c r="F333" s="94">
        <f t="shared" si="27"/>
        <v>0</v>
      </c>
      <c r="G333" s="158" t="s">
        <v>1467</v>
      </c>
      <c r="H333" s="139" t="s">
        <v>302</v>
      </c>
      <c r="I333" s="127" t="str">
        <f>VLOOKUP(H333,Presupuesto!$B$11:$C$565,2,0)</f>
        <v>SERVICIOS DE TRANSPORTE (25100-00)</v>
      </c>
      <c r="J333" s="95" t="s">
        <v>1381</v>
      </c>
      <c r="K333" s="95" t="s">
        <v>409</v>
      </c>
    </row>
    <row r="334" spans="3:11" x14ac:dyDescent="0.25">
      <c r="C334" s="138" t="s">
        <v>2458</v>
      </c>
      <c r="D334" s="155">
        <v>150</v>
      </c>
      <c r="E334" s="120">
        <v>10</v>
      </c>
      <c r="F334" s="94">
        <f t="shared" si="27"/>
        <v>1500</v>
      </c>
      <c r="G334" s="158" t="s">
        <v>137</v>
      </c>
      <c r="H334" s="139" t="s">
        <v>303</v>
      </c>
      <c r="I334" s="127" t="str">
        <f>VLOOKUP(H334,Presupuesto!$B$11:$C$565,2,0)</f>
        <v>IMPRENTA, PUBLIC. Y REPRODUC. (25300-00)</v>
      </c>
      <c r="J334" s="95" t="s">
        <v>1381</v>
      </c>
      <c r="K334" s="95" t="s">
        <v>409</v>
      </c>
    </row>
    <row r="335" spans="3:11" ht="15.75" thickBot="1" x14ac:dyDescent="0.3"/>
    <row r="336" spans="3:11" ht="15.75" thickBot="1" x14ac:dyDescent="0.3">
      <c r="C336" s="154" t="s">
        <v>53</v>
      </c>
      <c r="D336" s="105">
        <f>SUM(F343:F345)</f>
        <v>800</v>
      </c>
      <c r="E336" s="604"/>
      <c r="F336" s="70"/>
      <c r="G336" s="75"/>
      <c r="H336" s="70"/>
      <c r="I336" s="70"/>
    </row>
    <row r="337" spans="3:11" x14ac:dyDescent="0.25">
      <c r="C337" s="70"/>
      <c r="D337" s="31"/>
      <c r="E337" s="90"/>
      <c r="F337" s="90"/>
      <c r="G337" s="90"/>
      <c r="H337" s="72"/>
      <c r="I337" s="72"/>
      <c r="J337" s="72"/>
      <c r="K337" s="109"/>
    </row>
    <row r="338" spans="3:11" x14ac:dyDescent="0.25">
      <c r="C338" s="70"/>
      <c r="D338" s="31"/>
      <c r="E338" s="90"/>
      <c r="F338" s="90"/>
      <c r="G338" s="90"/>
      <c r="H338" s="72"/>
      <c r="I338" s="72"/>
      <c r="J338" s="72"/>
      <c r="K338" s="109"/>
    </row>
    <row r="339" spans="3:11" ht="15.75" x14ac:dyDescent="0.25">
      <c r="C339" s="201" t="s">
        <v>401</v>
      </c>
      <c r="D339" s="475" t="s">
        <v>2514</v>
      </c>
      <c r="E339" s="90"/>
      <c r="F339" s="90"/>
      <c r="G339" s="90"/>
      <c r="H339" s="72"/>
      <c r="I339" s="72"/>
      <c r="J339" s="72"/>
      <c r="K339" s="109"/>
    </row>
    <row r="340" spans="3:11" ht="18.75" x14ac:dyDescent="0.25">
      <c r="C340" s="210" t="str">
        <f>IFERROR(VLOOKUP(D339,'Desarrollo e Innov. Curricular'!$E:$F,2,FALSE),IFERROR(VLOOKUP(D339,'Investigación Científica'!$E:$F,2,FALSE),IFERROR(VLOOKUP(D339,'Vinculación Univ. Sociedad'!$E:$F,2,FALSE),IFERROR(VLOOKUP(D339,'Docencia y Profesorado Universi'!$E:$F,2,FALSE),IFERROR(VLOOKUP(D339,'Estudiantes y Graduados'!$E:$F,2,FALSE),IFERROR(VLOOKUP(D339,'Gestion Administrativa'!$E:$F,2,FALSE),IFERROR(VLOOKUP(D339,'Gestión Académica'!$E:$F,2,FALSE),IFERROR(VLOOKUP(D339,'Aseguramiento de la Calidad'!$E:$F,2,FALSE),IFERROR(VLOOKUP(D339,'Gestión del Conocimiento'!$E:$F,2,FALSE),IFERROR(VLOOKUP(D339,'Gobernabilidad y Procesos...'!$E:$F,2,FALSE),IFERROR(VLOOKUP(D339,'Gestión del Talento Humano'!$E:$F,2,FALSE),IFERROR(VLOOKUP(D339,'Internacionalización de la E.S.'!$E:$F,2,FALSE),IFERROR(VLOOKUP(D339,[1]Posgrado!$E:$F,2,FALSE),IFERROR(VLOOKUP(D339,'Cultura de Innovación Insti...'!$E:$F,2,FALSE),VLOOKUP(D339,'Lo Esencial de la Reforma Univ.'!$E:$F,2,0)))))))))))))))</f>
        <v>Establecer y aplicar instrumentos de medición de la adopción de la cultura de calidad</v>
      </c>
      <c r="D340" s="31"/>
      <c r="E340" s="90"/>
      <c r="F340" s="90"/>
      <c r="G340" s="90"/>
      <c r="H340" s="72"/>
      <c r="I340" s="72"/>
      <c r="J340" s="72"/>
      <c r="K340" s="109"/>
    </row>
    <row r="341" spans="3:11" ht="15.75" thickBot="1" x14ac:dyDescent="0.3">
      <c r="F341" s="90"/>
      <c r="G341" s="72"/>
      <c r="H341" s="72"/>
      <c r="I341" s="72"/>
    </row>
    <row r="342" spans="3:11" ht="30.75" thickBot="1" x14ac:dyDescent="0.3">
      <c r="C342" s="126" t="s">
        <v>44</v>
      </c>
      <c r="D342" s="126" t="s">
        <v>55</v>
      </c>
      <c r="E342" s="133" t="s">
        <v>57</v>
      </c>
      <c r="F342" s="132" t="s">
        <v>27</v>
      </c>
      <c r="G342" s="130" t="s">
        <v>139</v>
      </c>
      <c r="H342" s="133" t="s">
        <v>46</v>
      </c>
      <c r="I342" s="130" t="s">
        <v>140</v>
      </c>
      <c r="J342" s="130" t="s">
        <v>420</v>
      </c>
      <c r="K342" s="130" t="s">
        <v>421</v>
      </c>
    </row>
    <row r="343" spans="3:11" x14ac:dyDescent="0.25">
      <c r="C343" s="222" t="s">
        <v>442</v>
      </c>
      <c r="D343" s="223">
        <v>0</v>
      </c>
      <c r="E343" s="221">
        <f>HLOOKUP(C343,$AH$2:$BU$3,2,0)</f>
        <v>1100</v>
      </c>
      <c r="F343" s="94">
        <f t="shared" ref="F343:F345" si="28">D343*E343</f>
        <v>0</v>
      </c>
      <c r="G343" s="158" t="s">
        <v>1467</v>
      </c>
      <c r="H343" s="139" t="s">
        <v>317</v>
      </c>
      <c r="I343" s="127" t="str">
        <f>VLOOKUP(H343,Presupuesto!$B$11:$C$565,2,0)</f>
        <v>VIATICOS AL EXTERIOR</v>
      </c>
      <c r="J343" s="220" t="s">
        <v>1381</v>
      </c>
      <c r="K343" s="95" t="s">
        <v>408</v>
      </c>
    </row>
    <row r="344" spans="3:11" x14ac:dyDescent="0.25">
      <c r="C344" s="138" t="s">
        <v>2408</v>
      </c>
      <c r="D344" s="155">
        <v>0</v>
      </c>
      <c r="E344" s="120">
        <v>500</v>
      </c>
      <c r="F344" s="94">
        <f t="shared" si="28"/>
        <v>0</v>
      </c>
      <c r="G344" s="158" t="s">
        <v>1467</v>
      </c>
      <c r="H344" s="139" t="s">
        <v>302</v>
      </c>
      <c r="I344" s="127" t="str">
        <f>VLOOKUP(H344,Presupuesto!$B$11:$C$565,2,0)</f>
        <v>SERVICIOS DE TRANSPORTE (25100-00)</v>
      </c>
      <c r="J344" s="95" t="s">
        <v>1381</v>
      </c>
      <c r="K344" s="95" t="s">
        <v>409</v>
      </c>
    </row>
    <row r="345" spans="3:11" x14ac:dyDescent="0.25">
      <c r="C345" s="138" t="s">
        <v>2458</v>
      </c>
      <c r="D345" s="155">
        <v>80</v>
      </c>
      <c r="E345" s="120">
        <v>10</v>
      </c>
      <c r="F345" s="94">
        <f t="shared" si="28"/>
        <v>800</v>
      </c>
      <c r="G345" s="158" t="s">
        <v>137</v>
      </c>
      <c r="H345" s="139" t="s">
        <v>303</v>
      </c>
      <c r="I345" s="127" t="str">
        <f>VLOOKUP(H345,Presupuesto!$B$11:$C$565,2,0)</f>
        <v>IMPRENTA, PUBLIC. Y REPRODUC. (25300-00)</v>
      </c>
      <c r="J345" s="95" t="s">
        <v>1381</v>
      </c>
      <c r="K345" s="95" t="s">
        <v>409</v>
      </c>
    </row>
    <row r="346" spans="3:11" ht="15.75" thickBot="1" x14ac:dyDescent="0.3"/>
    <row r="347" spans="3:11" ht="15.75" thickBot="1" x14ac:dyDescent="0.3">
      <c r="C347" s="154" t="s">
        <v>53</v>
      </c>
      <c r="D347" s="105">
        <f>SUM(F354:F358)</f>
        <v>345205.24</v>
      </c>
      <c r="E347" s="619"/>
      <c r="F347" s="70"/>
      <c r="G347" s="75"/>
      <c r="H347" s="70"/>
      <c r="I347" s="70"/>
    </row>
    <row r="348" spans="3:11" x14ac:dyDescent="0.25">
      <c r="C348" s="70"/>
      <c r="D348" s="31"/>
      <c r="E348" s="90"/>
      <c r="F348" s="90"/>
      <c r="G348" s="90"/>
      <c r="H348" s="72"/>
      <c r="I348" s="72"/>
      <c r="J348" s="72"/>
      <c r="K348" s="109"/>
    </row>
    <row r="349" spans="3:11" x14ac:dyDescent="0.25">
      <c r="C349" s="70"/>
      <c r="D349" s="31"/>
      <c r="E349" s="90"/>
      <c r="F349" s="90"/>
      <c r="G349" s="90"/>
      <c r="H349" s="72"/>
      <c r="I349" s="72"/>
      <c r="J349" s="72"/>
      <c r="K349" s="109"/>
    </row>
    <row r="350" spans="3:11" ht="15.75" x14ac:dyDescent="0.25">
      <c r="C350" s="201" t="s">
        <v>401</v>
      </c>
      <c r="D350" s="475" t="s">
        <v>2628</v>
      </c>
      <c r="E350" s="90"/>
      <c r="F350" s="90"/>
      <c r="G350" s="90"/>
      <c r="H350" s="72"/>
      <c r="I350" s="72"/>
      <c r="J350" s="72"/>
      <c r="K350" s="109"/>
    </row>
    <row r="351" spans="3:11" ht="18.75" x14ac:dyDescent="0.25">
      <c r="C351" s="210" t="str">
        <f>IFERROR(VLOOKUP(D350,'Desarrollo e Innov. Curricular'!$E:$F,2,FALSE),IFERROR(VLOOKUP(D350,'Investigación Científica'!$E:$F,2,FALSE),IFERROR(VLOOKUP(D350,'Vinculación Univ. Sociedad'!$E:$F,2,FALSE),IFERROR(VLOOKUP(D350,'Docencia y Profesorado Universi'!$E:$F,2,FALSE),IFERROR(VLOOKUP(D350,'Estudiantes y Graduados'!$E:$F,2,FALSE),IFERROR(VLOOKUP(D350,'Gestion Administrativa'!$E:$F,2,FALSE),IFERROR(VLOOKUP(D350,'Gestión Académica'!$E:$F,2,FALSE),IFERROR(VLOOKUP(D350,'Aseguramiento de la Calidad'!$E:$F,2,FALSE),IFERROR(VLOOKUP(D350,'Gestión del Conocimiento'!$E:$F,2,FALSE),IFERROR(VLOOKUP(D350,'Gobernabilidad y Procesos...'!$E:$F,2,FALSE),IFERROR(VLOOKUP(D350,'Gestión del Talento Humano'!$E:$F,2,FALSE),IFERROR(VLOOKUP(D350,'Internacionalización de la E.S.'!$E:$F,2,FALSE),IFERROR(VLOOKUP(D350,[1]Posgrado!$E:$F,2,FALSE),IFERROR(VLOOKUP(D350,'Cultura de Innovación Insti...'!$E:$F,2,FALSE),VLOOKUP(D350,'Lo Esencial de la Reforma Univ.'!$E:$F,2,0)))))))))))))))</f>
        <v xml:space="preserve">Participación en la competencia Internacional de Juicios Simulados en Derechos Humanos en American University Washington D.C. USA. (MOOTCOURTS)                              </v>
      </c>
      <c r="D351" s="31"/>
      <c r="E351" s="90"/>
      <c r="F351" s="90"/>
      <c r="G351" s="90"/>
      <c r="H351" s="72"/>
      <c r="I351" s="72"/>
      <c r="J351" s="72"/>
      <c r="K351" s="109"/>
    </row>
    <row r="352" spans="3:11" ht="15.75" thickBot="1" x14ac:dyDescent="0.3">
      <c r="F352" s="90"/>
      <c r="G352" s="72"/>
      <c r="H352" s="72"/>
      <c r="I352" s="72"/>
    </row>
    <row r="353" spans="3:11" ht="30.75" thickBot="1" x14ac:dyDescent="0.3">
      <c r="C353" s="126" t="s">
        <v>44</v>
      </c>
      <c r="D353" s="126" t="s">
        <v>55</v>
      </c>
      <c r="E353" s="133" t="s">
        <v>57</v>
      </c>
      <c r="F353" s="132" t="s">
        <v>27</v>
      </c>
      <c r="G353" s="130" t="s">
        <v>139</v>
      </c>
      <c r="H353" s="133" t="s">
        <v>46</v>
      </c>
      <c r="I353" s="130" t="s">
        <v>140</v>
      </c>
      <c r="J353" s="130" t="s">
        <v>420</v>
      </c>
      <c r="K353" s="130" t="s">
        <v>421</v>
      </c>
    </row>
    <row r="354" spans="3:11" x14ac:dyDescent="0.25">
      <c r="C354" s="222" t="s">
        <v>470</v>
      </c>
      <c r="D354" s="223">
        <v>2</v>
      </c>
      <c r="E354" s="120">
        <v>45501</v>
      </c>
      <c r="F354" s="94">
        <f t="shared" ref="F354:F357" si="29">D354*E354</f>
        <v>91002</v>
      </c>
      <c r="G354" s="158" t="s">
        <v>137</v>
      </c>
      <c r="H354" s="139" t="s">
        <v>317</v>
      </c>
      <c r="I354" s="127" t="str">
        <f>VLOOKUP(H354,Presupuesto!$B$11:$C$565,2,0)</f>
        <v>VIATICOS AL EXTERIOR</v>
      </c>
      <c r="J354" s="220" t="s">
        <v>1386</v>
      </c>
      <c r="K354" s="95" t="s">
        <v>404</v>
      </c>
    </row>
    <row r="355" spans="3:11" x14ac:dyDescent="0.25">
      <c r="C355" s="222" t="s">
        <v>462</v>
      </c>
      <c r="D355" s="223">
        <v>4</v>
      </c>
      <c r="E355" s="120">
        <v>16450.810000000001</v>
      </c>
      <c r="F355" s="94">
        <f t="shared" si="29"/>
        <v>65803.240000000005</v>
      </c>
      <c r="G355" s="158" t="s">
        <v>137</v>
      </c>
      <c r="H355" s="139" t="s">
        <v>317</v>
      </c>
      <c r="I355" s="127" t="str">
        <f>VLOOKUP(H355,Presupuesto!$B$11:$C$565,2,0)</f>
        <v>VIATICOS AL EXTERIOR</v>
      </c>
      <c r="J355" s="220" t="s">
        <v>1386</v>
      </c>
      <c r="K355" s="95" t="s">
        <v>404</v>
      </c>
    </row>
    <row r="356" spans="3:11" x14ac:dyDescent="0.25">
      <c r="C356" s="138" t="s">
        <v>2483</v>
      </c>
      <c r="D356" s="155">
        <v>6</v>
      </c>
      <c r="E356" s="120">
        <v>26400</v>
      </c>
      <c r="F356" s="94">
        <f t="shared" si="29"/>
        <v>158400</v>
      </c>
      <c r="G356" s="158" t="s">
        <v>137</v>
      </c>
      <c r="H356" s="139" t="s">
        <v>767</v>
      </c>
      <c r="I356" s="127" t="str">
        <f>VLOOKUP(H356,Presupuesto!$B$11:$C$565,2,0)</f>
        <v>PASAJES AL EXTERIOR</v>
      </c>
      <c r="J356" s="95" t="s">
        <v>1386</v>
      </c>
      <c r="K356" s="95" t="s">
        <v>404</v>
      </c>
    </row>
    <row r="357" spans="3:11" x14ac:dyDescent="0.25">
      <c r="C357" s="138" t="s">
        <v>2642</v>
      </c>
      <c r="D357" s="155">
        <v>6</v>
      </c>
      <c r="E357" s="120">
        <v>5000</v>
      </c>
      <c r="F357" s="94">
        <f t="shared" si="29"/>
        <v>30000</v>
      </c>
      <c r="G357" s="158" t="s">
        <v>137</v>
      </c>
      <c r="H357" s="139" t="s">
        <v>300</v>
      </c>
      <c r="I357" s="127" t="str">
        <f>VLOOKUP(H357,Presupuesto!$B$11:$C$565,2,0)</f>
        <v>OTROS SERVICIOS TECNICOS Y PROFESIONALES N.C. (24900-00)</v>
      </c>
      <c r="J357" s="95" t="s">
        <v>1386</v>
      </c>
      <c r="K357" s="95" t="s">
        <v>404</v>
      </c>
    </row>
    <row r="358" spans="3:11" x14ac:dyDescent="0.25">
      <c r="C358" s="138"/>
      <c r="D358" s="155"/>
      <c r="E358" s="120"/>
      <c r="F358" s="94"/>
      <c r="G358" s="158"/>
      <c r="H358" s="139"/>
      <c r="I358" s="127"/>
      <c r="J358" s="95"/>
      <c r="K358" s="95"/>
    </row>
    <row r="360" spans="3:11" ht="15.75" thickBot="1" x14ac:dyDescent="0.3">
      <c r="G360" s="82"/>
    </row>
    <row r="361" spans="3:11" ht="15.75" thickBot="1" x14ac:dyDescent="0.3">
      <c r="C361" s="154" t="s">
        <v>53</v>
      </c>
      <c r="D361" s="105">
        <f>SUM(F368:F373)</f>
        <v>299800</v>
      </c>
      <c r="E361" s="619"/>
      <c r="F361" s="70"/>
      <c r="G361" s="75"/>
      <c r="H361" s="70"/>
      <c r="I361" s="70"/>
    </row>
    <row r="362" spans="3:11" x14ac:dyDescent="0.25">
      <c r="C362" s="70"/>
      <c r="D362" s="31"/>
      <c r="E362" s="90"/>
      <c r="F362" s="90"/>
      <c r="G362" s="90"/>
      <c r="H362" s="72"/>
      <c r="I362" s="72"/>
      <c r="J362" s="72"/>
      <c r="K362" s="109"/>
    </row>
    <row r="363" spans="3:11" x14ac:dyDescent="0.25">
      <c r="C363" s="70"/>
      <c r="D363" s="31"/>
      <c r="E363" s="90"/>
      <c r="F363" s="90"/>
      <c r="G363" s="90"/>
      <c r="H363" s="72"/>
      <c r="I363" s="72"/>
      <c r="J363" s="72"/>
      <c r="K363" s="109"/>
    </row>
    <row r="364" spans="3:11" ht="15.75" x14ac:dyDescent="0.25">
      <c r="C364" s="201" t="s">
        <v>401</v>
      </c>
      <c r="D364" s="475" t="s">
        <v>2629</v>
      </c>
      <c r="E364" s="90"/>
      <c r="F364" s="90"/>
      <c r="G364" s="90"/>
      <c r="H364" s="72"/>
      <c r="I364" s="72"/>
      <c r="J364" s="72"/>
      <c r="K364" s="109"/>
    </row>
    <row r="365" spans="3:11" ht="18.75" x14ac:dyDescent="0.25">
      <c r="C365" s="210" t="str">
        <f>IFERROR(VLOOKUP(D364,'Desarrollo e Innov. Curricular'!$E:$F,2,FALSE),IFERROR(VLOOKUP(D364,'Investigación Científica'!$E:$F,2,FALSE),IFERROR(VLOOKUP(D364,'Vinculación Univ. Sociedad'!$E:$F,2,FALSE),IFERROR(VLOOKUP(D364,'Docencia y Profesorado Universi'!$E:$F,2,FALSE),IFERROR(VLOOKUP(D364,'Estudiantes y Graduados'!$E:$F,2,FALSE),IFERROR(VLOOKUP(D364,'Gestion Administrativa'!$E:$F,2,FALSE),IFERROR(VLOOKUP(D364,'Gestión Académica'!$E:$F,2,FALSE),IFERROR(VLOOKUP(D364,'Aseguramiento de la Calidad'!$E:$F,2,FALSE),IFERROR(VLOOKUP(D364,'Gestión del Conocimiento'!$E:$F,2,FALSE),IFERROR(VLOOKUP(D364,'Gobernabilidad y Procesos...'!$E:$F,2,FALSE),IFERROR(VLOOKUP(D364,'Gestión del Talento Humano'!$E:$F,2,FALSE),IFERROR(VLOOKUP(D364,'Internacionalización de la E.S.'!$E:$F,2,FALSE),IFERROR(VLOOKUP(D364,[1]Posgrado!$E:$F,2,FALSE),IFERROR(VLOOKUP(D364,'Cultura de Innovación Insti...'!$E:$F,2,FALSE),VLOOKUP(D364,'Lo Esencial de la Reforma Univ.'!$E:$F,2,0)))))))))))))))</f>
        <v xml:space="preserve">Organizar y coordinar la competencia Regional de Juicios simulados sobre derechos humanos en la UNAH </v>
      </c>
      <c r="D365" s="31"/>
      <c r="E365" s="90"/>
      <c r="F365" s="90"/>
      <c r="G365" s="90"/>
      <c r="H365" s="72"/>
      <c r="I365" s="72"/>
      <c r="J365" s="72"/>
      <c r="K365" s="109"/>
    </row>
    <row r="366" spans="3:11" ht="15.75" thickBot="1" x14ac:dyDescent="0.3">
      <c r="F366" s="90"/>
      <c r="G366" s="72"/>
      <c r="H366" s="72"/>
      <c r="I366" s="72"/>
    </row>
    <row r="367" spans="3:11" ht="30.75" thickBot="1" x14ac:dyDescent="0.3">
      <c r="C367" s="126" t="s">
        <v>44</v>
      </c>
      <c r="D367" s="126" t="s">
        <v>55</v>
      </c>
      <c r="E367" s="133" t="s">
        <v>57</v>
      </c>
      <c r="F367" s="132" t="s">
        <v>27</v>
      </c>
      <c r="G367" s="130" t="s">
        <v>139</v>
      </c>
      <c r="H367" s="133" t="s">
        <v>46</v>
      </c>
      <c r="I367" s="130" t="s">
        <v>140</v>
      </c>
      <c r="J367" s="130" t="s">
        <v>420</v>
      </c>
      <c r="K367" s="130" t="s">
        <v>421</v>
      </c>
    </row>
    <row r="368" spans="3:11" x14ac:dyDescent="0.25">
      <c r="C368" s="222" t="s">
        <v>461</v>
      </c>
      <c r="D368" s="223">
        <v>20</v>
      </c>
      <c r="E368" s="221">
        <f>HLOOKUP(C368,$AH$2:$BU$3,2,0)</f>
        <v>5040</v>
      </c>
      <c r="F368" s="94">
        <f t="shared" ref="F368:F373" si="30">D368*E368</f>
        <v>100800</v>
      </c>
      <c r="G368" s="158" t="s">
        <v>137</v>
      </c>
      <c r="H368" s="139" t="s">
        <v>775</v>
      </c>
      <c r="I368" s="127" t="str">
        <f>VLOOKUP(H368,Presupuesto!$B$11:$C$565,2,0)</f>
        <v>VIATICOS NACIONALES</v>
      </c>
      <c r="J368" s="220" t="s">
        <v>1386</v>
      </c>
      <c r="K368" s="95" t="s">
        <v>413</v>
      </c>
    </row>
    <row r="369" spans="3:11" x14ac:dyDescent="0.25">
      <c r="C369" s="138" t="s">
        <v>2483</v>
      </c>
      <c r="D369" s="155">
        <v>4</v>
      </c>
      <c r="E369" s="120">
        <v>33000</v>
      </c>
      <c r="F369" s="94">
        <f t="shared" si="30"/>
        <v>132000</v>
      </c>
      <c r="G369" s="158" t="s">
        <v>137</v>
      </c>
      <c r="H369" s="139" t="s">
        <v>767</v>
      </c>
      <c r="I369" s="127" t="str">
        <f>VLOOKUP(H369,Presupuesto!$B$11:$C$565,2,0)</f>
        <v>PASAJES AL EXTERIOR</v>
      </c>
      <c r="J369" s="95" t="s">
        <v>1386</v>
      </c>
      <c r="K369" s="95" t="s">
        <v>413</v>
      </c>
    </row>
    <row r="370" spans="3:11" x14ac:dyDescent="0.25">
      <c r="C370" s="138" t="s">
        <v>2680</v>
      </c>
      <c r="D370" s="155">
        <v>250</v>
      </c>
      <c r="E370" s="120">
        <v>150</v>
      </c>
      <c r="F370" s="94">
        <f t="shared" si="30"/>
        <v>37500</v>
      </c>
      <c r="G370" s="158" t="s">
        <v>137</v>
      </c>
      <c r="H370" s="139" t="s">
        <v>804</v>
      </c>
      <c r="I370" s="127" t="str">
        <f>VLOOKUP(H370,Presupuesto!$B$11:$C$565,2,0)</f>
        <v>ALIMENTOS B EBIDAS PARA PERSONAS</v>
      </c>
      <c r="J370" s="95" t="s">
        <v>1386</v>
      </c>
      <c r="K370" s="95" t="s">
        <v>413</v>
      </c>
    </row>
    <row r="371" spans="3:11" x14ac:dyDescent="0.25">
      <c r="C371" s="138" t="s">
        <v>2328</v>
      </c>
      <c r="D371" s="155">
        <v>2</v>
      </c>
      <c r="E371" s="120">
        <v>2000</v>
      </c>
      <c r="F371" s="94">
        <f t="shared" si="30"/>
        <v>4000</v>
      </c>
      <c r="G371" s="158" t="s">
        <v>137</v>
      </c>
      <c r="H371" s="139" t="s">
        <v>303</v>
      </c>
      <c r="I371" s="127" t="str">
        <f>VLOOKUP(H371,Presupuesto!$B$11:$C$565,2,0)</f>
        <v>IMPRENTA, PUBLIC. Y REPRODUC. (25300-00)</v>
      </c>
      <c r="J371" s="95" t="s">
        <v>1386</v>
      </c>
      <c r="K371" s="95" t="s">
        <v>413</v>
      </c>
    </row>
    <row r="372" spans="3:11" x14ac:dyDescent="0.25">
      <c r="C372" s="138" t="s">
        <v>2681</v>
      </c>
      <c r="D372" s="155">
        <v>5</v>
      </c>
      <c r="E372" s="120">
        <v>3500</v>
      </c>
      <c r="F372" s="94">
        <f t="shared" si="30"/>
        <v>17500</v>
      </c>
      <c r="G372" s="158" t="s">
        <v>137</v>
      </c>
      <c r="H372" s="139" t="s">
        <v>300</v>
      </c>
      <c r="I372" s="127" t="str">
        <f>VLOOKUP(H372,Presupuesto!$B$11:$C$565,2,0)</f>
        <v>OTROS SERVICIOS TECNICOS Y PROFESIONALES N.C. (24900-00)</v>
      </c>
      <c r="J372" s="95" t="s">
        <v>1386</v>
      </c>
      <c r="K372" s="95" t="s">
        <v>413</v>
      </c>
    </row>
    <row r="373" spans="3:11" x14ac:dyDescent="0.25">
      <c r="C373" s="138" t="s">
        <v>2458</v>
      </c>
      <c r="D373" s="155">
        <v>100</v>
      </c>
      <c r="E373" s="120">
        <v>80</v>
      </c>
      <c r="F373" s="94">
        <f t="shared" si="30"/>
        <v>8000</v>
      </c>
      <c r="G373" s="158" t="s">
        <v>137</v>
      </c>
      <c r="H373" s="139" t="s">
        <v>303</v>
      </c>
      <c r="I373" s="127" t="str">
        <f>VLOOKUP(H373,Presupuesto!$B$11:$C$565,2,0)</f>
        <v>IMPRENTA, PUBLIC. Y REPRODUC. (25300-00)</v>
      </c>
      <c r="J373" s="95" t="s">
        <v>1386</v>
      </c>
      <c r="K373" s="95" t="s">
        <v>413</v>
      </c>
    </row>
    <row r="374" spans="3:11" ht="15.75" thickBot="1" x14ac:dyDescent="0.3"/>
    <row r="375" spans="3:11" ht="15.75" thickBot="1" x14ac:dyDescent="0.3">
      <c r="C375" s="154" t="s">
        <v>53</v>
      </c>
      <c r="D375" s="105">
        <f>SUM(F382:F384)</f>
        <v>130620</v>
      </c>
      <c r="E375" s="619"/>
      <c r="F375" s="70"/>
      <c r="G375" s="75"/>
      <c r="H375" s="70"/>
      <c r="I375" s="70"/>
    </row>
    <row r="376" spans="3:11" x14ac:dyDescent="0.25">
      <c r="C376" s="70"/>
      <c r="D376" s="31"/>
      <c r="E376" s="90"/>
      <c r="F376" s="90"/>
      <c r="G376" s="90"/>
      <c r="H376" s="72"/>
      <c r="I376" s="72"/>
      <c r="J376" s="72"/>
      <c r="K376" s="109"/>
    </row>
    <row r="377" spans="3:11" x14ac:dyDescent="0.25">
      <c r="C377" s="70"/>
      <c r="D377" s="31"/>
      <c r="E377" s="90"/>
      <c r="F377" s="90"/>
      <c r="G377" s="90"/>
      <c r="H377" s="72"/>
      <c r="I377" s="72"/>
      <c r="J377" s="72"/>
      <c r="K377" s="109"/>
    </row>
    <row r="378" spans="3:11" ht="15.75" x14ac:dyDescent="0.25">
      <c r="C378" s="201" t="s">
        <v>401</v>
      </c>
      <c r="D378" s="475" t="s">
        <v>2630</v>
      </c>
      <c r="E378" s="90"/>
      <c r="F378" s="90"/>
      <c r="G378" s="90"/>
      <c r="H378" s="72"/>
      <c r="I378" s="72"/>
      <c r="J378" s="72"/>
      <c r="K378" s="109"/>
    </row>
    <row r="379" spans="3:11" ht="18.75" x14ac:dyDescent="0.25">
      <c r="C379" s="210" t="str">
        <f>IFERROR(VLOOKUP(D378,'Desarrollo e Innov. Curricular'!$E:$F,2,FALSE),IFERROR(VLOOKUP(D378,'Investigación Científica'!$E:$F,2,FALSE),IFERROR(VLOOKUP(D378,'Vinculación Univ. Sociedad'!$E:$F,2,FALSE),IFERROR(VLOOKUP(D378,'Docencia y Profesorado Universi'!$E:$F,2,FALSE),IFERROR(VLOOKUP(D378,'Estudiantes y Graduados'!$E:$F,2,FALSE),IFERROR(VLOOKUP(D378,'Gestion Administrativa'!$E:$F,2,FALSE),IFERROR(VLOOKUP(D378,'Gestión Académica'!$E:$F,2,FALSE),IFERROR(VLOOKUP(D378,'Aseguramiento de la Calidad'!$E:$F,2,FALSE),IFERROR(VLOOKUP(D378,'Gestión del Conocimiento'!$E:$F,2,FALSE),IFERROR(VLOOKUP(D378,'Gobernabilidad y Procesos...'!$E:$F,2,FALSE),IFERROR(VLOOKUP(D378,'Gestión del Talento Humano'!$E:$F,2,FALSE),IFERROR(VLOOKUP(D378,'Internacionalización de la E.S.'!$E:$F,2,FALSE),IFERROR(VLOOKUP(D378,[1]Posgrado!$E:$F,2,FALSE),IFERROR(VLOOKUP(D378,'Cultura de Innovación Insti...'!$E:$F,2,FALSE),VLOOKUP(D378,'Lo Esencial de la Reforma Univ.'!$E:$F,2,0)))))))))))))))</f>
        <v xml:space="preserve">Participación de alumnos y docentes en el VII Encuentro de la Red  Centro Americana de Intercambio 
Académico en Derecho Internacional.
</v>
      </c>
      <c r="D379" s="31"/>
      <c r="E379" s="90"/>
      <c r="F379" s="90"/>
      <c r="G379" s="90"/>
      <c r="H379" s="72"/>
      <c r="I379" s="72"/>
      <c r="J379" s="72"/>
      <c r="K379" s="109"/>
    </row>
    <row r="380" spans="3:11" ht="15.75" thickBot="1" x14ac:dyDescent="0.3">
      <c r="F380" s="90"/>
      <c r="G380" s="72"/>
      <c r="H380" s="72"/>
      <c r="I380" s="72"/>
    </row>
    <row r="381" spans="3:11" ht="30.75" thickBot="1" x14ac:dyDescent="0.3">
      <c r="C381" s="126" t="s">
        <v>44</v>
      </c>
      <c r="D381" s="126" t="s">
        <v>55</v>
      </c>
      <c r="E381" s="133" t="s">
        <v>57</v>
      </c>
      <c r="F381" s="132" t="s">
        <v>27</v>
      </c>
      <c r="G381" s="130" t="s">
        <v>139</v>
      </c>
      <c r="H381" s="133" t="s">
        <v>46</v>
      </c>
      <c r="I381" s="130" t="s">
        <v>140</v>
      </c>
      <c r="J381" s="130" t="s">
        <v>420</v>
      </c>
      <c r="K381" s="130" t="s">
        <v>421</v>
      </c>
    </row>
    <row r="382" spans="3:11" x14ac:dyDescent="0.25">
      <c r="C382" s="222" t="s">
        <v>459</v>
      </c>
      <c r="D382" s="223">
        <v>20</v>
      </c>
      <c r="E382" s="221">
        <f>HLOOKUP(C382,$AH$2:$BU$3,2,0)</f>
        <v>4095</v>
      </c>
      <c r="F382" s="94">
        <f t="shared" ref="F382:F384" si="31">D382*E382</f>
        <v>81900</v>
      </c>
      <c r="G382" s="158" t="s">
        <v>1467</v>
      </c>
      <c r="H382" s="139" t="s">
        <v>775</v>
      </c>
      <c r="I382" s="127" t="str">
        <f>VLOOKUP(H382,Presupuesto!$B$11:$C$565,2,0)</f>
        <v>VIATICOS NACIONALES</v>
      </c>
      <c r="J382" s="220" t="s">
        <v>1386</v>
      </c>
      <c r="K382" s="95" t="s">
        <v>413</v>
      </c>
    </row>
    <row r="383" spans="3:11" x14ac:dyDescent="0.25">
      <c r="C383" s="138" t="s">
        <v>2683</v>
      </c>
      <c r="D383" s="155">
        <v>2</v>
      </c>
      <c r="E383" s="120">
        <v>16800</v>
      </c>
      <c r="F383" s="94">
        <f t="shared" si="31"/>
        <v>33600</v>
      </c>
      <c r="G383" s="158" t="s">
        <v>1467</v>
      </c>
      <c r="H383" s="139" t="s">
        <v>767</v>
      </c>
      <c r="I383" s="127" t="str">
        <f>VLOOKUP(H383,Presupuesto!$B$11:$C$565,2,0)</f>
        <v>PASAJES AL EXTERIOR</v>
      </c>
      <c r="J383" s="95" t="s">
        <v>1386</v>
      </c>
      <c r="K383" s="95" t="s">
        <v>413</v>
      </c>
    </row>
    <row r="384" spans="3:11" x14ac:dyDescent="0.25">
      <c r="C384" s="138" t="s">
        <v>2682</v>
      </c>
      <c r="D384" s="155">
        <v>8</v>
      </c>
      <c r="E384" s="120">
        <v>1890</v>
      </c>
      <c r="F384" s="94">
        <f t="shared" si="31"/>
        <v>15120</v>
      </c>
      <c r="G384" s="158" t="s">
        <v>1467</v>
      </c>
      <c r="H384" s="139" t="s">
        <v>302</v>
      </c>
      <c r="I384" s="127" t="str">
        <f>VLOOKUP(H384,Presupuesto!$B$11:$C$565,2,0)</f>
        <v>SERVICIOS DE TRANSPORTE (25100-00)</v>
      </c>
      <c r="J384" s="95" t="s">
        <v>1386</v>
      </c>
      <c r="K384" s="95" t="s">
        <v>413</v>
      </c>
    </row>
    <row r="385" spans="3:11" ht="15.75" thickBot="1" x14ac:dyDescent="0.3"/>
    <row r="386" spans="3:11" ht="15.75" thickBot="1" x14ac:dyDescent="0.3">
      <c r="C386" s="154" t="s">
        <v>53</v>
      </c>
      <c r="D386" s="105">
        <f>SUM(F393:F396)</f>
        <v>10500</v>
      </c>
      <c r="E386" s="623"/>
      <c r="F386" s="70"/>
      <c r="G386" s="75"/>
      <c r="H386" s="70"/>
      <c r="I386" s="70"/>
    </row>
    <row r="387" spans="3:11" x14ac:dyDescent="0.25">
      <c r="C387" s="70"/>
      <c r="D387" s="31"/>
      <c r="E387" s="90"/>
      <c r="F387" s="90"/>
      <c r="G387" s="90"/>
      <c r="H387" s="72"/>
      <c r="I387" s="72"/>
      <c r="J387" s="72"/>
      <c r="K387" s="109"/>
    </row>
    <row r="388" spans="3:11" x14ac:dyDescent="0.25">
      <c r="C388" s="70"/>
      <c r="D388" s="31"/>
      <c r="E388" s="90"/>
      <c r="F388" s="90"/>
      <c r="G388" s="90"/>
      <c r="H388" s="72"/>
      <c r="I388" s="72"/>
      <c r="J388" s="72"/>
      <c r="K388" s="109"/>
    </row>
    <row r="389" spans="3:11" ht="15.75" x14ac:dyDescent="0.25">
      <c r="C389" s="201" t="s">
        <v>401</v>
      </c>
      <c r="D389" s="490" t="s">
        <v>2650</v>
      </c>
      <c r="E389" s="491"/>
      <c r="F389" s="90"/>
      <c r="G389" s="90"/>
      <c r="H389" s="72"/>
      <c r="I389" s="72"/>
      <c r="J389" s="72"/>
      <c r="K389" s="109"/>
    </row>
    <row r="390" spans="3:11" ht="18.75" x14ac:dyDescent="0.25">
      <c r="C390" s="210" t="str">
        <f>IFERROR(VLOOKUP(D389,'Desarrollo e Innov. Curricular'!$E:$F,2,FALSE),IFERROR(VLOOKUP(D389,'Investigación Científica'!$E:$F,2,FALSE),IFERROR(VLOOKUP(D389,'Vinculación Univ. Sociedad'!$E:$F,2,FALSE),IFERROR(VLOOKUP(D389,'Docencia y Profesorado Universi'!$E:$F,2,FALSE),IFERROR(VLOOKUP(D389,'Estudiantes y Graduados'!$E:$F,2,FALSE),IFERROR(VLOOKUP(D389,'Gestion Administrativa'!$E:$F,2,FALSE),IFERROR(VLOOKUP(D389,'Gestión Académica'!$E:$F,2,FALSE),IFERROR(VLOOKUP(D389,'Aseguramiento de la Calidad'!$E:$F,2,FALSE),IFERROR(VLOOKUP(D389,'Gestión del Conocimiento'!$E:$F,2,FALSE),IFERROR(VLOOKUP(D389,'Gobernabilidad y Procesos...'!$E:$F,2,FALSE),IFERROR(VLOOKUP(D389,'Gestión del Talento Humano'!$E:$F,2,FALSE),IFERROR(VLOOKUP(D389,'Internacionalización de la E.S.'!$E:$F,2,FALSE),IFERROR(VLOOKUP(D389,[1]Posgrado!$E:$F,2,FALSE),IFERROR(VLOOKUP(D389,'Cultura de Innovación Insti...'!$E:$F,2,FALSE),VLOOKUP(D389,'Lo Esencial de la Reforma Univ.'!$E:$F,2,0)))))))))))))))</f>
        <v>Ejecutar los planes de divulgación y comunicación de cada unidad académica (boletines)</v>
      </c>
      <c r="D390" s="31"/>
      <c r="E390" s="90"/>
      <c r="F390" s="90"/>
      <c r="G390" s="90"/>
      <c r="H390" s="72"/>
      <c r="I390" s="72"/>
      <c r="J390" s="72"/>
      <c r="K390" s="109"/>
    </row>
    <row r="391" spans="3:11" ht="15.75" thickBot="1" x14ac:dyDescent="0.3">
      <c r="F391" s="90"/>
      <c r="G391" s="72"/>
      <c r="H391" s="72"/>
      <c r="I391" s="72"/>
    </row>
    <row r="392" spans="3:11" ht="30.75" thickBot="1" x14ac:dyDescent="0.3">
      <c r="C392" s="126" t="s">
        <v>44</v>
      </c>
      <c r="D392" s="126" t="s">
        <v>55</v>
      </c>
      <c r="E392" s="133" t="s">
        <v>57</v>
      </c>
      <c r="F392" s="132" t="s">
        <v>27</v>
      </c>
      <c r="G392" s="130" t="s">
        <v>139</v>
      </c>
      <c r="H392" s="133" t="s">
        <v>46</v>
      </c>
      <c r="I392" s="130" t="s">
        <v>140</v>
      </c>
      <c r="J392" s="130" t="s">
        <v>420</v>
      </c>
      <c r="K392" s="130" t="s">
        <v>421</v>
      </c>
    </row>
    <row r="393" spans="3:11" x14ac:dyDescent="0.25">
      <c r="C393" s="222" t="s">
        <v>437</v>
      </c>
      <c r="D393" s="223">
        <v>0</v>
      </c>
      <c r="E393" s="221">
        <f>HLOOKUP(C393,$AH$2:$BU$3,2,0)</f>
        <v>1340</v>
      </c>
      <c r="F393" s="94">
        <f t="shared" ref="F393:F396" si="32">D393*E393</f>
        <v>0</v>
      </c>
      <c r="G393" s="158" t="s">
        <v>1467</v>
      </c>
      <c r="H393" s="139" t="s">
        <v>775</v>
      </c>
      <c r="I393" s="127" t="str">
        <f>VLOOKUP(H393,Presupuesto!$B$11:$C$565,2,0)</f>
        <v>VIATICOS NACIONALES</v>
      </c>
      <c r="J393" s="220" t="s">
        <v>1387</v>
      </c>
      <c r="K393" s="95" t="s">
        <v>405</v>
      </c>
    </row>
    <row r="394" spans="3:11" x14ac:dyDescent="0.25">
      <c r="C394" s="138" t="s">
        <v>2329</v>
      </c>
      <c r="D394" s="155">
        <v>200</v>
      </c>
      <c r="E394" s="120">
        <v>30</v>
      </c>
      <c r="F394" s="94">
        <f t="shared" si="32"/>
        <v>6000</v>
      </c>
      <c r="G394" s="158" t="s">
        <v>1467</v>
      </c>
      <c r="H394" s="139" t="s">
        <v>303</v>
      </c>
      <c r="I394" s="127" t="str">
        <f>VLOOKUP(H394,Presupuesto!$B$11:$C$565,2,0)</f>
        <v>IMPRENTA, PUBLIC. Y REPRODUC. (25300-00)</v>
      </c>
      <c r="J394" s="95" t="s">
        <v>1387</v>
      </c>
      <c r="K394" s="95" t="s">
        <v>405</v>
      </c>
    </row>
    <row r="395" spans="3:11" x14ac:dyDescent="0.25">
      <c r="C395" s="138" t="s">
        <v>2328</v>
      </c>
      <c r="D395" s="155">
        <v>0</v>
      </c>
      <c r="E395" s="120">
        <v>18000</v>
      </c>
      <c r="F395" s="94">
        <f t="shared" si="32"/>
        <v>0</v>
      </c>
      <c r="G395" s="158" t="s">
        <v>1467</v>
      </c>
      <c r="H395" s="139" t="s">
        <v>336</v>
      </c>
      <c r="I395" s="127" t="str">
        <f>VLOOKUP(H395,Presupuesto!$B$11:$C$565,2,0)</f>
        <v>UTILES DE ESCRITORIO, OFICINA Y ENZE¥ANZA</v>
      </c>
      <c r="J395" s="95" t="s">
        <v>1387</v>
      </c>
      <c r="K395" s="95" t="s">
        <v>405</v>
      </c>
    </row>
    <row r="396" spans="3:11" x14ac:dyDescent="0.25">
      <c r="C396" s="138" t="s">
        <v>2330</v>
      </c>
      <c r="D396" s="155">
        <v>30</v>
      </c>
      <c r="E396" s="120">
        <v>150</v>
      </c>
      <c r="F396" s="94">
        <f t="shared" si="32"/>
        <v>4500</v>
      </c>
      <c r="G396" s="158" t="s">
        <v>1467</v>
      </c>
      <c r="H396" s="139" t="s">
        <v>336</v>
      </c>
      <c r="I396" s="127" t="str">
        <f>VLOOKUP(H396,Presupuesto!$B$11:$C$565,2,0)</f>
        <v>UTILES DE ESCRITORIO, OFICINA Y ENZE¥ANZA</v>
      </c>
      <c r="J396" s="95" t="s">
        <v>1387</v>
      </c>
      <c r="K396" s="95" t="s">
        <v>405</v>
      </c>
    </row>
    <row r="397" spans="3:11" ht="15.75" thickBot="1" x14ac:dyDescent="0.3"/>
    <row r="398" spans="3:11" ht="15.75" thickBot="1" x14ac:dyDescent="0.3">
      <c r="C398" s="154" t="s">
        <v>53</v>
      </c>
      <c r="D398" s="30">
        <f>SUM(F405:F415)</f>
        <v>8100</v>
      </c>
      <c r="E398" s="90"/>
      <c r="F398" s="90"/>
      <c r="G398" s="90"/>
      <c r="H398" s="72"/>
      <c r="I398" s="72"/>
      <c r="J398" s="72"/>
      <c r="K398" s="109"/>
    </row>
    <row r="399" spans="3:11" x14ac:dyDescent="0.25">
      <c r="C399" s="70"/>
      <c r="D399" s="31"/>
      <c r="E399" s="90"/>
      <c r="F399" s="90"/>
      <c r="G399" s="90"/>
      <c r="H399" s="72"/>
      <c r="I399" s="72"/>
      <c r="J399" s="72"/>
      <c r="K399" s="109"/>
    </row>
    <row r="400" spans="3:11" x14ac:dyDescent="0.25">
      <c r="C400" s="70"/>
      <c r="D400" s="31"/>
      <c r="E400" s="90"/>
      <c r="F400" s="90"/>
      <c r="G400" s="90"/>
      <c r="H400" s="72"/>
      <c r="I400" s="72"/>
      <c r="J400" s="72"/>
      <c r="K400" s="109"/>
    </row>
    <row r="401" spans="2:11" ht="15.75" x14ac:dyDescent="0.25">
      <c r="C401" s="201" t="s">
        <v>401</v>
      </c>
      <c r="D401" s="359" t="s">
        <v>2677</v>
      </c>
      <c r="E401" s="622"/>
      <c r="F401" s="90"/>
      <c r="G401" s="90"/>
      <c r="H401" s="72"/>
      <c r="I401" s="72"/>
      <c r="J401" s="72"/>
      <c r="K401" s="109"/>
    </row>
    <row r="402" spans="2:11" ht="18.75" x14ac:dyDescent="0.25">
      <c r="C402" s="210" t="str">
        <f>IFERROR(VLOOKUP(D401,'Desarrollo e Innov. Curricular'!$E:$F,2,FALSE),IFERROR(VLOOKUP(D401,'Investigación Científica'!$E:$F,2,FALSE),IFERROR(VLOOKUP(D401,'Vinculación Univ. Sociedad'!$E:$F,2,FALSE),IFERROR(VLOOKUP(D401,'Docencia y Profesorado Universi'!$E:$F,2,FALSE),IFERROR(VLOOKUP(D401,'Estudiantes y Graduados'!$E:$F,2,FALSE),IFERROR(VLOOKUP(D401,'Gestion Administrativa'!$E:$F,2,FALSE),IFERROR(VLOOKUP(D401,'Gestión Académica'!$E:$F,2,FALSE),IFERROR(VLOOKUP(D401,'Aseguramiento de la Calidad'!$E:$F,2,FALSE),IFERROR(VLOOKUP(D401,'Gestión del Conocimiento'!$E:$F,2,FALSE),IFERROR(VLOOKUP(D401,'Gobernabilidad y Procesos...'!$E:$F,2,FALSE),IFERROR(VLOOKUP(D401,'Gestión del Talento Humano'!$E:$F,2,FALSE),IFERROR(VLOOKUP(D401,'Internacionalización de la E.S.'!$E:$F,2,FALSE),IFERROR(VLOOKUP(D401,[1]Posgrado!$E:$F,2,FALSE),IFERROR(VLOOKUP(D401,'Cultura de Innovación Insti...'!$E:$F,2,FALSE),VLOOKUP(D401,'Lo Esencial de la Reforma Univ.'!$E:$F,2,0)))))))))))))))</f>
        <v>Desarrollar una reunión y/o conversatorios en la red nacional de decanos de Facultades y escuelas de Ciencias Jurídicas</v>
      </c>
      <c r="D402" s="31"/>
      <c r="E402" s="90"/>
      <c r="F402" s="90"/>
      <c r="G402" s="90"/>
      <c r="H402" s="72"/>
      <c r="I402" s="72"/>
      <c r="J402" s="72"/>
      <c r="K402" s="109"/>
    </row>
    <row r="403" spans="2:11" ht="15.75" thickBot="1" x14ac:dyDescent="0.3">
      <c r="C403" s="70"/>
      <c r="D403" s="31"/>
      <c r="E403" s="90"/>
      <c r="F403" s="90"/>
      <c r="G403" s="90"/>
      <c r="H403" s="72"/>
      <c r="I403" s="72"/>
      <c r="J403" s="72"/>
      <c r="K403" s="109"/>
    </row>
    <row r="404" spans="2:11" ht="30.75" thickBot="1" x14ac:dyDescent="0.3">
      <c r="B404" s="559"/>
      <c r="C404" s="123" t="s">
        <v>44</v>
      </c>
      <c r="D404" s="125" t="s">
        <v>55</v>
      </c>
      <c r="E404" s="125" t="s">
        <v>57</v>
      </c>
      <c r="F404" s="124" t="s">
        <v>27</v>
      </c>
      <c r="G404" s="130" t="s">
        <v>139</v>
      </c>
      <c r="H404" s="125" t="s">
        <v>46</v>
      </c>
      <c r="I404" s="125" t="s">
        <v>140</v>
      </c>
      <c r="J404" s="125" t="s">
        <v>420</v>
      </c>
      <c r="K404" s="125" t="s">
        <v>421</v>
      </c>
    </row>
    <row r="405" spans="2:11" x14ac:dyDescent="0.25">
      <c r="C405" s="309" t="s">
        <v>47</v>
      </c>
      <c r="D405" s="310">
        <v>0</v>
      </c>
      <c r="E405" s="112">
        <v>8000</v>
      </c>
      <c r="F405" s="311">
        <f t="shared" ref="F405:F414" si="33">D405*E405</f>
        <v>0</v>
      </c>
      <c r="G405" s="312" t="s">
        <v>1467</v>
      </c>
      <c r="H405" s="560" t="s">
        <v>711</v>
      </c>
      <c r="I405" s="113" t="str">
        <f>VLOOKUP(H405,Presupuesto!$B$11:$C$566,2,0)</f>
        <v>SERVICIOS DE CAPACITACION.</v>
      </c>
      <c r="J405" s="313" t="s">
        <v>1387</v>
      </c>
      <c r="K405" s="113" t="s">
        <v>408</v>
      </c>
    </row>
    <row r="406" spans="2:11" x14ac:dyDescent="0.25">
      <c r="C406" s="96" t="s">
        <v>48</v>
      </c>
      <c r="D406" s="198">
        <v>15</v>
      </c>
      <c r="E406" s="97">
        <v>80</v>
      </c>
      <c r="F406" s="94">
        <f t="shared" si="33"/>
        <v>1200</v>
      </c>
      <c r="G406" s="158" t="s">
        <v>1467</v>
      </c>
      <c r="H406" s="139" t="s">
        <v>729</v>
      </c>
      <c r="I406" s="95" t="str">
        <f>VLOOKUP(H406,Presupuesto!$B$11:$C$566,2,0)</f>
        <v>SERVICIOS DE IMPRENTA PUBLIC.Y REPRODUCCION</v>
      </c>
      <c r="J406" s="95" t="s">
        <v>1387</v>
      </c>
      <c r="K406" s="95" t="s">
        <v>408</v>
      </c>
    </row>
    <row r="407" spans="2:11" x14ac:dyDescent="0.25">
      <c r="C407" s="96" t="s">
        <v>49</v>
      </c>
      <c r="D407" s="198">
        <v>15</v>
      </c>
      <c r="E407" s="97">
        <v>180</v>
      </c>
      <c r="F407" s="94">
        <f t="shared" si="33"/>
        <v>2700</v>
      </c>
      <c r="G407" s="158" t="s">
        <v>1467</v>
      </c>
      <c r="H407" s="139" t="s">
        <v>804</v>
      </c>
      <c r="I407" s="95" t="str">
        <f>VLOOKUP(H407,Presupuesto!$B$11:$C$566,2,0)</f>
        <v>ALIMENTOS B EBIDAS PARA PERSONAS</v>
      </c>
      <c r="J407" s="95" t="s">
        <v>1387</v>
      </c>
      <c r="K407" s="95" t="s">
        <v>408</v>
      </c>
    </row>
    <row r="408" spans="2:11" x14ac:dyDescent="0.25">
      <c r="C408" s="96" t="s">
        <v>2267</v>
      </c>
      <c r="D408" s="148">
        <v>0</v>
      </c>
      <c r="E408" s="115">
        <v>2000</v>
      </c>
      <c r="F408" s="94">
        <f t="shared" si="33"/>
        <v>0</v>
      </c>
      <c r="G408" s="158" t="s">
        <v>1467</v>
      </c>
      <c r="H408" s="139" t="s">
        <v>743</v>
      </c>
      <c r="I408" s="95" t="str">
        <f>VLOOKUP(H408,Presupuesto!$B$11:$C$566,2,0)</f>
        <v>PUBLICIDAD Y PROPAGANDA</v>
      </c>
      <c r="J408" s="95" t="s">
        <v>1387</v>
      </c>
      <c r="K408" s="95" t="s">
        <v>408</v>
      </c>
    </row>
    <row r="409" spans="2:11" x14ac:dyDescent="0.25">
      <c r="C409" s="96" t="s">
        <v>2362</v>
      </c>
      <c r="D409" s="148">
        <v>0</v>
      </c>
      <c r="E409" s="115">
        <v>150</v>
      </c>
      <c r="F409" s="94">
        <f t="shared" si="33"/>
        <v>0</v>
      </c>
      <c r="G409" s="158" t="s">
        <v>1467</v>
      </c>
      <c r="H409" s="139" t="s">
        <v>833</v>
      </c>
      <c r="I409" s="95" t="str">
        <f>VLOOKUP(H409,Presupuesto!$B$11:$C$566,2,0)</f>
        <v>PRODUCTOS PAPEL Y CARTON</v>
      </c>
      <c r="J409" s="95" t="s">
        <v>1387</v>
      </c>
      <c r="K409" s="95" t="s">
        <v>408</v>
      </c>
    </row>
    <row r="410" spans="2:11" x14ac:dyDescent="0.25">
      <c r="C410" s="96" t="s">
        <v>51</v>
      </c>
      <c r="D410" s="198">
        <v>0</v>
      </c>
      <c r="E410" s="97">
        <v>85</v>
      </c>
      <c r="F410" s="94">
        <f t="shared" si="33"/>
        <v>0</v>
      </c>
      <c r="G410" s="158" t="s">
        <v>1467</v>
      </c>
      <c r="H410" s="139" t="s">
        <v>833</v>
      </c>
      <c r="I410" s="95" t="str">
        <f>VLOOKUP(H410,Presupuesto!$B$11:$C$566,2,0)</f>
        <v>PRODUCTOS PAPEL Y CARTON</v>
      </c>
      <c r="J410" s="95" t="s">
        <v>1387</v>
      </c>
      <c r="K410" s="95" t="s">
        <v>408</v>
      </c>
    </row>
    <row r="411" spans="2:11" x14ac:dyDescent="0.25">
      <c r="C411" s="96" t="s">
        <v>2507</v>
      </c>
      <c r="D411" s="198">
        <v>0</v>
      </c>
      <c r="E411" s="97">
        <v>3500</v>
      </c>
      <c r="F411" s="94">
        <f t="shared" si="33"/>
        <v>0</v>
      </c>
      <c r="G411" s="158" t="s">
        <v>1467</v>
      </c>
      <c r="H411" s="139" t="s">
        <v>673</v>
      </c>
      <c r="I411" s="95" t="str">
        <f>VLOOKUP(H411,Presupuesto!$B$11:$C$566,2,0)</f>
        <v>OTROS ALQUILERES</v>
      </c>
      <c r="J411" s="95" t="s">
        <v>1387</v>
      </c>
      <c r="K411" s="95" t="s">
        <v>408</v>
      </c>
    </row>
    <row r="412" spans="2:11" x14ac:dyDescent="0.25">
      <c r="C412" s="96" t="s">
        <v>131</v>
      </c>
      <c r="D412" s="198">
        <v>0</v>
      </c>
      <c r="E412" s="97">
        <v>36</v>
      </c>
      <c r="F412" s="94">
        <f t="shared" si="33"/>
        <v>0</v>
      </c>
      <c r="G412" s="158" t="s">
        <v>1467</v>
      </c>
      <c r="H412" s="139" t="s">
        <v>954</v>
      </c>
      <c r="I412" s="95" t="str">
        <f>VLOOKUP(H412,Presupuesto!$B$11:$C$566,2,0)</f>
        <v>UTILES DE ESCRITORIO, OFICINA Y ENSE¥ANZA</v>
      </c>
      <c r="J412" s="95" t="s">
        <v>1387</v>
      </c>
      <c r="K412" s="95" t="s">
        <v>408</v>
      </c>
    </row>
    <row r="413" spans="2:11" x14ac:dyDescent="0.25">
      <c r="C413" s="96" t="s">
        <v>2335</v>
      </c>
      <c r="D413" s="198">
        <v>0</v>
      </c>
      <c r="E413" s="97">
        <v>20</v>
      </c>
      <c r="F413" s="94">
        <f t="shared" si="33"/>
        <v>0</v>
      </c>
      <c r="G413" s="158" t="s">
        <v>1467</v>
      </c>
      <c r="H413" s="139" t="s">
        <v>954</v>
      </c>
      <c r="I413" s="95" t="str">
        <f>VLOOKUP(H413,Presupuesto!$B$11:$C$566,2,0)</f>
        <v>UTILES DE ESCRITORIO, OFICINA Y ENSE¥ANZA</v>
      </c>
      <c r="J413" s="95" t="s">
        <v>1387</v>
      </c>
      <c r="K413" s="95" t="s">
        <v>408</v>
      </c>
    </row>
    <row r="414" spans="2:11" x14ac:dyDescent="0.25">
      <c r="C414" s="106" t="s">
        <v>52</v>
      </c>
      <c r="D414" s="214">
        <v>0</v>
      </c>
      <c r="E414" s="116">
        <v>80</v>
      </c>
      <c r="F414" s="94">
        <f t="shared" si="33"/>
        <v>0</v>
      </c>
      <c r="G414" s="158" t="s">
        <v>1467</v>
      </c>
      <c r="H414" s="139" t="s">
        <v>954</v>
      </c>
      <c r="I414" s="95" t="str">
        <f>VLOOKUP(H414,Presupuesto!$B$11:$C$566,2,0)</f>
        <v>UTILES DE ESCRITORIO, OFICINA Y ENSE¥ANZA</v>
      </c>
      <c r="J414" s="95" t="s">
        <v>1387</v>
      </c>
      <c r="K414" s="95" t="s">
        <v>408</v>
      </c>
    </row>
    <row r="415" spans="2:11" ht="15.75" thickBot="1" x14ac:dyDescent="0.3">
      <c r="C415" s="218" t="s">
        <v>436</v>
      </c>
      <c r="D415" s="314">
        <v>3</v>
      </c>
      <c r="E415" s="101">
        <f>HLOOKUP(C415,$AH$2:$BU$3,2,0)</f>
        <v>1400</v>
      </c>
      <c r="F415" s="102">
        <f t="shared" ref="F415" si="34">D415*E415</f>
        <v>4200</v>
      </c>
      <c r="G415" s="315" t="s">
        <v>1467</v>
      </c>
      <c r="H415" s="316" t="s">
        <v>773</v>
      </c>
      <c r="I415" s="103" t="str">
        <f>VLOOKUP(H415,Presupuesto!$B$11:$C$566,2,0)</f>
        <v>VIATICOS NACIONALES</v>
      </c>
      <c r="J415" s="95" t="s">
        <v>1387</v>
      </c>
      <c r="K415" s="95" t="s">
        <v>408</v>
      </c>
    </row>
    <row r="416" spans="2:11" ht="15.75" thickBot="1" x14ac:dyDescent="0.3"/>
    <row r="417" spans="3:11" ht="15.75" thickBot="1" x14ac:dyDescent="0.3">
      <c r="C417" s="154" t="s">
        <v>53</v>
      </c>
      <c r="D417" s="105">
        <f>SUM(F424:F426)</f>
        <v>47775</v>
      </c>
      <c r="E417" s="623"/>
      <c r="F417" s="70"/>
      <c r="G417" s="75"/>
      <c r="H417" s="70"/>
      <c r="I417" s="70"/>
    </row>
    <row r="418" spans="3:11" x14ac:dyDescent="0.25">
      <c r="C418" s="70"/>
      <c r="D418" s="31"/>
      <c r="E418" s="90"/>
      <c r="F418" s="90"/>
      <c r="G418" s="90"/>
      <c r="H418" s="72"/>
      <c r="I418" s="72"/>
      <c r="J418" s="72"/>
      <c r="K418" s="109"/>
    </row>
    <row r="419" spans="3:11" x14ac:dyDescent="0.25">
      <c r="C419" s="70"/>
      <c r="D419" s="31"/>
      <c r="E419" s="90"/>
      <c r="F419" s="90"/>
      <c r="G419" s="90"/>
      <c r="H419" s="72"/>
      <c r="I419" s="72"/>
      <c r="J419" s="72"/>
      <c r="K419" s="109"/>
    </row>
    <row r="420" spans="3:11" ht="15.75" x14ac:dyDescent="0.25">
      <c r="C420" s="201" t="s">
        <v>401</v>
      </c>
      <c r="D420" s="475" t="s">
        <v>2678</v>
      </c>
      <c r="E420" s="90"/>
      <c r="F420" s="90"/>
      <c r="G420" s="90"/>
      <c r="H420" s="72"/>
      <c r="I420" s="72"/>
      <c r="J420" s="72"/>
      <c r="K420" s="109"/>
    </row>
    <row r="421" spans="3:11" ht="18.75" x14ac:dyDescent="0.25">
      <c r="C421" s="210" t="str">
        <f>IFERROR(VLOOKUP(D420,'Desarrollo e Innov. Curricular'!$E:$F,2,FALSE),IFERROR(VLOOKUP(D420,'Investigación Científica'!$E:$F,2,FALSE),IFERROR(VLOOKUP(D420,'Vinculación Univ. Sociedad'!$E:$F,2,FALSE),IFERROR(VLOOKUP(D420,'Docencia y Profesorado Universi'!$E:$F,2,FALSE),IFERROR(VLOOKUP(D420,'Estudiantes y Graduados'!$E:$F,2,FALSE),IFERROR(VLOOKUP(D420,'Gestion Administrativa'!$E:$F,2,FALSE),IFERROR(VLOOKUP(D420,'Gestión Académica'!$E:$F,2,FALSE),IFERROR(VLOOKUP(D420,'Aseguramiento de la Calidad'!$E:$F,2,FALSE),IFERROR(VLOOKUP(D420,'Gestión del Conocimiento'!$E:$F,2,FALSE),IFERROR(VLOOKUP(D420,'Gobernabilidad y Procesos...'!$E:$F,2,FALSE),IFERROR(VLOOKUP(D420,'Gestión del Talento Humano'!$E:$F,2,FALSE),IFERROR(VLOOKUP(D420,'Internacionalización de la E.S.'!$E:$F,2,FALSE),IFERROR(VLOOKUP(D420,[1]Posgrado!$E:$F,2,FALSE),IFERROR(VLOOKUP(D420,'Cultura de Innovación Insti...'!$E:$F,2,FALSE),VLOOKUP(D420,'Lo Esencial de la Reforma Univ.'!$E:$F,2,0)))))))))))))))</f>
        <v>Desarrollar una reunión y/o conversatorios en la red centroamericana de decanos de Facultades y escuelas de Ciencias Jurídicas</v>
      </c>
      <c r="D421" s="31"/>
      <c r="E421" s="90"/>
      <c r="F421" s="90"/>
      <c r="G421" s="90"/>
      <c r="H421" s="72"/>
      <c r="I421" s="72"/>
      <c r="J421" s="72"/>
      <c r="K421" s="109"/>
    </row>
    <row r="422" spans="3:11" ht="15.75" thickBot="1" x14ac:dyDescent="0.3">
      <c r="F422" s="90"/>
      <c r="G422" s="72"/>
      <c r="H422" s="72"/>
      <c r="I422" s="72"/>
    </row>
    <row r="423" spans="3:11" ht="30.75" thickBot="1" x14ac:dyDescent="0.3">
      <c r="C423" s="126" t="s">
        <v>44</v>
      </c>
      <c r="D423" s="126" t="s">
        <v>55</v>
      </c>
      <c r="E423" s="133" t="s">
        <v>57</v>
      </c>
      <c r="F423" s="132" t="s">
        <v>27</v>
      </c>
      <c r="G423" s="130" t="s">
        <v>139</v>
      </c>
      <c r="H423" s="133" t="s">
        <v>46</v>
      </c>
      <c r="I423" s="130" t="s">
        <v>140</v>
      </c>
      <c r="J423" s="130" t="s">
        <v>420</v>
      </c>
      <c r="K423" s="130" t="s">
        <v>421</v>
      </c>
    </row>
    <row r="424" spans="3:11" x14ac:dyDescent="0.25">
      <c r="C424" s="222" t="s">
        <v>455</v>
      </c>
      <c r="D424" s="223">
        <v>3</v>
      </c>
      <c r="E424" s="221">
        <f>HLOOKUP(C424,$AH$2:$BU$3,2,0)</f>
        <v>4725</v>
      </c>
      <c r="F424" s="94">
        <f t="shared" ref="F424:F426" si="35">D424*E424</f>
        <v>14175</v>
      </c>
      <c r="G424" s="158" t="s">
        <v>1467</v>
      </c>
      <c r="H424" s="139" t="s">
        <v>779</v>
      </c>
      <c r="I424" s="127" t="str">
        <f>VLOOKUP(H424,Presupuesto!$B$11:$C$565,2,0)</f>
        <v>VIATICOS AL EXTERIOR</v>
      </c>
      <c r="J424" s="220" t="s">
        <v>1387</v>
      </c>
      <c r="K424" s="95" t="s">
        <v>413</v>
      </c>
    </row>
    <row r="425" spans="3:11" x14ac:dyDescent="0.25">
      <c r="C425" s="138" t="s">
        <v>2683</v>
      </c>
      <c r="D425" s="155">
        <v>2</v>
      </c>
      <c r="E425" s="120">
        <v>16800</v>
      </c>
      <c r="F425" s="94">
        <f t="shared" si="35"/>
        <v>33600</v>
      </c>
      <c r="G425" s="158" t="s">
        <v>1467</v>
      </c>
      <c r="H425" s="139" t="s">
        <v>767</v>
      </c>
      <c r="I425" s="127" t="str">
        <f>VLOOKUP(H425,Presupuesto!$B$11:$C$565,2,0)</f>
        <v>PASAJES AL EXTERIOR</v>
      </c>
      <c r="J425" s="95" t="s">
        <v>1387</v>
      </c>
      <c r="K425" s="95" t="s">
        <v>413</v>
      </c>
    </row>
    <row r="426" spans="3:11" x14ac:dyDescent="0.25">
      <c r="C426" s="138"/>
      <c r="D426" s="155"/>
      <c r="E426" s="120">
        <v>1890</v>
      </c>
      <c r="F426" s="94">
        <f t="shared" si="35"/>
        <v>0</v>
      </c>
      <c r="G426" s="158" t="s">
        <v>1467</v>
      </c>
      <c r="H426" s="139" t="s">
        <v>302</v>
      </c>
      <c r="I426" s="127" t="str">
        <f>VLOOKUP(H426,Presupuesto!$B$11:$C$565,2,0)</f>
        <v>SERVICIOS DE TRANSPORTE (25100-00)</v>
      </c>
      <c r="J426" s="95" t="s">
        <v>1387</v>
      </c>
      <c r="K426" s="95" t="s">
        <v>413</v>
      </c>
    </row>
    <row r="427" spans="3:11" ht="15.75" thickBot="1" x14ac:dyDescent="0.3"/>
    <row r="428" spans="3:11" ht="15.75" thickBot="1" x14ac:dyDescent="0.3">
      <c r="C428" s="154" t="s">
        <v>53</v>
      </c>
      <c r="D428" s="105">
        <f>SUM(F435:F439)</f>
        <v>12700</v>
      </c>
      <c r="E428" s="615"/>
      <c r="F428" s="70"/>
      <c r="G428" s="75"/>
      <c r="H428" s="70"/>
      <c r="I428" s="70"/>
    </row>
    <row r="429" spans="3:11" x14ac:dyDescent="0.25">
      <c r="C429" s="70"/>
      <c r="D429" s="31"/>
      <c r="E429" s="90"/>
      <c r="F429" s="90"/>
      <c r="G429" s="90"/>
      <c r="H429" s="72"/>
      <c r="I429" s="72"/>
      <c r="J429" s="72"/>
      <c r="K429" s="109"/>
    </row>
    <row r="430" spans="3:11" x14ac:dyDescent="0.25">
      <c r="C430" s="70"/>
      <c r="D430" s="31"/>
      <c r="E430" s="90"/>
      <c r="F430" s="90"/>
      <c r="G430" s="90"/>
      <c r="H430" s="72"/>
      <c r="I430" s="72"/>
      <c r="J430" s="72"/>
      <c r="K430" s="109"/>
    </row>
    <row r="431" spans="3:11" ht="15.75" x14ac:dyDescent="0.25">
      <c r="C431" s="201" t="s">
        <v>401</v>
      </c>
      <c r="D431" s="490" t="s">
        <v>2606</v>
      </c>
      <c r="E431" s="491"/>
      <c r="F431" s="90"/>
      <c r="G431" s="90"/>
      <c r="H431" s="72"/>
      <c r="I431" s="72"/>
      <c r="J431" s="72"/>
      <c r="K431" s="109"/>
    </row>
    <row r="432" spans="3:11" ht="18.75" x14ac:dyDescent="0.25">
      <c r="C432" s="210" t="str">
        <f>IFERROR(VLOOKUP(D431,'Desarrollo e Innov. Curricular'!$E:$F,2,FALSE),IFERROR(VLOOKUP(D431,'Investigación Científica'!$E:$F,2,FALSE),IFERROR(VLOOKUP(D431,'Vinculación Univ. Sociedad'!$E:$F,2,FALSE),IFERROR(VLOOKUP(D431,'Docencia y Profesorado Universi'!$E:$F,2,FALSE),IFERROR(VLOOKUP(D431,'Estudiantes y Graduados'!$E:$F,2,FALSE),IFERROR(VLOOKUP(D431,'Gestion Administrativa'!$E:$F,2,FALSE),IFERROR(VLOOKUP(D431,'Gestión Académica'!$E:$F,2,FALSE),IFERROR(VLOOKUP(D431,'Aseguramiento de la Calidad'!$E:$F,2,FALSE),IFERROR(VLOOKUP(D431,'Gestión del Conocimiento'!$E:$F,2,FALSE),IFERROR(VLOOKUP(D431,'Gobernabilidad y Procesos...'!$E:$F,2,FALSE),IFERROR(VLOOKUP(D431,'Gestión del Talento Humano'!$E:$F,2,FALSE),IFERROR(VLOOKUP(D431,'Internacionalización de la E.S.'!$E:$F,2,FALSE),IFERROR(VLOOKUP(D431,[1]Posgrado!$E:$F,2,FALSE),IFERROR(VLOOKUP(D431,'Cultura de Innovación Insti...'!$E:$F,2,FALSE),VLOOKUP(D431,'Lo Esencial de la Reforma Univ.'!$E:$F,2,0)))))))))))))))</f>
        <v xml:space="preserve">Ejecución de la campaña  de valores sociales y profesionales. </v>
      </c>
      <c r="D432" s="31"/>
      <c r="E432" s="90"/>
      <c r="F432" s="90"/>
      <c r="G432" s="90"/>
      <c r="H432" s="72"/>
      <c r="I432" s="72"/>
      <c r="J432" s="72"/>
      <c r="K432" s="109"/>
    </row>
    <row r="433" spans="3:11" ht="15.75" thickBot="1" x14ac:dyDescent="0.3">
      <c r="F433" s="90"/>
      <c r="G433" s="72"/>
      <c r="H433" s="72"/>
      <c r="I433" s="72"/>
    </row>
    <row r="434" spans="3:11" ht="30.75" thickBot="1" x14ac:dyDescent="0.3">
      <c r="C434" s="126" t="s">
        <v>44</v>
      </c>
      <c r="D434" s="126" t="s">
        <v>55</v>
      </c>
      <c r="E434" s="133" t="s">
        <v>57</v>
      </c>
      <c r="F434" s="132" t="s">
        <v>27</v>
      </c>
      <c r="G434" s="130" t="s">
        <v>139</v>
      </c>
      <c r="H434" s="133" t="s">
        <v>46</v>
      </c>
      <c r="I434" s="130" t="s">
        <v>140</v>
      </c>
      <c r="J434" s="130" t="s">
        <v>420</v>
      </c>
      <c r="K434" s="130" t="s">
        <v>421</v>
      </c>
    </row>
    <row r="435" spans="3:11" x14ac:dyDescent="0.25">
      <c r="C435" s="222" t="s">
        <v>437</v>
      </c>
      <c r="D435" s="223">
        <v>0</v>
      </c>
      <c r="E435" s="221">
        <f>HLOOKUP(C435,$AH$2:$BU$3,2,0)</f>
        <v>1340</v>
      </c>
      <c r="F435" s="94">
        <f t="shared" ref="F435:F439" si="36">D435*E435</f>
        <v>0</v>
      </c>
      <c r="G435" s="158" t="s">
        <v>1467</v>
      </c>
      <c r="H435" s="139" t="s">
        <v>775</v>
      </c>
      <c r="I435" s="127" t="str">
        <f>VLOOKUP(H435,Presupuesto!$B$11:$C$565,2,0)</f>
        <v>VIATICOS NACIONALES</v>
      </c>
      <c r="J435" s="220" t="s">
        <v>1385</v>
      </c>
      <c r="K435" s="95" t="s">
        <v>405</v>
      </c>
    </row>
    <row r="436" spans="3:11" x14ac:dyDescent="0.25">
      <c r="C436" s="138" t="s">
        <v>2329</v>
      </c>
      <c r="D436" s="155">
        <v>100</v>
      </c>
      <c r="E436" s="120">
        <v>30</v>
      </c>
      <c r="F436" s="94">
        <f t="shared" si="36"/>
        <v>3000</v>
      </c>
      <c r="G436" s="158" t="s">
        <v>1467</v>
      </c>
      <c r="H436" s="139" t="s">
        <v>303</v>
      </c>
      <c r="I436" s="127" t="str">
        <f>VLOOKUP(H436,Presupuesto!$B$11:$C$565,2,0)</f>
        <v>IMPRENTA, PUBLIC. Y REPRODUC. (25300-00)</v>
      </c>
      <c r="J436" s="95" t="s">
        <v>1385</v>
      </c>
      <c r="K436" s="95" t="s">
        <v>405</v>
      </c>
    </row>
    <row r="437" spans="3:11" x14ac:dyDescent="0.25">
      <c r="C437" s="138" t="s">
        <v>2328</v>
      </c>
      <c r="D437" s="155">
        <v>2</v>
      </c>
      <c r="E437" s="120">
        <v>1800</v>
      </c>
      <c r="F437" s="94">
        <f t="shared" si="36"/>
        <v>3600</v>
      </c>
      <c r="G437" s="158" t="s">
        <v>1467</v>
      </c>
      <c r="H437" s="139" t="s">
        <v>336</v>
      </c>
      <c r="I437" s="127" t="str">
        <f>VLOOKUP(H437,Presupuesto!$B$11:$C$565,2,0)</f>
        <v>UTILES DE ESCRITORIO, OFICINA Y ENZE¥ANZA</v>
      </c>
      <c r="J437" s="95" t="s">
        <v>1385</v>
      </c>
      <c r="K437" s="95" t="s">
        <v>405</v>
      </c>
    </row>
    <row r="438" spans="3:11" x14ac:dyDescent="0.25">
      <c r="C438" s="138" t="s">
        <v>2330</v>
      </c>
      <c r="D438" s="155">
        <v>30</v>
      </c>
      <c r="E438" s="120">
        <v>150</v>
      </c>
      <c r="F438" s="94">
        <f t="shared" si="36"/>
        <v>4500</v>
      </c>
      <c r="G438" s="158" t="s">
        <v>1467</v>
      </c>
      <c r="H438" s="139" t="s">
        <v>336</v>
      </c>
      <c r="I438" s="127" t="str">
        <f>VLOOKUP(H438,Presupuesto!$B$11:$C$565,2,0)</f>
        <v>UTILES DE ESCRITORIO, OFICINA Y ENZE¥ANZA</v>
      </c>
      <c r="J438" s="95" t="s">
        <v>1385</v>
      </c>
      <c r="K438" s="95" t="s">
        <v>405</v>
      </c>
    </row>
    <row r="439" spans="3:11" x14ac:dyDescent="0.25">
      <c r="C439" s="138" t="s">
        <v>2331</v>
      </c>
      <c r="D439" s="155">
        <v>20</v>
      </c>
      <c r="E439" s="120">
        <v>80</v>
      </c>
      <c r="F439" s="94">
        <f t="shared" si="36"/>
        <v>1600</v>
      </c>
      <c r="G439" s="158" t="s">
        <v>1467</v>
      </c>
      <c r="H439" s="139" t="s">
        <v>336</v>
      </c>
      <c r="I439" s="127" t="str">
        <f>VLOOKUP(H439,Presupuesto!$B$11:$C$565,2,0)</f>
        <v>UTILES DE ESCRITORIO, OFICINA Y ENZE¥ANZA</v>
      </c>
      <c r="J439" s="95" t="s">
        <v>1385</v>
      </c>
      <c r="K439" s="95" t="s">
        <v>405</v>
      </c>
    </row>
    <row r="440" spans="3:11" ht="15.75" thickBot="1" x14ac:dyDescent="0.3"/>
    <row r="441" spans="3:11" ht="15.75" thickBot="1" x14ac:dyDescent="0.3">
      <c r="C441" s="154" t="s">
        <v>53</v>
      </c>
      <c r="D441" s="105">
        <f>SUM(F448:F452)</f>
        <v>2760</v>
      </c>
      <c r="E441" s="615"/>
      <c r="F441" s="70"/>
      <c r="G441" s="75"/>
      <c r="H441" s="70"/>
      <c r="I441" s="70"/>
    </row>
    <row r="442" spans="3:11" x14ac:dyDescent="0.25">
      <c r="C442" s="70"/>
      <c r="D442" s="31"/>
      <c r="E442" s="90"/>
      <c r="F442" s="90"/>
      <c r="G442" s="90"/>
      <c r="H442" s="72"/>
      <c r="I442" s="72"/>
      <c r="J442" s="72"/>
      <c r="K442" s="109"/>
    </row>
    <row r="443" spans="3:11" x14ac:dyDescent="0.25">
      <c r="C443" s="70"/>
      <c r="D443" s="31"/>
      <c r="E443" s="90"/>
      <c r="F443" s="90"/>
      <c r="G443" s="90"/>
      <c r="H443" s="72"/>
      <c r="I443" s="72"/>
      <c r="J443" s="72"/>
      <c r="K443" s="109"/>
    </row>
    <row r="444" spans="3:11" ht="15.75" x14ac:dyDescent="0.25">
      <c r="C444" s="201" t="s">
        <v>401</v>
      </c>
      <c r="D444" s="490" t="s">
        <v>2618</v>
      </c>
      <c r="E444" s="491"/>
      <c r="F444" s="90"/>
      <c r="G444" s="90"/>
      <c r="H444" s="72"/>
      <c r="I444" s="72"/>
      <c r="J444" s="72"/>
      <c r="K444" s="109"/>
    </row>
    <row r="445" spans="3:11" ht="18.75" x14ac:dyDescent="0.25">
      <c r="C445" s="210" t="str">
        <f>IFERROR(VLOOKUP(D444,'Desarrollo e Innov. Curricular'!$E:$F,2,FALSE),IFERROR(VLOOKUP(D444,'Investigación Científica'!$E:$F,2,FALSE),IFERROR(VLOOKUP(D444,'Vinculación Univ. Sociedad'!$E:$F,2,FALSE),IFERROR(VLOOKUP(D444,'Docencia y Profesorado Universi'!$E:$F,2,FALSE),IFERROR(VLOOKUP(D444,'Estudiantes y Graduados'!$E:$F,2,FALSE),IFERROR(VLOOKUP(D444,'Gestion Administrativa'!$E:$F,2,FALSE),IFERROR(VLOOKUP(D444,'Gestión Académica'!$E:$F,2,FALSE),IFERROR(VLOOKUP(D444,'Aseguramiento de la Calidad'!$E:$F,2,FALSE),IFERROR(VLOOKUP(D444,'Gestión del Conocimiento'!$E:$F,2,FALSE),IFERROR(VLOOKUP(D444,'Gobernabilidad y Procesos...'!$E:$F,2,FALSE),IFERROR(VLOOKUP(D444,'Gestión del Talento Humano'!$E:$F,2,FALSE),IFERROR(VLOOKUP(D444,'Internacionalización de la E.S.'!$E:$F,2,FALSE),IFERROR(VLOOKUP(D444,[1]Posgrado!$E:$F,2,FALSE),IFERROR(VLOOKUP(D444,'Cultura de Innovación Insti...'!$E:$F,2,FALSE),VLOOKUP(D444,'Lo Esencial de la Reforma Univ.'!$E:$F,2,0)))))))))))))))</f>
        <v xml:space="preserve">Aplicar encuestas u otras herramientas para medir el clima organizacional </v>
      </c>
      <c r="D445" s="31"/>
      <c r="E445" s="90"/>
      <c r="F445" s="90"/>
      <c r="G445" s="90"/>
      <c r="H445" s="72"/>
      <c r="I445" s="72"/>
      <c r="J445" s="72"/>
      <c r="K445" s="109"/>
    </row>
    <row r="446" spans="3:11" ht="15.75" thickBot="1" x14ac:dyDescent="0.3">
      <c r="F446" s="90"/>
      <c r="G446" s="72"/>
      <c r="H446" s="72"/>
      <c r="I446" s="72"/>
    </row>
    <row r="447" spans="3:11" ht="30.75" thickBot="1" x14ac:dyDescent="0.3">
      <c r="C447" s="126" t="s">
        <v>44</v>
      </c>
      <c r="D447" s="126" t="s">
        <v>55</v>
      </c>
      <c r="E447" s="133" t="s">
        <v>57</v>
      </c>
      <c r="F447" s="132" t="s">
        <v>27</v>
      </c>
      <c r="G447" s="130" t="s">
        <v>139</v>
      </c>
      <c r="H447" s="133" t="s">
        <v>46</v>
      </c>
      <c r="I447" s="130" t="s">
        <v>140</v>
      </c>
      <c r="J447" s="130" t="s">
        <v>420</v>
      </c>
      <c r="K447" s="130" t="s">
        <v>421</v>
      </c>
    </row>
    <row r="448" spans="3:11" x14ac:dyDescent="0.25">
      <c r="C448" s="222" t="s">
        <v>437</v>
      </c>
      <c r="D448" s="223">
        <v>0</v>
      </c>
      <c r="E448" s="221">
        <f>HLOOKUP(C448,$AH$2:$BU$3,2,0)</f>
        <v>1340</v>
      </c>
      <c r="F448" s="94">
        <f t="shared" ref="F448:F452" si="37">D448*E448</f>
        <v>0</v>
      </c>
      <c r="G448" s="158" t="s">
        <v>1467</v>
      </c>
      <c r="H448" s="139" t="s">
        <v>775</v>
      </c>
      <c r="I448" s="127" t="str">
        <f>VLOOKUP(H448,Presupuesto!$B$11:$C$565,2,0)</f>
        <v>VIATICOS NACIONALES</v>
      </c>
      <c r="J448" s="220" t="s">
        <v>1385</v>
      </c>
      <c r="K448" s="95" t="s">
        <v>405</v>
      </c>
    </row>
    <row r="449" spans="3:11" x14ac:dyDescent="0.25">
      <c r="C449" s="138" t="s">
        <v>2698</v>
      </c>
      <c r="D449" s="155">
        <v>180</v>
      </c>
      <c r="E449" s="120">
        <v>5</v>
      </c>
      <c r="F449" s="94">
        <f t="shared" si="37"/>
        <v>900</v>
      </c>
      <c r="G449" s="158" t="s">
        <v>137</v>
      </c>
      <c r="H449" s="139" t="s">
        <v>303</v>
      </c>
      <c r="I449" s="127" t="str">
        <f>VLOOKUP(H449,Presupuesto!$B$11:$C$565,2,0)</f>
        <v>IMPRENTA, PUBLIC. Y REPRODUC. (25300-00)</v>
      </c>
      <c r="J449" s="95" t="s">
        <v>1385</v>
      </c>
      <c r="K449" s="95" t="s">
        <v>405</v>
      </c>
    </row>
    <row r="450" spans="3:11" x14ac:dyDescent="0.25">
      <c r="C450" s="138" t="s">
        <v>51</v>
      </c>
      <c r="D450" s="155">
        <v>2</v>
      </c>
      <c r="E450" s="120">
        <v>80</v>
      </c>
      <c r="F450" s="94">
        <f t="shared" si="37"/>
        <v>160</v>
      </c>
      <c r="G450" s="158" t="s">
        <v>137</v>
      </c>
      <c r="H450" s="139" t="s">
        <v>336</v>
      </c>
      <c r="I450" s="127" t="str">
        <f>VLOOKUP(H450,Presupuesto!$B$11:$C$565,2,0)</f>
        <v>UTILES DE ESCRITORIO, OFICINA Y ENZE¥ANZA</v>
      </c>
      <c r="J450" s="95" t="s">
        <v>1385</v>
      </c>
      <c r="K450" s="95" t="s">
        <v>405</v>
      </c>
    </row>
    <row r="451" spans="3:11" x14ac:dyDescent="0.25">
      <c r="C451" s="138" t="s">
        <v>2699</v>
      </c>
      <c r="D451" s="155">
        <v>2</v>
      </c>
      <c r="E451" s="120">
        <v>50</v>
      </c>
      <c r="F451" s="94">
        <f t="shared" si="37"/>
        <v>100</v>
      </c>
      <c r="G451" s="158" t="s">
        <v>137</v>
      </c>
      <c r="H451" s="139" t="s">
        <v>336</v>
      </c>
      <c r="I451" s="127" t="str">
        <f>VLOOKUP(H451,Presupuesto!$B$11:$C$565,2,0)</f>
        <v>UTILES DE ESCRITORIO, OFICINA Y ENZE¥ANZA</v>
      </c>
      <c r="J451" s="95" t="s">
        <v>1385</v>
      </c>
      <c r="K451" s="95" t="s">
        <v>405</v>
      </c>
    </row>
    <row r="452" spans="3:11" x14ac:dyDescent="0.25">
      <c r="C452" s="138" t="s">
        <v>2331</v>
      </c>
      <c r="D452" s="155">
        <v>20</v>
      </c>
      <c r="E452" s="120">
        <v>80</v>
      </c>
      <c r="F452" s="94">
        <f t="shared" si="37"/>
        <v>1600</v>
      </c>
      <c r="G452" s="158" t="s">
        <v>137</v>
      </c>
      <c r="H452" s="139" t="s">
        <v>336</v>
      </c>
      <c r="I452" s="127" t="str">
        <f>VLOOKUP(H452,Presupuesto!$B$11:$C$565,2,0)</f>
        <v>UTILES DE ESCRITORIO, OFICINA Y ENZE¥ANZA</v>
      </c>
      <c r="J452" s="95" t="s">
        <v>1385</v>
      </c>
      <c r="K452" s="95" t="s">
        <v>405</v>
      </c>
    </row>
    <row r="453" spans="3:11" ht="15.75" thickBot="1" x14ac:dyDescent="0.3"/>
    <row r="454" spans="3:11" ht="15.75" thickBot="1" x14ac:dyDescent="0.3">
      <c r="C454" s="154" t="s">
        <v>53</v>
      </c>
      <c r="D454" s="105">
        <f>SUM(F461:F462)</f>
        <v>200000</v>
      </c>
      <c r="E454" s="609"/>
      <c r="F454" s="70"/>
      <c r="G454" s="75"/>
      <c r="H454" s="70"/>
      <c r="I454" s="70"/>
    </row>
    <row r="455" spans="3:11" x14ac:dyDescent="0.25">
      <c r="C455" s="70"/>
      <c r="D455" s="31"/>
      <c r="E455" s="90"/>
      <c r="F455" s="90"/>
      <c r="G455" s="90"/>
      <c r="H455" s="72"/>
      <c r="I455" s="72"/>
      <c r="J455" s="72"/>
      <c r="K455" s="109"/>
    </row>
    <row r="456" spans="3:11" x14ac:dyDescent="0.25">
      <c r="C456" s="70"/>
      <c r="D456" s="31"/>
      <c r="E456" s="90"/>
      <c r="F456" s="90"/>
      <c r="G456" s="90"/>
      <c r="H456" s="72"/>
      <c r="I456" s="72"/>
      <c r="J456" s="72"/>
      <c r="K456" s="109"/>
    </row>
    <row r="457" spans="3:11" ht="15.75" x14ac:dyDescent="0.25">
      <c r="C457" s="201" t="s">
        <v>401</v>
      </c>
      <c r="D457" s="490" t="s">
        <v>2550</v>
      </c>
      <c r="E457" s="491"/>
      <c r="F457" s="90"/>
      <c r="G457" s="90"/>
      <c r="H457" s="72"/>
      <c r="I457" s="72"/>
      <c r="J457" s="72"/>
      <c r="K457" s="109"/>
    </row>
    <row r="458" spans="3:11" ht="18.75" x14ac:dyDescent="0.25">
      <c r="C458" s="210" t="str">
        <f>IFERROR(VLOOKUP(D457,'Desarrollo e Innov. Curricular'!$E:$F,2,FALSE),IFERROR(VLOOKUP(D457,'Investigación Científica'!$E:$F,2,FALSE),IFERROR(VLOOKUP(D457,'Vinculación Univ. Sociedad'!$E:$F,2,FALSE),IFERROR(VLOOKUP(D457,'Docencia y Profesorado Universi'!$E:$F,2,FALSE),IFERROR(VLOOKUP(D457,'Estudiantes y Graduados'!$E:$F,2,FALSE),IFERROR(VLOOKUP(D457,'Gestion Administrativa'!$E:$F,2,FALSE),IFERROR(VLOOKUP(D457,'Gestión Académica'!$E:$F,2,FALSE),IFERROR(VLOOKUP(D457,'Aseguramiento de la Calidad'!$E:$F,2,FALSE),IFERROR(VLOOKUP(D457,'Gestión del Conocimiento'!$E:$F,2,FALSE),IFERROR(VLOOKUP(D457,'Gobernabilidad y Procesos...'!$E:$F,2,FALSE),IFERROR(VLOOKUP(D457,'Gestión del Talento Humano'!$E:$F,2,FALSE),IFERROR(VLOOKUP(D457,'Internacionalización de la E.S.'!$E:$F,2,FALSE),IFERROR(VLOOKUP(D457,[1]Posgrado!$E:$F,2,FALSE),IFERROR(VLOOKUP(D457,'Cultura de Innovación Insti...'!$E:$F,2,FALSE),VLOOKUP(D457,'Lo Esencial de la Reforma Univ.'!$E:$F,2,0)))))))))))))))</f>
        <v>Ejecutar el plan de adquisición de necesidades de material didáctico</v>
      </c>
      <c r="D458" s="31"/>
      <c r="E458" s="90"/>
      <c r="F458" s="90"/>
      <c r="G458" s="90"/>
      <c r="H458" s="72"/>
      <c r="I458" s="72"/>
      <c r="J458" s="72"/>
      <c r="K458" s="109"/>
    </row>
    <row r="459" spans="3:11" ht="15.75" thickBot="1" x14ac:dyDescent="0.3">
      <c r="F459" s="90"/>
      <c r="G459" s="72"/>
      <c r="H459" s="72"/>
      <c r="I459" s="72"/>
    </row>
    <row r="460" spans="3:11" ht="30.75" thickBot="1" x14ac:dyDescent="0.3">
      <c r="C460" s="126" t="s">
        <v>44</v>
      </c>
      <c r="D460" s="126" t="s">
        <v>55</v>
      </c>
      <c r="E460" s="133" t="s">
        <v>57</v>
      </c>
      <c r="F460" s="132" t="s">
        <v>27</v>
      </c>
      <c r="G460" s="130" t="s">
        <v>139</v>
      </c>
      <c r="H460" s="133" t="s">
        <v>46</v>
      </c>
      <c r="I460" s="130" t="s">
        <v>140</v>
      </c>
      <c r="J460" s="130" t="s">
        <v>420</v>
      </c>
      <c r="K460" s="130" t="s">
        <v>421</v>
      </c>
    </row>
    <row r="461" spans="3:11" x14ac:dyDescent="0.25">
      <c r="C461" s="222" t="s">
        <v>437</v>
      </c>
      <c r="D461" s="223">
        <v>0</v>
      </c>
      <c r="E461" s="221">
        <f>HLOOKUP(C461,$AH$2:$BU$3,2,0)</f>
        <v>1340</v>
      </c>
      <c r="F461" s="94">
        <f t="shared" ref="F461:F462" si="38">D461*E461</f>
        <v>0</v>
      </c>
      <c r="G461" s="158" t="s">
        <v>137</v>
      </c>
      <c r="H461" s="139" t="s">
        <v>775</v>
      </c>
      <c r="I461" s="127" t="str">
        <f>VLOOKUP(H461,Presupuesto!$B$11:$C$565,2,0)</f>
        <v>VIATICOS NACIONALES</v>
      </c>
      <c r="J461" s="220" t="s">
        <v>1383</v>
      </c>
      <c r="K461" s="95" t="s">
        <v>405</v>
      </c>
    </row>
    <row r="462" spans="3:11" x14ac:dyDescent="0.25">
      <c r="C462" s="138" t="s">
        <v>2704</v>
      </c>
      <c r="D462" s="155">
        <v>10</v>
      </c>
      <c r="E462" s="120">
        <v>20000</v>
      </c>
      <c r="F462" s="94">
        <f t="shared" si="38"/>
        <v>200000</v>
      </c>
      <c r="G462" s="158" t="s">
        <v>137</v>
      </c>
      <c r="H462" s="139" t="s">
        <v>1045</v>
      </c>
      <c r="I462" s="127" t="str">
        <f>VLOOKUP(H462,Presupuesto!$B$11:$C$565,2,0)</f>
        <v>LIBROS, REVISTAS Y OTROS ELEMENTOS COLECCIONABLES</v>
      </c>
      <c r="J462" s="95" t="s">
        <v>1383</v>
      </c>
      <c r="K462" s="95" t="s">
        <v>405</v>
      </c>
    </row>
  </sheetData>
  <dataValidations xWindow="1779" yWindow="902" count="8">
    <dataValidation type="list" allowBlank="1" showInputMessage="1" showErrorMessage="1" errorTitle="¡Ingreso Inválido!" error="Seleccione una opción de la lista." promptTitle="Tipo de Presupuesto" prompt="Seleccione una opción de la lista." sqref="G18:G20 G29:G31 G65:G69 G78:G82 G120:G124 G133:G137 G147:G151 G160:G164 G173:G177 G186:G190 G199:G203 G212:G216 G225:G228 G238:G243 G264:G266 G276:G278 G287:G289 G298:G300 G309:G311 G321:G323 G332:G334 G343:G345 G354:G358 G368:G373 G382:G384 G393:G396 G424:G426 G435:G439 G448:G452 G461:G462 G40:G43 G252:G255 G91:G92 G101:G102 G111 G52:G55">
      <formula1>$R$2:$S$2</formula1>
    </dataValidation>
    <dataValidation type="list" allowBlank="1" showInputMessage="1" showErrorMessage="1" errorTitle="¡Ingreso Inválido!" error="Seleccione una opción de la lista" promptTitle="Mes Requerido" prompt="Seleccione el mes en el que requiere el recurso." sqref="K18:K20 K29:K31 K65:K69 K78:K82 K120:K124 K133:K137 K147:K151 K52:K55 K173:K177 K160:K164 K199:K203 K212:K216 K225:K228 K238:K243 K264:K266 K276:K278 K287:K289 K298:K300 K186:K190 K321:K323 K332:K334 K343:K345 K354:K358 K368:K373 K382:K384 K393:K396 K405:K415 K424:K426 K435:K439 K448:K452 K461:K462 K40:K43 K252:K255 K91:K92 K101:K102 K111 K309:K311">
      <formula1>$U$2:$AF$2</formula1>
    </dataValidation>
    <dataValidation type="list" allowBlank="1" showInputMessage="1" showErrorMessage="1" errorTitle="¡Ingreso Invalido!" error="Seleccione una opción de la lista." promptTitle="Categoria/Zona de Viáticos" prompt="Seleccione una opción de la lista" sqref="C18 C29 C40 C65 C78 C120 C133 C147 C160 C173 C186 C199 C212 C225 C238 C252 C264 C276 C287 C298 C309 C321 C332 C343 C354:C355 C368 C382 C393 C424 C435 C448 C461">
      <formula1>$AH$2:$BU$2</formula1>
    </dataValidation>
    <dataValidation type="list" allowBlank="1" showInputMessage="1" showErrorMessage="1" errorTitle="¡Ingreso Inválido!" error="Verifique el valor ingresado." promptTitle="Ingrese el Objeto de Gasto" prompt="Ingrese el Objeto de Gasto" sqref="H18:H20 H29:H31 H65:H69 H78:H82 H120:H124 H133:H137 H160:H164 H173:H177 H186:H190 H199:H203 H212:H216 H225:H228 H238:H243 H147:H151 H264:H266 H276:H278 H287:H289 H298:H300 H52:H55 H321:H323 H332:H334 H343:H345 H354:H358 H368:H373 H382:H384 H393:H396 H424:H426 H435:H439 H448:H452 H461:H462 H252:H255 H40:H43 H91:H92 H101:H102 H111 H309:H311">
      <formula1>$A$1:$UI$1</formula1>
    </dataValidation>
    <dataValidation type="list" allowBlank="1" showInputMessage="1" showErrorMessage="1" errorTitle="¡Ingreso Inválido!" error="Seleccione una opción de la lista." promptTitle="Dimensión Estratégica" prompt="Seleccione una opción de la lista." sqref="J18:J20 J29:J31 J65:J69 J78:J82 J133:J137 J120:J124 J147:J151 J160:J164 J173:J177 J186:J190 J199:J203 J212:J216 J225:J228 J238:J243 J264:J266 J276:J278 J287:J289 J298:J300 J309:J311 J321:J323 J332:J334 J343:J345 J354:J358 J368:J373 J382:J384 J393:J396 J40:J43 J424:J426 J435:J439 J448:J452 J461:J462 J405:J415 J252:J255 J91:J92 J101:J102 J111 J52:J55">
      <formula1>$A$2:$O$2</formula1>
    </dataValidation>
    <dataValidation type="list" allowBlank="1" showInputMessage="1" showErrorMessage="1" errorTitle="¡Ingreso Inválido!" error="Verifique el valor ingresado._x000a_" sqref="H405:H415">
      <formula1>$A$1:$UI$1</formula1>
    </dataValidation>
    <dataValidation type="list" allowBlank="1" showInputMessage="1" showErrorMessage="1" errorTitle="¡Ingreso no valido!" error="Favor ingrese un elemento de la lista." promptTitle="Tipo de Presupuesto" prompt="Seleccione una opción de la lista." sqref="G405:G415">
      <formula1>$S$2:$T$2</formula1>
    </dataValidation>
    <dataValidation type="list" allowBlank="1" showInputMessage="1" showErrorMessage="1" sqref="C415">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G22" sqref="G22"/>
    </sheetView>
  </sheetViews>
  <sheetFormatPr baseColWidth="10" defaultColWidth="11.5703125" defaultRowHeight="15" x14ac:dyDescent="0.25"/>
  <cols>
    <col min="1" max="1" width="1.85546875" style="82" customWidth="1"/>
    <col min="2" max="2" width="7.85546875" style="82" customWidth="1"/>
    <col min="3" max="3" width="46.7109375" style="82" bestFit="1" customWidth="1"/>
    <col min="4" max="4" width="26.85546875" style="82" bestFit="1" customWidth="1"/>
    <col min="5" max="5" width="13.85546875" style="82" customWidth="1"/>
    <col min="6" max="6" width="21.85546875" style="82" customWidth="1"/>
    <col min="7" max="7" width="16.5703125" style="73" customWidth="1"/>
    <col min="8" max="8" width="18.28515625" style="82" customWidth="1"/>
    <col min="9" max="9" width="43.28515625" style="82" customWidth="1"/>
    <col min="10" max="10" width="28.140625" style="82" bestFit="1" customWidth="1"/>
    <col min="11" max="11" width="19.85546875" style="82" bestFit="1" customWidth="1"/>
    <col min="12" max="12" width="12.7109375" style="82" bestFit="1" customWidth="1"/>
    <col min="13" max="16384" width="11.5703125" style="82"/>
  </cols>
  <sheetData>
    <row r="1" spans="1:555" ht="25.9" hidden="1" x14ac:dyDescent="0.3">
      <c r="A1" s="185" t="s">
        <v>260</v>
      </c>
      <c r="B1" s="188" t="s">
        <v>261</v>
      </c>
      <c r="C1" s="179" t="s">
        <v>262</v>
      </c>
      <c r="D1" s="179" t="s">
        <v>508</v>
      </c>
      <c r="E1" s="179" t="s">
        <v>510</v>
      </c>
      <c r="F1" s="179" t="s">
        <v>512</v>
      </c>
      <c r="G1" s="179" t="s">
        <v>514</v>
      </c>
      <c r="H1" s="179" t="s">
        <v>516</v>
      </c>
      <c r="I1" s="179" t="s">
        <v>518</v>
      </c>
      <c r="J1" s="179" t="s">
        <v>263</v>
      </c>
      <c r="K1" s="179" t="s">
        <v>521</v>
      </c>
      <c r="L1" s="179" t="s">
        <v>264</v>
      </c>
      <c r="M1" s="179" t="s">
        <v>523</v>
      </c>
      <c r="N1" s="179" t="s">
        <v>525</v>
      </c>
      <c r="O1" s="179" t="s">
        <v>527</v>
      </c>
      <c r="P1" s="179" t="s">
        <v>265</v>
      </c>
      <c r="Q1" s="179" t="s">
        <v>528</v>
      </c>
      <c r="R1" s="179" t="s">
        <v>531</v>
      </c>
      <c r="S1" s="179" t="s">
        <v>266</v>
      </c>
      <c r="T1" s="179" t="s">
        <v>533</v>
      </c>
      <c r="U1" s="179" t="s">
        <v>267</v>
      </c>
      <c r="V1" s="179" t="s">
        <v>534</v>
      </c>
      <c r="W1" s="179" t="s">
        <v>535</v>
      </c>
      <c r="X1" s="179" t="s">
        <v>539</v>
      </c>
      <c r="Y1" s="179" t="s">
        <v>283</v>
      </c>
      <c r="Z1" s="179" t="s">
        <v>540</v>
      </c>
      <c r="AA1" s="179" t="s">
        <v>542</v>
      </c>
      <c r="AB1" s="179" t="s">
        <v>544</v>
      </c>
      <c r="AC1" s="179" t="s">
        <v>284</v>
      </c>
      <c r="AD1" s="179" t="s">
        <v>546</v>
      </c>
      <c r="AE1" s="179" t="s">
        <v>548</v>
      </c>
      <c r="AF1" s="179" t="s">
        <v>550</v>
      </c>
      <c r="AG1" s="179" t="s">
        <v>552</v>
      </c>
      <c r="AH1" s="179" t="s">
        <v>259</v>
      </c>
      <c r="AI1" s="179" t="s">
        <v>554</v>
      </c>
      <c r="AJ1" s="188" t="s">
        <v>268</v>
      </c>
      <c r="AK1" s="179" t="s">
        <v>556</v>
      </c>
      <c r="AL1" s="179" t="s">
        <v>269</v>
      </c>
      <c r="AM1" s="179" t="s">
        <v>558</v>
      </c>
      <c r="AN1" s="179" t="s">
        <v>560</v>
      </c>
      <c r="AO1" s="179" t="s">
        <v>270</v>
      </c>
      <c r="AP1" s="179" t="s">
        <v>562</v>
      </c>
      <c r="AQ1" s="179" t="s">
        <v>564</v>
      </c>
      <c r="AR1" s="179" t="s">
        <v>271</v>
      </c>
      <c r="AS1" s="179" t="s">
        <v>565</v>
      </c>
      <c r="AT1" s="179" t="s">
        <v>567</v>
      </c>
      <c r="AU1" s="179" t="s">
        <v>568</v>
      </c>
      <c r="AV1" s="179" t="s">
        <v>569</v>
      </c>
      <c r="AW1" s="179" t="s">
        <v>571</v>
      </c>
      <c r="AX1" s="179" t="s">
        <v>573</v>
      </c>
      <c r="AY1" s="179" t="s">
        <v>574</v>
      </c>
      <c r="AZ1" s="179" t="s">
        <v>272</v>
      </c>
      <c r="BA1" s="179" t="s">
        <v>576</v>
      </c>
      <c r="BB1" s="179" t="s">
        <v>578</v>
      </c>
      <c r="BC1" s="179" t="s">
        <v>580</v>
      </c>
      <c r="BD1" s="179" t="s">
        <v>582</v>
      </c>
      <c r="BE1" s="179" t="s">
        <v>584</v>
      </c>
      <c r="BF1" s="179" t="s">
        <v>586</v>
      </c>
      <c r="BG1" s="179" t="s">
        <v>588</v>
      </c>
      <c r="BH1" s="179" t="s">
        <v>590</v>
      </c>
      <c r="BI1" s="179" t="s">
        <v>285</v>
      </c>
      <c r="BJ1" s="179" t="s">
        <v>592</v>
      </c>
      <c r="BK1" s="179" t="s">
        <v>594</v>
      </c>
      <c r="BL1" s="179" t="s">
        <v>596</v>
      </c>
      <c r="BM1" s="179" t="s">
        <v>598</v>
      </c>
      <c r="BN1" s="179" t="s">
        <v>600</v>
      </c>
      <c r="BO1" s="179" t="s">
        <v>602</v>
      </c>
      <c r="BP1" s="179" t="s">
        <v>604</v>
      </c>
      <c r="BQ1" s="179" t="s">
        <v>606</v>
      </c>
      <c r="BR1" s="179" t="s">
        <v>608</v>
      </c>
      <c r="BS1" s="179" t="s">
        <v>610</v>
      </c>
      <c r="BT1" s="188" t="s">
        <v>273</v>
      </c>
      <c r="BU1" s="179" t="s">
        <v>274</v>
      </c>
      <c r="BV1" s="179" t="s">
        <v>612</v>
      </c>
      <c r="BW1" s="179" t="s">
        <v>275</v>
      </c>
      <c r="BX1" s="179" t="s">
        <v>614</v>
      </c>
      <c r="BY1" s="179" t="s">
        <v>616</v>
      </c>
      <c r="BZ1" s="188" t="s">
        <v>276</v>
      </c>
      <c r="CA1" s="179" t="s">
        <v>277</v>
      </c>
      <c r="CB1" s="179" t="s">
        <v>618</v>
      </c>
      <c r="CC1" s="179" t="s">
        <v>278</v>
      </c>
      <c r="CD1" s="179" t="s">
        <v>620</v>
      </c>
      <c r="CE1" s="179" t="s">
        <v>622</v>
      </c>
      <c r="CF1" s="179" t="s">
        <v>624</v>
      </c>
      <c r="CG1" s="188" t="s">
        <v>279</v>
      </c>
      <c r="CH1" s="179" t="s">
        <v>630</v>
      </c>
      <c r="CI1" s="179" t="s">
        <v>632</v>
      </c>
      <c r="CJ1" s="179" t="s">
        <v>280</v>
      </c>
      <c r="CK1" s="179" t="s">
        <v>626</v>
      </c>
      <c r="CL1" s="179" t="s">
        <v>628</v>
      </c>
      <c r="CM1" s="179" t="s">
        <v>281</v>
      </c>
      <c r="CN1" s="179" t="s">
        <v>634</v>
      </c>
      <c r="CO1" s="179" t="s">
        <v>282</v>
      </c>
      <c r="CP1" s="179" t="s">
        <v>635</v>
      </c>
      <c r="CQ1" s="176" t="s">
        <v>286</v>
      </c>
      <c r="CR1" s="188" t="s">
        <v>287</v>
      </c>
      <c r="CS1" s="179" t="s">
        <v>636</v>
      </c>
      <c r="CT1" s="179" t="s">
        <v>637</v>
      </c>
      <c r="CU1" s="179" t="s">
        <v>639</v>
      </c>
      <c r="CV1" s="179" t="s">
        <v>288</v>
      </c>
      <c r="CW1" s="179" t="s">
        <v>641</v>
      </c>
      <c r="CX1" s="179" t="s">
        <v>643</v>
      </c>
      <c r="CY1" s="179" t="s">
        <v>645</v>
      </c>
      <c r="CZ1" s="179" t="s">
        <v>647</v>
      </c>
      <c r="DA1" s="179" t="s">
        <v>649</v>
      </c>
      <c r="DB1" s="179" t="s">
        <v>651</v>
      </c>
      <c r="DC1" s="188" t="s">
        <v>289</v>
      </c>
      <c r="DD1" s="179" t="s">
        <v>290</v>
      </c>
      <c r="DE1" s="179" t="s">
        <v>653</v>
      </c>
      <c r="DF1" s="179" t="s">
        <v>291</v>
      </c>
      <c r="DG1" s="179" t="s">
        <v>655</v>
      </c>
      <c r="DH1" s="179" t="s">
        <v>657</v>
      </c>
      <c r="DI1" s="179" t="s">
        <v>659</v>
      </c>
      <c r="DJ1" s="179" t="s">
        <v>661</v>
      </c>
      <c r="DK1" s="179" t="s">
        <v>663</v>
      </c>
      <c r="DL1" s="179" t="s">
        <v>665</v>
      </c>
      <c r="DM1" s="179" t="s">
        <v>667</v>
      </c>
      <c r="DN1" s="179" t="s">
        <v>292</v>
      </c>
      <c r="DO1" s="179" t="s">
        <v>669</v>
      </c>
      <c r="DP1" s="179" t="s">
        <v>671</v>
      </c>
      <c r="DQ1" s="179" t="s">
        <v>673</v>
      </c>
      <c r="DR1" s="188" t="s">
        <v>293</v>
      </c>
      <c r="DS1" s="179" t="s">
        <v>675</v>
      </c>
      <c r="DT1" s="179" t="s">
        <v>294</v>
      </c>
      <c r="DU1" s="179" t="s">
        <v>677</v>
      </c>
      <c r="DV1" s="179" t="s">
        <v>295</v>
      </c>
      <c r="DW1" s="179" t="s">
        <v>679</v>
      </c>
      <c r="DX1" s="179" t="s">
        <v>681</v>
      </c>
      <c r="DY1" s="179" t="s">
        <v>683</v>
      </c>
      <c r="DZ1" s="179" t="s">
        <v>685</v>
      </c>
      <c r="EA1" s="179" t="s">
        <v>687</v>
      </c>
      <c r="EB1" s="179" t="s">
        <v>689</v>
      </c>
      <c r="EC1" s="179" t="s">
        <v>691</v>
      </c>
      <c r="ED1" s="179" t="s">
        <v>693</v>
      </c>
      <c r="EE1" s="179" t="s">
        <v>695</v>
      </c>
      <c r="EF1" s="179" t="s">
        <v>697</v>
      </c>
      <c r="EG1" s="179" t="s">
        <v>699</v>
      </c>
      <c r="EH1" s="188" t="s">
        <v>296</v>
      </c>
      <c r="EI1" s="179" t="s">
        <v>701</v>
      </c>
      <c r="EJ1" s="179" t="s">
        <v>297</v>
      </c>
      <c r="EK1" s="179" t="s">
        <v>703</v>
      </c>
      <c r="EL1" s="179" t="s">
        <v>705</v>
      </c>
      <c r="EM1" s="179" t="s">
        <v>298</v>
      </c>
      <c r="EN1" s="179" t="s">
        <v>707</v>
      </c>
      <c r="EO1" s="179" t="s">
        <v>709</v>
      </c>
      <c r="EP1" s="179" t="s">
        <v>299</v>
      </c>
      <c r="EQ1" s="179" t="s">
        <v>711</v>
      </c>
      <c r="ER1" s="179" t="s">
        <v>713</v>
      </c>
      <c r="ES1" s="179" t="s">
        <v>715</v>
      </c>
      <c r="ET1" s="179" t="s">
        <v>300</v>
      </c>
      <c r="EU1" s="179" t="s">
        <v>717</v>
      </c>
      <c r="EV1" s="179" t="s">
        <v>719</v>
      </c>
      <c r="EW1" s="188" t="s">
        <v>301</v>
      </c>
      <c r="EX1" s="179" t="s">
        <v>302</v>
      </c>
      <c r="EY1" s="179" t="s">
        <v>721</v>
      </c>
      <c r="EZ1" s="179" t="s">
        <v>723</v>
      </c>
      <c r="FA1" s="179" t="s">
        <v>725</v>
      </c>
      <c r="FB1" s="179" t="s">
        <v>727</v>
      </c>
      <c r="FC1" s="179" t="s">
        <v>303</v>
      </c>
      <c r="FD1" s="179" t="s">
        <v>729</v>
      </c>
      <c r="FE1" s="179" t="s">
        <v>731</v>
      </c>
      <c r="FF1" s="179" t="s">
        <v>733</v>
      </c>
      <c r="FG1" s="179" t="s">
        <v>735</v>
      </c>
      <c r="FH1" s="179" t="s">
        <v>737</v>
      </c>
      <c r="FI1" s="179" t="s">
        <v>304</v>
      </c>
      <c r="FJ1" s="179" t="s">
        <v>740</v>
      </c>
      <c r="FK1" s="179" t="s">
        <v>305</v>
      </c>
      <c r="FL1" s="179" t="s">
        <v>743</v>
      </c>
      <c r="FM1" s="179" t="s">
        <v>744</v>
      </c>
      <c r="FN1" s="179" t="s">
        <v>746</v>
      </c>
      <c r="FO1" s="179" t="s">
        <v>306</v>
      </c>
      <c r="FP1" s="179" t="s">
        <v>749</v>
      </c>
      <c r="FQ1" s="179" t="s">
        <v>750</v>
      </c>
      <c r="FR1" s="179" t="s">
        <v>752</v>
      </c>
      <c r="FS1" s="179" t="s">
        <v>307</v>
      </c>
      <c r="FT1" s="179" t="s">
        <v>755</v>
      </c>
      <c r="FU1" s="179" t="s">
        <v>757</v>
      </c>
      <c r="FV1" s="179" t="s">
        <v>759</v>
      </c>
      <c r="FW1" s="188" t="s">
        <v>308</v>
      </c>
      <c r="FX1" s="188" t="s">
        <v>309</v>
      </c>
      <c r="FY1" s="179" t="s">
        <v>315</v>
      </c>
      <c r="FZ1" s="179" t="s">
        <v>761</v>
      </c>
      <c r="GA1" s="179" t="s">
        <v>763</v>
      </c>
      <c r="GB1" s="179" t="s">
        <v>765</v>
      </c>
      <c r="GC1" s="179" t="s">
        <v>767</v>
      </c>
      <c r="GD1" s="179" t="s">
        <v>769</v>
      </c>
      <c r="GE1" s="179" t="s">
        <v>771</v>
      </c>
      <c r="GF1" s="188" t="s">
        <v>310</v>
      </c>
      <c r="GG1" s="179" t="s">
        <v>316</v>
      </c>
      <c r="GH1" s="179" t="s">
        <v>773</v>
      </c>
      <c r="GI1" s="179" t="s">
        <v>775</v>
      </c>
      <c r="GJ1" s="179" t="s">
        <v>776</v>
      </c>
      <c r="GK1" s="179" t="s">
        <v>317</v>
      </c>
      <c r="GL1" s="179" t="s">
        <v>779</v>
      </c>
      <c r="GM1" s="179" t="s">
        <v>780</v>
      </c>
      <c r="GN1" s="188" t="s">
        <v>311</v>
      </c>
      <c r="GO1" s="179" t="s">
        <v>312</v>
      </c>
      <c r="GP1" s="179" t="s">
        <v>782</v>
      </c>
      <c r="GQ1" s="179" t="s">
        <v>784</v>
      </c>
      <c r="GR1" s="179" t="s">
        <v>786</v>
      </c>
      <c r="GS1" s="179" t="s">
        <v>788</v>
      </c>
      <c r="GT1" s="179" t="s">
        <v>790</v>
      </c>
      <c r="GU1" s="188" t="s">
        <v>313</v>
      </c>
      <c r="GV1" s="179" t="s">
        <v>314</v>
      </c>
      <c r="GW1" s="179" t="s">
        <v>792</v>
      </c>
      <c r="GX1" s="179" t="s">
        <v>794</v>
      </c>
      <c r="GY1" s="179" t="s">
        <v>796</v>
      </c>
      <c r="GZ1" s="179" t="s">
        <v>798</v>
      </c>
      <c r="HA1" s="179" t="s">
        <v>800</v>
      </c>
      <c r="HB1" s="179" t="s">
        <v>802</v>
      </c>
      <c r="HC1" s="176" t="s">
        <v>318</v>
      </c>
      <c r="HD1" s="188" t="s">
        <v>319</v>
      </c>
      <c r="HE1" s="179" t="s">
        <v>320</v>
      </c>
      <c r="HF1" s="179" t="s">
        <v>804</v>
      </c>
      <c r="HG1" s="179" t="s">
        <v>806</v>
      </c>
      <c r="HH1" s="179" t="s">
        <v>808</v>
      </c>
      <c r="HI1" s="179" t="s">
        <v>810</v>
      </c>
      <c r="HJ1" s="179" t="s">
        <v>321</v>
      </c>
      <c r="HK1" s="179" t="s">
        <v>813</v>
      </c>
      <c r="HL1" s="179" t="s">
        <v>338</v>
      </c>
      <c r="HM1" s="179" t="s">
        <v>851</v>
      </c>
      <c r="HN1" s="179" t="s">
        <v>853</v>
      </c>
      <c r="HO1" s="179" t="s">
        <v>855</v>
      </c>
      <c r="HP1" s="188" t="s">
        <v>322</v>
      </c>
      <c r="HQ1" s="179" t="s">
        <v>815</v>
      </c>
      <c r="HR1" s="179" t="s">
        <v>817</v>
      </c>
      <c r="HS1" s="179" t="s">
        <v>323</v>
      </c>
      <c r="HT1" s="179" t="s">
        <v>820</v>
      </c>
      <c r="HU1" s="179" t="s">
        <v>822</v>
      </c>
      <c r="HV1" s="179" t="s">
        <v>823</v>
      </c>
      <c r="HW1" s="179" t="s">
        <v>825</v>
      </c>
      <c r="HX1" s="188" t="s">
        <v>324</v>
      </c>
      <c r="HY1" s="179" t="s">
        <v>827</v>
      </c>
      <c r="HZ1" s="179" t="s">
        <v>829</v>
      </c>
      <c r="IA1" s="179" t="s">
        <v>831</v>
      </c>
      <c r="IB1" s="179" t="s">
        <v>325</v>
      </c>
      <c r="IC1" s="179" t="s">
        <v>833</v>
      </c>
      <c r="ID1" s="179" t="s">
        <v>835</v>
      </c>
      <c r="IE1" s="179" t="s">
        <v>326</v>
      </c>
      <c r="IF1" s="179" t="s">
        <v>837</v>
      </c>
      <c r="IG1" s="179" t="s">
        <v>839</v>
      </c>
      <c r="IH1" s="179" t="s">
        <v>327</v>
      </c>
      <c r="II1" s="179" t="s">
        <v>841</v>
      </c>
      <c r="IJ1" s="179" t="s">
        <v>843</v>
      </c>
      <c r="IK1" s="179" t="s">
        <v>845</v>
      </c>
      <c r="IL1" s="179" t="s">
        <v>847</v>
      </c>
      <c r="IM1" s="179" t="s">
        <v>328</v>
      </c>
      <c r="IN1" s="179" t="s">
        <v>849</v>
      </c>
      <c r="IO1" s="188" t="s">
        <v>329</v>
      </c>
      <c r="IP1" s="179" t="s">
        <v>857</v>
      </c>
      <c r="IQ1" s="179" t="s">
        <v>859</v>
      </c>
      <c r="IR1" s="179" t="s">
        <v>330</v>
      </c>
      <c r="IS1" s="179" t="s">
        <v>861</v>
      </c>
      <c r="IT1" s="179" t="s">
        <v>863</v>
      </c>
      <c r="IU1" s="179" t="s">
        <v>865</v>
      </c>
      <c r="IV1" s="188" t="s">
        <v>331</v>
      </c>
      <c r="IW1" s="179" t="s">
        <v>867</v>
      </c>
      <c r="IX1" s="179" t="s">
        <v>332</v>
      </c>
      <c r="IY1" s="179" t="s">
        <v>870</v>
      </c>
      <c r="IZ1" s="179" t="s">
        <v>872</v>
      </c>
      <c r="JA1" s="179" t="s">
        <v>874</v>
      </c>
      <c r="JB1" s="179" t="s">
        <v>876</v>
      </c>
      <c r="JC1" s="179" t="s">
        <v>878</v>
      </c>
      <c r="JD1" s="179" t="s">
        <v>880</v>
      </c>
      <c r="JE1" s="179" t="s">
        <v>333</v>
      </c>
      <c r="JF1" s="179" t="s">
        <v>883</v>
      </c>
      <c r="JG1" s="179" t="s">
        <v>885</v>
      </c>
      <c r="JH1" s="179" t="s">
        <v>887</v>
      </c>
      <c r="JI1" s="179" t="s">
        <v>889</v>
      </c>
      <c r="JJ1" s="179" t="s">
        <v>891</v>
      </c>
      <c r="JK1" s="179" t="s">
        <v>893</v>
      </c>
      <c r="JL1" s="179" t="s">
        <v>895</v>
      </c>
      <c r="JM1" s="179" t="s">
        <v>897</v>
      </c>
      <c r="JN1" s="179" t="s">
        <v>334</v>
      </c>
      <c r="JO1" s="179" t="s">
        <v>900</v>
      </c>
      <c r="JP1" s="179" t="s">
        <v>902</v>
      </c>
      <c r="JQ1" s="179" t="s">
        <v>904</v>
      </c>
      <c r="JR1" s="179" t="s">
        <v>906</v>
      </c>
      <c r="JS1" s="179" t="s">
        <v>907</v>
      </c>
      <c r="JT1" s="179" t="s">
        <v>909</v>
      </c>
      <c r="JU1" s="179" t="s">
        <v>911</v>
      </c>
      <c r="JV1" s="179" t="s">
        <v>913</v>
      </c>
      <c r="JW1" s="179" t="s">
        <v>915</v>
      </c>
      <c r="JX1" s="179" t="s">
        <v>917</v>
      </c>
      <c r="JY1" s="179" t="s">
        <v>919</v>
      </c>
      <c r="JZ1" s="179" t="s">
        <v>921</v>
      </c>
      <c r="KA1" s="179" t="s">
        <v>923</v>
      </c>
      <c r="KB1" s="179" t="s">
        <v>925</v>
      </c>
      <c r="KC1" s="179" t="s">
        <v>927</v>
      </c>
      <c r="KD1" s="179" t="s">
        <v>929</v>
      </c>
      <c r="KE1" s="179" t="s">
        <v>931</v>
      </c>
      <c r="KF1" s="179" t="s">
        <v>933</v>
      </c>
      <c r="KG1" s="179" t="s">
        <v>935</v>
      </c>
      <c r="KH1" s="179" t="s">
        <v>937</v>
      </c>
      <c r="KI1" s="179" t="s">
        <v>939</v>
      </c>
      <c r="KJ1" s="179" t="s">
        <v>941</v>
      </c>
      <c r="KK1" s="179" t="s">
        <v>943</v>
      </c>
      <c r="KL1" s="179" t="s">
        <v>945</v>
      </c>
      <c r="KM1" s="179" t="s">
        <v>947</v>
      </c>
      <c r="KN1" s="179" t="s">
        <v>949</v>
      </c>
      <c r="KO1" s="188" t="s">
        <v>335</v>
      </c>
      <c r="KP1" s="179" t="s">
        <v>951</v>
      </c>
      <c r="KQ1" s="179" t="s">
        <v>336</v>
      </c>
      <c r="KR1" s="179" t="s">
        <v>954</v>
      </c>
      <c r="KS1" s="179" t="s">
        <v>956</v>
      </c>
      <c r="KT1" s="179" t="s">
        <v>958</v>
      </c>
      <c r="KU1" s="179" t="s">
        <v>960</v>
      </c>
      <c r="KV1" s="179" t="s">
        <v>337</v>
      </c>
      <c r="KW1" s="179" t="s">
        <v>963</v>
      </c>
      <c r="KX1" s="179" t="s">
        <v>965</v>
      </c>
      <c r="KY1" s="179" t="s">
        <v>967</v>
      </c>
      <c r="KZ1" s="179" t="s">
        <v>969</v>
      </c>
      <c r="LA1" s="179" t="s">
        <v>971</v>
      </c>
      <c r="LB1" s="179" t="s">
        <v>973</v>
      </c>
      <c r="LC1" s="179" t="s">
        <v>975</v>
      </c>
      <c r="LD1" s="176" t="s">
        <v>339</v>
      </c>
      <c r="LE1" s="188" t="s">
        <v>340</v>
      </c>
      <c r="LF1" s="179" t="s">
        <v>341</v>
      </c>
      <c r="LG1" s="179" t="s">
        <v>355</v>
      </c>
      <c r="LH1" s="179" t="s">
        <v>977</v>
      </c>
      <c r="LI1" s="179" t="s">
        <v>979</v>
      </c>
      <c r="LJ1" s="179" t="s">
        <v>981</v>
      </c>
      <c r="LK1" s="179" t="s">
        <v>983</v>
      </c>
      <c r="LL1" s="179" t="s">
        <v>356</v>
      </c>
      <c r="LM1" s="179" t="s">
        <v>985</v>
      </c>
      <c r="LN1" s="179" t="s">
        <v>357</v>
      </c>
      <c r="LO1" s="179" t="s">
        <v>987</v>
      </c>
      <c r="LP1" s="179" t="s">
        <v>342</v>
      </c>
      <c r="LQ1" s="179" t="s">
        <v>989</v>
      </c>
      <c r="LR1" s="179" t="s">
        <v>358</v>
      </c>
      <c r="LS1" s="179" t="s">
        <v>991</v>
      </c>
      <c r="LT1" s="179" t="s">
        <v>993</v>
      </c>
      <c r="LU1" s="179" t="s">
        <v>359</v>
      </c>
      <c r="LV1" s="188" t="s">
        <v>343</v>
      </c>
      <c r="LW1" s="179" t="s">
        <v>344</v>
      </c>
      <c r="LX1" s="179" t="s">
        <v>995</v>
      </c>
      <c r="LY1" s="179" t="s">
        <v>997</v>
      </c>
      <c r="LZ1" s="179" t="s">
        <v>998</v>
      </c>
      <c r="MA1" s="179" t="s">
        <v>1000</v>
      </c>
      <c r="MB1" s="179" t="s">
        <v>1001</v>
      </c>
      <c r="MC1" s="179" t="s">
        <v>1003</v>
      </c>
      <c r="MD1" s="179" t="s">
        <v>1005</v>
      </c>
      <c r="ME1" s="179" t="s">
        <v>1007</v>
      </c>
      <c r="MF1" s="179" t="s">
        <v>1009</v>
      </c>
      <c r="MG1" s="179" t="s">
        <v>345</v>
      </c>
      <c r="MH1" s="179" t="s">
        <v>1012</v>
      </c>
      <c r="MI1" s="179" t="s">
        <v>1013</v>
      </c>
      <c r="MJ1" s="179" t="s">
        <v>1015</v>
      </c>
      <c r="MK1" s="179" t="s">
        <v>346</v>
      </c>
      <c r="ML1" s="179" t="s">
        <v>1018</v>
      </c>
      <c r="MM1" s="179" t="s">
        <v>1019</v>
      </c>
      <c r="MN1" s="179" t="s">
        <v>1021</v>
      </c>
      <c r="MO1" s="179" t="s">
        <v>1023</v>
      </c>
      <c r="MP1" s="179" t="s">
        <v>347</v>
      </c>
      <c r="MQ1" s="179" t="s">
        <v>1026</v>
      </c>
      <c r="MR1" s="179" t="s">
        <v>1028</v>
      </c>
      <c r="MS1" s="179" t="s">
        <v>1030</v>
      </c>
      <c r="MT1" s="179" t="s">
        <v>1032</v>
      </c>
      <c r="MU1" s="179" t="s">
        <v>348</v>
      </c>
      <c r="MV1" s="179" t="s">
        <v>1035</v>
      </c>
      <c r="MW1" s="179" t="s">
        <v>1037</v>
      </c>
      <c r="MX1" s="179" t="s">
        <v>1039</v>
      </c>
      <c r="MY1" s="179" t="s">
        <v>1041</v>
      </c>
      <c r="MZ1" s="179" t="s">
        <v>1043</v>
      </c>
      <c r="NA1" s="179" t="s">
        <v>1045</v>
      </c>
      <c r="NB1" s="179" t="s">
        <v>1047</v>
      </c>
      <c r="NC1" s="179" t="s">
        <v>1049</v>
      </c>
      <c r="ND1" s="179" t="s">
        <v>1051</v>
      </c>
      <c r="NE1" s="179" t="s">
        <v>1053</v>
      </c>
      <c r="NF1" s="179" t="s">
        <v>1055</v>
      </c>
      <c r="NG1" s="179" t="s">
        <v>1056</v>
      </c>
      <c r="NH1" s="188" t="s">
        <v>349</v>
      </c>
      <c r="NI1" s="179" t="s">
        <v>350</v>
      </c>
      <c r="NJ1" s="179" t="s">
        <v>1058</v>
      </c>
      <c r="NK1" s="179" t="s">
        <v>1060</v>
      </c>
      <c r="NL1" s="179" t="s">
        <v>1062</v>
      </c>
      <c r="NM1" s="179" t="s">
        <v>1064</v>
      </c>
      <c r="NN1" s="188" t="s">
        <v>351</v>
      </c>
      <c r="NO1" s="179" t="s">
        <v>352</v>
      </c>
      <c r="NP1" s="179" t="s">
        <v>1065</v>
      </c>
      <c r="NQ1" s="179" t="s">
        <v>353</v>
      </c>
      <c r="NR1" s="179" t="s">
        <v>1067</v>
      </c>
      <c r="NS1" s="179" t="s">
        <v>1069</v>
      </c>
      <c r="NT1" s="179" t="s">
        <v>354</v>
      </c>
      <c r="NU1" s="179" t="s">
        <v>1071</v>
      </c>
      <c r="NV1" s="176" t="s">
        <v>360</v>
      </c>
      <c r="NW1" s="188" t="s">
        <v>361</v>
      </c>
      <c r="NX1" s="179" t="s">
        <v>362</v>
      </c>
      <c r="NY1" s="179" t="s">
        <v>1074</v>
      </c>
      <c r="NZ1" s="179" t="s">
        <v>1076</v>
      </c>
      <c r="OA1" s="179" t="s">
        <v>363</v>
      </c>
      <c r="OB1" s="179" t="s">
        <v>373</v>
      </c>
      <c r="OC1" s="179" t="s">
        <v>1078</v>
      </c>
      <c r="OD1" s="179" t="s">
        <v>1080</v>
      </c>
      <c r="OE1" s="179" t="s">
        <v>1082</v>
      </c>
      <c r="OF1" s="179" t="s">
        <v>1084</v>
      </c>
      <c r="OG1" s="179" t="s">
        <v>1086</v>
      </c>
      <c r="OH1" s="179" t="s">
        <v>1088</v>
      </c>
      <c r="OI1" s="179" t="s">
        <v>1090</v>
      </c>
      <c r="OJ1" s="179" t="s">
        <v>1092</v>
      </c>
      <c r="OK1" s="179" t="s">
        <v>1094</v>
      </c>
      <c r="OL1" s="179" t="s">
        <v>1096</v>
      </c>
      <c r="OM1" s="179" t="s">
        <v>1098</v>
      </c>
      <c r="ON1" s="179" t="s">
        <v>1100</v>
      </c>
      <c r="OO1" s="179" t="s">
        <v>1102</v>
      </c>
      <c r="OP1" s="179" t="s">
        <v>1104</v>
      </c>
      <c r="OQ1" s="179" t="s">
        <v>1106</v>
      </c>
      <c r="OR1" s="179" t="s">
        <v>1108</v>
      </c>
      <c r="OS1" s="179" t="s">
        <v>1110</v>
      </c>
      <c r="OT1" s="179" t="s">
        <v>1112</v>
      </c>
      <c r="OU1" s="179" t="s">
        <v>1114</v>
      </c>
      <c r="OV1" s="179" t="s">
        <v>1116</v>
      </c>
      <c r="OW1" s="179" t="s">
        <v>1118</v>
      </c>
      <c r="OX1" s="179" t="s">
        <v>1120</v>
      </c>
      <c r="OY1" s="179" t="s">
        <v>374</v>
      </c>
      <c r="OZ1" s="179" t="s">
        <v>1123</v>
      </c>
      <c r="PA1" s="179" t="s">
        <v>1125</v>
      </c>
      <c r="PB1" s="179" t="s">
        <v>1126</v>
      </c>
      <c r="PC1" s="179" t="s">
        <v>1128</v>
      </c>
      <c r="PD1" s="179" t="s">
        <v>1130</v>
      </c>
      <c r="PE1" s="179" t="s">
        <v>1132</v>
      </c>
      <c r="PF1" s="179" t="s">
        <v>1134</v>
      </c>
      <c r="PG1" s="179" t="s">
        <v>1136</v>
      </c>
      <c r="PH1" s="179" t="s">
        <v>1138</v>
      </c>
      <c r="PI1" s="179" t="s">
        <v>1140</v>
      </c>
      <c r="PJ1" s="179" t="s">
        <v>1142</v>
      </c>
      <c r="PK1" s="179" t="s">
        <v>1144</v>
      </c>
      <c r="PL1" s="179" t="s">
        <v>1146</v>
      </c>
      <c r="PM1" s="179" t="s">
        <v>1148</v>
      </c>
      <c r="PN1" s="179" t="s">
        <v>1150</v>
      </c>
      <c r="PO1" s="179" t="s">
        <v>1152</v>
      </c>
      <c r="PP1" s="179" t="s">
        <v>1154</v>
      </c>
      <c r="PQ1" s="179" t="s">
        <v>1156</v>
      </c>
      <c r="PR1" s="179" t="s">
        <v>1158</v>
      </c>
      <c r="PS1" s="179" t="s">
        <v>1160</v>
      </c>
      <c r="PT1" s="179" t="s">
        <v>1162</v>
      </c>
      <c r="PU1" s="179" t="s">
        <v>1164</v>
      </c>
      <c r="PV1" s="179" t="s">
        <v>1166</v>
      </c>
      <c r="PW1" s="179" t="s">
        <v>1168</v>
      </c>
      <c r="PX1" s="179" t="s">
        <v>1170</v>
      </c>
      <c r="PY1" s="179" t="s">
        <v>1172</v>
      </c>
      <c r="PZ1" s="179" t="s">
        <v>364</v>
      </c>
      <c r="QA1" s="179" t="s">
        <v>1174</v>
      </c>
      <c r="QB1" s="179" t="s">
        <v>1176</v>
      </c>
      <c r="QC1" s="179" t="s">
        <v>1178</v>
      </c>
      <c r="QD1" s="179" t="s">
        <v>1180</v>
      </c>
      <c r="QE1" s="179" t="s">
        <v>1182</v>
      </c>
      <c r="QF1" s="188" t="s">
        <v>365</v>
      </c>
      <c r="QG1" s="179" t="s">
        <v>366</v>
      </c>
      <c r="QH1" s="179" t="s">
        <v>1184</v>
      </c>
      <c r="QI1" s="179" t="s">
        <v>1186</v>
      </c>
      <c r="QJ1" s="179" t="s">
        <v>1188</v>
      </c>
      <c r="QK1" s="179" t="s">
        <v>1190</v>
      </c>
      <c r="QL1" s="179" t="s">
        <v>1192</v>
      </c>
      <c r="QM1" s="179" t="s">
        <v>1194</v>
      </c>
      <c r="QN1" s="188" t="s">
        <v>367</v>
      </c>
      <c r="QO1" s="179" t="s">
        <v>1196</v>
      </c>
      <c r="QP1" s="179" t="s">
        <v>368</v>
      </c>
      <c r="QQ1" s="179" t="s">
        <v>375</v>
      </c>
      <c r="QR1" s="179" t="s">
        <v>1198</v>
      </c>
      <c r="QS1" s="179" t="s">
        <v>1200</v>
      </c>
      <c r="QT1" s="179" t="s">
        <v>1202</v>
      </c>
      <c r="QU1" s="179" t="s">
        <v>1204</v>
      </c>
      <c r="QV1" s="179" t="s">
        <v>1206</v>
      </c>
      <c r="QW1" s="179" t="s">
        <v>1208</v>
      </c>
      <c r="QX1" s="179" t="s">
        <v>1210</v>
      </c>
      <c r="QY1" s="179" t="s">
        <v>1212</v>
      </c>
      <c r="QZ1" s="179" t="s">
        <v>1214</v>
      </c>
      <c r="RA1" s="179" t="s">
        <v>1216</v>
      </c>
      <c r="RB1" s="179" t="s">
        <v>1218</v>
      </c>
      <c r="RC1" s="179" t="s">
        <v>1220</v>
      </c>
      <c r="RD1" s="179" t="s">
        <v>1222</v>
      </c>
      <c r="RE1" s="179" t="s">
        <v>1224</v>
      </c>
      <c r="RF1" s="188" t="s">
        <v>369</v>
      </c>
      <c r="RG1" s="179" t="s">
        <v>370</v>
      </c>
      <c r="RH1" s="179" t="s">
        <v>1226</v>
      </c>
      <c r="RI1" s="179" t="s">
        <v>1228</v>
      </c>
      <c r="RJ1" s="188" t="s">
        <v>371</v>
      </c>
      <c r="RK1" s="179" t="s">
        <v>372</v>
      </c>
      <c r="RL1" s="179" t="s">
        <v>1230</v>
      </c>
      <c r="RM1" s="179" t="s">
        <v>1231</v>
      </c>
      <c r="RN1" s="179" t="s">
        <v>1232</v>
      </c>
      <c r="RO1" s="179" t="s">
        <v>1233</v>
      </c>
      <c r="RP1" s="179" t="s">
        <v>1235</v>
      </c>
      <c r="RQ1" s="179" t="s">
        <v>1236</v>
      </c>
      <c r="RR1" s="179" t="s">
        <v>1238</v>
      </c>
      <c r="RS1" s="179" t="s">
        <v>1239</v>
      </c>
      <c r="RT1" s="176" t="s">
        <v>376</v>
      </c>
      <c r="RU1" s="188" t="s">
        <v>377</v>
      </c>
      <c r="RV1" s="179" t="s">
        <v>378</v>
      </c>
      <c r="RW1" s="179" t="s">
        <v>1241</v>
      </c>
      <c r="RX1" s="179" t="s">
        <v>1243</v>
      </c>
      <c r="RY1" s="179" t="s">
        <v>379</v>
      </c>
      <c r="RZ1" s="179" t="s">
        <v>1245</v>
      </c>
      <c r="SA1" s="179" t="s">
        <v>1247</v>
      </c>
      <c r="SB1" s="179" t="s">
        <v>1249</v>
      </c>
      <c r="SC1" s="179" t="s">
        <v>1251</v>
      </c>
      <c r="SD1" s="188" t="s">
        <v>380</v>
      </c>
      <c r="SE1" s="179" t="s">
        <v>381</v>
      </c>
      <c r="SF1" s="179" t="s">
        <v>1253</v>
      </c>
      <c r="SG1" s="179" t="s">
        <v>1255</v>
      </c>
      <c r="SH1" s="179" t="s">
        <v>1257</v>
      </c>
      <c r="SI1" s="179" t="s">
        <v>1259</v>
      </c>
      <c r="SJ1" s="179" t="s">
        <v>1261</v>
      </c>
      <c r="SK1" s="179" t="s">
        <v>1263</v>
      </c>
      <c r="SL1" s="179" t="s">
        <v>1265</v>
      </c>
      <c r="SM1" s="179" t="s">
        <v>1267</v>
      </c>
      <c r="SN1" s="179" t="s">
        <v>1269</v>
      </c>
      <c r="SO1" s="179" t="s">
        <v>1271</v>
      </c>
      <c r="SP1" s="179" t="s">
        <v>1273</v>
      </c>
      <c r="SQ1" s="179" t="s">
        <v>1275</v>
      </c>
      <c r="SR1" s="179" t="s">
        <v>1277</v>
      </c>
      <c r="SS1" s="179" t="s">
        <v>1279</v>
      </c>
      <c r="ST1" s="179" t="s">
        <v>1281</v>
      </c>
      <c r="SU1" s="176" t="s">
        <v>382</v>
      </c>
      <c r="SV1" s="188" t="s">
        <v>383</v>
      </c>
      <c r="SW1" s="179" t="s">
        <v>384</v>
      </c>
      <c r="SX1" s="179" t="s">
        <v>1283</v>
      </c>
      <c r="SY1" s="179" t="s">
        <v>1285</v>
      </c>
      <c r="SZ1" s="179" t="s">
        <v>1287</v>
      </c>
      <c r="TA1" s="179" t="s">
        <v>1289</v>
      </c>
      <c r="TB1" s="179" t="s">
        <v>1291</v>
      </c>
      <c r="TC1" s="179" t="s">
        <v>385</v>
      </c>
      <c r="TD1" s="179" t="s">
        <v>1293</v>
      </c>
      <c r="TE1" s="179" t="s">
        <v>1295</v>
      </c>
      <c r="TF1" s="179" t="s">
        <v>1297</v>
      </c>
      <c r="TG1" s="179" t="s">
        <v>1299</v>
      </c>
      <c r="TH1" s="179" t="s">
        <v>1301</v>
      </c>
      <c r="TI1" s="179" t="s">
        <v>1303</v>
      </c>
      <c r="TJ1" s="188" t="s">
        <v>386</v>
      </c>
      <c r="TK1" s="179" t="s">
        <v>387</v>
      </c>
      <c r="TL1" s="179" t="s">
        <v>388</v>
      </c>
      <c r="TM1" s="179" t="s">
        <v>1305</v>
      </c>
      <c r="TN1" s="179" t="s">
        <v>1307</v>
      </c>
      <c r="TO1" s="179" t="s">
        <v>1308</v>
      </c>
      <c r="TP1" s="179" t="s">
        <v>1310</v>
      </c>
      <c r="TQ1" s="179" t="s">
        <v>1312</v>
      </c>
      <c r="TR1" s="179" t="s">
        <v>1314</v>
      </c>
      <c r="TS1" s="179" t="s">
        <v>1316</v>
      </c>
      <c r="TT1" s="179" t="s">
        <v>1318</v>
      </c>
      <c r="TU1" s="179" t="s">
        <v>1320</v>
      </c>
      <c r="TV1" s="179" t="s">
        <v>1322</v>
      </c>
      <c r="TW1" s="179" t="s">
        <v>1324</v>
      </c>
      <c r="TX1" s="179" t="s">
        <v>1326</v>
      </c>
      <c r="TY1" s="179" t="s">
        <v>1328</v>
      </c>
      <c r="TZ1" s="179" t="s">
        <v>1330</v>
      </c>
      <c r="UA1" s="179" t="s">
        <v>1332</v>
      </c>
      <c r="UB1" s="179" t="s">
        <v>1334</v>
      </c>
      <c r="UC1" s="176" t="s">
        <v>1336</v>
      </c>
      <c r="UD1" s="179" t="s">
        <v>1338</v>
      </c>
      <c r="UE1" s="179" t="s">
        <v>1340</v>
      </c>
      <c r="UF1" s="179" t="s">
        <v>1342</v>
      </c>
      <c r="UG1" s="179" t="s">
        <v>1344</v>
      </c>
      <c r="UH1" s="179" t="s">
        <v>1346</v>
      </c>
      <c r="UI1" s="182"/>
    </row>
    <row r="2" spans="1:555" s="119" customFormat="1" ht="14.45" hidden="1" x14ac:dyDescent="0.3">
      <c r="A2" s="119" t="s">
        <v>1376</v>
      </c>
      <c r="B2" s="119" t="s">
        <v>1378</v>
      </c>
      <c r="C2" s="119" t="s">
        <v>482</v>
      </c>
      <c r="D2" s="119" t="s">
        <v>1377</v>
      </c>
      <c r="E2" s="119" t="s">
        <v>1379</v>
      </c>
      <c r="F2" s="119" t="s">
        <v>483</v>
      </c>
      <c r="G2" s="157" t="s">
        <v>1380</v>
      </c>
      <c r="H2" s="119" t="s">
        <v>1381</v>
      </c>
      <c r="I2" s="119" t="s">
        <v>1382</v>
      </c>
      <c r="J2" s="119" t="s">
        <v>1468</v>
      </c>
      <c r="K2" s="119" t="s">
        <v>1383</v>
      </c>
      <c r="L2" s="119" t="s">
        <v>1384</v>
      </c>
      <c r="M2" s="119" t="s">
        <v>1385</v>
      </c>
      <c r="N2" s="119" t="s">
        <v>1386</v>
      </c>
      <c r="O2" s="119" t="s">
        <v>1387</v>
      </c>
      <c r="R2" s="119" t="s">
        <v>137</v>
      </c>
      <c r="S2" s="119" t="s">
        <v>1467</v>
      </c>
      <c r="U2" s="119" t="s">
        <v>404</v>
      </c>
      <c r="V2" s="119" t="s">
        <v>422</v>
      </c>
      <c r="W2" s="119" t="s">
        <v>405</v>
      </c>
      <c r="X2" s="119" t="s">
        <v>406</v>
      </c>
      <c r="Y2" s="119" t="s">
        <v>407</v>
      </c>
      <c r="Z2" s="119" t="s">
        <v>408</v>
      </c>
      <c r="AA2" s="119" t="s">
        <v>409</v>
      </c>
      <c r="AB2" s="119" t="s">
        <v>410</v>
      </c>
      <c r="AC2" s="119" t="s">
        <v>411</v>
      </c>
      <c r="AD2" s="119" t="s">
        <v>412</v>
      </c>
      <c r="AE2" s="119" t="s">
        <v>413</v>
      </c>
      <c r="AF2" s="119" t="s">
        <v>414</v>
      </c>
      <c r="AH2" s="119" t="s">
        <v>431</v>
      </c>
      <c r="AI2" s="119" t="s">
        <v>432</v>
      </c>
      <c r="AJ2" s="119" t="s">
        <v>433</v>
      </c>
      <c r="AK2" s="119" t="s">
        <v>434</v>
      </c>
      <c r="AL2" s="119" t="s">
        <v>435</v>
      </c>
      <c r="AM2" s="119" t="s">
        <v>438</v>
      </c>
      <c r="AN2" s="119" t="s">
        <v>436</v>
      </c>
      <c r="AO2" s="119" t="s">
        <v>437</v>
      </c>
      <c r="AP2" s="119" t="s">
        <v>439</v>
      </c>
      <c r="AQ2" s="119" t="s">
        <v>440</v>
      </c>
      <c r="AR2" s="119" t="s">
        <v>441</v>
      </c>
      <c r="AS2" s="119" t="s">
        <v>442</v>
      </c>
      <c r="AT2" s="119" t="s">
        <v>443</v>
      </c>
      <c r="AU2" s="119" t="s">
        <v>444</v>
      </c>
      <c r="AV2" s="119" t="s">
        <v>445</v>
      </c>
      <c r="AW2" s="119" t="s">
        <v>446</v>
      </c>
      <c r="AX2" s="119" t="s">
        <v>447</v>
      </c>
      <c r="AY2" s="119" t="s">
        <v>448</v>
      </c>
      <c r="AZ2" s="119" t="s">
        <v>449</v>
      </c>
      <c r="BA2" s="119" t="s">
        <v>450</v>
      </c>
      <c r="BB2" s="119" t="s">
        <v>451</v>
      </c>
      <c r="BC2" s="119" t="s">
        <v>452</v>
      </c>
      <c r="BD2" s="119" t="s">
        <v>453</v>
      </c>
      <c r="BE2" s="119" t="s">
        <v>454</v>
      </c>
      <c r="BF2" s="119" t="s">
        <v>455</v>
      </c>
      <c r="BG2" s="119" t="s">
        <v>456</v>
      </c>
      <c r="BH2" s="119" t="s">
        <v>457</v>
      </c>
      <c r="BI2" s="119" t="s">
        <v>458</v>
      </c>
      <c r="BJ2" s="119" t="s">
        <v>459</v>
      </c>
      <c r="BK2" s="119" t="s">
        <v>460</v>
      </c>
      <c r="BL2" s="119" t="s">
        <v>461</v>
      </c>
      <c r="BM2" s="119" t="s">
        <v>462</v>
      </c>
      <c r="BN2" s="119" t="s">
        <v>463</v>
      </c>
      <c r="BO2" s="119" t="s">
        <v>464</v>
      </c>
      <c r="BP2" s="119" t="s">
        <v>465</v>
      </c>
      <c r="BQ2" s="119" t="s">
        <v>466</v>
      </c>
      <c r="BR2" s="119" t="s">
        <v>467</v>
      </c>
      <c r="BS2" s="119" t="s">
        <v>468</v>
      </c>
      <c r="BT2" s="119" t="s">
        <v>469</v>
      </c>
      <c r="BU2" s="119" t="s">
        <v>470</v>
      </c>
    </row>
    <row r="3" spans="1:555" ht="14.45" hidden="1" x14ac:dyDescent="0.3">
      <c r="AH3" s="82">
        <v>2500</v>
      </c>
      <c r="AI3" s="82">
        <v>1900</v>
      </c>
      <c r="AJ3" s="82">
        <v>1650</v>
      </c>
      <c r="AK3" s="82">
        <v>1580</v>
      </c>
      <c r="AL3" s="82">
        <v>2250</v>
      </c>
      <c r="AM3" s="82">
        <v>1650</v>
      </c>
      <c r="AN3" s="82">
        <v>1400</v>
      </c>
      <c r="AO3" s="82">
        <v>1340</v>
      </c>
      <c r="AP3" s="82">
        <v>2000</v>
      </c>
      <c r="AQ3" s="82">
        <v>1400</v>
      </c>
      <c r="AR3" s="82">
        <v>1150</v>
      </c>
      <c r="AS3" s="82">
        <v>1100</v>
      </c>
      <c r="AT3" s="82">
        <v>1750</v>
      </c>
      <c r="AU3" s="82">
        <v>1150</v>
      </c>
      <c r="AV3" s="82">
        <v>900</v>
      </c>
      <c r="AW3" s="82">
        <v>860</v>
      </c>
      <c r="AX3" s="82">
        <v>1200</v>
      </c>
      <c r="AY3" s="82">
        <v>900</v>
      </c>
      <c r="AZ3" s="82">
        <v>650</v>
      </c>
      <c r="BA3" s="82">
        <v>620</v>
      </c>
      <c r="BB3" s="82">
        <v>5355</v>
      </c>
      <c r="BC3" s="82">
        <v>4935</v>
      </c>
      <c r="BD3" s="82">
        <v>6300</v>
      </c>
      <c r="BE3" s="82">
        <v>5880</v>
      </c>
      <c r="BF3" s="82">
        <v>4725</v>
      </c>
      <c r="BG3" s="82">
        <v>4305</v>
      </c>
      <c r="BH3" s="82">
        <v>5670</v>
      </c>
      <c r="BI3" s="82">
        <v>5250</v>
      </c>
      <c r="BJ3" s="82">
        <v>4095</v>
      </c>
      <c r="BK3" s="82">
        <v>3780</v>
      </c>
      <c r="BL3" s="82">
        <v>5040</v>
      </c>
      <c r="BM3" s="82">
        <v>4620</v>
      </c>
      <c r="BN3" s="82">
        <v>3465</v>
      </c>
      <c r="BO3" s="82">
        <v>3150</v>
      </c>
      <c r="BP3" s="82">
        <v>4410</v>
      </c>
      <c r="BQ3" s="82">
        <v>4095</v>
      </c>
      <c r="BR3" s="82">
        <v>3045</v>
      </c>
      <c r="BS3" s="82">
        <v>2835</v>
      </c>
      <c r="BT3" s="82">
        <v>3885</v>
      </c>
      <c r="BU3" s="82">
        <v>3570</v>
      </c>
    </row>
    <row r="4" spans="1:555" thickBot="1" x14ac:dyDescent="0.35"/>
    <row r="5" spans="1:555" ht="26.45" thickBot="1" x14ac:dyDescent="0.35">
      <c r="C5" s="83" t="s">
        <v>397</v>
      </c>
      <c r="D5" s="196">
        <f>SUMIF(C:C,$C$10,D:D)</f>
        <v>0</v>
      </c>
    </row>
    <row r="6" spans="1:555" ht="14.45" x14ac:dyDescent="0.3">
      <c r="C6" s="104"/>
      <c r="D6" s="104"/>
      <c r="E6" s="104"/>
      <c r="F6" s="104"/>
      <c r="G6" s="74"/>
      <c r="H6" s="104"/>
      <c r="I6" s="104"/>
    </row>
    <row r="7" spans="1:555" ht="14.45" x14ac:dyDescent="0.3">
      <c r="C7" s="104"/>
      <c r="D7" s="104"/>
      <c r="E7" s="104"/>
      <c r="F7" s="104"/>
      <c r="G7" s="74"/>
      <c r="H7" s="104"/>
      <c r="I7" s="104"/>
    </row>
    <row r="8" spans="1:555" ht="14.45" x14ac:dyDescent="0.3">
      <c r="C8" s="104"/>
      <c r="D8" s="104"/>
      <c r="E8" s="104"/>
      <c r="F8" s="104"/>
      <c r="G8" s="74"/>
      <c r="H8" s="104"/>
      <c r="I8" s="104"/>
    </row>
    <row r="9" spans="1:555" thickBot="1" x14ac:dyDescent="0.35">
      <c r="C9" s="104"/>
      <c r="D9" s="104"/>
      <c r="E9" s="104"/>
      <c r="F9" s="104"/>
      <c r="G9" s="74"/>
      <c r="H9" s="104"/>
      <c r="I9" s="104"/>
      <c r="K9" s="174"/>
    </row>
    <row r="10" spans="1:555" thickBot="1" x14ac:dyDescent="0.35">
      <c r="C10" s="154" t="s">
        <v>53</v>
      </c>
      <c r="D10" s="105">
        <f>SUM(F17:F51)</f>
        <v>0</v>
      </c>
      <c r="F10" s="70"/>
      <c r="G10" s="75"/>
      <c r="H10" s="70"/>
      <c r="I10" s="70"/>
    </row>
    <row r="11" spans="1:555" x14ac:dyDescent="0.25">
      <c r="B11" s="90"/>
      <c r="C11" s="70"/>
      <c r="D11" s="31"/>
      <c r="E11" s="90"/>
      <c r="F11" s="90"/>
      <c r="G11" s="90"/>
      <c r="H11" s="72"/>
      <c r="I11" s="72"/>
      <c r="J11" s="72"/>
      <c r="K11" s="109"/>
    </row>
    <row r="12" spans="1:555" x14ac:dyDescent="0.25">
      <c r="B12" s="90"/>
      <c r="C12" s="70"/>
      <c r="D12" s="31"/>
      <c r="E12" s="90"/>
      <c r="F12" s="90"/>
      <c r="G12" s="90"/>
      <c r="H12" s="72"/>
      <c r="I12" s="72"/>
      <c r="J12" s="72"/>
      <c r="K12" s="109"/>
    </row>
    <row r="13" spans="1:555" ht="15.75" x14ac:dyDescent="0.25">
      <c r="B13" s="90"/>
      <c r="C13" s="201" t="s">
        <v>401</v>
      </c>
      <c r="D13" s="202"/>
      <c r="E13" s="90"/>
      <c r="F13" s="90"/>
      <c r="G13" s="90"/>
      <c r="H13" s="72"/>
      <c r="I13" s="72"/>
      <c r="J13" s="72"/>
      <c r="K13" s="109"/>
    </row>
    <row r="14" spans="1:555" ht="18.75" x14ac:dyDescent="0.25">
      <c r="B14" s="90"/>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E.S.'!$E:$F,2,FALSE),IFERROR(VLOOKUP(D13,[1]Posgrado!$E:$F,2,FALSE),IFERROR(VLOOKUP(D13,'Cultura de Innovación Insti...'!$E:$F,2,FALSE),VLOOKUP(D13,'Lo Esencial de la Reforma Univ.'!$E:$F,2,0)))))))))))))))</f>
        <v>#N/A</v>
      </c>
      <c r="D14" s="31"/>
      <c r="E14" s="90"/>
      <c r="F14" s="90"/>
      <c r="G14" s="90"/>
      <c r="H14" s="72"/>
      <c r="I14" s="72"/>
      <c r="J14" s="72"/>
      <c r="K14" s="109"/>
    </row>
    <row r="15" spans="1:555" ht="15.75" thickBot="1" x14ac:dyDescent="0.3">
      <c r="F15" s="90"/>
      <c r="G15" s="72"/>
      <c r="H15" s="72"/>
      <c r="I15" s="72"/>
    </row>
    <row r="16" spans="1:555" ht="30.75" thickBot="1" x14ac:dyDescent="0.3">
      <c r="C16" s="126" t="s">
        <v>44</v>
      </c>
      <c r="D16" s="131" t="s">
        <v>55</v>
      </c>
      <c r="E16" s="133" t="s">
        <v>57</v>
      </c>
      <c r="F16" s="132" t="s">
        <v>27</v>
      </c>
      <c r="G16" s="130" t="s">
        <v>139</v>
      </c>
      <c r="H16" s="133" t="s">
        <v>46</v>
      </c>
      <c r="I16" s="130" t="s">
        <v>140</v>
      </c>
      <c r="J16" s="130" t="s">
        <v>420</v>
      </c>
      <c r="K16" s="130" t="s">
        <v>421</v>
      </c>
      <c r="L16" s="130" t="s">
        <v>476</v>
      </c>
    </row>
    <row r="17" spans="3:12" x14ac:dyDescent="0.25">
      <c r="C17" s="138" t="s">
        <v>128</v>
      </c>
      <c r="D17" s="155"/>
      <c r="E17" s="112"/>
      <c r="F17" s="94">
        <f t="shared" ref="F17:F51" si="0">D17*E17</f>
        <v>0</v>
      </c>
      <c r="G17" s="158" t="s">
        <v>1467</v>
      </c>
      <c r="H17" s="139" t="s">
        <v>1078</v>
      </c>
      <c r="I17" s="127" t="str">
        <f>VLOOKUP(H17,Presupuesto!$B$11:$C$565,2,0)</f>
        <v>BECAS</v>
      </c>
      <c r="J17" s="220" t="s">
        <v>1468</v>
      </c>
      <c r="K17" s="95" t="s">
        <v>404</v>
      </c>
      <c r="L17" s="95"/>
    </row>
    <row r="18" spans="3:12" x14ac:dyDescent="0.25">
      <c r="C18" s="138" t="s">
        <v>85</v>
      </c>
      <c r="D18" s="155"/>
      <c r="E18" s="120"/>
      <c r="F18" s="94">
        <f t="shared" si="0"/>
        <v>0</v>
      </c>
      <c r="G18" s="158"/>
      <c r="H18" s="139" t="s">
        <v>1080</v>
      </c>
      <c r="I18" s="127" t="str">
        <f>VLOOKUP(H18,Presupuesto!$B$11:$C$565,2,0)</f>
        <v>BECAS ESTUDIANTES DE PREGRADO (PLAN REFORMA)</v>
      </c>
      <c r="J18" s="95" t="str">
        <f>$J$17</f>
        <v>Posgrado</v>
      </c>
      <c r="K18" s="95" t="s">
        <v>422</v>
      </c>
      <c r="L18" s="95"/>
    </row>
    <row r="19" spans="3:12" x14ac:dyDescent="0.25">
      <c r="C19" s="138" t="s">
        <v>86</v>
      </c>
      <c r="D19" s="155"/>
      <c r="E19" s="120"/>
      <c r="F19" s="94">
        <f t="shared" si="0"/>
        <v>0</v>
      </c>
      <c r="G19" s="158"/>
      <c r="H19" s="139" t="s">
        <v>1082</v>
      </c>
      <c r="I19" s="127" t="str">
        <f>VLOOKUP(H19,Presupuesto!$B$11:$C$565,2,0)</f>
        <v>BECAS CONVENIO MINISTERIO SALUD -IHSS-UNAH</v>
      </c>
      <c r="J19" s="95" t="str">
        <f t="shared" ref="J19:J50" si="1">$J$17</f>
        <v>Posgrado</v>
      </c>
      <c r="K19" s="95" t="s">
        <v>422</v>
      </c>
      <c r="L19" s="95"/>
    </row>
    <row r="20" spans="3:12" x14ac:dyDescent="0.25">
      <c r="C20" s="138" t="s">
        <v>129</v>
      </c>
      <c r="D20" s="155"/>
      <c r="E20" s="120"/>
      <c r="F20" s="94">
        <f t="shared" si="0"/>
        <v>0</v>
      </c>
      <c r="G20" s="158"/>
      <c r="H20" s="139" t="s">
        <v>1084</v>
      </c>
      <c r="I20" s="127" t="str">
        <f>VLOOKUP(H20,Presupuesto!$B$11:$C$565,2,0)</f>
        <v>BECAS DE ACTUALIZACION Y CAPACITACION DOCENTE</v>
      </c>
      <c r="J20" s="95" t="str">
        <f t="shared" si="1"/>
        <v>Posgrado</v>
      </c>
      <c r="K20" s="95" t="s">
        <v>422</v>
      </c>
      <c r="L20" s="95"/>
    </row>
    <row r="21" spans="3:12" x14ac:dyDescent="0.25">
      <c r="C21" s="138" t="s">
        <v>127</v>
      </c>
      <c r="D21" s="155"/>
      <c r="E21" s="120"/>
      <c r="F21" s="94">
        <f t="shared" si="0"/>
        <v>0</v>
      </c>
      <c r="G21" s="158"/>
      <c r="H21" s="139" t="s">
        <v>1086</v>
      </c>
      <c r="I21" s="127" t="str">
        <f>VLOOKUP(H21,Presupuesto!$B$11:$C$565,2,0)</f>
        <v>BECAS EXCELENCIA ACADEMICA</v>
      </c>
      <c r="J21" s="95" t="str">
        <f t="shared" si="1"/>
        <v>Posgrado</v>
      </c>
      <c r="K21" s="95" t="s">
        <v>422</v>
      </c>
      <c r="L21" s="95"/>
    </row>
    <row r="22" spans="3:12" x14ac:dyDescent="0.25">
      <c r="C22" s="138" t="s">
        <v>130</v>
      </c>
      <c r="D22" s="155"/>
      <c r="E22" s="120"/>
      <c r="F22" s="94">
        <f t="shared" si="0"/>
        <v>0</v>
      </c>
      <c r="G22" s="158"/>
      <c r="H22" s="139" t="s">
        <v>1088</v>
      </c>
      <c r="I22" s="127" t="str">
        <f>VLOOKUP(H22,Presupuesto!$B$11:$C$565,2,0)</f>
        <v>BECAS PARA HIJOS DE LOS TRABAJADORES</v>
      </c>
      <c r="J22" s="95" t="str">
        <f t="shared" si="1"/>
        <v>Posgrado</v>
      </c>
      <c r="K22" s="95" t="s">
        <v>411</v>
      </c>
      <c r="L22" s="95"/>
    </row>
    <row r="23" spans="3:12" x14ac:dyDescent="0.25">
      <c r="C23" s="138" t="s">
        <v>130</v>
      </c>
      <c r="D23" s="155"/>
      <c r="E23" s="120"/>
      <c r="F23" s="94">
        <f t="shared" si="0"/>
        <v>0</v>
      </c>
      <c r="G23" s="158"/>
      <c r="H23" s="139" t="s">
        <v>1090</v>
      </c>
      <c r="I23" s="127" t="str">
        <f>VLOOKUP(H23,Presupuesto!$B$11:$C$565,2,0)</f>
        <v>BECAS POST GRADO ECONOMIA</v>
      </c>
      <c r="J23" s="95" t="str">
        <f t="shared" si="1"/>
        <v>Posgrado</v>
      </c>
      <c r="K23" s="95" t="s">
        <v>422</v>
      </c>
      <c r="L23" s="95"/>
    </row>
    <row r="24" spans="3:12" x14ac:dyDescent="0.25">
      <c r="C24" s="138"/>
      <c r="D24" s="155"/>
      <c r="E24" s="120"/>
      <c r="F24" s="94">
        <f t="shared" si="0"/>
        <v>0</v>
      </c>
      <c r="G24" s="158"/>
      <c r="H24" s="139" t="s">
        <v>1092</v>
      </c>
      <c r="I24" s="127" t="str">
        <f>VLOOKUP(H24,Presupuesto!$B$11:$C$565,2,0)</f>
        <v>BECAS POST-GRADO DE TRABAJO SOCIAL</v>
      </c>
      <c r="J24" s="95" t="str">
        <f t="shared" si="1"/>
        <v>Posgrado</v>
      </c>
      <c r="K24" s="95" t="s">
        <v>422</v>
      </c>
      <c r="L24" s="95"/>
    </row>
    <row r="25" spans="3:12" x14ac:dyDescent="0.25">
      <c r="C25" s="138"/>
      <c r="D25" s="155"/>
      <c r="E25" s="120"/>
      <c r="F25" s="94">
        <f t="shared" si="0"/>
        <v>0</v>
      </c>
      <c r="G25" s="158"/>
      <c r="H25" s="139" t="s">
        <v>1094</v>
      </c>
      <c r="I25" s="127" t="str">
        <f>VLOOKUP(H25,Presupuesto!$B$11:$C$565,2,0)</f>
        <v>BECAS PROFESIONALIZANTES DOCENTE (PLAN DE REFORMA)</v>
      </c>
      <c r="J25" s="95" t="str">
        <f t="shared" si="1"/>
        <v>Posgrado</v>
      </c>
      <c r="K25" s="95" t="s">
        <v>422</v>
      </c>
      <c r="L25" s="95"/>
    </row>
    <row r="26" spans="3:12" x14ac:dyDescent="0.25">
      <c r="C26" s="138"/>
      <c r="D26" s="155"/>
      <c r="E26" s="120"/>
      <c r="F26" s="94">
        <f t="shared" si="0"/>
        <v>0</v>
      </c>
      <c r="G26" s="158"/>
      <c r="H26" s="139" t="s">
        <v>1096</v>
      </c>
      <c r="I26" s="127" t="str">
        <f>VLOOKUP(H26,Presupuesto!$B$11:$C$565,2,0)</f>
        <v>PRESTAMOS A ESTUDIANTES</v>
      </c>
      <c r="J26" s="95" t="str">
        <f t="shared" si="1"/>
        <v>Posgrado</v>
      </c>
      <c r="K26" s="95" t="s">
        <v>422</v>
      </c>
      <c r="L26" s="95"/>
    </row>
    <row r="27" spans="3:12" x14ac:dyDescent="0.25">
      <c r="C27" s="138"/>
      <c r="D27" s="155"/>
      <c r="E27" s="120"/>
      <c r="F27" s="94">
        <f t="shared" si="0"/>
        <v>0</v>
      </c>
      <c r="G27" s="158"/>
      <c r="H27" s="139" t="s">
        <v>1098</v>
      </c>
      <c r="I27" s="127" t="str">
        <f>VLOOKUP(H27,Presupuesto!$B$11:$C$565,2,0)</f>
        <v>BECAS TALLERES EMPLEADOS A ESTUDIANTES</v>
      </c>
      <c r="J27" s="95" t="str">
        <f t="shared" si="1"/>
        <v>Posgrado</v>
      </c>
      <c r="K27" s="95" t="s">
        <v>422</v>
      </c>
      <c r="L27" s="95"/>
    </row>
    <row r="28" spans="3:12" x14ac:dyDescent="0.25">
      <c r="C28" s="138"/>
      <c r="D28" s="155"/>
      <c r="E28" s="120"/>
      <c r="F28" s="94">
        <f t="shared" si="0"/>
        <v>0</v>
      </c>
      <c r="G28" s="158"/>
      <c r="H28" s="139" t="s">
        <v>1100</v>
      </c>
      <c r="I28" s="127" t="str">
        <f>VLOOKUP(H28,Presupuesto!$B$11:$C$565,2,0)</f>
        <v>BECAS EXTERNAS DE INVESTIGACION</v>
      </c>
      <c r="J28" s="95" t="str">
        <f t="shared" si="1"/>
        <v>Posgrado</v>
      </c>
      <c r="K28" s="95" t="s">
        <v>422</v>
      </c>
      <c r="L28" s="95"/>
    </row>
    <row r="29" spans="3:12" x14ac:dyDescent="0.25">
      <c r="C29" s="138"/>
      <c r="D29" s="155"/>
      <c r="E29" s="120"/>
      <c r="F29" s="94">
        <f t="shared" si="0"/>
        <v>0</v>
      </c>
      <c r="G29" s="158"/>
      <c r="H29" s="139" t="s">
        <v>1102</v>
      </c>
      <c r="I29" s="127" t="str">
        <f>VLOOKUP(H29,Presupuesto!$B$11:$C$565,2,0)</f>
        <v>BECAS SUSTANTIVAS DE INVESTIGACIÓN</v>
      </c>
      <c r="J29" s="95" t="str">
        <f t="shared" si="1"/>
        <v>Posgrado</v>
      </c>
      <c r="K29" s="95" t="s">
        <v>422</v>
      </c>
      <c r="L29" s="95"/>
    </row>
    <row r="30" spans="3:12" x14ac:dyDescent="0.25">
      <c r="C30" s="138"/>
      <c r="D30" s="155"/>
      <c r="E30" s="120"/>
      <c r="F30" s="94">
        <f t="shared" si="0"/>
        <v>0</v>
      </c>
      <c r="G30" s="158"/>
      <c r="H30" s="139" t="s">
        <v>1104</v>
      </c>
      <c r="I30" s="127" t="str">
        <f>VLOOKUP(H30,Presupuesto!$B$11:$C$565,2,0)</f>
        <v>BECAS DE INVEST, PARA ESTUD. DE PREGRADO</v>
      </c>
      <c r="J30" s="95" t="str">
        <f t="shared" si="1"/>
        <v>Posgrado</v>
      </c>
      <c r="K30" s="95" t="s">
        <v>422</v>
      </c>
      <c r="L30" s="95"/>
    </row>
    <row r="31" spans="3:12" x14ac:dyDescent="0.25">
      <c r="C31" s="138"/>
      <c r="D31" s="155"/>
      <c r="E31" s="120"/>
      <c r="F31" s="94">
        <f t="shared" si="0"/>
        <v>0</v>
      </c>
      <c r="G31" s="158"/>
      <c r="H31" s="139" t="s">
        <v>1106</v>
      </c>
      <c r="I31" s="127" t="str">
        <f>VLOOKUP(H31,Presupuesto!$B$11:$C$565,2,0)</f>
        <v>BECAS DE INVEST. PARA DOC.DE POST-GRADO</v>
      </c>
      <c r="J31" s="95" t="str">
        <f t="shared" si="1"/>
        <v>Posgrado</v>
      </c>
      <c r="K31" s="95" t="s">
        <v>422</v>
      </c>
      <c r="L31" s="95"/>
    </row>
    <row r="32" spans="3:12" x14ac:dyDescent="0.25">
      <c r="C32" s="138"/>
      <c r="D32" s="155"/>
      <c r="E32" s="120"/>
      <c r="F32" s="94">
        <f t="shared" si="0"/>
        <v>0</v>
      </c>
      <c r="G32" s="158"/>
      <c r="H32" s="139" t="s">
        <v>1108</v>
      </c>
      <c r="I32" s="127" t="str">
        <f>VLOOKUP(H32,Presupuesto!$B$11:$C$565,2,0)</f>
        <v>BECAS BÁSICAS DE INVESTIGACIÓN</v>
      </c>
      <c r="J32" s="95" t="str">
        <f t="shared" si="1"/>
        <v>Posgrado</v>
      </c>
      <c r="K32" s="95" t="s">
        <v>422</v>
      </c>
      <c r="L32" s="95"/>
    </row>
    <row r="33" spans="3:12" x14ac:dyDescent="0.25">
      <c r="C33" s="138"/>
      <c r="D33" s="155"/>
      <c r="E33" s="120"/>
      <c r="F33" s="94">
        <f t="shared" si="0"/>
        <v>0</v>
      </c>
      <c r="G33" s="158"/>
      <c r="H33" s="139" t="s">
        <v>1110</v>
      </c>
      <c r="I33" s="127" t="str">
        <f>VLOOKUP(H33,Presupuesto!$B$11:$C$565,2,0)</f>
        <v>BECAS RELEVO GENERACIONAL</v>
      </c>
      <c r="J33" s="95" t="str">
        <f t="shared" si="1"/>
        <v>Posgrado</v>
      </c>
      <c r="K33" s="95" t="s">
        <v>422</v>
      </c>
      <c r="L33" s="95"/>
    </row>
    <row r="34" spans="3:12" x14ac:dyDescent="0.25">
      <c r="C34" s="138"/>
      <c r="D34" s="155"/>
      <c r="E34" s="120"/>
      <c r="F34" s="94">
        <f t="shared" si="0"/>
        <v>0</v>
      </c>
      <c r="G34" s="158"/>
      <c r="H34" s="139" t="s">
        <v>1112</v>
      </c>
      <c r="I34" s="127" t="str">
        <f>VLOOKUP(H34,Presupuesto!$B$11:$C$565,2,0)</f>
        <v>BECAS DE EQUIDAD</v>
      </c>
      <c r="J34" s="95" t="str">
        <f t="shared" si="1"/>
        <v>Posgrado</v>
      </c>
      <c r="K34" s="95" t="s">
        <v>422</v>
      </c>
      <c r="L34" s="95"/>
    </row>
    <row r="35" spans="3:12" x14ac:dyDescent="0.25">
      <c r="C35" s="138"/>
      <c r="D35" s="155"/>
      <c r="E35" s="120"/>
      <c r="F35" s="94">
        <f t="shared" si="0"/>
        <v>0</v>
      </c>
      <c r="G35" s="158"/>
      <c r="H35" s="139" t="s">
        <v>1114</v>
      </c>
      <c r="I35" s="127" t="str">
        <f>VLOOKUP(H35,Presupuesto!$B$11:$C$565,2,0)</f>
        <v>PREMIOS AL INVESTIGADOR</v>
      </c>
      <c r="J35" s="95" t="str">
        <f t="shared" si="1"/>
        <v>Posgrado</v>
      </c>
      <c r="K35" s="95" t="s">
        <v>422</v>
      </c>
      <c r="L35" s="95"/>
    </row>
    <row r="36" spans="3:12" x14ac:dyDescent="0.25">
      <c r="C36" s="138"/>
      <c r="D36" s="155"/>
      <c r="E36" s="120"/>
      <c r="F36" s="94">
        <f t="shared" si="0"/>
        <v>0</v>
      </c>
      <c r="G36" s="158"/>
      <c r="H36" s="139" t="s">
        <v>1116</v>
      </c>
      <c r="I36" s="127" t="str">
        <f>VLOOKUP(H36,Presupuesto!$B$11:$C$565,2,0)</f>
        <v>BECAS DE INV. PARA ESTUDIANTES DE POSTGRADO</v>
      </c>
      <c r="J36" s="95" t="str">
        <f t="shared" si="1"/>
        <v>Posgrado</v>
      </c>
      <c r="K36" s="95" t="s">
        <v>422</v>
      </c>
      <c r="L36" s="95"/>
    </row>
    <row r="37" spans="3:12" x14ac:dyDescent="0.25">
      <c r="C37" s="138"/>
      <c r="D37" s="155"/>
      <c r="E37" s="120"/>
      <c r="F37" s="94">
        <f t="shared" si="0"/>
        <v>0</v>
      </c>
      <c r="G37" s="158"/>
      <c r="H37" s="139" t="s">
        <v>1118</v>
      </c>
      <c r="I37" s="127" t="str">
        <f>VLOOKUP(H37,Presupuesto!$B$11:$C$565,2,0)</f>
        <v>Becas Especiales de Investigación</v>
      </c>
      <c r="J37" s="95" t="str">
        <f t="shared" si="1"/>
        <v>Posgrado</v>
      </c>
      <c r="K37" s="95" t="s">
        <v>422</v>
      </c>
      <c r="L37" s="95"/>
    </row>
    <row r="38" spans="3:12" x14ac:dyDescent="0.25">
      <c r="C38" s="138"/>
      <c r="D38" s="155"/>
      <c r="E38" s="120"/>
      <c r="F38" s="94">
        <f t="shared" si="0"/>
        <v>0</v>
      </c>
      <c r="G38" s="158"/>
      <c r="H38" s="139"/>
      <c r="I38" s="127" t="e">
        <f>VLOOKUP(H38,Presupuesto!$B$11:$C$565,2,0)</f>
        <v>#N/A</v>
      </c>
      <c r="J38" s="95" t="str">
        <f t="shared" si="1"/>
        <v>Posgrado</v>
      </c>
      <c r="K38" s="95" t="s">
        <v>422</v>
      </c>
      <c r="L38" s="95"/>
    </row>
    <row r="39" spans="3:12" x14ac:dyDescent="0.25">
      <c r="C39" s="140"/>
      <c r="D39" s="155"/>
      <c r="E39" s="115"/>
      <c r="F39" s="94">
        <f t="shared" si="0"/>
        <v>0</v>
      </c>
      <c r="G39" s="158"/>
      <c r="H39" s="141"/>
      <c r="I39" s="127" t="e">
        <f>VLOOKUP(H39,Presupuesto!$B$11:$C$565,2,0)</f>
        <v>#N/A</v>
      </c>
      <c r="J39" s="95" t="str">
        <f t="shared" si="1"/>
        <v>Posgrado</v>
      </c>
      <c r="K39" s="95" t="s">
        <v>422</v>
      </c>
      <c r="L39" s="95"/>
    </row>
    <row r="40" spans="3:12" x14ac:dyDescent="0.25">
      <c r="C40" s="140"/>
      <c r="D40" s="155"/>
      <c r="E40" s="115"/>
      <c r="F40" s="94">
        <f t="shared" si="0"/>
        <v>0</v>
      </c>
      <c r="G40" s="158"/>
      <c r="H40" s="141"/>
      <c r="I40" s="127" t="e">
        <f>VLOOKUP(H40,Presupuesto!$B$11:$C$565,2,0)</f>
        <v>#N/A</v>
      </c>
      <c r="J40" s="95" t="str">
        <f t="shared" si="1"/>
        <v>Posgrado</v>
      </c>
      <c r="K40" s="95" t="s">
        <v>422</v>
      </c>
      <c r="L40" s="95"/>
    </row>
    <row r="41" spans="3:12" x14ac:dyDescent="0.25">
      <c r="C41" s="140"/>
      <c r="D41" s="155"/>
      <c r="E41" s="115"/>
      <c r="F41" s="94">
        <f t="shared" si="0"/>
        <v>0</v>
      </c>
      <c r="G41" s="158"/>
      <c r="H41" s="141"/>
      <c r="I41" s="127" t="e">
        <f>VLOOKUP(H41,Presupuesto!$B$11:$C$565,2,0)</f>
        <v>#N/A</v>
      </c>
      <c r="J41" s="95" t="str">
        <f t="shared" si="1"/>
        <v>Posgrado</v>
      </c>
      <c r="K41" s="95" t="s">
        <v>422</v>
      </c>
      <c r="L41" s="95"/>
    </row>
    <row r="42" spans="3:12" x14ac:dyDescent="0.25">
      <c r="C42" s="140"/>
      <c r="D42" s="155"/>
      <c r="E42" s="115"/>
      <c r="F42" s="94">
        <f t="shared" si="0"/>
        <v>0</v>
      </c>
      <c r="G42" s="158"/>
      <c r="H42" s="141"/>
      <c r="I42" s="127" t="e">
        <f>VLOOKUP(H42,Presupuesto!$B$11:$C$565,2,0)</f>
        <v>#N/A</v>
      </c>
      <c r="J42" s="95" t="str">
        <f t="shared" si="1"/>
        <v>Posgrado</v>
      </c>
      <c r="K42" s="95" t="s">
        <v>422</v>
      </c>
      <c r="L42" s="95"/>
    </row>
    <row r="43" spans="3:12" x14ac:dyDescent="0.25">
      <c r="C43" s="140"/>
      <c r="D43" s="155"/>
      <c r="E43" s="115"/>
      <c r="F43" s="94">
        <f t="shared" si="0"/>
        <v>0</v>
      </c>
      <c r="G43" s="158"/>
      <c r="H43" s="141"/>
      <c r="I43" s="127" t="e">
        <f>VLOOKUP(H43,Presupuesto!$B$11:$C$565,2,0)</f>
        <v>#N/A</v>
      </c>
      <c r="J43" s="95" t="str">
        <f t="shared" si="1"/>
        <v>Posgrado</v>
      </c>
      <c r="K43" s="95" t="s">
        <v>422</v>
      </c>
      <c r="L43" s="95"/>
    </row>
    <row r="44" spans="3:12" x14ac:dyDescent="0.25">
      <c r="C44" s="140"/>
      <c r="D44" s="155"/>
      <c r="E44" s="115"/>
      <c r="F44" s="94">
        <f t="shared" si="0"/>
        <v>0</v>
      </c>
      <c r="G44" s="158"/>
      <c r="H44" s="141"/>
      <c r="I44" s="127" t="e">
        <f>VLOOKUP(H44,Presupuesto!$B$11:$C$565,2,0)</f>
        <v>#N/A</v>
      </c>
      <c r="J44" s="95" t="str">
        <f t="shared" si="1"/>
        <v>Posgrado</v>
      </c>
      <c r="K44" s="95" t="s">
        <v>422</v>
      </c>
      <c r="L44" s="95"/>
    </row>
    <row r="45" spans="3:12" x14ac:dyDescent="0.25">
      <c r="C45" s="140"/>
      <c r="D45" s="155"/>
      <c r="E45" s="115"/>
      <c r="F45" s="94">
        <f t="shared" si="0"/>
        <v>0</v>
      </c>
      <c r="G45" s="158"/>
      <c r="H45" s="141"/>
      <c r="I45" s="127" t="e">
        <f>VLOOKUP(H45,Presupuesto!$B$11:$C$565,2,0)</f>
        <v>#N/A</v>
      </c>
      <c r="J45" s="95" t="str">
        <f t="shared" si="1"/>
        <v>Posgrado</v>
      </c>
      <c r="K45" s="95" t="s">
        <v>422</v>
      </c>
      <c r="L45" s="95"/>
    </row>
    <row r="46" spans="3:12" x14ac:dyDescent="0.25">
      <c r="C46" s="140"/>
      <c r="D46" s="155"/>
      <c r="E46" s="115"/>
      <c r="F46" s="94">
        <f t="shared" si="0"/>
        <v>0</v>
      </c>
      <c r="G46" s="158"/>
      <c r="H46" s="141"/>
      <c r="I46" s="127" t="e">
        <f>VLOOKUP(H46,Presupuesto!$B$11:$C$565,2,0)</f>
        <v>#N/A</v>
      </c>
      <c r="J46" s="95" t="str">
        <f t="shared" si="1"/>
        <v>Posgrado</v>
      </c>
      <c r="K46" s="95" t="s">
        <v>422</v>
      </c>
      <c r="L46" s="95"/>
    </row>
    <row r="47" spans="3:12" x14ac:dyDescent="0.25">
      <c r="C47" s="142"/>
      <c r="D47" s="155"/>
      <c r="E47" s="115"/>
      <c r="F47" s="94">
        <f t="shared" si="0"/>
        <v>0</v>
      </c>
      <c r="G47" s="158"/>
      <c r="H47" s="143"/>
      <c r="I47" s="127" t="e">
        <f>VLOOKUP(H47,Presupuesto!$B$11:$C$565,2,0)</f>
        <v>#N/A</v>
      </c>
      <c r="J47" s="95" t="str">
        <f t="shared" si="1"/>
        <v>Posgrado</v>
      </c>
      <c r="K47" s="95" t="s">
        <v>413</v>
      </c>
      <c r="L47" s="95"/>
    </row>
    <row r="48" spans="3:12" x14ac:dyDescent="0.25">
      <c r="C48" s="142"/>
      <c r="D48" s="155"/>
      <c r="E48" s="115"/>
      <c r="F48" s="94">
        <f t="shared" si="0"/>
        <v>0</v>
      </c>
      <c r="G48" s="158"/>
      <c r="H48" s="143"/>
      <c r="I48" s="127" t="e">
        <f>VLOOKUP(H48,Presupuesto!$B$11:$C$565,2,0)</f>
        <v>#N/A</v>
      </c>
      <c r="J48" s="95" t="str">
        <f t="shared" si="1"/>
        <v>Posgrado</v>
      </c>
      <c r="K48" s="95" t="s">
        <v>422</v>
      </c>
      <c r="L48" s="95"/>
    </row>
    <row r="49" spans="3:12" x14ac:dyDescent="0.25">
      <c r="C49" s="142"/>
      <c r="D49" s="155"/>
      <c r="E49" s="115"/>
      <c r="F49" s="94">
        <f t="shared" si="0"/>
        <v>0</v>
      </c>
      <c r="G49" s="158"/>
      <c r="H49" s="143"/>
      <c r="I49" s="127" t="e">
        <f>VLOOKUP(H49,Presupuesto!$B$11:$C$565,2,0)</f>
        <v>#N/A</v>
      </c>
      <c r="J49" s="95" t="str">
        <f t="shared" si="1"/>
        <v>Posgrado</v>
      </c>
      <c r="K49" s="95" t="s">
        <v>422</v>
      </c>
      <c r="L49" s="95"/>
    </row>
    <row r="50" spans="3:12" x14ac:dyDescent="0.25">
      <c r="C50" s="142"/>
      <c r="D50" s="155"/>
      <c r="E50" s="115"/>
      <c r="F50" s="94">
        <f t="shared" si="0"/>
        <v>0</v>
      </c>
      <c r="G50" s="158"/>
      <c r="H50" s="143"/>
      <c r="I50" s="127" t="e">
        <f>VLOOKUP(H50,Presupuesto!$B$11:$C$565,2,0)</f>
        <v>#N/A</v>
      </c>
      <c r="J50" s="95" t="str">
        <f t="shared" si="1"/>
        <v>Posgrado</v>
      </c>
      <c r="K50" s="95" t="s">
        <v>422</v>
      </c>
      <c r="L50" s="95"/>
    </row>
    <row r="51" spans="3:12" ht="15.75" thickBot="1" x14ac:dyDescent="0.3">
      <c r="C51" s="144"/>
      <c r="D51" s="224"/>
      <c r="E51" s="100"/>
      <c r="F51" s="102">
        <f t="shared" si="0"/>
        <v>0</v>
      </c>
      <c r="G51" s="159"/>
      <c r="H51" s="145"/>
      <c r="I51" s="129" t="e">
        <f>VLOOKUP(H51,Presupuesto!$B$11:$C$565,2,0)</f>
        <v>#N/A</v>
      </c>
      <c r="J51" s="103" t="str">
        <f t="shared" ref="J51" si="2">$J$17</f>
        <v>Posgrado</v>
      </c>
      <c r="K51" s="121" t="s">
        <v>404</v>
      </c>
      <c r="L51" s="121"/>
    </row>
    <row r="52" spans="3:12" x14ac:dyDescent="0.25">
      <c r="F52" s="87"/>
      <c r="G52" s="86"/>
      <c r="H52" s="87"/>
      <c r="I52" s="87"/>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2014-09-22T20:44:24Z</dcterms:modified>
</cp:coreProperties>
</file>